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gif" ContentType="image/gi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drawings/drawing5.xml" ContentType="application/vnd.openxmlformats-officedocument.drawing+xml"/>
  <Override PartName="/xl/slicers/slicer2.xml" ContentType="application/vnd.ms-excel.slicer+xml"/>
  <Override PartName="/xl/charts/chart1.xml" ContentType="application/vnd.openxmlformats-officedocument.drawingml.chart+xml"/>
  <Override PartName="/xl/drawings/drawing6.xml" ContentType="application/vnd.openxmlformats-officedocument.drawingml.chartshapes+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defaultThemeVersion="166925"/>
  <mc:AlternateContent xmlns:mc="http://schemas.openxmlformats.org/markup-compatibility/2006">
    <mc:Choice Requires="x15">
      <x15ac:absPath xmlns:x15ac="http://schemas.microsoft.com/office/spreadsheetml/2010/11/ac" url="C:\Users\Kunal Jain\Documents\study\Data Analysis\Excel Projects\Nike Dataset\"/>
    </mc:Choice>
  </mc:AlternateContent>
  <xr:revisionPtr revIDLastSave="0" documentId="13_ncr:1_{62382DAF-C02E-442F-8EBA-E9F2592F43FF}" xr6:coauthVersionLast="47" xr6:coauthVersionMax="47" xr10:uidLastSave="{00000000-0000-0000-0000-000000000000}"/>
  <bookViews>
    <workbookView xWindow="-108" yWindow="-108" windowWidth="23256" windowHeight="12456" xr2:uid="{2BE6CD38-8E02-42FB-9135-6A844C1C9F90}"/>
  </bookViews>
  <sheets>
    <sheet name="Journal" sheetId="8" r:id="rId1"/>
    <sheet name="Worksheet" sheetId="1" r:id="rId2"/>
    <sheet name="Items" sheetId="7" r:id="rId3"/>
    <sheet name="Calcuations" sheetId="3" r:id="rId4"/>
    <sheet name="Dashboard" sheetId="4" r:id="rId5"/>
  </sheets>
  <definedNames>
    <definedName name="_xlcn.WorksheetConnection_NikeDataset.xlsxLocation1" hidden="1">Location[]</definedName>
    <definedName name="_xlcn.WorksheetConnection_NikeDataset.xlsxProducts1" hidden="1">Products[]</definedName>
    <definedName name="_xlcn.WorksheetConnection_NikeDataset.xlsxsales1" hidden="1">sales[]</definedName>
    <definedName name="_xlcn.WorksheetConnection_NikeDataset.xlsxTeams1" hidden="1">Teams[]</definedName>
    <definedName name="map.1">INDEX(States.map,Calcuations!$AA$68)</definedName>
    <definedName name="map.2">INDEX(States.map,Calcuations!$AA$69)</definedName>
    <definedName name="map.3">INDEX(States.map,Calcuations!$AA$70)</definedName>
    <definedName name="map.4">INDEX(States.map,Calcuations!$AA$71)</definedName>
    <definedName name="map.5">INDEX(States.map,Calcuations!$AA$72)</definedName>
    <definedName name="map.6">INDEX(States.map,Calcuations!$AA$73)</definedName>
    <definedName name="max.number">Calcuations!$J$95</definedName>
    <definedName name="Max.sales">Calcuations!$X$140</definedName>
    <definedName name="Prodict.table.sor">Calcuations!$J$142:$J$146</definedName>
    <definedName name="Prodict.table.sort">Calcuations!$J$142:$J$146</definedName>
    <definedName name="product.table.sort">Calcuations!$J$142:$J$146</definedName>
    <definedName name="profit.status.icon">Calcuations!$J$113</definedName>
    <definedName name="Sales.date.trend">Calcuations!$J$111</definedName>
    <definedName name="Selected.team">Calcuations!$T$87</definedName>
    <definedName name="Slicer_Category">#N/A</definedName>
    <definedName name="Sort.option.product">Calcuations!$J$142:$J$145</definedName>
    <definedName name="Sortoptionlist">Calcuations!$J$69:$J$70</definedName>
    <definedName name="States.map">Items!$B$40:$B$45</definedName>
    <definedName name="States.names">Items!$C$40:$C$45</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ams" name="Teams" connection="WorksheetConnection_Nike Dataset.xlsx!Teams"/>
          <x15:modelTable id="sales" name="sales" connection="WorksheetConnection_Nike Dataset.xlsx!sales"/>
          <x15:modelTable id="Products" name="Products" connection="WorksheetConnection_Nike Dataset.xlsx!Products"/>
          <x15:modelTable id="Location" name="Location" connection="WorksheetConnection_Nike Dataset.xlsx!Location"/>
        </x15:modelTables>
        <x15:modelRelationships>
          <x15:modelRelationship fromTable="sales" fromColumn="Products" toTable="Products" toColumn="Product"/>
          <x15:modelRelationship fromTable="sales" fromColumn="States" toTable="Location" toColumn="States"/>
          <x15:modelRelationship fromTable="sales" fromColumn="Sales Person" toTable="Teams" toColumn="Sales Person"/>
        </x15:modelRelationships>
        <x15:extLst>
          <ext xmlns:x16="http://schemas.microsoft.com/office/spreadsheetml/2014/11/main" uri="{9835A34E-60A6-4A7C-AAB8-D5F71C897F49}">
            <x16:modelTimeGroupings>
              <x16:modelTimeGrouping tableName="sales"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73" i="3" l="1"/>
  <c r="J74" i="3" s="1"/>
  <c r="J113" i="3"/>
  <c r="S12" i="4"/>
  <c r="J150" i="3"/>
  <c r="J154" i="3" s="1"/>
  <c r="AC140" i="3"/>
  <c r="AC141" i="3" s="1"/>
  <c r="V141" i="3" a="1"/>
  <c r="V141" i="3" s="1"/>
  <c r="N142" i="3" a="1"/>
  <c r="N142" i="3" s="1"/>
  <c r="M142" i="3" s="1" a="1"/>
  <c r="M142" i="3" s="1"/>
  <c r="M130" i="3" a="1"/>
  <c r="M130" i="3" s="1"/>
  <c r="O130" i="3" s="1"/>
  <c r="L130" i="3" a="1"/>
  <c r="L130" i="3" s="1"/>
  <c r="N130" i="3" s="1"/>
  <c r="J130" i="3" a="1"/>
  <c r="J130" i="3" s="1"/>
  <c r="K130" i="3" s="1"/>
  <c r="G131" i="3"/>
  <c r="G132" i="3"/>
  <c r="G130" i="3"/>
  <c r="O113" i="3"/>
  <c r="O114" i="3" s="1"/>
  <c r="O117" i="3" s="1"/>
  <c r="O103" i="3"/>
  <c r="O104" i="3" s="1"/>
  <c r="T87" i="3"/>
  <c r="J110" i="3"/>
  <c r="J111" i="3" s="1"/>
  <c r="S96" i="3" s="1"/>
  <c r="T96" i="3" s="1"/>
  <c r="U96" i="3" s="1"/>
  <c r="V96" i="3" s="1"/>
  <c r="W96" i="3" s="1"/>
  <c r="X96" i="3" s="1"/>
  <c r="Y96" i="3" s="1"/>
  <c r="Z96" i="3" s="1"/>
  <c r="AA96" i="3" s="1"/>
  <c r="AB96" i="3" s="1"/>
  <c r="AC96" i="3" s="1"/>
  <c r="AD96" i="3" s="1"/>
  <c r="AE96" i="3" s="1"/>
  <c r="AF96" i="3" s="1"/>
  <c r="AG96" i="3" s="1"/>
  <c r="AH96" i="3" s="1"/>
  <c r="AI96" i="3" s="1"/>
  <c r="AJ96" i="3" s="1"/>
  <c r="AK96" i="3" s="1"/>
  <c r="AL96" i="3" s="1"/>
  <c r="AM96" i="3" s="1"/>
  <c r="AN96" i="3" s="1"/>
  <c r="AO96" i="3" s="1"/>
  <c r="AP96" i="3" s="1"/>
  <c r="AQ96" i="3" s="1"/>
  <c r="AR96" i="3" s="1"/>
  <c r="AS96" i="3" s="1"/>
  <c r="AT96" i="3" s="1"/>
  <c r="I96" i="3" a="1"/>
  <c r="I96" i="3" s="1"/>
  <c r="H86" i="3"/>
  <c r="I86" i="3" a="1"/>
  <c r="I86" i="3" s="1"/>
  <c r="M86" i="3" s="1"/>
  <c r="H89" i="3"/>
  <c r="H88" i="3"/>
  <c r="H87" i="3"/>
  <c r="R68" i="3" a="1"/>
  <c r="R68" i="3" s="1"/>
  <c r="O68" i="3" a="1"/>
  <c r="O68" i="3" s="1"/>
  <c r="E48" i="3"/>
  <c r="G48" i="3" s="1"/>
  <c r="K7" i="3"/>
  <c r="K8" i="3"/>
  <c r="K9" i="3"/>
  <c r="K10" i="3"/>
  <c r="K11" i="3"/>
  <c r="K6" i="3"/>
  <c r="J7" i="3"/>
  <c r="M7" i="3" s="1"/>
  <c r="J8" i="3"/>
  <c r="M8" i="3" s="1"/>
  <c r="J9" i="3"/>
  <c r="M9" i="3" s="1"/>
  <c r="J10" i="3"/>
  <c r="M10" i="3" s="1"/>
  <c r="J11" i="3"/>
  <c r="M11" i="3" s="1"/>
  <c r="J6" i="3"/>
  <c r="M6" i="3" s="1"/>
  <c r="G11" i="3"/>
  <c r="F11" i="3"/>
  <c r="G10" i="3"/>
  <c r="F10" i="3"/>
  <c r="G9" i="3"/>
  <c r="F9" i="3"/>
  <c r="G8" i="3"/>
  <c r="F8" i="3"/>
  <c r="G7" i="3"/>
  <c r="F7" i="3"/>
  <c r="F6" i="3"/>
  <c r="G6" i="3"/>
  <c r="J160" i="3" l="1"/>
  <c r="L145" i="3"/>
  <c r="T12" i="4" s="1"/>
  <c r="L144" i="3"/>
  <c r="L146" i="3"/>
  <c r="U12" i="4" s="1"/>
  <c r="L142" i="3"/>
  <c r="Q12" i="4" s="1"/>
  <c r="L143" i="3"/>
  <c r="R12" i="4" s="1"/>
  <c r="P130" i="3"/>
  <c r="AD142" i="3"/>
  <c r="O132" i="3"/>
  <c r="O131" i="3"/>
  <c r="N132" i="3"/>
  <c r="K132" i="3"/>
  <c r="N131" i="3"/>
  <c r="K131" i="3"/>
  <c r="V142" i="3" a="1"/>
  <c r="H131" i="3"/>
  <c r="H132" i="3"/>
  <c r="H130" i="3"/>
  <c r="Q108" i="3"/>
  <c r="K18" i="4" s="1"/>
  <c r="Q107" i="3"/>
  <c r="J18" i="4" s="1"/>
  <c r="Q109" i="3"/>
  <c r="L18" i="4" s="1"/>
  <c r="Q110" i="3"/>
  <c r="M18" i="4" s="1"/>
  <c r="I97" i="3" a="1"/>
  <c r="I97" i="3" s="1"/>
  <c r="R97" i="3" s="1" a="1"/>
  <c r="P86" i="3"/>
  <c r="AC75" i="3"/>
  <c r="F5" i="4" s="1"/>
  <c r="P87" i="3"/>
  <c r="M89" i="3"/>
  <c r="Q86" i="3"/>
  <c r="M88" i="3"/>
  <c r="Q89" i="3"/>
  <c r="P89" i="3"/>
  <c r="R89" i="3" s="1"/>
  <c r="M87" i="3"/>
  <c r="Q88" i="3"/>
  <c r="Q87" i="3"/>
  <c r="P88" i="3"/>
  <c r="R88" i="3" s="1"/>
  <c r="N10" i="3"/>
  <c r="N11" i="3"/>
  <c r="U68" i="3" a="1"/>
  <c r="AE69" i="3" s="1"/>
  <c r="N6" i="3"/>
  <c r="N9" i="3"/>
  <c r="N8" i="3"/>
  <c r="N7" i="3"/>
  <c r="H10" i="3"/>
  <c r="H9" i="3"/>
  <c r="H6" i="3"/>
  <c r="H7" i="3"/>
  <c r="D8" i="4" s="1"/>
  <c r="H11" i="3"/>
  <c r="H8" i="3"/>
  <c r="P132" i="3" l="1"/>
  <c r="R97" i="3"/>
  <c r="P131" i="3"/>
  <c r="AE142" i="3"/>
  <c r="X140" i="3"/>
  <c r="R13" i="4"/>
  <c r="S20" i="4"/>
  <c r="S28" i="4"/>
  <c r="R14" i="4"/>
  <c r="R22" i="4"/>
  <c r="R30" i="4"/>
  <c r="S21" i="4"/>
  <c r="S29" i="4"/>
  <c r="R15" i="4"/>
  <c r="R23" i="4"/>
  <c r="R31" i="4"/>
  <c r="S22" i="4"/>
  <c r="S30" i="4"/>
  <c r="R16" i="4"/>
  <c r="R24" i="4"/>
  <c r="R32" i="4"/>
  <c r="S23" i="4"/>
  <c r="S31" i="4"/>
  <c r="R17" i="4"/>
  <c r="R25" i="4"/>
  <c r="R33" i="4"/>
  <c r="S13" i="4"/>
  <c r="S14" i="4"/>
  <c r="S25" i="4"/>
  <c r="S33" i="4"/>
  <c r="R19" i="4"/>
  <c r="R27" i="4"/>
  <c r="S15" i="4"/>
  <c r="S16" i="4"/>
  <c r="S24" i="4"/>
  <c r="S32" i="4"/>
  <c r="R18" i="4"/>
  <c r="R26" i="4"/>
  <c r="R34" i="4"/>
  <c r="S17" i="4"/>
  <c r="S18" i="4"/>
  <c r="S26" i="4"/>
  <c r="S34" i="4"/>
  <c r="R20" i="4"/>
  <c r="R28" i="4"/>
  <c r="S19" i="4"/>
  <c r="S27" i="4"/>
  <c r="R21" i="4"/>
  <c r="R29" i="4"/>
  <c r="V142" i="3"/>
  <c r="Q19" i="4"/>
  <c r="Q21" i="4"/>
  <c r="U30" i="4"/>
  <c r="Q16" i="4"/>
  <c r="Q32" i="4"/>
  <c r="Q25" i="4"/>
  <c r="Q15" i="4"/>
  <c r="T32" i="4"/>
  <c r="U24" i="4"/>
  <c r="U13" i="4"/>
  <c r="U28" i="4"/>
  <c r="U31" i="4"/>
  <c r="U33" i="4"/>
  <c r="Q18" i="4"/>
  <c r="U27" i="4"/>
  <c r="Q22" i="4"/>
  <c r="U34" i="4"/>
  <c r="T20" i="4"/>
  <c r="T22" i="4"/>
  <c r="Q34" i="4"/>
  <c r="U21" i="4"/>
  <c r="T19" i="4"/>
  <c r="Q31" i="4"/>
  <c r="T26" i="4"/>
  <c r="T23" i="4"/>
  <c r="T17" i="4"/>
  <c r="Q33" i="4"/>
  <c r="U23" i="4"/>
  <c r="U25" i="4"/>
  <c r="U29" i="4"/>
  <c r="U22" i="4"/>
  <c r="T16" i="4"/>
  <c r="T13" i="4"/>
  <c r="Q14" i="4"/>
  <c r="U26" i="4"/>
  <c r="T33" i="4"/>
  <c r="U20" i="4"/>
  <c r="T14" i="4"/>
  <c r="T24" i="4"/>
  <c r="T34" i="4"/>
  <c r="Q28" i="4"/>
  <c r="T15" i="4"/>
  <c r="Q27" i="4"/>
  <c r="Q29" i="4"/>
  <c r="Q26" i="4"/>
  <c r="U19" i="4"/>
  <c r="U16" i="4"/>
  <c r="T29" i="4"/>
  <c r="Q30" i="4"/>
  <c r="U15" i="4"/>
  <c r="T28" i="4"/>
  <c r="Q24" i="4"/>
  <c r="U17" i="4"/>
  <c r="T30" i="4"/>
  <c r="U14" i="4"/>
  <c r="T27" i="4"/>
  <c r="Q23" i="4"/>
  <c r="U18" i="4"/>
  <c r="T31" i="4"/>
  <c r="T18" i="4"/>
  <c r="T21" i="4"/>
  <c r="T25" i="4"/>
  <c r="Q17" i="4"/>
  <c r="Q20" i="4"/>
  <c r="U32" i="4"/>
  <c r="J19" i="4" a="1"/>
  <c r="J19" i="4" s="1"/>
  <c r="J95" i="3"/>
  <c r="R86" i="3"/>
  <c r="R87" i="3"/>
  <c r="N86" i="3" a="1"/>
  <c r="N86" i="3" s="1"/>
  <c r="AD73" i="3"/>
  <c r="G28" i="4" s="1"/>
  <c r="AD72" i="3"/>
  <c r="G24" i="4" s="1"/>
  <c r="AE72" i="3"/>
  <c r="G25" i="4" s="1"/>
  <c r="AD68" i="3"/>
  <c r="G8" i="4" s="1"/>
  <c r="AE71" i="3"/>
  <c r="G21" i="4" s="1"/>
  <c r="AE73" i="3"/>
  <c r="G29" i="4" s="1"/>
  <c r="AD69" i="3"/>
  <c r="G12" i="4" s="1"/>
  <c r="AD71" i="3"/>
  <c r="G20" i="4" s="1"/>
  <c r="AE70" i="3"/>
  <c r="G17" i="4" s="1"/>
  <c r="AE68" i="3"/>
  <c r="G9" i="4" s="1"/>
  <c r="AD70" i="3"/>
  <c r="G16" i="4" s="1"/>
  <c r="G13" i="4"/>
  <c r="AA69" i="3"/>
  <c r="AA70" i="3"/>
  <c r="AA71" i="3"/>
  <c r="AA72" i="3"/>
  <c r="AA73" i="3"/>
  <c r="U68" i="3"/>
  <c r="D20" i="4"/>
  <c r="D19" i="4"/>
  <c r="D16" i="4"/>
  <c r="D15" i="4"/>
  <c r="D28" i="4"/>
  <c r="D27" i="4"/>
  <c r="D12" i="4"/>
  <c r="D11" i="4"/>
  <c r="D24" i="4"/>
  <c r="D23" i="4"/>
  <c r="D7" i="4"/>
  <c r="AT97" i="3" l="1" a="1"/>
  <c r="AT97" i="3" s="1"/>
  <c r="AF97" i="3" a="1"/>
  <c r="AF97" i="3" s="1"/>
  <c r="AM97" i="3" a="1"/>
  <c r="AM97" i="3" s="1"/>
  <c r="AO97" i="3" a="1"/>
  <c r="AO97" i="3" s="1"/>
  <c r="AN97" i="3" a="1"/>
  <c r="AN97" i="3" s="1"/>
  <c r="AJ97" i="3" a="1"/>
  <c r="AJ97" i="3" s="1"/>
  <c r="AL97" i="3" a="1"/>
  <c r="AL97" i="3" s="1"/>
  <c r="AS97" i="3" a="1"/>
  <c r="AS97" i="3" s="1"/>
  <c r="AG97" i="3" a="1"/>
  <c r="AG97" i="3" s="1"/>
  <c r="AD97" i="3" a="1"/>
  <c r="AD97" i="3" s="1"/>
  <c r="AE97" i="3" a="1"/>
  <c r="AE97" i="3" s="1"/>
  <c r="AH97" i="3" a="1"/>
  <c r="AH97" i="3" s="1"/>
  <c r="AK97" i="3" a="1"/>
  <c r="AK97" i="3" s="1"/>
  <c r="AQ97" i="3" a="1"/>
  <c r="AQ97" i="3" s="1"/>
  <c r="AI97" i="3" a="1"/>
  <c r="AI97" i="3" s="1"/>
  <c r="AR97" i="3" a="1"/>
  <c r="AR97" i="3" s="1"/>
  <c r="AP97" i="3" a="1"/>
  <c r="AP97" i="3" s="1"/>
  <c r="S97" i="3" a="1"/>
  <c r="S97" i="3" s="1"/>
  <c r="Z97" i="3" a="1"/>
  <c r="Z97" i="3" s="1"/>
  <c r="AA97" i="3" a="1"/>
  <c r="AA97" i="3" s="1"/>
  <c r="X97" i="3" a="1"/>
  <c r="X97" i="3" s="1"/>
  <c r="V97" i="3" a="1"/>
  <c r="V97" i="3" s="1"/>
  <c r="T97" i="3" a="1"/>
  <c r="T97" i="3" s="1"/>
  <c r="W97" i="3" a="1"/>
  <c r="W97" i="3" s="1"/>
  <c r="Y97" i="3" a="1"/>
  <c r="Y97" i="3" s="1"/>
  <c r="U97" i="3" a="1"/>
  <c r="U97" i="3" s="1"/>
  <c r="AC97" i="3" a="1"/>
  <c r="AC97" i="3" s="1"/>
  <c r="AB97" i="3" a="1"/>
  <c r="AB97" i="3" s="1"/>
  <c r="AF142" i="3"/>
  <c r="Q13" i="4"/>
  <c r="AC142" i="3" a="1"/>
  <c r="AA68" i="3"/>
  <c r="AC68" i="3" a="1"/>
  <c r="AD143" i="3" l="1"/>
  <c r="AD145" i="3"/>
  <c r="AD147" i="3"/>
  <c r="AD149" i="3"/>
  <c r="AD151" i="3"/>
  <c r="AD153" i="3"/>
  <c r="AD155" i="3"/>
  <c r="AD157" i="3"/>
  <c r="AE143" i="3"/>
  <c r="AE145" i="3"/>
  <c r="AE147" i="3"/>
  <c r="AE149" i="3"/>
  <c r="AE151" i="3"/>
  <c r="AE153" i="3"/>
  <c r="AE155" i="3"/>
  <c r="AE157" i="3"/>
  <c r="AF143" i="3"/>
  <c r="AF145" i="3"/>
  <c r="AF147" i="3"/>
  <c r="AF149" i="3"/>
  <c r="AF151" i="3"/>
  <c r="AF153" i="3"/>
  <c r="AD159" i="3"/>
  <c r="AD144" i="3"/>
  <c r="AD146" i="3"/>
  <c r="AD148" i="3"/>
  <c r="AD150" i="3"/>
  <c r="AD152" i="3"/>
  <c r="AD154" i="3"/>
  <c r="AD156" i="3"/>
  <c r="AD158" i="3"/>
  <c r="AD160" i="3"/>
  <c r="AD162" i="3"/>
  <c r="AD164" i="3"/>
  <c r="AE144" i="3"/>
  <c r="AE146" i="3"/>
  <c r="AE148" i="3"/>
  <c r="AE150" i="3"/>
  <c r="AE152" i="3"/>
  <c r="AE154" i="3"/>
  <c r="AE156" i="3"/>
  <c r="AE158" i="3"/>
  <c r="AE160" i="3"/>
  <c r="AE162" i="3"/>
  <c r="AE164" i="3"/>
  <c r="AD161" i="3"/>
  <c r="AF144" i="3"/>
  <c r="AF146" i="3"/>
  <c r="AF148" i="3"/>
  <c r="AF150" i="3"/>
  <c r="AF152" i="3"/>
  <c r="AF154" i="3"/>
  <c r="AF156" i="3"/>
  <c r="AF158" i="3"/>
  <c r="AF160" i="3"/>
  <c r="AF162" i="3"/>
  <c r="AF164" i="3"/>
  <c r="AF157" i="3"/>
  <c r="AF155" i="3"/>
  <c r="AE161" i="3"/>
  <c r="AF161" i="3"/>
  <c r="AD163" i="3"/>
  <c r="AE159" i="3"/>
  <c r="AE163" i="3"/>
  <c r="AF159" i="3"/>
  <c r="AF163" i="3"/>
  <c r="AC142" i="3"/>
  <c r="AG142" i="3"/>
  <c r="AG156" i="3" s="1"/>
  <c r="AC68" i="3"/>
  <c r="G7" i="4" s="1"/>
  <c r="G11" i="4"/>
  <c r="G23" i="4"/>
  <c r="G27" i="4"/>
  <c r="G15" i="4"/>
  <c r="G19" i="4"/>
  <c r="AG160" i="3" l="1"/>
  <c r="AG148" i="3"/>
  <c r="AG147" i="3"/>
  <c r="AG163" i="3"/>
  <c r="AG152" i="3"/>
  <c r="AG145" i="3"/>
  <c r="AG161" i="3"/>
  <c r="AG150" i="3"/>
  <c r="AG162" i="3"/>
  <c r="AG159" i="3"/>
  <c r="AG157" i="3"/>
  <c r="AG146" i="3"/>
  <c r="AG155" i="3"/>
  <c r="AG144" i="3"/>
  <c r="AG153" i="3"/>
  <c r="AG158" i="3"/>
  <c r="AG149" i="3"/>
  <c r="AG154" i="3"/>
  <c r="AG143" i="3"/>
  <c r="AG164" i="3"/>
  <c r="AG151" i="3"/>
  <c r="AH142" i="3"/>
  <c r="AH152" i="3" l="1"/>
  <c r="AH157" i="3"/>
  <c r="AH148" i="3"/>
  <c r="AH150" i="3"/>
  <c r="AH155" i="3"/>
  <c r="AH160" i="3"/>
  <c r="AH146" i="3"/>
  <c r="AH151" i="3"/>
  <c r="AH156" i="3"/>
  <c r="AH144" i="3"/>
  <c r="AH149" i="3"/>
  <c r="AH158" i="3"/>
  <c r="AH162" i="3"/>
  <c r="AH147" i="3"/>
  <c r="AH163" i="3"/>
  <c r="AH154" i="3"/>
  <c r="AH143" i="3"/>
  <c r="AH159" i="3"/>
  <c r="AH153" i="3"/>
  <c r="AH145" i="3"/>
  <c r="AH161" i="3"/>
  <c r="AH164" i="3"/>
  <c r="AI142" i="3"/>
  <c r="AI148" i="3" l="1"/>
  <c r="AI151" i="3"/>
  <c r="AI164" i="3"/>
  <c r="AI158" i="3"/>
  <c r="AI146" i="3"/>
  <c r="AI149" i="3"/>
  <c r="AI144" i="3"/>
  <c r="AI145" i="3"/>
  <c r="AI161" i="3"/>
  <c r="AI156" i="3"/>
  <c r="AI143" i="3"/>
  <c r="AI159" i="3"/>
  <c r="AI162" i="3"/>
  <c r="AI154" i="3"/>
  <c r="AI157" i="3"/>
  <c r="AI150" i="3"/>
  <c r="AI153" i="3"/>
  <c r="AI152" i="3"/>
  <c r="AI147" i="3"/>
  <c r="AI155" i="3"/>
  <c r="AI160" i="3"/>
  <c r="AI163" i="3"/>
  <c r="AJ142" i="3"/>
  <c r="AJ151" i="3" l="1"/>
  <c r="AJ158" i="3"/>
  <c r="AJ154" i="3"/>
  <c r="AJ149" i="3"/>
  <c r="AJ164" i="3"/>
  <c r="AJ150" i="3"/>
  <c r="AJ145" i="3"/>
  <c r="AJ161" i="3"/>
  <c r="AJ160" i="3"/>
  <c r="AJ148" i="3"/>
  <c r="AJ143" i="3"/>
  <c r="AJ159" i="3"/>
  <c r="AJ162" i="3"/>
  <c r="AJ146" i="3"/>
  <c r="AJ157" i="3"/>
  <c r="AJ153" i="3"/>
  <c r="AJ156" i="3"/>
  <c r="AJ152" i="3"/>
  <c r="AJ147" i="3"/>
  <c r="AJ163" i="3"/>
  <c r="AJ155" i="3"/>
  <c r="AJ144" i="3"/>
  <c r="AK142" i="3"/>
  <c r="AK156" i="3" l="1"/>
  <c r="AK145" i="3"/>
  <c r="AK159" i="3"/>
  <c r="AK154" i="3"/>
  <c r="AK143" i="3"/>
  <c r="AK150" i="3"/>
  <c r="AK155" i="3"/>
  <c r="AK148" i="3"/>
  <c r="AK164" i="3"/>
  <c r="AK153" i="3"/>
  <c r="AK146" i="3"/>
  <c r="AK162" i="3"/>
  <c r="AK151" i="3"/>
  <c r="AK158" i="3"/>
  <c r="AK163" i="3"/>
  <c r="AK147" i="3"/>
  <c r="AK152" i="3"/>
  <c r="AK149" i="3"/>
  <c r="AK144" i="3"/>
  <c r="AK160" i="3"/>
  <c r="AK157" i="3"/>
  <c r="AK161" i="3"/>
  <c r="AL142" i="3"/>
  <c r="AL145" i="3" l="1"/>
  <c r="AL159" i="3"/>
  <c r="AL150" i="3"/>
  <c r="AL143" i="3"/>
  <c r="AL148" i="3"/>
  <c r="AL164" i="3"/>
  <c r="AL157" i="3"/>
  <c r="AL155" i="3"/>
  <c r="AL144" i="3"/>
  <c r="AL160" i="3"/>
  <c r="AL163" i="3"/>
  <c r="AL149" i="3"/>
  <c r="AL153" i="3"/>
  <c r="AL161" i="3"/>
  <c r="AL158" i="3"/>
  <c r="AL151" i="3"/>
  <c r="AL156" i="3"/>
  <c r="AL147" i="3"/>
  <c r="AL152" i="3"/>
  <c r="AL146" i="3"/>
  <c r="AL154" i="3"/>
  <c r="AL162" i="3"/>
  <c r="AM142" i="3"/>
  <c r="AM157" i="3" l="1"/>
  <c r="AM144" i="3"/>
  <c r="AM160" i="3"/>
  <c r="AM159" i="3"/>
  <c r="AM153" i="3"/>
  <c r="AM155" i="3"/>
  <c r="AM158" i="3"/>
  <c r="AM163" i="3"/>
  <c r="AM151" i="3"/>
  <c r="AM154" i="3"/>
  <c r="AM161" i="3"/>
  <c r="AM149" i="3"/>
  <c r="AM152" i="3"/>
  <c r="AM147" i="3"/>
  <c r="AM150" i="3"/>
  <c r="AM145" i="3"/>
  <c r="AM143" i="3"/>
  <c r="AM146" i="3"/>
  <c r="AM162" i="3"/>
  <c r="AM164" i="3"/>
  <c r="AM148" i="3"/>
  <c r="AM156" i="3"/>
  <c r="AN142" i="3"/>
  <c r="AN149" i="3" l="1"/>
  <c r="AN144" i="3"/>
  <c r="AN160" i="3"/>
  <c r="AN147" i="3"/>
  <c r="AN158" i="3"/>
  <c r="AN143" i="3"/>
  <c r="AN154" i="3"/>
  <c r="AN157" i="3"/>
  <c r="AN155" i="3"/>
  <c r="AN159" i="3"/>
  <c r="AN152" i="3"/>
  <c r="AN150" i="3"/>
  <c r="AN151" i="3"/>
  <c r="AN146" i="3"/>
  <c r="AN162" i="3"/>
  <c r="AN163" i="3"/>
  <c r="AN145" i="3"/>
  <c r="AN156" i="3"/>
  <c r="AN148" i="3"/>
  <c r="AN161" i="3"/>
  <c r="AN153" i="3"/>
  <c r="AN164" i="3"/>
  <c r="AO142" i="3"/>
  <c r="AO149" i="3" l="1"/>
  <c r="AO154" i="3"/>
  <c r="AO147" i="3"/>
  <c r="AO163" i="3"/>
  <c r="AO164" i="3"/>
  <c r="AO152" i="3"/>
  <c r="AO143" i="3"/>
  <c r="AO159" i="3"/>
  <c r="AO148" i="3"/>
  <c r="AO160" i="3"/>
  <c r="AO157" i="3"/>
  <c r="AO146" i="3"/>
  <c r="AO155" i="3"/>
  <c r="AO144" i="3"/>
  <c r="AO151" i="3"/>
  <c r="AO156" i="3"/>
  <c r="AO145" i="3"/>
  <c r="AO161" i="3"/>
  <c r="AO153" i="3"/>
  <c r="AO158" i="3"/>
  <c r="AO162" i="3"/>
  <c r="AO150" i="3"/>
  <c r="AP142" i="3"/>
  <c r="AP154" i="3" l="1"/>
  <c r="AP143" i="3"/>
  <c r="AP159" i="3"/>
  <c r="AP150" i="3"/>
  <c r="AP152" i="3"/>
  <c r="AP157" i="3"/>
  <c r="AP148" i="3"/>
  <c r="AP160" i="3"/>
  <c r="AP153" i="3"/>
  <c r="AP158" i="3"/>
  <c r="AP146" i="3"/>
  <c r="AP151" i="3"/>
  <c r="AP144" i="3"/>
  <c r="AP149" i="3"/>
  <c r="AP156" i="3"/>
  <c r="AP145" i="3"/>
  <c r="AP161" i="3"/>
  <c r="AP162" i="3"/>
  <c r="AP164" i="3"/>
  <c r="AP155" i="3"/>
  <c r="AP163" i="3"/>
  <c r="AP147" i="3"/>
  <c r="AQ142" i="3"/>
  <c r="AQ150" i="3" l="1"/>
  <c r="AQ153" i="3"/>
  <c r="AQ164" i="3"/>
  <c r="AQ148" i="3"/>
  <c r="AQ151" i="3"/>
  <c r="AQ146" i="3"/>
  <c r="AQ144" i="3"/>
  <c r="AQ147" i="3"/>
  <c r="AQ163" i="3"/>
  <c r="AQ162" i="3"/>
  <c r="AQ145" i="3"/>
  <c r="AQ161" i="3"/>
  <c r="AQ156" i="3"/>
  <c r="AQ143" i="3"/>
  <c r="AQ159" i="3"/>
  <c r="AQ152" i="3"/>
  <c r="AQ155" i="3"/>
  <c r="AQ154" i="3"/>
  <c r="AQ149" i="3"/>
  <c r="AQ157" i="3"/>
  <c r="AQ158" i="3"/>
  <c r="AQ160" i="3"/>
  <c r="AR142" i="3"/>
  <c r="AR153" i="3" l="1"/>
  <c r="AR154" i="3"/>
  <c r="AR151" i="3"/>
  <c r="AR152" i="3"/>
  <c r="AR147" i="3"/>
  <c r="AR163" i="3"/>
  <c r="AR158" i="3"/>
  <c r="AR156" i="3"/>
  <c r="AR160" i="3"/>
  <c r="AR150" i="3"/>
  <c r="AR145" i="3"/>
  <c r="AR161" i="3"/>
  <c r="AR148" i="3"/>
  <c r="AR143" i="3"/>
  <c r="AR159" i="3"/>
  <c r="AR144" i="3"/>
  <c r="AR155" i="3"/>
  <c r="AR164" i="3"/>
  <c r="AR149" i="3"/>
  <c r="AR146" i="3"/>
  <c r="AR157" i="3"/>
  <c r="AR162" i="3"/>
  <c r="AS142" i="3"/>
  <c r="AS158" i="3" l="1"/>
  <c r="AS147" i="3"/>
  <c r="AS156" i="3"/>
  <c r="AS145" i="3"/>
  <c r="AS159" i="3"/>
  <c r="AS152" i="3"/>
  <c r="AS157" i="3"/>
  <c r="AS150" i="3"/>
  <c r="AS155" i="3"/>
  <c r="AS148" i="3"/>
  <c r="AS164" i="3"/>
  <c r="AS153" i="3"/>
  <c r="AS163" i="3"/>
  <c r="AS144" i="3"/>
  <c r="AS160" i="3"/>
  <c r="AS149" i="3"/>
  <c r="AS161" i="3"/>
  <c r="AS154" i="3"/>
  <c r="AS151" i="3"/>
  <c r="AS143" i="3"/>
  <c r="AS162" i="3"/>
  <c r="AS146" i="3"/>
  <c r="AT142" i="3"/>
  <c r="AT147" i="3" l="1"/>
  <c r="AT152" i="3"/>
  <c r="AT163" i="3"/>
  <c r="AT145" i="3"/>
  <c r="AT159" i="3"/>
  <c r="AT150" i="3"/>
  <c r="AT143" i="3"/>
  <c r="AT157" i="3"/>
  <c r="AT146" i="3"/>
  <c r="AT162" i="3"/>
  <c r="AT155" i="3"/>
  <c r="AT144" i="3"/>
  <c r="AT160" i="3"/>
  <c r="AT153" i="3"/>
  <c r="AT158" i="3"/>
  <c r="AT151" i="3"/>
  <c r="AT149" i="3"/>
  <c r="AT154" i="3"/>
  <c r="AT148" i="3"/>
  <c r="AT164" i="3"/>
  <c r="AT161" i="3"/>
  <c r="AT156" i="3"/>
  <c r="AU142" i="3"/>
  <c r="AU143" i="3" l="1"/>
  <c r="AU146" i="3"/>
  <c r="AU162" i="3"/>
  <c r="AU155" i="3"/>
  <c r="AU157" i="3"/>
  <c r="AU144" i="3"/>
  <c r="AU160" i="3"/>
  <c r="AU163" i="3"/>
  <c r="AU153" i="3"/>
  <c r="AU156" i="3"/>
  <c r="AU159" i="3"/>
  <c r="AU161" i="3"/>
  <c r="AU151" i="3"/>
  <c r="AU154" i="3"/>
  <c r="AU149" i="3"/>
  <c r="AU152" i="3"/>
  <c r="AU147" i="3"/>
  <c r="AU145" i="3"/>
  <c r="AU148" i="3"/>
  <c r="AU164" i="3"/>
  <c r="AU150" i="3"/>
  <c r="AU158" i="3"/>
  <c r="AV142" i="3"/>
  <c r="AV151" i="3" l="1"/>
  <c r="AV146" i="3"/>
  <c r="AV162" i="3"/>
  <c r="AV161" i="3"/>
  <c r="AV149" i="3"/>
  <c r="AV144" i="3"/>
  <c r="AV160" i="3"/>
  <c r="AV145" i="3"/>
  <c r="AV156" i="3"/>
  <c r="AV157" i="3"/>
  <c r="AV143" i="3"/>
  <c r="AV154" i="3"/>
  <c r="AV159" i="3"/>
  <c r="AV152" i="3"/>
  <c r="AV163" i="3"/>
  <c r="AV153" i="3"/>
  <c r="AV148" i="3"/>
  <c r="AV164" i="3"/>
  <c r="AV155" i="3"/>
  <c r="AV147" i="3"/>
  <c r="AV158" i="3"/>
  <c r="AV150" i="3"/>
  <c r="AW142" i="3"/>
  <c r="AW151" i="3" l="1"/>
  <c r="AW156" i="3"/>
  <c r="AW149" i="3"/>
  <c r="AW158" i="3"/>
  <c r="AW154" i="3"/>
  <c r="AW163" i="3"/>
  <c r="AW145" i="3"/>
  <c r="AW161" i="3"/>
  <c r="AW150" i="3"/>
  <c r="AW162" i="3"/>
  <c r="AW143" i="3"/>
  <c r="AW159" i="3"/>
  <c r="AW148" i="3"/>
  <c r="AW160" i="3"/>
  <c r="AW157" i="3"/>
  <c r="AW146" i="3"/>
  <c r="AW153" i="3"/>
  <c r="AW164" i="3"/>
  <c r="AW147" i="3"/>
  <c r="AW144" i="3"/>
  <c r="AW155" i="3"/>
  <c r="AW152" i="3"/>
  <c r="AX142" i="3"/>
  <c r="AX156" i="3" l="1"/>
  <c r="AX145" i="3"/>
  <c r="AX161" i="3"/>
  <c r="AX152" i="3"/>
  <c r="AX154" i="3"/>
  <c r="AX143" i="3"/>
  <c r="AX159" i="3"/>
  <c r="AX150" i="3"/>
  <c r="AX155" i="3"/>
  <c r="AX148" i="3"/>
  <c r="AX153" i="3"/>
  <c r="AX146" i="3"/>
  <c r="AX160" i="3"/>
  <c r="AX151" i="3"/>
  <c r="AX144" i="3"/>
  <c r="AX158" i="3"/>
  <c r="AX147" i="3"/>
  <c r="AX163" i="3"/>
  <c r="AX164" i="3"/>
  <c r="AX162" i="3"/>
  <c r="AX149" i="3"/>
  <c r="AX157" i="3"/>
  <c r="AY142" i="3"/>
  <c r="AY152" i="3" l="1"/>
  <c r="AY155" i="3"/>
  <c r="AY150" i="3"/>
  <c r="AY153" i="3"/>
  <c r="AY148" i="3"/>
  <c r="AY146" i="3"/>
  <c r="AY149" i="3"/>
  <c r="AY144" i="3"/>
  <c r="AY147" i="3"/>
  <c r="AY163" i="3"/>
  <c r="AY160" i="3"/>
  <c r="AY158" i="3"/>
  <c r="AY145" i="3"/>
  <c r="AY161" i="3"/>
  <c r="AY154" i="3"/>
  <c r="AY157" i="3"/>
  <c r="AY162" i="3"/>
  <c r="AY164" i="3"/>
  <c r="AY156" i="3"/>
  <c r="AY151" i="3"/>
  <c r="AY159" i="3"/>
  <c r="AY143" i="3"/>
  <c r="AZ142" i="3"/>
  <c r="AZ144" i="3" l="1"/>
  <c r="AZ155" i="3"/>
  <c r="AZ162" i="3"/>
  <c r="AZ164" i="3"/>
  <c r="AZ153" i="3"/>
  <c r="AZ156" i="3"/>
  <c r="AZ154" i="3"/>
  <c r="AZ149" i="3"/>
  <c r="AZ152" i="3"/>
  <c r="AZ147" i="3"/>
  <c r="AZ163" i="3"/>
  <c r="AZ158" i="3"/>
  <c r="AZ150" i="3"/>
  <c r="AZ145" i="3"/>
  <c r="AZ161" i="3"/>
  <c r="AZ160" i="3"/>
  <c r="AZ146" i="3"/>
  <c r="AZ157" i="3"/>
  <c r="AZ151" i="3"/>
  <c r="AZ148" i="3"/>
  <c r="AZ159" i="3"/>
  <c r="AZ143" i="3"/>
  <c r="BA142" i="3"/>
  <c r="BA144" i="3" l="1"/>
  <c r="BA160" i="3"/>
  <c r="BA163" i="3"/>
  <c r="BA149" i="3"/>
  <c r="BA161" i="3"/>
  <c r="BA158" i="3"/>
  <c r="BA147" i="3"/>
  <c r="BA154" i="3"/>
  <c r="BA143" i="3"/>
  <c r="BA152" i="3"/>
  <c r="BA157" i="3"/>
  <c r="BA150" i="3"/>
  <c r="BA155" i="3"/>
  <c r="BA146" i="3"/>
  <c r="BA162" i="3"/>
  <c r="BA151" i="3"/>
  <c r="BA156" i="3"/>
  <c r="BA148" i="3"/>
  <c r="BA153" i="3"/>
  <c r="BA145" i="3"/>
  <c r="BA159" i="3"/>
  <c r="BA164" i="3"/>
  <c r="BB142" i="3"/>
  <c r="BB149" i="3" l="1"/>
  <c r="BB154" i="3"/>
  <c r="BB145" i="3"/>
  <c r="BB147" i="3"/>
  <c r="BB152" i="3"/>
  <c r="BB143" i="3"/>
  <c r="BB148" i="3"/>
  <c r="BB164" i="3"/>
  <c r="BB153" i="3"/>
  <c r="BB157" i="3"/>
  <c r="BB159" i="3"/>
  <c r="BB146" i="3"/>
  <c r="BB162" i="3"/>
  <c r="BB155" i="3"/>
  <c r="BB144" i="3"/>
  <c r="BB160" i="3"/>
  <c r="BB161" i="3"/>
  <c r="BB151" i="3"/>
  <c r="BB156" i="3"/>
  <c r="BB150" i="3"/>
  <c r="BB163" i="3"/>
  <c r="BB158" i="3"/>
  <c r="BC142" i="3"/>
  <c r="BC145" i="3" l="1"/>
  <c r="BC148" i="3"/>
  <c r="BC164" i="3"/>
  <c r="BC157" i="3"/>
  <c r="BC163" i="3"/>
  <c r="BC143" i="3"/>
  <c r="BC146" i="3"/>
  <c r="BC162" i="3"/>
  <c r="BC155" i="3"/>
  <c r="BC158" i="3"/>
  <c r="BC153" i="3"/>
  <c r="BC156" i="3"/>
  <c r="BC151" i="3"/>
  <c r="BC154" i="3"/>
  <c r="BC159" i="3"/>
  <c r="BC147" i="3"/>
  <c r="BC150" i="3"/>
  <c r="BC144" i="3"/>
  <c r="BC161" i="3"/>
  <c r="BC149" i="3"/>
  <c r="BC152" i="3"/>
  <c r="BC160" i="3"/>
  <c r="BD142" i="3"/>
  <c r="BD153" i="3" l="1"/>
  <c r="BD148" i="3"/>
  <c r="BD164" i="3"/>
  <c r="BD151" i="3"/>
  <c r="BD146" i="3"/>
  <c r="BD162" i="3"/>
  <c r="BD147" i="3"/>
  <c r="BD158" i="3"/>
  <c r="BD157" i="3"/>
  <c r="BD145" i="3"/>
  <c r="BD156" i="3"/>
  <c r="BD143" i="3"/>
  <c r="BD154" i="3"/>
  <c r="BD159" i="3"/>
  <c r="BD150" i="3"/>
  <c r="BD161" i="3"/>
  <c r="BD149" i="3"/>
  <c r="BD144" i="3"/>
  <c r="BD152" i="3"/>
  <c r="BD155" i="3"/>
  <c r="BD163" i="3"/>
  <c r="BD160" i="3"/>
  <c r="BE142" i="3"/>
  <c r="BE153" i="3" l="1"/>
  <c r="BE151" i="3"/>
  <c r="BE156" i="3"/>
  <c r="BE147" i="3"/>
  <c r="BE163" i="3"/>
  <c r="BE152" i="3"/>
  <c r="BE145" i="3"/>
  <c r="BE161" i="3"/>
  <c r="BE150" i="3"/>
  <c r="BE162" i="3"/>
  <c r="BE143" i="3"/>
  <c r="BE159" i="3"/>
  <c r="BE148" i="3"/>
  <c r="BE160" i="3"/>
  <c r="BE155" i="3"/>
  <c r="BE144" i="3"/>
  <c r="BE158" i="3"/>
  <c r="BE149" i="3"/>
  <c r="BE164" i="3"/>
  <c r="BE154" i="3"/>
  <c r="BE157" i="3"/>
  <c r="BE14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B32748-753F-4E01-9DF3-F4A1814FC92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68EBE6-1B03-44E8-83BD-40A6A93ECFA2}" name="WorksheetConnection_Nike Dataset.xlsx!Location" type="102" refreshedVersion="8" minRefreshableVersion="5">
    <extLst>
      <ext xmlns:x15="http://schemas.microsoft.com/office/spreadsheetml/2010/11/main" uri="{DE250136-89BD-433C-8126-D09CA5730AF9}">
        <x15:connection id="Location">
          <x15:rangePr sourceName="_xlcn.WorksheetConnection_NikeDataset.xlsxLocation1"/>
        </x15:connection>
      </ext>
    </extLst>
  </connection>
  <connection id="3" xr16:uid="{E4087A60-D08D-45C1-A7C0-086F1025B5E5}" name="WorksheetConnection_Nike Dataset.xlsx!Products" type="102" refreshedVersion="8" minRefreshableVersion="5">
    <extLst>
      <ext xmlns:x15="http://schemas.microsoft.com/office/spreadsheetml/2010/11/main" uri="{DE250136-89BD-433C-8126-D09CA5730AF9}">
        <x15:connection id="Products">
          <x15:rangePr sourceName="_xlcn.WorksheetConnection_NikeDataset.xlsxProducts1"/>
        </x15:connection>
      </ext>
    </extLst>
  </connection>
  <connection id="4" xr16:uid="{A63A823D-F1D8-4C1E-9498-8249949233D5}" name="WorksheetConnection_Nike Dataset.xlsx!sales" type="102" refreshedVersion="8" minRefreshableVersion="5">
    <extLst>
      <ext xmlns:x15="http://schemas.microsoft.com/office/spreadsheetml/2010/11/main" uri="{DE250136-89BD-433C-8126-D09CA5730AF9}">
        <x15:connection id="sales">
          <x15:rangePr sourceName="_xlcn.WorksheetConnection_NikeDataset.xlsxsales1"/>
        </x15:connection>
      </ext>
    </extLst>
  </connection>
  <connection id="5" xr16:uid="{30274808-7579-4AD4-9E32-F0B2107889DD}" name="WorksheetConnection_Nike Dataset.xlsx!Teams" type="102" refreshedVersion="8" minRefreshableVersion="5">
    <extLst>
      <ext xmlns:x15="http://schemas.microsoft.com/office/spreadsheetml/2010/11/main" uri="{DE250136-89BD-433C-8126-D09CA5730AF9}">
        <x15:connection id="Teams">
          <x15:rangePr sourceName="_xlcn.WorksheetConnection_NikeDataset.xlsxTeam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<sst xmlns="http://schemas.openxmlformats.org/spreadsheetml/2006/main" count="10457" uniqueCount="264">
  <si>
    <t>Product</t>
  </si>
  <si>
    <t>Category</t>
  </si>
  <si>
    <t>Size</t>
  </si>
  <si>
    <t>Men</t>
  </si>
  <si>
    <t>Women</t>
  </si>
  <si>
    <t>Cost Per Box</t>
  </si>
  <si>
    <t>Sales Person</t>
  </si>
  <si>
    <t>Date</t>
  </si>
  <si>
    <t>Amount</t>
  </si>
  <si>
    <t>Customers</t>
  </si>
  <si>
    <t>Boxes</t>
  </si>
  <si>
    <t>Lifestyle Shoes</t>
  </si>
  <si>
    <t>Running Shoes</t>
  </si>
  <si>
    <t>Training &amp; Gym Shoes</t>
  </si>
  <si>
    <t>Region</t>
  </si>
  <si>
    <t xml:space="preserve">Northeast </t>
  </si>
  <si>
    <t>West</t>
  </si>
  <si>
    <t>Southeast</t>
  </si>
  <si>
    <t>States</t>
  </si>
  <si>
    <t>Massachusetts</t>
  </si>
  <si>
    <t>Texas</t>
  </si>
  <si>
    <t>California</t>
  </si>
  <si>
    <t>New York</t>
  </si>
  <si>
    <t>Florida</t>
  </si>
  <si>
    <t>Southwest</t>
  </si>
  <si>
    <t>Illinois</t>
  </si>
  <si>
    <t xml:space="preserve"> Midwest</t>
  </si>
  <si>
    <t>Team</t>
  </si>
  <si>
    <t>James Smith</t>
  </si>
  <si>
    <t>Robert Johnson</t>
  </si>
  <si>
    <t>John Williams</t>
  </si>
  <si>
    <t>Michael Brown</t>
  </si>
  <si>
    <t>Mary Jones</t>
  </si>
  <si>
    <t>Rachel Castle</t>
  </si>
  <si>
    <t>Alexander Rudeforth</t>
  </si>
  <si>
    <t>Amilia Johnson</t>
  </si>
  <si>
    <t>Evan Brown</t>
  </si>
  <si>
    <t>David Rodriguez</t>
  </si>
  <si>
    <t>Thomas Martinez</t>
  </si>
  <si>
    <t>Christopher Anderson</t>
  </si>
  <si>
    <t>Charles Miller</t>
  </si>
  <si>
    <t>Jennifer Lopez</t>
  </si>
  <si>
    <t>Matthew Moore</t>
  </si>
  <si>
    <t>Andrew Lee</t>
  </si>
  <si>
    <t>Joshua Gonzalez</t>
  </si>
  <si>
    <t>Rebecca Anderson</t>
  </si>
  <si>
    <t>Edward Lewis</t>
  </si>
  <si>
    <t>Cynthia Hall</t>
  </si>
  <si>
    <t>Patrick Rivera</t>
  </si>
  <si>
    <t>Jack Carter</t>
  </si>
  <si>
    <t>Samuel Campbell</t>
  </si>
  <si>
    <t>Mallorie Hill</t>
  </si>
  <si>
    <t>Richard Carter</t>
  </si>
  <si>
    <t>Nike Air Pegasus</t>
  </si>
  <si>
    <t>Nike Air Force 1</t>
  </si>
  <si>
    <t>Nike Air Max</t>
  </si>
  <si>
    <t xml:space="preserve">Nike E-Series </t>
  </si>
  <si>
    <t>Air Jordan 5</t>
  </si>
  <si>
    <t>Air Jordan 12</t>
  </si>
  <si>
    <t>Nike x Ambush Air</t>
  </si>
  <si>
    <t>Nike Dunk Low</t>
  </si>
  <si>
    <t>Nike Air Max 270</t>
  </si>
  <si>
    <t>Nike Jordan 1 Retro</t>
  </si>
  <si>
    <t>Nike Air More Uptempo</t>
  </si>
  <si>
    <t>Nike Invincible 3</t>
  </si>
  <si>
    <t>Nike Zegama</t>
  </si>
  <si>
    <t>Nike Rival Fly 3</t>
  </si>
  <si>
    <t>Nike Zoom Fly 5 Premium</t>
  </si>
  <si>
    <t xml:space="preserve">Nike Vomero 16 Premium </t>
  </si>
  <si>
    <t xml:space="preserve">Nike Quest 5 Premium </t>
  </si>
  <si>
    <t>Nike Juniper Trail 2</t>
  </si>
  <si>
    <t>Nike Legend Essential 3</t>
  </si>
  <si>
    <t>Nike In-Season</t>
  </si>
  <si>
    <t>Nike MC Trainer</t>
  </si>
  <si>
    <t>Nike Zoom Metcon Turbo 2</t>
  </si>
  <si>
    <t>Products</t>
  </si>
  <si>
    <t>Team A</t>
  </si>
  <si>
    <t>Team B</t>
  </si>
  <si>
    <t>Team C</t>
  </si>
  <si>
    <t>Team D</t>
  </si>
  <si>
    <t>Sum of Boxes</t>
  </si>
  <si>
    <t>Sum of Amount</t>
  </si>
  <si>
    <t>Values</t>
  </si>
  <si>
    <t>Total Shipments</t>
  </si>
  <si>
    <t>Total costs</t>
  </si>
  <si>
    <t>Total Profit</t>
  </si>
  <si>
    <t>Profit %</t>
  </si>
  <si>
    <t>Jan</t>
  </si>
  <si>
    <t>Feb</t>
  </si>
  <si>
    <t>Mar</t>
  </si>
  <si>
    <t>Apr</t>
  </si>
  <si>
    <t>May</t>
  </si>
  <si>
    <t>Jun</t>
  </si>
  <si>
    <t>Jul</t>
  </si>
  <si>
    <t>Aug</t>
  </si>
  <si>
    <t>Sep</t>
  </si>
  <si>
    <t>Oct</t>
  </si>
  <si>
    <t>Nov</t>
  </si>
  <si>
    <t>Dec</t>
  </si>
  <si>
    <t>Date (Year)</t>
  </si>
  <si>
    <t>Date (Month)</t>
  </si>
  <si>
    <t>KPI</t>
  </si>
  <si>
    <t>Current Month</t>
  </si>
  <si>
    <t>Previous Month</t>
  </si>
  <si>
    <t>MoM%</t>
  </si>
  <si>
    <t>Overall</t>
  </si>
  <si>
    <t>Selected</t>
  </si>
  <si>
    <t>$ #,,.00"mn"</t>
  </si>
  <si>
    <t>#,##0</t>
  </si>
  <si>
    <t>#,.0"k"</t>
  </si>
  <si>
    <t>Row Labels</t>
  </si>
  <si>
    <t>Category Selected</t>
  </si>
  <si>
    <t>Category Name</t>
  </si>
  <si>
    <t>MAPS</t>
  </si>
  <si>
    <t>SORT options</t>
  </si>
  <si>
    <t>Sales</t>
  </si>
  <si>
    <t>Profit%</t>
  </si>
  <si>
    <t>SORTED values</t>
  </si>
  <si>
    <t>For Dashboard</t>
  </si>
  <si>
    <t>Values overall</t>
  </si>
  <si>
    <t>Values selected</t>
  </si>
  <si>
    <t>0.0%</t>
  </si>
  <si>
    <t>Sort by:</t>
  </si>
  <si>
    <t>Title</t>
  </si>
  <si>
    <t>&lt;-&gt;</t>
  </si>
  <si>
    <t>Overall Values-Sales &amp; Profit</t>
  </si>
  <si>
    <t>Slicer Selected Values-Sales &amp; Profit</t>
  </si>
  <si>
    <t>Format Code</t>
  </si>
  <si>
    <t>&lt;- Xmatch to find column no</t>
  </si>
  <si>
    <t>Overall Values</t>
  </si>
  <si>
    <t>Slicer Selected Values</t>
  </si>
  <si>
    <t>MoM conversion</t>
  </si>
  <si>
    <t>Dashboard Display</t>
  </si>
  <si>
    <t>Sales Overall</t>
  </si>
  <si>
    <t>Sales Selected</t>
  </si>
  <si>
    <t xml:space="preserve"> </t>
  </si>
  <si>
    <t>States (MJoin1)</t>
  </si>
  <si>
    <t>MapsID (MJOIN2)</t>
  </si>
  <si>
    <t>Names (MJoin3)</t>
  </si>
  <si>
    <t>Teams</t>
  </si>
  <si>
    <t>Profit</t>
  </si>
  <si>
    <t>⭐</t>
  </si>
  <si>
    <t>x</t>
  </si>
  <si>
    <t>y</t>
  </si>
  <si>
    <t>Selected  team</t>
  </si>
  <si>
    <t>Size 2</t>
  </si>
  <si>
    <t>Profit Format</t>
  </si>
  <si>
    <t>Sales Format</t>
  </si>
  <si>
    <t>Teams Sales</t>
  </si>
  <si>
    <t>Teams Profit</t>
  </si>
  <si>
    <t>Labels</t>
  </si>
  <si>
    <t>Max Number</t>
  </si>
  <si>
    <t>People Calculation</t>
  </si>
  <si>
    <t>On</t>
  </si>
  <si>
    <t>Profit Status Icon ⏬</t>
  </si>
  <si>
    <t>Values W/O Slicer</t>
  </si>
  <si>
    <t>Latest Date</t>
  </si>
  <si>
    <t>28 days ago</t>
  </si>
  <si>
    <t>Trend options</t>
  </si>
  <si>
    <t>Shipped ?</t>
  </si>
  <si>
    <t>Shipments</t>
  </si>
  <si>
    <t>Person</t>
  </si>
  <si>
    <t>Order By</t>
  </si>
  <si>
    <t>Sort options</t>
  </si>
  <si>
    <t>Sales person</t>
  </si>
  <si>
    <t>Drop Down List</t>
  </si>
  <si>
    <t>Team Performance Calculation</t>
  </si>
  <si>
    <t>Maps and Location Calculation</t>
  </si>
  <si>
    <t>Category Slicer</t>
  </si>
  <si>
    <t>KPI Calculation</t>
  </si>
  <si>
    <t>Values with Slicer</t>
  </si>
  <si>
    <t>MoM Data Table</t>
  </si>
  <si>
    <t>Pick a Team:</t>
  </si>
  <si>
    <t>✔️</t>
  </si>
  <si>
    <t>2022</t>
  </si>
  <si>
    <t>Table Header</t>
  </si>
  <si>
    <t>Is slicer is on</t>
  </si>
  <si>
    <t>◉</t>
  </si>
  <si>
    <t>Symbol</t>
  </si>
  <si>
    <t xml:space="preserve">Blank </t>
  </si>
  <si>
    <t>Cost%</t>
  </si>
  <si>
    <t>Display format</t>
  </si>
  <si>
    <t>$ #,,.00"m"</t>
  </si>
  <si>
    <t>$ #,,.00</t>
  </si>
  <si>
    <t>Display label</t>
  </si>
  <si>
    <t>Nike E-Series</t>
  </si>
  <si>
    <t>Nike Quest 5 Premium</t>
  </si>
  <si>
    <t>Nike Vomero 16 Premium</t>
  </si>
  <si>
    <t>Sorted by</t>
  </si>
  <si>
    <t>Order by</t>
  </si>
  <si>
    <t>Sort by</t>
  </si>
  <si>
    <t>Profit Icon</t>
  </si>
  <si>
    <t>ON</t>
  </si>
  <si>
    <t>Sort by Column no</t>
  </si>
  <si>
    <t>Is category slicer on</t>
  </si>
  <si>
    <t>Product Calculation</t>
  </si>
  <si>
    <t>Category Calculation</t>
  </si>
  <si>
    <t>Amount Max Limit</t>
  </si>
  <si>
    <t>Selected Trend</t>
  </si>
  <si>
    <t>Trend</t>
  </si>
  <si>
    <t>Shipped?</t>
  </si>
  <si>
    <t>1: Finding the duplicate data in all column</t>
  </si>
  <si>
    <t>2: Checking each column for the blank cells to avoid unwanted data errors</t>
  </si>
  <si>
    <t>3: Creating Tables for each individual dataset</t>
  </si>
  <si>
    <t>Journal</t>
  </si>
  <si>
    <t>4: Dividing dashboard data in 4 Major part KPI, Geography, People and Products</t>
  </si>
  <si>
    <t xml:space="preserve">Overall </t>
  </si>
  <si>
    <t>5: Creating Pivot table to find the Total Sales, Profiit, Shipments, Boxes, Cost and Profit% Using DAX formula</t>
  </si>
  <si>
    <t xml:space="preserve">6: Creating Slicer for Products Category </t>
  </si>
  <si>
    <t>7: Duplicating and connecting Overall table to slicer to find category wise changes</t>
  </si>
  <si>
    <t>8: Creating Month on Month table to find monthly changes in the dataset</t>
  </si>
  <si>
    <t>9: Adding a Format column to change the view of data from number into Million with the implementing TEXT function</t>
  </si>
  <si>
    <t>Display Format</t>
  </si>
  <si>
    <t>Profit% Indicator:</t>
  </si>
  <si>
    <t>10: Putting all data into Dashboard and presenting it effeciently by using illustrations and conditional formatting</t>
  </si>
  <si>
    <t>MAP</t>
  </si>
  <si>
    <t>11: Creating pivot table for geographic region as per their Sales and Profit%</t>
  </si>
  <si>
    <t>12: Duplacting and connecting Overall table to slicer to find category wise changes</t>
  </si>
  <si>
    <t>Selected Values</t>
  </si>
  <si>
    <t>13: Joining both the overall and selected table into one, and using SORT function ordering data as per given command</t>
  </si>
  <si>
    <t>14: For command we use XMATCH function to find out the column value for which we want to order our data</t>
  </si>
  <si>
    <t>15: Provided a LIST to provide command</t>
  </si>
  <si>
    <t>17: Using XMATCH listing States in order as per names in Items sheet</t>
  </si>
  <si>
    <t xml:space="preserve">16: Now to showcase the Maps of each state added in the specific column of Items sheet and added their Name in the next column to identify the map from the name later, also provided name to that range </t>
  </si>
  <si>
    <t>18: Creating formula (Define Name) in formulas Using INDEX to identify the cell range which we created using XMATCH into which will depict the map present in the MAPS column</t>
  </si>
  <si>
    <t>19: Now copying the Image and pasting it on the Dashboard and adding formula we created earlier using INDEX in the image to make it dynamic</t>
  </si>
  <si>
    <t>20: Creating Dynamic Heading for the MAPS also providing financial summary of it, used IF function and used LIST as logic test to make it interactive</t>
  </si>
  <si>
    <t>PEOPLE</t>
  </si>
  <si>
    <t xml:space="preserve">21: Creating pivot table for the Sales and Profit of all teams </t>
  </si>
  <si>
    <t>Windows + .</t>
  </si>
  <si>
    <t>22: Creating  two column X and Y to create Bubble chart where value were (1,1),(1,2),(2,1)(2,2)</t>
  </si>
  <si>
    <t>Command List</t>
  </si>
  <si>
    <t>24: Using IF function to make a column for size, for making chart dynamic and easily identify which team is being selected</t>
  </si>
  <si>
    <t>23: Creating column for size using Sales by each team for identifying each circle</t>
  </si>
  <si>
    <t>25: Using text format and TEXT function change the Sales and profit value to numerical to Million</t>
  </si>
  <si>
    <t xml:space="preserve">26: Using TEXTJOIN combine all the detail into a single cell </t>
  </si>
  <si>
    <t>27: Doing some cosmetic changes in chart to make it more interactive</t>
  </si>
  <si>
    <t>Sales Person Calculation</t>
  </si>
  <si>
    <t>28: Creating a pivot table for each sales person of company with their individual Sales, Profit, Profit%</t>
  </si>
  <si>
    <t>Sparkline</t>
  </si>
  <si>
    <t>29: Connecting data with the Team LIST to showcase selected team sales and profit figure</t>
  </si>
  <si>
    <t>30: Creating Trend options and Sort options to make a LIST of it and using XMATCH to find the value of it</t>
  </si>
  <si>
    <t>31: Creating Order for sorting using IF function to diffrentiate products sort from another columns</t>
  </si>
  <si>
    <t>32: Using SORT and Filter function to sort and filter the data as per the column number which created in Sort options and the team selected from LIST</t>
  </si>
  <si>
    <t>34: By using MAX function subtracting it by 28 we found last 28 days, so that we can identiy the last 28 days data for Sales, Shippment, Shipped and Boxes as per individual Sales person</t>
  </si>
  <si>
    <t>35: After using CHOOSE, COUNTIFS and SUMIFS function we find the data as per date and sales person, and adding that data into sparklines</t>
  </si>
  <si>
    <t xml:space="preserve">36: Adding All Sorted data and Sparklines into the Dashboard doing some cosmetic changes using Conditional Formatting </t>
  </si>
  <si>
    <t>PRODUCT</t>
  </si>
  <si>
    <t>37: Creating a pivot for category with total Sales, Profit and Profit%</t>
  </si>
  <si>
    <t xml:space="preserve">38: Using COUNTIFs function identify the the filter which is active to add  emoji in its heading to make it more enhancing </t>
  </si>
  <si>
    <t xml:space="preserve">40: Calculating Profit% and Cost% </t>
  </si>
  <si>
    <t>41: Using display Format and TEXT function converted Sales and Profit in smaller values</t>
  </si>
  <si>
    <t>33: Creating Dynamic heading by using ampersand  and IF function to add emoji in heading</t>
  </si>
  <si>
    <t xml:space="preserve">39: Once it identfied by COUNTIFS used ampersand  and IF function to add emoji </t>
  </si>
  <si>
    <t>42: For final output ampersand Total Profit by Total Sales</t>
  </si>
  <si>
    <t>43: Using Profit% and Cost% created Donut chart to add into Dashboard</t>
  </si>
  <si>
    <t>44: Creating a pivot table with category, product and their Sales, Shippment, Boxes and Profit%</t>
  </si>
  <si>
    <t xml:space="preserve">45: Creating LIST for Sorted by and Trend </t>
  </si>
  <si>
    <t>46: Created Sort by and Order by using XMATCH and IF function respecitively</t>
  </si>
  <si>
    <t>47: Now using SORTBY and INDEX find data as per the conditions mentioned in the LIST commands</t>
  </si>
  <si>
    <t>48: After that creating a table with 28 days previous data as per Products for sparkline showing shipped, sales, shippment and boxes</t>
  </si>
  <si>
    <t>50: Doining necessary changes in the Dashboard to make it more easy to understand and clear to read</t>
  </si>
  <si>
    <t xml:space="preserve">49: Using CHOOSE with SUMIF,COUNTIFS aggregate function created the sparkline table, now creating sparkline with the dervied data </t>
  </si>
  <si>
    <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</si>
</sst>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_-[$$-409]* #,##0_ ;_-[$$-409]* \-#,##0\ ;_-[$$-409]* &quot;-&quot;??_ ;_-@_ "/>
    <numFmt numFmtId="165" formatCode="_-[$$-409]* #,##0.00_ ;_-[$$-409]* \-#,##0.00\ ;_-[$$-409]* &quot;-&quot;??_ ;_-@_ "/>
    <numFmt numFmtId="166" formatCode="0.0%"/>
  </numFmts>
  <fonts count="29" x14ac:knownFonts="1">
    <font>
      <sz val="11"/>
      <color theme="1"/>
      <name val="Calibri"/>
      <family val="2"/>
      <scheme val="minor"/>
    </font>
    <font>
      <sz val="11"/>
      <color theme="1"/>
      <name val="Calibri"/>
      <family val="2"/>
    </font>
    <font>
      <sz val="10"/>
      <color theme="1"/>
      <name val="Arial"/>
      <family val="2"/>
    </font>
    <font>
      <sz val="11"/>
      <color theme="1"/>
      <name val="Calibri"/>
      <family val="2"/>
      <scheme val="minor"/>
    </font>
    <font>
      <sz val="11"/>
      <color rgb="FFFF0000"/>
      <name val="Calibri"/>
      <family val="2"/>
      <scheme val="minor"/>
    </font>
    <font>
      <sz val="11"/>
      <color theme="9"/>
      <name val="Calibri"/>
      <family val="2"/>
      <scheme val="minor"/>
    </font>
    <font>
      <b/>
      <sz val="11"/>
      <color theme="1"/>
      <name val="Calibri"/>
      <family val="2"/>
      <scheme val="minor"/>
    </font>
    <font>
      <sz val="11"/>
      <color theme="4" tint="-0.249977111117893"/>
      <name val="Calibri"/>
      <family val="2"/>
      <scheme val="minor"/>
    </font>
    <font>
      <sz val="11"/>
      <color theme="5" tint="-0.249977111117893"/>
      <name val="Calibri"/>
      <family val="2"/>
      <scheme val="minor"/>
    </font>
    <font>
      <b/>
      <sz val="11"/>
      <color theme="5" tint="-0.249977111117893"/>
      <name val="Calibri"/>
      <family val="2"/>
      <scheme val="minor"/>
    </font>
    <font>
      <sz val="11"/>
      <color theme="9"/>
      <name val="Constantia"/>
      <family val="1"/>
    </font>
    <font>
      <sz val="11"/>
      <color theme="5" tint="-0.249977111117893"/>
      <name val="Constantia"/>
      <family val="1"/>
    </font>
    <font>
      <i/>
      <sz val="11"/>
      <color theme="1"/>
      <name val="Calibri"/>
      <family val="2"/>
      <scheme val="minor"/>
    </font>
    <font>
      <b/>
      <i/>
      <sz val="11"/>
      <color theme="1"/>
      <name val="Calibri"/>
      <family val="2"/>
      <scheme val="minor"/>
    </font>
    <font>
      <sz val="11"/>
      <color theme="2" tint="-0.499984740745262"/>
      <name val="Calibri"/>
      <family val="2"/>
      <scheme val="minor"/>
    </font>
    <font>
      <sz val="11"/>
      <color theme="2" tint="-9.9978637043366805E-2"/>
      <name val="Calibri"/>
      <family val="2"/>
      <scheme val="minor"/>
    </font>
    <font>
      <sz val="11"/>
      <color theme="0"/>
      <name val="Calibri"/>
      <family val="2"/>
      <scheme val="minor"/>
    </font>
    <font>
      <b/>
      <sz val="36"/>
      <color theme="1"/>
      <name val="Calibri"/>
      <family val="2"/>
      <scheme val="minor"/>
    </font>
    <font>
      <sz val="10"/>
      <color rgb="FFC696C0"/>
      <name val="Calibri"/>
      <family val="2"/>
      <scheme val="minor"/>
    </font>
    <font>
      <sz val="9"/>
      <color theme="0" tint="-0.14999847407452621"/>
      <name val="Calibri"/>
      <family val="2"/>
      <scheme val="minor"/>
    </font>
    <font>
      <sz val="9"/>
      <color theme="1"/>
      <name val="Calibri"/>
      <family val="2"/>
      <scheme val="minor"/>
    </font>
    <font>
      <sz val="9"/>
      <color theme="2" tint="-9.9978637043366805E-2"/>
      <name val="Calibri"/>
      <family val="2"/>
      <scheme val="minor"/>
    </font>
    <font>
      <sz val="9"/>
      <color theme="0"/>
      <name val="Calibri"/>
      <family val="2"/>
      <scheme val="minor"/>
    </font>
    <font>
      <b/>
      <i/>
      <sz val="11"/>
      <color theme="2"/>
      <name val="Calibri"/>
      <family val="2"/>
      <scheme val="minor"/>
    </font>
    <font>
      <sz val="9.5"/>
      <color theme="0" tint="-0.14999847407452621"/>
      <name val="Calibri"/>
      <family val="2"/>
      <scheme val="minor"/>
    </font>
    <font>
      <b/>
      <i/>
      <sz val="14"/>
      <color theme="2"/>
      <name val="Calibri"/>
      <family val="2"/>
      <scheme val="minor"/>
    </font>
    <font>
      <b/>
      <i/>
      <sz val="14"/>
      <color theme="1" tint="0.14999847407452621"/>
      <name val="Calibri"/>
      <family val="2"/>
      <scheme val="minor"/>
    </font>
    <font>
      <b/>
      <sz val="14"/>
      <color theme="1" tint="0.14999847407452621"/>
      <name val="Calibri"/>
      <family val="2"/>
      <scheme val="minor"/>
    </font>
    <font>
      <sz val="48"/>
      <color theme="1"/>
      <name val="Calibri"/>
      <family val="2"/>
      <scheme val="minor"/>
    </font>
  </fonts>
  <fills count="15">
    <fill>
      <patternFill patternType="none"/>
    </fill>
    <fill>
      <patternFill patternType="gray125"/>
    </fill>
    <fill>
      <patternFill patternType="solid">
        <fgColor theme="4" tint="0.59999389629810485"/>
        <bgColor indexed="64"/>
      </patternFill>
    </fill>
    <fill>
      <patternFill patternType="solid">
        <fgColor theme="1" tint="4.9989318521683403E-2"/>
        <bgColor indexed="64"/>
      </patternFill>
    </fill>
    <fill>
      <patternFill patternType="solid">
        <fgColor theme="7" tint="0.39997558519241921"/>
        <bgColor indexed="64"/>
      </patternFill>
    </fill>
    <fill>
      <patternFill patternType="solid">
        <fgColor theme="0"/>
        <bgColor indexed="64"/>
      </patternFill>
    </fill>
    <fill>
      <patternFill patternType="solid">
        <fgColor theme="7"/>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6DE8FD"/>
        <bgColor indexed="64"/>
      </patternFill>
    </fill>
    <fill>
      <patternFill patternType="solid">
        <fgColor rgb="FFFFC000"/>
        <bgColor indexed="64"/>
      </patternFill>
    </fill>
    <fill>
      <gradientFill degree="180">
        <stop position="0">
          <color theme="0"/>
        </stop>
        <stop position="1">
          <color rgb="FF00FF00"/>
        </stop>
      </gradientFill>
    </fill>
    <fill>
      <gradientFill degree="90">
        <stop position="0">
          <color theme="0"/>
        </stop>
        <stop position="0.5">
          <color theme="2" tint="-0.25098422193060094"/>
        </stop>
        <stop position="1">
          <color theme="0"/>
        </stop>
      </gradientFill>
    </fill>
    <fill>
      <patternFill patternType="solid">
        <fgColor theme="2" tint="-0.249977111117893"/>
        <bgColor indexed="64"/>
      </patternFill>
    </fill>
  </fills>
  <borders count="25">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5">
    <xf numFmtId="0" fontId="0" fillId="0" borderId="0"/>
    <xf numFmtId="44" fontId="3" fillId="0" borderId="0" applyFont="0" applyFill="0" applyBorder="0" applyAlignment="0" applyProtection="0"/>
    <xf numFmtId="9" fontId="3" fillId="0" borderId="0" applyFont="0" applyFill="0" applyBorder="0" applyAlignment="0" applyProtection="0"/>
    <xf numFmtId="0" fontId="25" fillId="13" borderId="0" applyFont="0" applyAlignment="0">
      <alignment horizontal="center"/>
    </xf>
    <xf numFmtId="0" fontId="3" fillId="12" borderId="0"/>
  </cellStyleXfs>
  <cellXfs count="165">
    <xf numFmtId="0" fontId="0" fillId="0" borderId="0" xfId="0"/>
    <xf numFmtId="0" fontId="1" fillId="0" borderId="0" xfId="0" applyFont="1" applyAlignment="1">
      <alignment wrapText="1"/>
    </xf>
    <xf numFmtId="164" fontId="0" fillId="0" borderId="0" xfId="0" applyNumberFormat="1"/>
    <xf numFmtId="14" fontId="0" fillId="0" borderId="0" xfId="0" applyNumberFormat="1"/>
    <xf numFmtId="0" fontId="2" fillId="0" borderId="0" xfId="0" applyFont="1" applyAlignment="1">
      <alignment wrapText="1"/>
    </xf>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0" fontId="0" fillId="3" borderId="0" xfId="0" applyFill="1"/>
    <xf numFmtId="9" fontId="5" fillId="3" borderId="0" xfId="0" applyNumberFormat="1" applyFont="1" applyFill="1" applyAlignment="1">
      <alignment horizontal="center"/>
    </xf>
    <xf numFmtId="166" fontId="0" fillId="0" borderId="0" xfId="2" applyNumberFormat="1" applyFont="1"/>
    <xf numFmtId="0" fontId="0" fillId="3" borderId="0" xfId="0" applyFill="1" applyAlignment="1">
      <alignment horizontal="center" vertical="center"/>
    </xf>
    <xf numFmtId="0" fontId="5" fillId="3" borderId="0" xfId="0" applyFont="1" applyFill="1"/>
    <xf numFmtId="9" fontId="5" fillId="3" borderId="0" xfId="2" applyFont="1" applyFill="1" applyAlignment="1">
      <alignment horizontal="center" vertical="center"/>
    </xf>
    <xf numFmtId="166" fontId="5" fillId="3" borderId="0" xfId="2" applyNumberFormat="1" applyFont="1" applyFill="1" applyAlignment="1">
      <alignment horizontal="center" vertical="center"/>
    </xf>
    <xf numFmtId="166" fontId="5" fillId="3" borderId="0" xfId="0" applyNumberFormat="1" applyFont="1" applyFill="1" applyAlignment="1">
      <alignment horizontal="center" vertical="center"/>
    </xf>
    <xf numFmtId="166" fontId="4" fillId="3" borderId="0" xfId="2" applyNumberFormat="1" applyFont="1" applyFill="1" applyAlignment="1">
      <alignment horizontal="center"/>
    </xf>
    <xf numFmtId="0" fontId="6" fillId="0" borderId="0" xfId="0" applyFont="1"/>
    <xf numFmtId="0" fontId="0" fillId="0" borderId="0" xfId="0" applyAlignment="1">
      <alignment horizontal="center"/>
    </xf>
    <xf numFmtId="0" fontId="0" fillId="5" borderId="0" xfId="0" applyFill="1"/>
    <xf numFmtId="0" fontId="7" fillId="6" borderId="0" xfId="0" applyFont="1" applyFill="1"/>
    <xf numFmtId="0" fontId="0" fillId="2" borderId="2" xfId="0" applyFill="1" applyBorder="1"/>
    <xf numFmtId="0" fontId="0" fillId="4" borderId="3" xfId="0" applyFill="1" applyBorder="1"/>
    <xf numFmtId="0" fontId="0" fillId="0" borderId="4" xfId="0" applyBorder="1"/>
    <xf numFmtId="0" fontId="0" fillId="0" borderId="5" xfId="0" applyBorder="1"/>
    <xf numFmtId="164" fontId="0" fillId="0" borderId="4" xfId="0" applyNumberFormat="1" applyBorder="1"/>
    <xf numFmtId="164" fontId="0" fillId="0" borderId="4" xfId="1" applyNumberFormat="1" applyFont="1" applyBorder="1"/>
    <xf numFmtId="0" fontId="0" fillId="0" borderId="4" xfId="0" applyBorder="1" applyAlignment="1">
      <alignment horizontal="left"/>
    </xf>
    <xf numFmtId="166" fontId="0" fillId="0" borderId="5" xfId="2" applyNumberFormat="1" applyFont="1" applyBorder="1"/>
    <xf numFmtId="0" fontId="0" fillId="0" borderId="6" xfId="0" applyBorder="1" applyAlignment="1">
      <alignment horizontal="left"/>
    </xf>
    <xf numFmtId="166" fontId="0" fillId="0" borderId="8" xfId="2" applyNumberFormat="1" applyFont="1" applyBorder="1"/>
    <xf numFmtId="0" fontId="8" fillId="3" borderId="0" xfId="0" applyFont="1" applyFill="1" applyAlignment="1">
      <alignment horizontal="center"/>
    </xf>
    <xf numFmtId="0" fontId="0" fillId="7" borderId="2" xfId="0" applyFill="1" applyBorder="1"/>
    <xf numFmtId="0" fontId="0" fillId="7" borderId="0" xfId="0" applyFill="1"/>
    <xf numFmtId="0" fontId="0" fillId="6" borderId="0" xfId="0" applyFill="1"/>
    <xf numFmtId="166" fontId="0" fillId="0" borderId="7" xfId="0" applyNumberFormat="1" applyBorder="1"/>
    <xf numFmtId="0" fontId="9" fillId="3" borderId="0" xfId="0" applyFont="1" applyFill="1" applyAlignment="1">
      <alignment horizontal="center"/>
    </xf>
    <xf numFmtId="0" fontId="0" fillId="0" borderId="6" xfId="2" applyNumberFormat="1" applyFont="1" applyBorder="1"/>
    <xf numFmtId="49" fontId="0" fillId="0" borderId="7" xfId="0" applyNumberFormat="1" applyBorder="1"/>
    <xf numFmtId="0" fontId="0" fillId="0" borderId="7" xfId="2" applyNumberFormat="1" applyFont="1" applyBorder="1"/>
    <xf numFmtId="0" fontId="0" fillId="3" borderId="0" xfId="0" applyFill="1" applyAlignment="1">
      <alignment horizontal="center"/>
    </xf>
    <xf numFmtId="0" fontId="5" fillId="3" borderId="0" xfId="0" applyFont="1" applyFill="1" applyAlignment="1">
      <alignment horizontal="center"/>
    </xf>
    <xf numFmtId="0" fontId="10" fillId="3" borderId="0" xfId="0" applyFont="1" applyFill="1" applyAlignment="1">
      <alignment horizontal="center" vertical="center"/>
    </xf>
    <xf numFmtId="0" fontId="11" fillId="3" borderId="0" xfId="0" applyFont="1" applyFill="1" applyAlignment="1">
      <alignment horizontal="center"/>
    </xf>
    <xf numFmtId="0" fontId="6" fillId="0" borderId="1" xfId="0" applyFont="1" applyBorder="1"/>
    <xf numFmtId="0" fontId="0" fillId="2" borderId="1" xfId="0" applyFill="1" applyBorder="1"/>
    <xf numFmtId="0" fontId="0" fillId="7" borderId="3" xfId="0" applyFill="1" applyBorder="1"/>
    <xf numFmtId="0" fontId="0" fillId="7" borderId="5" xfId="0" applyFill="1" applyBorder="1"/>
    <xf numFmtId="0" fontId="0" fillId="7" borderId="7" xfId="0" applyFill="1" applyBorder="1"/>
    <xf numFmtId="0" fontId="0" fillId="7" borderId="9" xfId="0" applyFill="1" applyBorder="1"/>
    <xf numFmtId="0" fontId="0" fillId="4" borderId="0" xfId="0" applyFill="1"/>
    <xf numFmtId="0" fontId="6" fillId="4" borderId="0" xfId="0" applyFont="1" applyFill="1"/>
    <xf numFmtId="0" fontId="6" fillId="7" borderId="11" xfId="0" applyFont="1" applyFill="1" applyBorder="1"/>
    <xf numFmtId="0" fontId="0" fillId="7" borderId="12" xfId="0" applyFill="1" applyBorder="1"/>
    <xf numFmtId="0" fontId="0" fillId="7" borderId="13" xfId="0" applyFill="1" applyBorder="1"/>
    <xf numFmtId="0" fontId="13" fillId="7" borderId="0" xfId="0" applyFont="1" applyFill="1"/>
    <xf numFmtId="0" fontId="6" fillId="7" borderId="0" xfId="0" applyFont="1" applyFill="1"/>
    <xf numFmtId="0" fontId="14" fillId="3" borderId="0" xfId="0" applyFont="1" applyFill="1" applyAlignment="1">
      <alignment horizontal="center"/>
    </xf>
    <xf numFmtId="1" fontId="0" fillId="0" borderId="0" xfId="0" applyNumberFormat="1"/>
    <xf numFmtId="0" fontId="15" fillId="3" borderId="0" xfId="0" applyFont="1" applyFill="1"/>
    <xf numFmtId="0" fontId="16" fillId="3" borderId="0" xfId="0" applyFont="1" applyFill="1"/>
    <xf numFmtId="0" fontId="0" fillId="8" borderId="0" xfId="0" applyFill="1"/>
    <xf numFmtId="0" fontId="6" fillId="6" borderId="0" xfId="0" applyFont="1" applyFill="1"/>
    <xf numFmtId="1" fontId="15" fillId="3" borderId="0" xfId="0" applyNumberFormat="1" applyFont="1" applyFill="1" applyAlignment="1">
      <alignment horizontal="right"/>
    </xf>
    <xf numFmtId="9" fontId="15" fillId="3" borderId="0" xfId="2" applyFont="1" applyFill="1" applyAlignment="1">
      <alignment horizontal="right"/>
    </xf>
    <xf numFmtId="9" fontId="16" fillId="3" borderId="0" xfId="2" applyFont="1" applyFill="1" applyAlignment="1">
      <alignment horizontal="right"/>
    </xf>
    <xf numFmtId="1" fontId="16" fillId="3" borderId="0" xfId="0" applyNumberFormat="1" applyFont="1" applyFill="1"/>
    <xf numFmtId="0" fontId="0" fillId="0" borderId="0" xfId="0" applyAlignment="1">
      <alignment horizontal="right"/>
    </xf>
    <xf numFmtId="0" fontId="13" fillId="9" borderId="0" xfId="0" applyFont="1" applyFill="1"/>
    <xf numFmtId="0" fontId="13" fillId="10" borderId="0" xfId="0" applyFont="1" applyFill="1"/>
    <xf numFmtId="0" fontId="6" fillId="10" borderId="0" xfId="0" applyFont="1" applyFill="1"/>
    <xf numFmtId="9" fontId="0" fillId="0" borderId="8" xfId="0" applyNumberFormat="1" applyBorder="1"/>
    <xf numFmtId="9" fontId="0" fillId="7" borderId="5" xfId="0" applyNumberFormat="1" applyFill="1" applyBorder="1"/>
    <xf numFmtId="9" fontId="0" fillId="0" borderId="5" xfId="0" applyNumberFormat="1" applyBorder="1"/>
    <xf numFmtId="164" fontId="0" fillId="0" borderId="7" xfId="0" applyNumberFormat="1" applyBorder="1"/>
    <xf numFmtId="165" fontId="0" fillId="0" borderId="7" xfId="0" applyNumberFormat="1" applyBorder="1"/>
    <xf numFmtId="0" fontId="6" fillId="10" borderId="16" xfId="0" applyFont="1" applyFill="1" applyBorder="1" applyAlignment="1">
      <alignment horizontal="center"/>
    </xf>
    <xf numFmtId="14" fontId="0" fillId="7" borderId="3" xfId="0" applyNumberFormat="1" applyFill="1" applyBorder="1"/>
    <xf numFmtId="0" fontId="6" fillId="0" borderId="6" xfId="0" applyFont="1" applyBorder="1"/>
    <xf numFmtId="14" fontId="0" fillId="7" borderId="8" xfId="0" applyNumberFormat="1" applyFill="1" applyBorder="1"/>
    <xf numFmtId="0" fontId="6" fillId="4" borderId="18" xfId="0" applyFont="1" applyFill="1" applyBorder="1"/>
    <xf numFmtId="0" fontId="13" fillId="0" borderId="8" xfId="0" applyFont="1" applyBorder="1" applyAlignment="1">
      <alignment wrapText="1"/>
    </xf>
    <xf numFmtId="0" fontId="6" fillId="4" borderId="1" xfId="0" applyFont="1" applyFill="1" applyBorder="1"/>
    <xf numFmtId="0" fontId="6" fillId="4" borderId="4" xfId="0" applyFont="1" applyFill="1" applyBorder="1"/>
    <xf numFmtId="0" fontId="0" fillId="7" borderId="21" xfId="0" applyFill="1" applyBorder="1" applyAlignment="1">
      <alignment horizontal="center"/>
    </xf>
    <xf numFmtId="0" fontId="0" fillId="7" borderId="20" xfId="0" applyFill="1" applyBorder="1" applyAlignment="1">
      <alignment horizontal="center"/>
    </xf>
    <xf numFmtId="0" fontId="6" fillId="2" borderId="1" xfId="0" applyFont="1" applyFill="1" applyBorder="1"/>
    <xf numFmtId="0" fontId="12" fillId="2" borderId="0" xfId="0" applyFont="1" applyFill="1"/>
    <xf numFmtId="0" fontId="0" fillId="2" borderId="0" xfId="0" applyFill="1"/>
    <xf numFmtId="0" fontId="0" fillId="7" borderId="0" xfId="0" applyFill="1" applyAlignment="1">
      <alignment wrapText="1"/>
    </xf>
    <xf numFmtId="0" fontId="6" fillId="2" borderId="0" xfId="0" applyFont="1" applyFill="1"/>
    <xf numFmtId="0" fontId="0" fillId="11" borderId="0" xfId="0" applyFill="1"/>
    <xf numFmtId="0" fontId="0" fillId="0" borderId="23" xfId="0" applyBorder="1"/>
    <xf numFmtId="164" fontId="0" fillId="0" borderId="20" xfId="0" applyNumberFormat="1" applyBorder="1"/>
    <xf numFmtId="0" fontId="0" fillId="0" borderId="20" xfId="0" applyBorder="1"/>
    <xf numFmtId="9" fontId="0" fillId="0" borderId="21" xfId="0" applyNumberFormat="1" applyBorder="1"/>
    <xf numFmtId="0" fontId="0" fillId="0" borderId="22" xfId="0" pivotButton="1" applyBorder="1"/>
    <xf numFmtId="0" fontId="0" fillId="0" borderId="23" xfId="0" applyBorder="1" applyAlignment="1">
      <alignment horizontal="left"/>
    </xf>
    <xf numFmtId="0" fontId="0" fillId="0" borderId="20" xfId="0" applyBorder="1" applyAlignment="1">
      <alignment horizontal="left"/>
    </xf>
    <xf numFmtId="0" fontId="0" fillId="0" borderId="21" xfId="0" applyBorder="1" applyAlignment="1">
      <alignment horizontal="left"/>
    </xf>
    <xf numFmtId="0" fontId="0" fillId="0" borderId="22" xfId="0" applyBorder="1"/>
    <xf numFmtId="0" fontId="0" fillId="0" borderId="21" xfId="0" pivotButton="1" applyBorder="1"/>
    <xf numFmtId="0" fontId="0" fillId="0" borderId="21" xfId="0" applyBorder="1"/>
    <xf numFmtId="164" fontId="0" fillId="7" borderId="2" xfId="0" applyNumberFormat="1" applyFill="1" applyBorder="1"/>
    <xf numFmtId="165" fontId="0" fillId="7" borderId="2" xfId="0" applyNumberFormat="1" applyFill="1" applyBorder="1"/>
    <xf numFmtId="9" fontId="0" fillId="7" borderId="3" xfId="0" applyNumberFormat="1" applyFill="1" applyBorder="1"/>
    <xf numFmtId="0" fontId="0" fillId="0" borderId="18" xfId="0" applyBorder="1"/>
    <xf numFmtId="0" fontId="0" fillId="0" borderId="24" xfId="0" applyBorder="1"/>
    <xf numFmtId="0" fontId="0" fillId="0" borderId="19" xfId="0" applyBorder="1"/>
    <xf numFmtId="1" fontId="0" fillId="7" borderId="0" xfId="0" applyNumberFormat="1" applyFill="1"/>
    <xf numFmtId="166" fontId="0" fillId="0" borderId="0" xfId="0" applyNumberFormat="1"/>
    <xf numFmtId="49" fontId="0" fillId="0" borderId="0" xfId="0" applyNumberFormat="1"/>
    <xf numFmtId="0" fontId="18" fillId="3" borderId="0" xfId="0" applyFont="1" applyFill="1"/>
    <xf numFmtId="0" fontId="6" fillId="11" borderId="0" xfId="0" applyFont="1" applyFill="1"/>
    <xf numFmtId="49" fontId="0" fillId="7" borderId="0" xfId="0" applyNumberFormat="1" applyFill="1"/>
    <xf numFmtId="9" fontId="0" fillId="7" borderId="0" xfId="2" applyFont="1" applyFill="1"/>
    <xf numFmtId="0" fontId="20" fillId="3" borderId="0" xfId="0" applyFont="1" applyFill="1"/>
    <xf numFmtId="9" fontId="21" fillId="3" borderId="0" xfId="2" applyFont="1" applyFill="1" applyAlignment="1">
      <alignment horizontal="right"/>
    </xf>
    <xf numFmtId="9" fontId="22" fillId="3" borderId="0" xfId="2" applyFont="1" applyFill="1" applyAlignment="1">
      <alignment horizontal="right"/>
    </xf>
    <xf numFmtId="0" fontId="23" fillId="3" borderId="0" xfId="0" applyFont="1" applyFill="1"/>
    <xf numFmtId="0" fontId="24" fillId="3" borderId="0" xfId="0" applyFont="1" applyFill="1"/>
    <xf numFmtId="164" fontId="24" fillId="3" borderId="0" xfId="0" applyNumberFormat="1" applyFont="1" applyFill="1"/>
    <xf numFmtId="164" fontId="24" fillId="3" borderId="0" xfId="0" applyNumberFormat="1" applyFont="1" applyFill="1" applyAlignment="1">
      <alignment horizontal="right"/>
    </xf>
    <xf numFmtId="9" fontId="24" fillId="3" borderId="0" xfId="2" applyFont="1" applyFill="1" applyAlignment="1">
      <alignment horizontal="right"/>
    </xf>
    <xf numFmtId="166" fontId="24" fillId="3" borderId="0" xfId="2" applyNumberFormat="1" applyFont="1" applyFill="1" applyAlignment="1">
      <alignment horizontal="right"/>
    </xf>
    <xf numFmtId="0" fontId="18" fillId="3" borderId="0" xfId="0" applyFont="1" applyFill="1" applyAlignment="1">
      <alignment horizontal="center"/>
    </xf>
    <xf numFmtId="0" fontId="24" fillId="3" borderId="0" xfId="0" applyFont="1" applyFill="1" applyAlignment="1">
      <alignment horizontal="center"/>
    </xf>
    <xf numFmtId="0" fontId="26" fillId="13" borderId="0" xfId="3" applyFont="1" applyAlignment="1">
      <alignment horizontal="center"/>
    </xf>
    <xf numFmtId="0" fontId="0" fillId="13" borderId="0" xfId="3" applyFont="1" applyAlignment="1"/>
    <xf numFmtId="0" fontId="27" fillId="13" borderId="0" xfId="3" applyFont="1" applyAlignment="1">
      <alignment horizontal="center"/>
    </xf>
    <xf numFmtId="0" fontId="27" fillId="13" borderId="0" xfId="3" applyFont="1" applyAlignment="1">
      <alignment horizontal="left"/>
    </xf>
    <xf numFmtId="0" fontId="27" fillId="13" borderId="0" xfId="3" applyFont="1" applyAlignment="1"/>
    <xf numFmtId="0" fontId="19" fillId="3" borderId="0" xfId="0" applyFont="1" applyFill="1" applyAlignment="1">
      <alignment horizontal="right"/>
    </xf>
    <xf numFmtId="0" fontId="3" fillId="12" borderId="0" xfId="4"/>
    <xf numFmtId="20" fontId="0" fillId="0" borderId="0" xfId="0" applyNumberFormat="1"/>
    <xf numFmtId="0" fontId="6" fillId="5" borderId="0" xfId="0" applyFont="1" applyFill="1"/>
    <xf numFmtId="14" fontId="0" fillId="4" borderId="0" xfId="0" applyNumberFormat="1" applyFill="1"/>
    <xf numFmtId="20" fontId="6" fillId="0" borderId="0" xfId="0" applyNumberFormat="1" applyFont="1"/>
    <xf numFmtId="0" fontId="26" fillId="13" borderId="0" xfId="3" applyFont="1" applyAlignment="1"/>
    <xf numFmtId="0" fontId="0" fillId="7" borderId="0" xfId="0" applyFill="1" applyAlignment="1">
      <alignment horizontal="center"/>
    </xf>
    <xf numFmtId="164" fontId="0" fillId="7" borderId="0" xfId="0" applyNumberFormat="1" applyFill="1"/>
    <xf numFmtId="165" fontId="0" fillId="7" borderId="0" xfId="0" applyNumberFormat="1" applyFill="1"/>
    <xf numFmtId="0" fontId="0" fillId="0" borderId="7" xfId="0" applyBorder="1"/>
    <xf numFmtId="0" fontId="0" fillId="7" borderId="1" xfId="0" applyFill="1" applyBorder="1"/>
    <xf numFmtId="0" fontId="0" fillId="7" borderId="4" xfId="0" applyFill="1" applyBorder="1"/>
    <xf numFmtId="0" fontId="0" fillId="0" borderId="6" xfId="0" applyBorder="1"/>
    <xf numFmtId="46" fontId="0" fillId="0" borderId="0" xfId="0" applyNumberFormat="1"/>
    <xf numFmtId="0" fontId="0" fillId="9" borderId="20" xfId="0" applyFill="1" applyBorder="1" applyAlignment="1">
      <alignment horizontal="center"/>
    </xf>
    <xf numFmtId="0" fontId="0" fillId="9" borderId="10" xfId="0" applyFill="1" applyBorder="1"/>
    <xf numFmtId="0" fontId="0" fillId="9" borderId="0" xfId="0" applyFill="1"/>
    <xf numFmtId="0" fontId="13" fillId="14" borderId="0" xfId="0" applyFont="1" applyFill="1"/>
    <xf numFmtId="0" fontId="6" fillId="14" borderId="14" xfId="0" applyFont="1" applyFill="1" applyBorder="1" applyAlignment="1">
      <alignment horizontal="center"/>
    </xf>
    <xf numFmtId="0" fontId="0" fillId="8" borderId="15" xfId="0" applyFill="1" applyBorder="1"/>
    <xf numFmtId="0" fontId="0" fillId="8" borderId="17" xfId="0" applyFill="1" applyBorder="1"/>
    <xf numFmtId="0" fontId="28" fillId="4" borderId="0" xfId="0" applyFont="1" applyFill="1" applyAlignment="1">
      <alignment horizontal="center"/>
    </xf>
    <xf numFmtId="0" fontId="6" fillId="4" borderId="0" xfId="0" applyFont="1" applyFill="1" applyAlignment="1">
      <alignment horizontal="center"/>
    </xf>
    <xf numFmtId="0" fontId="0" fillId="0" borderId="0" xfId="0" applyAlignment="1">
      <alignment horizontal="center"/>
    </xf>
    <xf numFmtId="0" fontId="6" fillId="0" borderId="0" xfId="0" applyFont="1" applyAlignment="1">
      <alignment horizontal="center"/>
    </xf>
    <xf numFmtId="0" fontId="6" fillId="2" borderId="0" xfId="0" applyFont="1" applyFill="1" applyAlignment="1">
      <alignment horizontal="center"/>
    </xf>
    <xf numFmtId="0" fontId="17" fillId="11" borderId="0" xfId="0" applyFont="1" applyFill="1" applyAlignment="1">
      <alignment horizontal="center"/>
    </xf>
    <xf numFmtId="0" fontId="6" fillId="9" borderId="0" xfId="0" applyFont="1" applyFill="1" applyAlignment="1">
      <alignment horizontal="center" vertical="center"/>
    </xf>
    <xf numFmtId="0" fontId="6" fillId="2" borderId="1" xfId="0" applyFont="1" applyFill="1" applyBorder="1" applyAlignment="1">
      <alignment horizontal="center"/>
    </xf>
    <xf numFmtId="0" fontId="6" fillId="2" borderId="3" xfId="0" applyFont="1" applyFill="1" applyBorder="1" applyAlignment="1">
      <alignment horizontal="center"/>
    </xf>
    <xf numFmtId="0" fontId="27" fillId="13" borderId="0" xfId="3" applyFont="1" applyAlignment="1">
      <alignment horizontal="center"/>
    </xf>
  </cellXfs>
  <cellStyles count="5">
    <cellStyle name="Column" xfId="4" xr:uid="{6D0B0093-9B0B-4408-B209-1F596D1EBE57}"/>
    <cellStyle name="Currency" xfId="1" builtinId="4"/>
    <cellStyle name="Normal" xfId="0" builtinId="0"/>
    <cellStyle name="Percent" xfId="2" builtinId="5"/>
    <cellStyle name="Style 1" xfId="3" xr:uid="{561E232D-25FA-4B74-A17F-1FE7E2503E2C}"/>
  </cellStyles>
  <dxfs count="72">
    <dxf>
      <fill>
        <patternFill>
          <bgColor theme="1" tint="0.24994659260841701"/>
        </patternFill>
      </fill>
    </dxf>
    <dxf>
      <fill>
        <patternFill>
          <bgColor theme="1" tint="0.24994659260841701"/>
        </patternFill>
      </fill>
    </dxf>
    <dxf>
      <fill>
        <patternFill>
          <bgColor theme="1" tint="0.24994659260841701"/>
        </patternFill>
      </fill>
    </dxf>
    <dxf>
      <fill>
        <patternFill>
          <bgColor theme="2" tint="-0.749961851863155"/>
        </patternFill>
      </fill>
    </dxf>
    <dxf>
      <fill>
        <patternFill>
          <bgColor theme="2" tint="-0.749961851863155"/>
        </patternFill>
      </fill>
    </dxf>
    <dxf>
      <numFmt numFmtId="0" formatCode="General"/>
      <fill>
        <gradientFill degree="180">
          <stop position="0">
            <color theme="0"/>
          </stop>
          <stop position="1">
            <color rgb="FF00FF00"/>
          </stop>
        </gradientFill>
      </fill>
    </dxf>
    <dxf>
      <font>
        <color theme="9"/>
      </font>
    </dxf>
    <dxf>
      <font>
        <color rgb="FFC00000"/>
      </font>
    </dxf>
    <dxf>
      <font>
        <color theme="9"/>
      </font>
    </dxf>
    <dxf>
      <font>
        <color rgb="FFC00000"/>
      </font>
    </dxf>
    <dxf>
      <font>
        <strike val="0"/>
        <color theme="9"/>
      </font>
    </dxf>
    <dxf>
      <font>
        <color rgb="FFC00000"/>
      </font>
    </dxf>
    <dxf>
      <font>
        <strike val="0"/>
        <color rgb="FFC00000"/>
      </font>
    </dxf>
    <dxf>
      <font>
        <color theme="9"/>
      </font>
    </dxf>
    <dxf>
      <font>
        <color theme="9"/>
      </font>
    </dxf>
    <dxf>
      <font>
        <color rgb="FFC00000"/>
      </font>
    </dxf>
    <dxf>
      <font>
        <color theme="9"/>
      </font>
    </dxf>
    <dxf>
      <font>
        <color rgb="FFC0000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64" formatCode="_-[$$-409]* #,##0_ ;_-[$$-409]* \-#,##0\ ;_-[$$-409]* &quot;-&quot;??_ ;_-@_ "/>
    </dxf>
    <dxf>
      <numFmt numFmtId="164" formatCode="_-[$$-409]* #,##0_ ;_-[$$-409]* \-#,##0\ ;_-[$$-409]* &quot;-&quot;??_ ;_-@_ "/>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3" formatCode="0%"/>
    </dxf>
    <dxf>
      <numFmt numFmtId="164" formatCode="_-[$$-409]* #,##0_ ;_-[$$-409]* \-#,##0\ ;_-[$$-409]* &quot;-&quot;??_ ;_-@_ "/>
    </dxf>
    <dxf>
      <numFmt numFmtId="164" formatCode="_-[$$-409]* #,##0_ ;_-[$$-409]* \-#,##0\ ;_-[$$-409]* &quot;-&quot;??_ ;_-@_ "/>
    </dxf>
    <dxf>
      <fill>
        <patternFill patternType="solid">
          <bgColor theme="9" tint="0.59999389629810485"/>
        </patternFill>
      </fill>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numFmt numFmtId="165" formatCode="_-[$$-409]* #,##0.00_ ;_-[$$-409]* \-#,##0.00\ ;_-[$$-409]* &quot;-&quot;??_ ;_-@_ "/>
    </dxf>
    <dxf>
      <numFmt numFmtId="13" formatCode="0%"/>
    </dxf>
    <dxf>
      <numFmt numFmtId="164" formatCode="_-[$$-409]* #,##0_ ;_-[$$-409]* \-#,##0\ ;_-[$$-409]* &quot;-&quot;??_ ;_-@_ "/>
    </dxf>
    <dxf>
      <numFmt numFmtId="164" formatCode="_-[$$-409]* #,##0_ ;_-[$$-409]* \-#,##0\ ;_-[$$-409]* &quot;-&quot;??_ ;_-@_ "/>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3" formatCode="0%"/>
    </dxf>
    <dxf>
      <numFmt numFmtId="164" formatCode="_-[$$-409]* #,##0_ ;_-[$$-409]* \-#,##0\ ;_-[$$-409]* &quot;-&quot;??_ ;_-@_ "/>
    </dxf>
    <dxf>
      <numFmt numFmtId="164" formatCode="_-[$$-409]* #,##0_ ;_-[$$-409]* \-#,##0\ ;_-[$$-409]* &quot;-&quot;??_ ;_-@_ "/>
    </dxf>
    <dxf>
      <numFmt numFmtId="2" formatCode="0.00"/>
    </dxf>
    <dxf>
      <numFmt numFmtId="19" formatCode="dd/mm/yyyy"/>
    </dxf>
    <dxf>
      <font>
        <b/>
        <color theme="1"/>
      </font>
      <border>
        <bottom style="thin">
          <color theme="4"/>
        </bottom>
        <vertical/>
        <horizontal/>
      </border>
    </dxf>
    <dxf>
      <font>
        <color theme="1"/>
      </font>
      <fill>
        <patternFill>
          <bgColor theme="1" tint="4.9989318521683403E-2"/>
        </patternFill>
      </fill>
      <border diagonalUp="0" diagonalDown="0">
        <left/>
        <right/>
        <top/>
        <bottom/>
        <vertical/>
        <horizontal/>
      </border>
    </dxf>
  </dxfs>
  <tableStyles count="1" defaultTableStyle="TableStyleMedium2" defaultPivotStyle="PivotStyleLight16">
    <tableStyle name="Mod1" pivot="0" table="0" count="10" xr9:uid="{F3983663-03AB-4427-83F3-65A210EE73D0}">
      <tableStyleElement type="wholeTable" dxfId="71"/>
      <tableStyleElement type="headerRow" dxfId="70"/>
    </tableStyle>
  </tableStyles>
  <colors>
    <mruColors>
      <color rgb="FFFE5454"/>
      <color rgb="FF6699FF"/>
      <color rgb="FF6DE8FD"/>
      <color rgb="FFCDFFCD"/>
      <color rgb="FF00FF00"/>
      <color rgb="FF080808"/>
      <color rgb="FF25FB34"/>
      <color rgb="FF63F6FD"/>
      <color rgb="FFC696C0"/>
      <color rgb="FF7D4376"/>
    </mruColors>
  </colors>
  <extLst>
    <ext xmlns:x14="http://schemas.microsoft.com/office/spreadsheetml/2009/9/main" uri="{46F421CA-312F-682f-3DD2-61675219B42D}">
      <x14:dxfs count="8">
        <dxf>
          <font>
            <color rgb="FF000000"/>
          </font>
          <fill>
            <gradientFill degree="90">
              <stop position="0">
                <color rgb="FF00B0F0"/>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270">
              <stop position="0">
                <color theme="0"/>
              </stop>
              <stop position="1">
                <color rgb="FF00B0F0"/>
              </stop>
            </gradientFill>
          </fill>
          <border>
            <left style="thin">
              <color rgb="FF999999"/>
            </left>
            <right style="thin">
              <color rgb="FF999999"/>
            </right>
            <top style="thin">
              <color rgb="FF999999"/>
            </top>
            <bottom style="thin">
              <color rgb="FF999999"/>
            </bottom>
            <vertical/>
            <horizontal/>
          </border>
        </dxf>
        <dxf>
          <font>
            <color rgb="FF000000"/>
          </font>
          <fill>
            <gradientFill degree="270">
              <stop position="0">
                <color theme="0"/>
              </stop>
              <stop position="1">
                <color rgb="FF00B0F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8" tint="-0.2499465926084170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00B0F0"/>
              <bgColor theme="8" tint="-0.24994659260841701"/>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od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sheetMetadata" Target="metadata.xml"/><Relationship Id="rId10" Type="http://schemas.openxmlformats.org/officeDocument/2006/relationships/pivotCacheDefinition" Target="pivotCache/pivotCacheDefinition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978494623655909E-3"/>
          <c:y val="3.3808904620867344E-2"/>
          <c:w val="0.99360204734484969"/>
          <c:h val="0.96296296296296291"/>
        </c:manualLayout>
      </c:layout>
      <c:bubbleChart>
        <c:varyColors val="0"/>
        <c:ser>
          <c:idx val="2"/>
          <c:order val="0"/>
          <c:invertIfNegative val="0"/>
          <c:dLbls>
            <c:delete val="1"/>
          </c:dLbls>
          <c:xVal>
            <c:numRef>
              <c:f>Calcuations!$K$86:$K$89</c:f>
              <c:numCache>
                <c:formatCode>General</c:formatCode>
                <c:ptCount val="4"/>
                <c:pt idx="0">
                  <c:v>1</c:v>
                </c:pt>
                <c:pt idx="1">
                  <c:v>2</c:v>
                </c:pt>
                <c:pt idx="2">
                  <c:v>2</c:v>
                </c:pt>
                <c:pt idx="3">
                  <c:v>1</c:v>
                </c:pt>
              </c:numCache>
            </c:numRef>
          </c:xVal>
          <c:yVal>
            <c:numRef>
              <c:f>Calcuations!$L$86:$L$89</c:f>
              <c:numCache>
                <c:formatCode>General</c:formatCode>
                <c:ptCount val="4"/>
                <c:pt idx="0">
                  <c:v>2</c:v>
                </c:pt>
                <c:pt idx="1">
                  <c:v>2</c:v>
                </c:pt>
                <c:pt idx="2">
                  <c:v>1</c:v>
                </c:pt>
                <c:pt idx="3">
                  <c:v>1</c:v>
                </c:pt>
              </c:numCache>
            </c:numRef>
          </c:yVal>
          <c:bubbleSize>
            <c:numRef>
              <c:f>Calcuations!$M$86:$M$89</c:f>
              <c:numCache>
                <c:formatCode>General</c:formatCode>
                <c:ptCount val="4"/>
                <c:pt idx="0">
                  <c:v>27065360</c:v>
                </c:pt>
                <c:pt idx="1">
                  <c:v>21067508</c:v>
                </c:pt>
                <c:pt idx="2">
                  <c:v>11851784</c:v>
                </c:pt>
                <c:pt idx="3">
                  <c:v>14541324</c:v>
                </c:pt>
              </c:numCache>
            </c:numRef>
          </c:bubbleSize>
          <c:bubble3D val="0"/>
          <c:extLst>
            <c:ext xmlns:c16="http://schemas.microsoft.com/office/drawing/2014/chart" uri="{C3380CC4-5D6E-409C-BE32-E72D297353CC}">
              <c16:uniqueId val="{0000000E-73C6-4D88-8451-8FF44A90B46B}"/>
            </c:ext>
          </c:extLst>
        </c:ser>
        <c:ser>
          <c:idx val="3"/>
          <c:order val="1"/>
          <c:tx>
            <c:strRef>
              <c:f>Calcuations!$T$86</c:f>
              <c:strCache>
                <c:ptCount val="1"/>
                <c:pt idx="0">
                  <c:v>Selected  team</c:v>
                </c:pt>
              </c:strCache>
            </c:strRef>
          </c:tx>
          <c:spPr>
            <a:ln w="25400"/>
          </c:spPr>
          <c:invertIfNegative val="0"/>
          <c:dLbls>
            <c:delete val="1"/>
          </c:dLbls>
          <c:xVal>
            <c:numRef>
              <c:f>Calcuations!$K$86:$K$89</c:f>
              <c:numCache>
                <c:formatCode>General</c:formatCode>
                <c:ptCount val="4"/>
                <c:pt idx="0">
                  <c:v>1</c:v>
                </c:pt>
                <c:pt idx="1">
                  <c:v>2</c:v>
                </c:pt>
                <c:pt idx="2">
                  <c:v>2</c:v>
                </c:pt>
                <c:pt idx="3">
                  <c:v>1</c:v>
                </c:pt>
              </c:numCache>
            </c:numRef>
          </c:xVal>
          <c:yVal>
            <c:numRef>
              <c:f>Calcuations!$L$86:$L$89</c:f>
              <c:numCache>
                <c:formatCode>General</c:formatCode>
                <c:ptCount val="4"/>
                <c:pt idx="0">
                  <c:v>2</c:v>
                </c:pt>
                <c:pt idx="1">
                  <c:v>2</c:v>
                </c:pt>
                <c:pt idx="2">
                  <c:v>1</c:v>
                </c:pt>
                <c:pt idx="3">
                  <c:v>1</c:v>
                </c:pt>
              </c:numCache>
            </c:numRef>
          </c:yVal>
          <c:bubbleSize>
            <c:numRef>
              <c:f>Calcuations!$N$86:$N$89</c:f>
              <c:numCache>
                <c:formatCode>General</c:formatCode>
                <c:ptCount val="4"/>
                <c:pt idx="0">
                  <c:v>27065360</c:v>
                </c:pt>
                <c:pt idx="1">
                  <c:v>#N/A</c:v>
                </c:pt>
                <c:pt idx="2">
                  <c:v>#N/A</c:v>
                </c:pt>
                <c:pt idx="3">
                  <c:v>#N/A</c:v>
                </c:pt>
              </c:numCache>
            </c:numRef>
          </c:bubbleSize>
          <c:bubble3D val="0"/>
          <c:extLst>
            <c:ext xmlns:c16="http://schemas.microsoft.com/office/drawing/2014/chart" uri="{C3380CC4-5D6E-409C-BE32-E72D297353CC}">
              <c16:uniqueId val="{0000000F-73C6-4D88-8451-8FF44A90B46B}"/>
            </c:ext>
          </c:extLst>
        </c:ser>
        <c:ser>
          <c:idx val="0"/>
          <c:order val="2"/>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50000" t="50000" r="50000" b="50000"/>
              </a:path>
              <a:tileRect/>
            </a:gradFill>
            <a:ln>
              <a:noFill/>
            </a:ln>
            <a:effectLst/>
          </c:spPr>
          <c:invertIfNegative val="0"/>
          <c:dLbls>
            <c:dLbl>
              <c:idx val="0"/>
              <c:tx>
                <c:rich>
                  <a:bodyPr/>
                  <a:lstStyle/>
                  <a:p>
                    <a:fld id="{8E434F29-EA4A-4D49-851D-C8B7627B141A}" type="CELLREF">
                      <a:rPr lang="en-US" b="1"/>
                      <a:pPr/>
                      <a:t>[CELLREF]</a:t>
                    </a:fld>
                    <a:endParaRPr lang="en-IN"/>
                  </a:p>
                </c:rich>
              </c:tx>
              <c:dLblPos val="ctr"/>
              <c:showLegendKey val="0"/>
              <c:showVal val="0"/>
              <c:showCatName val="0"/>
              <c:showSerName val="1"/>
              <c:showPercent val="0"/>
              <c:showBubbleSize val="0"/>
              <c:extLst>
                <c:ext xmlns:c15="http://schemas.microsoft.com/office/drawing/2012/chart" uri="{CE6537A1-D6FC-4f65-9D91-7224C49458BB}">
                  <c15:dlblFieldTable>
                    <c15:dlblFTEntry>
                      <c15:txfldGUID>{8E434F29-EA4A-4D49-851D-C8B7627B141A}</c15:txfldGUID>
                      <c15:f>Calcuations!$R$86</c15:f>
                      <c15:dlblFieldTableCache>
                        <c:ptCount val="1"/>
                        <c:pt idx="0">
                          <c:v>Team A⭐
$ 27.07mn
$ 19.71mn</c:v>
                        </c:pt>
                      </c15:dlblFieldTableCache>
                    </c15:dlblFTEntry>
                  </c15:dlblFieldTable>
                  <c15:showDataLabelsRange val="1"/>
                </c:ext>
                <c:ext xmlns:c16="http://schemas.microsoft.com/office/drawing/2014/chart" uri="{C3380CC4-5D6E-409C-BE32-E72D297353CC}">
                  <c16:uniqueId val="{00000003-73C6-4D88-8451-8FF44A90B46B}"/>
                </c:ext>
              </c:extLst>
            </c:dLbl>
            <c:dLbl>
              <c:idx val="1"/>
              <c:tx>
                <c:strRef>
                  <c:f>Calcuations!$R$87</c:f>
                  <c:strCache>
                    <c:ptCount val="1"/>
                    <c:pt idx="0">
                      <c:v>Team B
$ 21.07mn
$ 15.17mn</c:v>
                    </c:pt>
                  </c:strCache>
                </c:strRef>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1"/>
              <c:showPercent val="0"/>
              <c:showBubbleSize val="0"/>
              <c:extLst>
                <c:ext xmlns:c15="http://schemas.microsoft.com/office/drawing/2012/chart" uri="{CE6537A1-D6FC-4f65-9D91-7224C49458BB}">
                  <c15:dlblFieldTable>
                    <c15:dlblFTEntry>
                      <c15:txfldGUID>{5D911490-7FAE-4CC7-BA69-E433DA0EE417}</c15:txfldGUID>
                      <c15:f>Calcuations!$R$87</c15:f>
                      <c15:dlblFieldTableCache>
                        <c:ptCount val="1"/>
                        <c:pt idx="0">
                          <c:v>Team B
$ 21.07mn
$ 15.17mn</c:v>
                        </c:pt>
                      </c15:dlblFieldTableCache>
                    </c15:dlblFTEntry>
                  </c15:dlblFieldTable>
                  <c15:showDataLabelsRange val="1"/>
                </c:ext>
                <c:ext xmlns:c16="http://schemas.microsoft.com/office/drawing/2014/chart" uri="{C3380CC4-5D6E-409C-BE32-E72D297353CC}">
                  <c16:uniqueId val="{00000004-73C6-4D88-8451-8FF44A90B46B}"/>
                </c:ext>
              </c:extLst>
            </c:dLbl>
            <c:dLbl>
              <c:idx val="2"/>
              <c:tx>
                <c:rich>
                  <a:bodyPr/>
                  <a:lstStyle/>
                  <a:p>
                    <a:endParaRPr lang="en-IN"/>
                  </a:p>
                </c:rich>
              </c:tx>
              <c:dLblPos val="ctr"/>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5-73C6-4D88-8451-8FF44A90B46B}"/>
                </c:ext>
              </c:extLst>
            </c:dLbl>
            <c:dLbl>
              <c:idx val="3"/>
              <c:layout>
                <c:manualLayout>
                  <c:x val="0.34735119803572928"/>
                  <c:y val="-7.644858612856879E-3"/>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5FC7CEA1-AA69-4553-9B40-1D569749AB90}" type="CELLREF">
                      <a:rPr lang="en-US" sz="800"/>
                      <a:pPr>
                        <a:defRPr sz="900" b="1" i="0" u="none" strike="noStrike" kern="1200" baseline="0">
                          <a:solidFill>
                            <a:schemeClr val="tx1">
                              <a:lumMod val="75000"/>
                              <a:lumOff val="25000"/>
                            </a:schemeClr>
                          </a:solidFill>
                          <a:latin typeface="+mn-lt"/>
                          <a:ea typeface="+mn-ea"/>
                          <a:cs typeface="+mn-cs"/>
                        </a:defRPr>
                      </a:pPr>
                      <a:t>[CELLREF]</a:t>
                    </a:fld>
                    <a:endParaRPr lang="en-IN"/>
                  </a:p>
                </c:rich>
              </c:tx>
              <c:spPr>
                <a:noFill/>
                <a:ln>
                  <a:noFill/>
                </a:ln>
                <a:effectLst/>
              </c:spPr>
              <c:dLblPos val="r"/>
              <c:showLegendKey val="0"/>
              <c:showVal val="0"/>
              <c:showCatName val="0"/>
              <c:showSerName val="1"/>
              <c:showPercent val="0"/>
              <c:showBubbleSize val="0"/>
              <c:extLst>
                <c:ext xmlns:c15="http://schemas.microsoft.com/office/drawing/2012/chart" uri="{CE6537A1-D6FC-4f65-9D91-7224C49458BB}">
                  <c15:layout>
                    <c:manualLayout>
                      <c:w val="0.13276881720430109"/>
                      <c:h val="0.18835392135616075"/>
                    </c:manualLayout>
                  </c15:layout>
                  <c15:dlblFieldTable>
                    <c15:dlblFTEntry>
                      <c15:txfldGUID>{5FC7CEA1-AA69-4553-9B40-1D569749AB90}</c15:txfldGUID>
                      <c15:f>Calcuations!$R$88</c15:f>
                      <c15:dlblFieldTableCache>
                        <c:ptCount val="1"/>
                        <c:pt idx="0">
                          <c:v>Team C
$ 11.85mn
$ 8.56mn</c:v>
                        </c:pt>
                      </c15:dlblFieldTableCache>
                    </c15:dlblFTEntry>
                  </c15:dlblFieldTable>
                  <c15:showDataLabelsRange val="1"/>
                </c:ext>
                <c:ext xmlns:c16="http://schemas.microsoft.com/office/drawing/2014/chart" uri="{C3380CC4-5D6E-409C-BE32-E72D297353CC}">
                  <c16:uniqueId val="{00000006-73C6-4D88-8451-8FF44A90B4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Calcuations!$K$86:$K$89</c:f>
              <c:numCache>
                <c:formatCode>General</c:formatCode>
                <c:ptCount val="4"/>
                <c:pt idx="0">
                  <c:v>1</c:v>
                </c:pt>
                <c:pt idx="1">
                  <c:v>2</c:v>
                </c:pt>
                <c:pt idx="2">
                  <c:v>2</c:v>
                </c:pt>
                <c:pt idx="3">
                  <c:v>1</c:v>
                </c:pt>
              </c:numCache>
            </c:numRef>
          </c:xVal>
          <c:yVal>
            <c:numRef>
              <c:f>Calcuations!$L$86:$L$89</c:f>
              <c:numCache>
                <c:formatCode>General</c:formatCode>
                <c:ptCount val="4"/>
                <c:pt idx="0">
                  <c:v>2</c:v>
                </c:pt>
                <c:pt idx="1">
                  <c:v>2</c:v>
                </c:pt>
                <c:pt idx="2">
                  <c:v>1</c:v>
                </c:pt>
                <c:pt idx="3">
                  <c:v>1</c:v>
                </c:pt>
              </c:numCache>
            </c:numRef>
          </c:yVal>
          <c:bubbleSize>
            <c:numRef>
              <c:f>Calcuations!$M$86:$M$89</c:f>
              <c:numCache>
                <c:formatCode>General</c:formatCode>
                <c:ptCount val="4"/>
                <c:pt idx="0">
                  <c:v>27065360</c:v>
                </c:pt>
                <c:pt idx="1">
                  <c:v>21067508</c:v>
                </c:pt>
                <c:pt idx="2">
                  <c:v>11851784</c:v>
                </c:pt>
                <c:pt idx="3">
                  <c:v>14541324</c:v>
                </c:pt>
              </c:numCache>
            </c:numRef>
          </c:bubbleSize>
          <c:bubble3D val="0"/>
          <c:extLst>
            <c:ext xmlns:c15="http://schemas.microsoft.com/office/drawing/2012/chart" uri="{02D57815-91ED-43cb-92C2-25804820EDAC}">
              <c15:datalabelsRange>
                <c15:f>Calcuations!$R$88</c15:f>
                <c15:dlblRangeCache>
                  <c:ptCount val="1"/>
                  <c:pt idx="0">
                    <c:v>Team C
$ 11.85mn
$ 8.56mn</c:v>
                  </c:pt>
                </c15:dlblRangeCache>
              </c15:datalabelsRange>
            </c:ext>
            <c:ext xmlns:c16="http://schemas.microsoft.com/office/drawing/2014/chart" uri="{C3380CC4-5D6E-409C-BE32-E72D297353CC}">
              <c16:uniqueId val="{00000007-73C6-4D88-8451-8FF44A90B46B}"/>
            </c:ext>
          </c:extLst>
        </c:ser>
        <c:ser>
          <c:idx val="1"/>
          <c:order val="3"/>
          <c:tx>
            <c:strRef>
              <c:f>Calcuations!$T$86</c:f>
              <c:strCache>
                <c:ptCount val="1"/>
                <c:pt idx="0">
                  <c:v>Selected  team</c:v>
                </c:pt>
              </c:strCache>
            </c:strRef>
          </c:tx>
          <c:spPr>
            <a:solidFill>
              <a:srgbClr val="92D050"/>
            </a:solidFill>
            <a:ln>
              <a:solidFill>
                <a:srgbClr val="25FB34"/>
              </a:solidFill>
            </a:ln>
            <a:effectLst>
              <a:glow rad="139700">
                <a:srgbClr val="92D050">
                  <a:alpha val="40000"/>
                </a:srgbClr>
              </a:glow>
            </a:effectLst>
          </c:spPr>
          <c:invertIfNegative val="0"/>
          <c:dLbls>
            <c:delete val="1"/>
          </c:dLbls>
          <c:xVal>
            <c:numRef>
              <c:f>Calcuations!$K$86:$K$89</c:f>
              <c:numCache>
                <c:formatCode>General</c:formatCode>
                <c:ptCount val="4"/>
                <c:pt idx="0">
                  <c:v>1</c:v>
                </c:pt>
                <c:pt idx="1">
                  <c:v>2</c:v>
                </c:pt>
                <c:pt idx="2">
                  <c:v>2</c:v>
                </c:pt>
                <c:pt idx="3">
                  <c:v>1</c:v>
                </c:pt>
              </c:numCache>
            </c:numRef>
          </c:xVal>
          <c:yVal>
            <c:numRef>
              <c:f>Calcuations!$L$86:$L$89</c:f>
              <c:numCache>
                <c:formatCode>General</c:formatCode>
                <c:ptCount val="4"/>
                <c:pt idx="0">
                  <c:v>2</c:v>
                </c:pt>
                <c:pt idx="1">
                  <c:v>2</c:v>
                </c:pt>
                <c:pt idx="2">
                  <c:v>1</c:v>
                </c:pt>
                <c:pt idx="3">
                  <c:v>1</c:v>
                </c:pt>
              </c:numCache>
            </c:numRef>
          </c:yVal>
          <c:bubbleSize>
            <c:numRef>
              <c:f>Calcuations!$N$86:$N$89</c:f>
              <c:numCache>
                <c:formatCode>General</c:formatCode>
                <c:ptCount val="4"/>
                <c:pt idx="0">
                  <c:v>27065360</c:v>
                </c:pt>
                <c:pt idx="1">
                  <c:v>#N/A</c:v>
                </c:pt>
                <c:pt idx="2">
                  <c:v>#N/A</c:v>
                </c:pt>
                <c:pt idx="3">
                  <c:v>#N/A</c:v>
                </c:pt>
              </c:numCache>
            </c:numRef>
          </c:bubbleSize>
          <c:bubble3D val="0"/>
          <c:extLst>
            <c:ext xmlns:c16="http://schemas.microsoft.com/office/drawing/2014/chart" uri="{C3380CC4-5D6E-409C-BE32-E72D297353CC}">
              <c16:uniqueId val="{0000000D-73C6-4D88-8451-8FF44A90B46B}"/>
            </c:ext>
          </c:extLst>
        </c:ser>
        <c:dLbls>
          <c:dLblPos val="ctr"/>
          <c:showLegendKey val="0"/>
          <c:showVal val="1"/>
          <c:showCatName val="0"/>
          <c:showSerName val="0"/>
          <c:showPercent val="0"/>
          <c:showBubbleSize val="0"/>
        </c:dLbls>
        <c:bubbleScale val="200"/>
        <c:showNegBubbles val="0"/>
        <c:axId val="1562723424"/>
        <c:axId val="1562724864"/>
      </c:bubbleChart>
      <c:valAx>
        <c:axId val="1562723424"/>
        <c:scaling>
          <c:orientation val="minMax"/>
          <c:max val="2.5"/>
          <c:min val="0.5"/>
        </c:scaling>
        <c:delete val="1"/>
        <c:axPos val="b"/>
        <c:numFmt formatCode="General" sourceLinked="1"/>
        <c:majorTickMark val="none"/>
        <c:minorTickMark val="none"/>
        <c:tickLblPos val="nextTo"/>
        <c:crossAx val="1562724864"/>
        <c:crosses val="autoZero"/>
        <c:crossBetween val="midCat"/>
      </c:valAx>
      <c:valAx>
        <c:axId val="1562724864"/>
        <c:scaling>
          <c:orientation val="minMax"/>
          <c:min val="0.5"/>
        </c:scaling>
        <c:delete val="1"/>
        <c:axPos val="l"/>
        <c:numFmt formatCode="General" sourceLinked="1"/>
        <c:majorTickMark val="none"/>
        <c:minorTickMark val="none"/>
        <c:tickLblPos val="nextTo"/>
        <c:crossAx val="1562723424"/>
        <c:crosses val="autoZero"/>
        <c:crossBetween val="midCat"/>
      </c:valAx>
      <c:spPr>
        <a:noFill/>
      </c:spPr>
    </c:plotArea>
    <c:plotVisOnly val="1"/>
    <c:dispBlanksAs val="gap"/>
    <c:showDLblsOverMax val="0"/>
    <c:extLst/>
  </c:chart>
  <c:spPr>
    <a:noFill/>
    <a:ln w="0" cap="flat" cmpd="sng" algn="ctr">
      <a:noFill/>
      <a:round/>
    </a:ln>
    <a:effectLst/>
  </c:spPr>
  <c:txPr>
    <a:bodyPr/>
    <a:lstStyle/>
    <a:p>
      <a:pPr>
        <a:defRPr/>
      </a:pPr>
      <a:endParaRPr lang="en-US"/>
    </a:p>
  </c:tx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70318869715753E-2"/>
          <c:y val="3.546124985910503E-2"/>
          <c:w val="0.83898634300377273"/>
          <c:h val="0.96274850617077123"/>
        </c:manualLayout>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FD7D-45F7-8F7E-0313AB36A09E}"/>
              </c:ext>
            </c:extLst>
          </c:dPt>
          <c:dPt>
            <c:idx val="1"/>
            <c:bubble3D val="0"/>
            <c:spPr>
              <a:solidFill>
                <a:srgbClr val="00FF00"/>
              </a:solidFill>
              <a:ln w="19050">
                <a:noFill/>
              </a:ln>
              <a:effectLst/>
            </c:spPr>
            <c:extLst>
              <c:ext xmlns:c16="http://schemas.microsoft.com/office/drawing/2014/chart" uri="{C3380CC4-5D6E-409C-BE32-E72D297353CC}">
                <c16:uniqueId val="{00000003-FD7D-45F7-8F7E-0313AB36A09E}"/>
              </c:ext>
            </c:extLst>
          </c:dPt>
          <c:dPt>
            <c:idx val="2"/>
            <c:bubble3D val="0"/>
            <c:spPr>
              <a:solidFill>
                <a:schemeClr val="tx1">
                  <a:lumMod val="75000"/>
                  <a:lumOff val="25000"/>
                </a:schemeClr>
              </a:solidFill>
              <a:ln w="19050">
                <a:noFill/>
              </a:ln>
              <a:effectLst/>
            </c:spPr>
            <c:extLst>
              <c:ext xmlns:c16="http://schemas.microsoft.com/office/drawing/2014/chart" uri="{C3380CC4-5D6E-409C-BE32-E72D297353CC}">
                <c16:uniqueId val="{00000005-FD7D-45F7-8F7E-0313AB36A09E}"/>
              </c:ext>
            </c:extLst>
          </c:dPt>
          <c:cat>
            <c:strRef>
              <c:f>Calcuations!$I$129:$K$129</c:f>
              <c:strCache>
                <c:ptCount val="3"/>
                <c:pt idx="0">
                  <c:v>Blank </c:v>
                </c:pt>
                <c:pt idx="1">
                  <c:v>Profit%</c:v>
                </c:pt>
                <c:pt idx="2">
                  <c:v>Cost%</c:v>
                </c:pt>
              </c:strCache>
            </c:strRef>
          </c:cat>
          <c:val>
            <c:numRef>
              <c:f>Calcuations!$I$130:$K$130</c:f>
              <c:numCache>
                <c:formatCode>0.0%</c:formatCode>
                <c:ptCount val="3"/>
                <c:pt idx="0" formatCode="General">
                  <c:v>1</c:v>
                </c:pt>
                <c:pt idx="1">
                  <c:v>0.73483339867411779</c:v>
                </c:pt>
                <c:pt idx="2">
                  <c:v>0.26516660132588221</c:v>
                </c:pt>
              </c:numCache>
            </c:numRef>
          </c:val>
          <c:extLst>
            <c:ext xmlns:c16="http://schemas.microsoft.com/office/drawing/2014/chart" uri="{C3380CC4-5D6E-409C-BE32-E72D297353CC}">
              <c16:uniqueId val="{00000006-FD7D-45F7-8F7E-0313AB36A09E}"/>
            </c:ext>
          </c:extLst>
        </c:ser>
        <c:dLbls>
          <c:showLegendKey val="0"/>
          <c:showVal val="0"/>
          <c:showCatName val="0"/>
          <c:showSerName val="0"/>
          <c:showPercent val="0"/>
          <c:showBubbleSize val="0"/>
          <c:showLeaderLines val="1"/>
        </c:dLbls>
        <c:firstSliceAng val="9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83021642445018"/>
          <c:y val="0"/>
          <c:w val="0.81616968610630991"/>
          <c:h val="1"/>
        </c:manualLayout>
      </c:layout>
      <c:doughnutChart>
        <c:varyColors val="1"/>
        <c:ser>
          <c:idx val="0"/>
          <c:order val="0"/>
          <c:tx>
            <c:strRef>
              <c:f>Calcuations!$H$130</c:f>
              <c:strCache>
                <c:ptCount val="1"/>
                <c:pt idx="0">
                  <c:v>Lifestyle Shoes</c:v>
                </c:pt>
              </c:strCache>
            </c:strRef>
          </c:tx>
          <c:spPr>
            <a:noFill/>
            <a:ln>
              <a:noFill/>
            </a:ln>
          </c:spPr>
          <c:dPt>
            <c:idx val="0"/>
            <c:bubble3D val="0"/>
            <c:spPr>
              <a:noFill/>
              <a:ln w="19050">
                <a:noFill/>
              </a:ln>
              <a:effectLst/>
            </c:spPr>
            <c:extLst>
              <c:ext xmlns:c16="http://schemas.microsoft.com/office/drawing/2014/chart" uri="{C3380CC4-5D6E-409C-BE32-E72D297353CC}">
                <c16:uniqueId val="{00000001-B7C1-438B-8892-0A505F54F7F5}"/>
              </c:ext>
            </c:extLst>
          </c:dPt>
          <c:dPt>
            <c:idx val="1"/>
            <c:bubble3D val="0"/>
            <c:spPr>
              <a:solidFill>
                <a:srgbClr val="00FF00"/>
              </a:solidFill>
              <a:ln w="19050">
                <a:noFill/>
              </a:ln>
              <a:effectLst/>
            </c:spPr>
            <c:extLst>
              <c:ext xmlns:c16="http://schemas.microsoft.com/office/drawing/2014/chart" uri="{C3380CC4-5D6E-409C-BE32-E72D297353CC}">
                <c16:uniqueId val="{00000003-B7C1-438B-8892-0A505F54F7F5}"/>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B7C1-438B-8892-0A505F54F7F5}"/>
              </c:ext>
            </c:extLst>
          </c:dPt>
          <c:val>
            <c:numRef>
              <c:f>Calcuations!$I$130:$K$130</c:f>
              <c:numCache>
                <c:formatCode>0.0%</c:formatCode>
                <c:ptCount val="3"/>
                <c:pt idx="0" formatCode="General">
                  <c:v>1</c:v>
                </c:pt>
                <c:pt idx="1">
                  <c:v>0.73483339867411779</c:v>
                </c:pt>
                <c:pt idx="2">
                  <c:v>0.26516660132588221</c:v>
                </c:pt>
              </c:numCache>
            </c:numRef>
          </c:val>
          <c:extLst>
            <c:ext xmlns:c16="http://schemas.microsoft.com/office/drawing/2014/chart" uri="{C3380CC4-5D6E-409C-BE32-E72D297353CC}">
              <c16:uniqueId val="{00000006-B7C1-438B-8892-0A505F54F7F5}"/>
            </c:ext>
          </c:extLst>
        </c:ser>
        <c:dLbls>
          <c:showLegendKey val="0"/>
          <c:showVal val="0"/>
          <c:showCatName val="0"/>
          <c:showSerName val="0"/>
          <c:showPercent val="0"/>
          <c:showBubbleSize val="0"/>
          <c:showLeaderLines val="1"/>
        </c:dLbls>
        <c:firstSliceAng val="9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565843621399176"/>
          <c:y val="7.3232323232323236E-3"/>
          <c:w val="0.81594650205761321"/>
          <c:h val="0.99267676767676771"/>
        </c:manualLayout>
      </c:layout>
      <c:doughnutChart>
        <c:varyColors val="1"/>
        <c:ser>
          <c:idx val="0"/>
          <c:order val="0"/>
          <c:tx>
            <c:strRef>
              <c:f>Calcuations!$H$132</c:f>
              <c:strCache>
                <c:ptCount val="1"/>
                <c:pt idx="0">
                  <c:v>Training &amp; Gym Shoes◉</c:v>
                </c:pt>
              </c:strCache>
            </c:strRef>
          </c:tx>
          <c:spPr>
            <a:ln>
              <a:noFill/>
            </a:ln>
          </c:spPr>
          <c:dPt>
            <c:idx val="0"/>
            <c:bubble3D val="0"/>
            <c:spPr>
              <a:noFill/>
              <a:ln w="19050">
                <a:noFill/>
              </a:ln>
              <a:effectLst/>
            </c:spPr>
            <c:extLst>
              <c:ext xmlns:c16="http://schemas.microsoft.com/office/drawing/2014/chart" uri="{C3380CC4-5D6E-409C-BE32-E72D297353CC}">
                <c16:uniqueId val="{00000001-5F69-445A-A034-9B788935ECD0}"/>
              </c:ext>
            </c:extLst>
          </c:dPt>
          <c:dPt>
            <c:idx val="1"/>
            <c:bubble3D val="0"/>
            <c:spPr>
              <a:solidFill>
                <a:srgbClr val="00FF00"/>
              </a:solidFill>
              <a:ln w="19050">
                <a:noFill/>
              </a:ln>
              <a:effectLst/>
            </c:spPr>
            <c:extLst>
              <c:ext xmlns:c16="http://schemas.microsoft.com/office/drawing/2014/chart" uri="{C3380CC4-5D6E-409C-BE32-E72D297353CC}">
                <c16:uniqueId val="{00000003-5F69-445A-A034-9B788935ECD0}"/>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5F69-445A-A034-9B788935ECD0}"/>
              </c:ext>
            </c:extLst>
          </c:dPt>
          <c:val>
            <c:numRef>
              <c:f>Calcuations!$I$132:$K$132</c:f>
              <c:numCache>
                <c:formatCode>0.0%</c:formatCode>
                <c:ptCount val="3"/>
                <c:pt idx="0" formatCode="General">
                  <c:v>1</c:v>
                </c:pt>
                <c:pt idx="1">
                  <c:v>0.73628925795703026</c:v>
                </c:pt>
                <c:pt idx="2">
                  <c:v>0.26371074204296974</c:v>
                </c:pt>
              </c:numCache>
            </c:numRef>
          </c:val>
          <c:extLst>
            <c:ext xmlns:c16="http://schemas.microsoft.com/office/drawing/2014/chart" uri="{C3380CC4-5D6E-409C-BE32-E72D297353CC}">
              <c16:uniqueId val="{00000006-5F69-445A-A034-9B788935ECD0}"/>
            </c:ext>
          </c:extLst>
        </c:ser>
        <c:dLbls>
          <c:showLegendKey val="0"/>
          <c:showVal val="0"/>
          <c:showCatName val="0"/>
          <c:showSerName val="0"/>
          <c:showPercent val="0"/>
          <c:showBubbleSize val="0"/>
          <c:showLeaderLines val="1"/>
        </c:dLbls>
        <c:firstSliceAng val="9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8.png"/><Relationship Id="rId3" Type="http://schemas.openxmlformats.org/officeDocument/2006/relationships/image" Target="../media/image2.svg"/><Relationship Id="rId7" Type="http://schemas.openxmlformats.org/officeDocument/2006/relationships/hyperlink" Target="#Items!A1"/><Relationship Id="rId12" Type="http://schemas.openxmlformats.org/officeDocument/2006/relationships/hyperlink" Target="#Journal!A1"/><Relationship Id="rId2" Type="http://schemas.openxmlformats.org/officeDocument/2006/relationships/image" Target="../media/image1.png"/><Relationship Id="rId1" Type="http://schemas.openxmlformats.org/officeDocument/2006/relationships/hyperlink" Target="#Worksheet!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Dashboard!A1"/><Relationship Id="rId4" Type="http://schemas.openxmlformats.org/officeDocument/2006/relationships/hyperlink" Target="#Calcuations!A1"/><Relationship Id="rId9" Type="http://schemas.openxmlformats.org/officeDocument/2006/relationships/image" Target="../media/image6.sv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8.png"/><Relationship Id="rId3" Type="http://schemas.openxmlformats.org/officeDocument/2006/relationships/image" Target="../media/image2.svg"/><Relationship Id="rId7" Type="http://schemas.openxmlformats.org/officeDocument/2006/relationships/hyperlink" Target="#Items!A1"/><Relationship Id="rId12" Type="http://schemas.openxmlformats.org/officeDocument/2006/relationships/hyperlink" Target="#Journal!A1"/><Relationship Id="rId2" Type="http://schemas.openxmlformats.org/officeDocument/2006/relationships/image" Target="../media/image1.png"/><Relationship Id="rId1" Type="http://schemas.openxmlformats.org/officeDocument/2006/relationships/hyperlink" Target="#Worksheet!A1"/><Relationship Id="rId6" Type="http://schemas.openxmlformats.org/officeDocument/2006/relationships/image" Target="../media/image4.svg"/><Relationship Id="rId11" Type="http://schemas.openxmlformats.org/officeDocument/2006/relationships/image" Target="../media/image10.png"/><Relationship Id="rId5" Type="http://schemas.openxmlformats.org/officeDocument/2006/relationships/image" Target="../media/image3.png"/><Relationship Id="rId10" Type="http://schemas.openxmlformats.org/officeDocument/2006/relationships/hyperlink" Target="#Dashboard!A1"/><Relationship Id="rId4" Type="http://schemas.openxmlformats.org/officeDocument/2006/relationships/hyperlink" Target="#Calcuations!A1"/><Relationship Id="rId9" Type="http://schemas.openxmlformats.org/officeDocument/2006/relationships/image" Target="../media/image6.svg"/><Relationship Id="rId14" Type="http://schemas.openxmlformats.org/officeDocument/2006/relationships/image" Target="../media/image9.svg"/></Relationships>
</file>

<file path=xl/drawings/_rels/drawing3.xml.rels><?xml version="1.0" encoding="UTF-8" standalone="yes"?>
<Relationships xmlns="http://schemas.openxmlformats.org/package/2006/relationships"><Relationship Id="rId13" Type="http://schemas.openxmlformats.org/officeDocument/2006/relationships/image" Target="../media/image23.png"/><Relationship Id="rId18" Type="http://schemas.openxmlformats.org/officeDocument/2006/relationships/image" Target="../media/image28.png"/><Relationship Id="rId26" Type="http://schemas.openxmlformats.org/officeDocument/2006/relationships/image" Target="../media/image3.png"/><Relationship Id="rId3" Type="http://schemas.openxmlformats.org/officeDocument/2006/relationships/image" Target="../media/image13.png"/><Relationship Id="rId21" Type="http://schemas.openxmlformats.org/officeDocument/2006/relationships/image" Target="../media/image2.sv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7.png"/><Relationship Id="rId25" Type="http://schemas.openxmlformats.org/officeDocument/2006/relationships/hyperlink" Target="#Calcuations!A1"/><Relationship Id="rId33" Type="http://schemas.openxmlformats.org/officeDocument/2006/relationships/image" Target="../media/image9.svg"/><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1.png"/><Relationship Id="rId29" Type="http://schemas.openxmlformats.org/officeDocument/2006/relationships/hyperlink" Target="#Dashboard!A1"/><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24" Type="http://schemas.openxmlformats.org/officeDocument/2006/relationships/image" Target="../media/image6.svg"/><Relationship Id="rId32" Type="http://schemas.openxmlformats.org/officeDocument/2006/relationships/image" Target="../media/image8.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5.png"/><Relationship Id="rId28" Type="http://schemas.openxmlformats.org/officeDocument/2006/relationships/hyperlink" Target="#Worksheet!A1"/><Relationship Id="rId10" Type="http://schemas.openxmlformats.org/officeDocument/2006/relationships/image" Target="../media/image20.svg"/><Relationship Id="rId19" Type="http://schemas.openxmlformats.org/officeDocument/2006/relationships/hyperlink" Target="#Datasets!A1"/><Relationship Id="rId31" Type="http://schemas.openxmlformats.org/officeDocument/2006/relationships/hyperlink" Target="#Journal!A1"/><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hyperlink" Target="#Items!A1"/><Relationship Id="rId27" Type="http://schemas.openxmlformats.org/officeDocument/2006/relationships/image" Target="../media/image4.svg"/><Relationship Id="rId30" Type="http://schemas.openxmlformats.org/officeDocument/2006/relationships/image" Target="../media/image10.png"/><Relationship Id="rId8" Type="http://schemas.openxmlformats.org/officeDocument/2006/relationships/image" Target="../media/image18.svg"/></Relationships>
</file>

<file path=xl/drawings/_rels/drawing4.xml.rels><?xml version="1.0" encoding="UTF-8" standalone="yes"?>
<Relationships xmlns="http://schemas.openxmlformats.org/package/2006/relationships"><Relationship Id="rId8" Type="http://schemas.openxmlformats.org/officeDocument/2006/relationships/hyperlink" Target="#Items!A1"/><Relationship Id="rId13" Type="http://schemas.openxmlformats.org/officeDocument/2006/relationships/hyperlink" Target="#Journal!A1"/><Relationship Id="rId3" Type="http://schemas.openxmlformats.org/officeDocument/2006/relationships/image" Target="../media/image1.png"/><Relationship Id="rId7" Type="http://schemas.openxmlformats.org/officeDocument/2006/relationships/image" Target="../media/image4.svg"/><Relationship Id="rId12" Type="http://schemas.openxmlformats.org/officeDocument/2006/relationships/image" Target="../media/image30.png"/><Relationship Id="rId2" Type="http://schemas.openxmlformats.org/officeDocument/2006/relationships/hyperlink" Target="#Worksheet!A1"/><Relationship Id="rId1" Type="http://schemas.openxmlformats.org/officeDocument/2006/relationships/image" Target="../media/image29.gif"/><Relationship Id="rId6" Type="http://schemas.openxmlformats.org/officeDocument/2006/relationships/image" Target="../media/image3.png"/><Relationship Id="rId11" Type="http://schemas.openxmlformats.org/officeDocument/2006/relationships/hyperlink" Target="#Dashboard!A1"/><Relationship Id="rId5" Type="http://schemas.openxmlformats.org/officeDocument/2006/relationships/hyperlink" Target="#Calcuations!A1"/><Relationship Id="rId15" Type="http://schemas.openxmlformats.org/officeDocument/2006/relationships/image" Target="../media/image9.svg"/><Relationship Id="rId10" Type="http://schemas.openxmlformats.org/officeDocument/2006/relationships/image" Target="../media/image6.svg"/><Relationship Id="rId4" Type="http://schemas.openxmlformats.org/officeDocument/2006/relationships/image" Target="../media/image2.svg"/><Relationship Id="rId9" Type="http://schemas.openxmlformats.org/officeDocument/2006/relationships/image" Target="../media/image5.png"/><Relationship Id="rId14" Type="http://schemas.openxmlformats.org/officeDocument/2006/relationships/image" Target="../media/image8.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png"/><Relationship Id="rId18" Type="http://schemas.openxmlformats.org/officeDocument/2006/relationships/hyperlink" Target="#Items!A1"/><Relationship Id="rId26" Type="http://schemas.openxmlformats.org/officeDocument/2006/relationships/image" Target="../media/image40.emf"/><Relationship Id="rId3" Type="http://schemas.openxmlformats.org/officeDocument/2006/relationships/image" Target="../media/image31.svg"/><Relationship Id="rId21" Type="http://schemas.openxmlformats.org/officeDocument/2006/relationships/hyperlink" Target="#Dashboard!A1"/><Relationship Id="rId34" Type="http://schemas.openxmlformats.org/officeDocument/2006/relationships/hyperlink" Target="#Journal!A1"/><Relationship Id="rId7" Type="http://schemas.openxmlformats.org/officeDocument/2006/relationships/image" Target="../media/image18.svg"/><Relationship Id="rId12" Type="http://schemas.openxmlformats.org/officeDocument/2006/relationships/hyperlink" Target="#Worksheet!A1"/><Relationship Id="rId17" Type="http://schemas.openxmlformats.org/officeDocument/2006/relationships/image" Target="../media/image36.svg"/><Relationship Id="rId25" Type="http://schemas.openxmlformats.org/officeDocument/2006/relationships/image" Target="../media/image39.emf"/><Relationship Id="rId33" Type="http://schemas.openxmlformats.org/officeDocument/2006/relationships/chart" Target="../charts/chart4.xml"/><Relationship Id="rId2" Type="http://schemas.openxmlformats.org/officeDocument/2006/relationships/image" Target="../media/image13.png"/><Relationship Id="rId16" Type="http://schemas.openxmlformats.org/officeDocument/2006/relationships/image" Target="../media/image3.png"/><Relationship Id="rId20" Type="http://schemas.openxmlformats.org/officeDocument/2006/relationships/image" Target="../media/image6.svg"/><Relationship Id="rId29" Type="http://schemas.openxmlformats.org/officeDocument/2006/relationships/image" Target="../media/image4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svg"/><Relationship Id="rId24" Type="http://schemas.openxmlformats.org/officeDocument/2006/relationships/image" Target="../media/image38.emf"/><Relationship Id="rId32" Type="http://schemas.openxmlformats.org/officeDocument/2006/relationships/chart" Target="../charts/chart3.xml"/><Relationship Id="rId5" Type="http://schemas.openxmlformats.org/officeDocument/2006/relationships/image" Target="../media/image33.svg"/><Relationship Id="rId15" Type="http://schemas.openxmlformats.org/officeDocument/2006/relationships/hyperlink" Target="#Calcuations!A1"/><Relationship Id="rId23" Type="http://schemas.openxmlformats.org/officeDocument/2006/relationships/image" Target="../media/image37.emf"/><Relationship Id="rId28" Type="http://schemas.openxmlformats.org/officeDocument/2006/relationships/image" Target="../media/image42.emf"/><Relationship Id="rId36" Type="http://schemas.openxmlformats.org/officeDocument/2006/relationships/image" Target="../media/image9.svg"/><Relationship Id="rId10" Type="http://schemas.openxmlformats.org/officeDocument/2006/relationships/image" Target="../media/image21.png"/><Relationship Id="rId19" Type="http://schemas.openxmlformats.org/officeDocument/2006/relationships/image" Target="../media/image5.png"/><Relationship Id="rId31" Type="http://schemas.openxmlformats.org/officeDocument/2006/relationships/chart" Target="../charts/chart2.xml"/><Relationship Id="rId4" Type="http://schemas.openxmlformats.org/officeDocument/2006/relationships/image" Target="../media/image32.png"/><Relationship Id="rId9" Type="http://schemas.openxmlformats.org/officeDocument/2006/relationships/image" Target="../media/image35.svg"/><Relationship Id="rId14" Type="http://schemas.openxmlformats.org/officeDocument/2006/relationships/image" Target="../media/image2.svg"/><Relationship Id="rId22" Type="http://schemas.openxmlformats.org/officeDocument/2006/relationships/image" Target="../media/image7.png"/><Relationship Id="rId27" Type="http://schemas.openxmlformats.org/officeDocument/2006/relationships/image" Target="../media/image41.emf"/><Relationship Id="rId30" Type="http://schemas.openxmlformats.org/officeDocument/2006/relationships/chart" Target="../charts/chart1.xml"/><Relationship Id="rId35" Type="http://schemas.openxmlformats.org/officeDocument/2006/relationships/image" Target="../media/image8.png"/><Relationship Id="rId8"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editAs="absolute">
    <xdr:from>
      <xdr:col>1</xdr:col>
      <xdr:colOff>106680</xdr:colOff>
      <xdr:row>65</xdr:row>
      <xdr:rowOff>62688</xdr:rowOff>
    </xdr:from>
    <xdr:to>
      <xdr:col>6</xdr:col>
      <xdr:colOff>68398</xdr:colOff>
      <xdr:row>68</xdr:row>
      <xdr:rowOff>68579</xdr:rowOff>
    </xdr:to>
    <xdr:sp macro="" textlink="">
      <xdr:nvSpPr>
        <xdr:cNvPr id="2" name="Rectangle: Top Corners Rounded 1">
          <a:extLst>
            <a:ext uri="{FF2B5EF4-FFF2-40B4-BE49-F238E27FC236}">
              <a16:creationId xmlns:a16="http://schemas.microsoft.com/office/drawing/2014/main" id="{E57FA340-7B80-493B-AC2C-9756FBF0607E}"/>
            </a:ext>
          </a:extLst>
        </xdr:cNvPr>
        <xdr:cNvSpPr/>
      </xdr:nvSpPr>
      <xdr:spPr>
        <a:xfrm>
          <a:off x="716280" y="11949888"/>
          <a:ext cx="3009718" cy="554531"/>
        </a:xfrm>
        <a:prstGeom prst="round2SameRect">
          <a:avLst/>
        </a:prstGeom>
        <a:solidFill>
          <a:schemeClr val="bg2">
            <a:lumMod val="25000"/>
          </a:schemeClr>
        </a:solidFill>
        <a:effectLst>
          <a:innerShdw blurRad="114300">
            <a:prstClr val="black"/>
          </a:inn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601133</xdr:colOff>
      <xdr:row>65</xdr:row>
      <xdr:rowOff>35973</xdr:rowOff>
    </xdr:from>
    <xdr:to>
      <xdr:col>2</xdr:col>
      <xdr:colOff>571500</xdr:colOff>
      <xdr:row>68</xdr:row>
      <xdr:rowOff>83818</xdr:rowOff>
    </xdr:to>
    <xdr:pic>
      <xdr:nvPicPr>
        <xdr:cNvPr id="3" name="Graphic 2" descr="A stack of books">
          <a:hlinkClick xmlns:r="http://schemas.openxmlformats.org/officeDocument/2006/relationships" r:id="rId1"/>
          <a:extLst>
            <a:ext uri="{FF2B5EF4-FFF2-40B4-BE49-F238E27FC236}">
              <a16:creationId xmlns:a16="http://schemas.microsoft.com/office/drawing/2014/main" id="{3BA1D02A-6012-4AD1-9FE3-A6665905E6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10733" y="12143306"/>
          <a:ext cx="579967" cy="606645"/>
        </a:xfrm>
        <a:prstGeom prst="rect">
          <a:avLst/>
        </a:prstGeom>
      </xdr:spPr>
    </xdr:pic>
    <xdr:clientData/>
  </xdr:twoCellAnchor>
  <xdr:twoCellAnchor editAs="absolute">
    <xdr:from>
      <xdr:col>3</xdr:col>
      <xdr:colOff>373379</xdr:colOff>
      <xdr:row>65</xdr:row>
      <xdr:rowOff>12355</xdr:rowOff>
    </xdr:from>
    <xdr:to>
      <xdr:col>4</xdr:col>
      <xdr:colOff>368644</xdr:colOff>
      <xdr:row>68</xdr:row>
      <xdr:rowOff>68580</xdr:rowOff>
    </xdr:to>
    <xdr:pic>
      <xdr:nvPicPr>
        <xdr:cNvPr id="4" name="Graphic 3" descr="Graph paper with calculator, ruler, highlighter, and pencils">
          <a:hlinkClick xmlns:r="http://schemas.openxmlformats.org/officeDocument/2006/relationships" r:id="rId4"/>
          <a:extLst>
            <a:ext uri="{FF2B5EF4-FFF2-40B4-BE49-F238E27FC236}">
              <a16:creationId xmlns:a16="http://schemas.microsoft.com/office/drawing/2014/main" id="{4EFCA445-6FD8-433E-9E63-23E51A6BC06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202179" y="11899555"/>
          <a:ext cx="604865" cy="604865"/>
        </a:xfrm>
        <a:prstGeom prst="rect">
          <a:avLst/>
        </a:prstGeom>
      </xdr:spPr>
    </xdr:pic>
    <xdr:clientData/>
  </xdr:twoCellAnchor>
  <xdr:twoCellAnchor editAs="absolute">
    <xdr:from>
      <xdr:col>2</xdr:col>
      <xdr:colOff>441960</xdr:colOff>
      <xdr:row>65</xdr:row>
      <xdr:rowOff>47668</xdr:rowOff>
    </xdr:from>
    <xdr:to>
      <xdr:col>3</xdr:col>
      <xdr:colOff>440011</xdr:colOff>
      <xdr:row>68</xdr:row>
      <xdr:rowOff>106679</xdr:rowOff>
    </xdr:to>
    <xdr:pic>
      <xdr:nvPicPr>
        <xdr:cNvPr id="5" name="Graphic 4" descr="Graph paper with paints, pencil, and a ruler">
          <a:hlinkClick xmlns:r="http://schemas.openxmlformats.org/officeDocument/2006/relationships" r:id="rId7"/>
          <a:extLst>
            <a:ext uri="{FF2B5EF4-FFF2-40B4-BE49-F238E27FC236}">
              <a16:creationId xmlns:a16="http://schemas.microsoft.com/office/drawing/2014/main" id="{F50EEAC8-155A-45A4-90D6-FA9D52117F2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61160" y="11934868"/>
          <a:ext cx="607651" cy="607651"/>
        </a:xfrm>
        <a:prstGeom prst="rect">
          <a:avLst/>
        </a:prstGeom>
      </xdr:spPr>
    </xdr:pic>
    <xdr:clientData/>
  </xdr:twoCellAnchor>
  <xdr:twoCellAnchor editAs="absolute">
    <xdr:from>
      <xdr:col>4</xdr:col>
      <xdr:colOff>324072</xdr:colOff>
      <xdr:row>65</xdr:row>
      <xdr:rowOff>26822</xdr:rowOff>
    </xdr:from>
    <xdr:to>
      <xdr:col>5</xdr:col>
      <xdr:colOff>593040</xdr:colOff>
      <xdr:row>68</xdr:row>
      <xdr:rowOff>62661</xdr:rowOff>
    </xdr:to>
    <xdr:pic>
      <xdr:nvPicPr>
        <xdr:cNvPr id="6" name="Picture 5">
          <a:hlinkClick xmlns:r="http://schemas.openxmlformats.org/officeDocument/2006/relationships" r:id="rId10"/>
          <a:extLst>
            <a:ext uri="{FF2B5EF4-FFF2-40B4-BE49-F238E27FC236}">
              <a16:creationId xmlns:a16="http://schemas.microsoft.com/office/drawing/2014/main" id="{9848F382-F081-44B0-946C-B0A6492D3A5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762472" y="11914022"/>
          <a:ext cx="878568" cy="584479"/>
        </a:xfrm>
        <a:prstGeom prst="rect">
          <a:avLst/>
        </a:prstGeom>
      </xdr:spPr>
    </xdr:pic>
    <xdr:clientData/>
  </xdr:twoCellAnchor>
  <xdr:twoCellAnchor editAs="oneCell">
    <xdr:from>
      <xdr:col>1</xdr:col>
      <xdr:colOff>190500</xdr:colOff>
      <xdr:row>65</xdr:row>
      <xdr:rowOff>0</xdr:rowOff>
    </xdr:from>
    <xdr:to>
      <xdr:col>2</xdr:col>
      <xdr:colOff>106680</xdr:colOff>
      <xdr:row>68</xdr:row>
      <xdr:rowOff>137160</xdr:rowOff>
    </xdr:to>
    <xdr:pic>
      <xdr:nvPicPr>
        <xdr:cNvPr id="7" name="Graphic 6" descr="An open book">
          <a:hlinkClick xmlns:r="http://schemas.openxmlformats.org/officeDocument/2006/relationships" r:id="rId12"/>
          <a:extLst>
            <a:ext uri="{FF2B5EF4-FFF2-40B4-BE49-F238E27FC236}">
              <a16:creationId xmlns:a16="http://schemas.microsoft.com/office/drawing/2014/main" id="{4DC8F788-9889-4C89-824B-85ACD0058D7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00100" y="11887200"/>
          <a:ext cx="525780" cy="685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33793</xdr:colOff>
      <xdr:row>0</xdr:row>
      <xdr:rowOff>11963</xdr:rowOff>
    </xdr:from>
    <xdr:to>
      <xdr:col>1</xdr:col>
      <xdr:colOff>418991</xdr:colOff>
      <xdr:row>16</xdr:row>
      <xdr:rowOff>41414</xdr:rowOff>
    </xdr:to>
    <xdr:sp macro="" textlink="">
      <xdr:nvSpPr>
        <xdr:cNvPr id="7" name="Rectangle: Top Corners Rounded 6">
          <a:extLst>
            <a:ext uri="{FF2B5EF4-FFF2-40B4-BE49-F238E27FC236}">
              <a16:creationId xmlns:a16="http://schemas.microsoft.com/office/drawing/2014/main" id="{B8CD3653-0F11-4736-A69B-D6D905F95AD9}"/>
            </a:ext>
          </a:extLst>
        </xdr:cNvPr>
        <xdr:cNvSpPr/>
      </xdr:nvSpPr>
      <xdr:spPr>
        <a:xfrm rot="5400000">
          <a:off x="-1193800" y="1239556"/>
          <a:ext cx="3009718" cy="554531"/>
        </a:xfrm>
        <a:prstGeom prst="round2SameRect">
          <a:avLst/>
        </a:prstGeom>
        <a:solidFill>
          <a:schemeClr val="bg2">
            <a:lumMod val="25000"/>
          </a:schemeClr>
        </a:solidFill>
        <a:effectLst>
          <a:innerShdw blurRad="114300">
            <a:prstClr val="black"/>
          </a:inn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3</xdr:row>
      <xdr:rowOff>69840</xdr:rowOff>
    </xdr:from>
    <xdr:to>
      <xdr:col>1</xdr:col>
      <xdr:colOff>474134</xdr:colOff>
      <xdr:row>6</xdr:row>
      <xdr:rowOff>107525</xdr:rowOff>
    </xdr:to>
    <xdr:pic>
      <xdr:nvPicPr>
        <xdr:cNvPr id="8" name="Graphic 7" descr="A stack of books">
          <a:hlinkClick xmlns:r="http://schemas.openxmlformats.org/officeDocument/2006/relationships" r:id="rId1"/>
          <a:extLst>
            <a:ext uri="{FF2B5EF4-FFF2-40B4-BE49-F238E27FC236}">
              <a16:creationId xmlns:a16="http://schemas.microsoft.com/office/drawing/2014/main" id="{C0F905AF-5EFC-4CAB-B83D-C6821F16954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628640"/>
          <a:ext cx="643467" cy="596485"/>
        </a:xfrm>
        <a:prstGeom prst="rect">
          <a:avLst/>
        </a:prstGeom>
      </xdr:spPr>
    </xdr:pic>
    <xdr:clientData/>
  </xdr:twoCellAnchor>
  <xdr:twoCellAnchor editAs="absolute">
    <xdr:from>
      <xdr:col>0</xdr:col>
      <xdr:colOff>4232</xdr:colOff>
      <xdr:row>9</xdr:row>
      <xdr:rowOff>3888</xdr:rowOff>
    </xdr:from>
    <xdr:to>
      <xdr:col>1</xdr:col>
      <xdr:colOff>439764</xdr:colOff>
      <xdr:row>12</xdr:row>
      <xdr:rowOff>49953</xdr:rowOff>
    </xdr:to>
    <xdr:pic>
      <xdr:nvPicPr>
        <xdr:cNvPr id="9" name="Graphic 8" descr="Graph paper with calculator, ruler, highlighter, and pencils">
          <a:hlinkClick xmlns:r="http://schemas.openxmlformats.org/officeDocument/2006/relationships" r:id="rId4"/>
          <a:extLst>
            <a:ext uri="{FF2B5EF4-FFF2-40B4-BE49-F238E27FC236}">
              <a16:creationId xmlns:a16="http://schemas.microsoft.com/office/drawing/2014/main" id="{A3751CE6-4802-48B1-8399-6AE54CB069D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232" y="1680288"/>
          <a:ext cx="604865" cy="604865"/>
        </a:xfrm>
        <a:prstGeom prst="rect">
          <a:avLst/>
        </a:prstGeom>
      </xdr:spPr>
    </xdr:pic>
    <xdr:clientData/>
  </xdr:twoCellAnchor>
  <xdr:twoCellAnchor editAs="absolute">
    <xdr:from>
      <xdr:col>0</xdr:col>
      <xdr:colOff>0</xdr:colOff>
      <xdr:row>6</xdr:row>
      <xdr:rowOff>30735</xdr:rowOff>
    </xdr:from>
    <xdr:to>
      <xdr:col>1</xdr:col>
      <xdr:colOff>438318</xdr:colOff>
      <xdr:row>9</xdr:row>
      <xdr:rowOff>79586</xdr:rowOff>
    </xdr:to>
    <xdr:pic>
      <xdr:nvPicPr>
        <xdr:cNvPr id="10" name="Graphic 9" descr="Graph paper with paints, pencil, and a ruler">
          <a:hlinkClick xmlns:r="http://schemas.openxmlformats.org/officeDocument/2006/relationships" r:id="rId7"/>
          <a:extLst>
            <a:ext uri="{FF2B5EF4-FFF2-40B4-BE49-F238E27FC236}">
              <a16:creationId xmlns:a16="http://schemas.microsoft.com/office/drawing/2014/main" id="{8E802E61-2BF7-4ED9-BE52-61E3342695A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0" y="1148335"/>
          <a:ext cx="607651" cy="607651"/>
        </a:xfrm>
        <a:prstGeom prst="rect">
          <a:avLst/>
        </a:prstGeom>
      </xdr:spPr>
    </xdr:pic>
    <xdr:clientData/>
  </xdr:twoCellAnchor>
  <xdr:twoCellAnchor editAs="absolute">
    <xdr:from>
      <xdr:col>0</xdr:col>
      <xdr:colOff>1</xdr:colOff>
      <xdr:row>12</xdr:row>
      <xdr:rowOff>93133</xdr:rowOff>
    </xdr:from>
    <xdr:to>
      <xdr:col>1</xdr:col>
      <xdr:colOff>406400</xdr:colOff>
      <xdr:row>14</xdr:row>
      <xdr:rowOff>162568</xdr:rowOff>
    </xdr:to>
    <xdr:pic>
      <xdr:nvPicPr>
        <xdr:cNvPr id="11" name="Picture 10">
          <a:hlinkClick xmlns:r="http://schemas.openxmlformats.org/officeDocument/2006/relationships" r:id="rId10"/>
          <a:extLst>
            <a:ext uri="{FF2B5EF4-FFF2-40B4-BE49-F238E27FC236}">
              <a16:creationId xmlns:a16="http://schemas.microsoft.com/office/drawing/2014/main" id="{2B539273-932C-4F7F-A323-6B8AAA9121F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 y="2328333"/>
          <a:ext cx="575732" cy="441968"/>
        </a:xfrm>
        <a:prstGeom prst="rect">
          <a:avLst/>
        </a:prstGeom>
      </xdr:spPr>
    </xdr:pic>
    <xdr:clientData/>
  </xdr:twoCellAnchor>
  <xdr:twoCellAnchor editAs="oneCell">
    <xdr:from>
      <xdr:col>0</xdr:col>
      <xdr:colOff>24553</xdr:colOff>
      <xdr:row>0</xdr:row>
      <xdr:rowOff>67733</xdr:rowOff>
    </xdr:from>
    <xdr:to>
      <xdr:col>1</xdr:col>
      <xdr:colOff>381000</xdr:colOff>
      <xdr:row>4</xdr:row>
      <xdr:rowOff>8466</xdr:rowOff>
    </xdr:to>
    <xdr:pic>
      <xdr:nvPicPr>
        <xdr:cNvPr id="12" name="Graphic 11" descr="An open book">
          <a:hlinkClick xmlns:r="http://schemas.openxmlformats.org/officeDocument/2006/relationships" r:id="rId12"/>
          <a:extLst>
            <a:ext uri="{FF2B5EF4-FFF2-40B4-BE49-F238E27FC236}">
              <a16:creationId xmlns:a16="http://schemas.microsoft.com/office/drawing/2014/main" id="{EBE91F55-DD1A-4EF1-BAD7-F8231BF2DF8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24553" y="67733"/>
          <a:ext cx="525780" cy="68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210827</xdr:colOff>
      <xdr:row>10</xdr:row>
      <xdr:rowOff>114301</xdr:rowOff>
    </xdr:from>
    <xdr:to>
      <xdr:col>11</xdr:col>
      <xdr:colOff>495307</xdr:colOff>
      <xdr:row>19</xdr:row>
      <xdr:rowOff>53341</xdr:rowOff>
    </xdr:to>
    <xdr:pic>
      <xdr:nvPicPr>
        <xdr:cNvPr id="2" name="Picture 1">
          <a:extLst>
            <a:ext uri="{FF2B5EF4-FFF2-40B4-BE49-F238E27FC236}">
              <a16:creationId xmlns:a16="http://schemas.microsoft.com/office/drawing/2014/main" id="{4727DF62-FFC6-4186-91D7-6EEA726B5B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82087" y="1943101"/>
          <a:ext cx="2113280" cy="1584960"/>
        </a:xfrm>
        <a:prstGeom prst="rect">
          <a:avLst/>
        </a:prstGeom>
      </xdr:spPr>
    </xdr:pic>
    <xdr:clientData/>
  </xdr:twoCellAnchor>
  <xdr:twoCellAnchor>
    <xdr:from>
      <xdr:col>5</xdr:col>
      <xdr:colOff>198120</xdr:colOff>
      <xdr:row>8</xdr:row>
      <xdr:rowOff>56388</xdr:rowOff>
    </xdr:from>
    <xdr:to>
      <xdr:col>7</xdr:col>
      <xdr:colOff>333756</xdr:colOff>
      <xdr:row>11</xdr:row>
      <xdr:rowOff>71628</xdr:rowOff>
    </xdr:to>
    <xdr:sp macro="" textlink="">
      <xdr:nvSpPr>
        <xdr:cNvPr id="8" name="Parallelogram 7">
          <a:extLst>
            <a:ext uri="{FF2B5EF4-FFF2-40B4-BE49-F238E27FC236}">
              <a16:creationId xmlns:a16="http://schemas.microsoft.com/office/drawing/2014/main" id="{FE26DFEB-78D2-4B98-8E84-E15BCBEF4B46}"/>
            </a:ext>
          </a:extLst>
        </xdr:cNvPr>
        <xdr:cNvSpPr/>
      </xdr:nvSpPr>
      <xdr:spPr>
        <a:xfrm>
          <a:off x="3246120" y="1519428"/>
          <a:ext cx="1354836" cy="563880"/>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16</xdr:row>
      <xdr:rowOff>53616</xdr:rowOff>
    </xdr:from>
    <xdr:to>
      <xdr:col>7</xdr:col>
      <xdr:colOff>331816</xdr:colOff>
      <xdr:row>19</xdr:row>
      <xdr:rowOff>71628</xdr:rowOff>
    </xdr:to>
    <xdr:sp macro="" textlink="">
      <xdr:nvSpPr>
        <xdr:cNvPr id="9" name="Parallelogram 8">
          <a:extLst>
            <a:ext uri="{FF2B5EF4-FFF2-40B4-BE49-F238E27FC236}">
              <a16:creationId xmlns:a16="http://schemas.microsoft.com/office/drawing/2014/main" id="{983544AD-9A2A-4D05-B362-056754A5083C}"/>
            </a:ext>
          </a:extLst>
        </xdr:cNvPr>
        <xdr:cNvSpPr/>
      </xdr:nvSpPr>
      <xdr:spPr>
        <a:xfrm>
          <a:off x="3246120" y="2979696"/>
          <a:ext cx="1352896" cy="566652"/>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20</xdr:row>
      <xdr:rowOff>56388</xdr:rowOff>
    </xdr:from>
    <xdr:to>
      <xdr:col>7</xdr:col>
      <xdr:colOff>335280</xdr:colOff>
      <xdr:row>23</xdr:row>
      <xdr:rowOff>71628</xdr:rowOff>
    </xdr:to>
    <xdr:sp macro="" textlink="">
      <xdr:nvSpPr>
        <xdr:cNvPr id="10" name="Parallelogram 9">
          <a:extLst>
            <a:ext uri="{FF2B5EF4-FFF2-40B4-BE49-F238E27FC236}">
              <a16:creationId xmlns:a16="http://schemas.microsoft.com/office/drawing/2014/main" id="{A49FC46E-1CF1-405C-A6A6-27CF53F192C5}"/>
            </a:ext>
          </a:extLst>
        </xdr:cNvPr>
        <xdr:cNvSpPr/>
      </xdr:nvSpPr>
      <xdr:spPr>
        <a:xfrm>
          <a:off x="3246120" y="3713988"/>
          <a:ext cx="1356360" cy="563880"/>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12</xdr:row>
      <xdr:rowOff>53617</xdr:rowOff>
    </xdr:from>
    <xdr:to>
      <xdr:col>7</xdr:col>
      <xdr:colOff>331816</xdr:colOff>
      <xdr:row>15</xdr:row>
      <xdr:rowOff>71628</xdr:rowOff>
    </xdr:to>
    <xdr:sp macro="" textlink="">
      <xdr:nvSpPr>
        <xdr:cNvPr id="11" name="Parallelogram 10">
          <a:extLst>
            <a:ext uri="{FF2B5EF4-FFF2-40B4-BE49-F238E27FC236}">
              <a16:creationId xmlns:a16="http://schemas.microsoft.com/office/drawing/2014/main" id="{2D765029-281F-4CF1-9D62-F00C80905A5B}"/>
            </a:ext>
          </a:extLst>
        </xdr:cNvPr>
        <xdr:cNvSpPr/>
      </xdr:nvSpPr>
      <xdr:spPr>
        <a:xfrm>
          <a:off x="3246120" y="2248177"/>
          <a:ext cx="1352896" cy="566651"/>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0</xdr:row>
      <xdr:rowOff>56388</xdr:rowOff>
    </xdr:from>
    <xdr:to>
      <xdr:col>7</xdr:col>
      <xdr:colOff>335280</xdr:colOff>
      <xdr:row>3</xdr:row>
      <xdr:rowOff>71628</xdr:rowOff>
    </xdr:to>
    <xdr:sp macro="" textlink="">
      <xdr:nvSpPr>
        <xdr:cNvPr id="12" name="Parallelogram 11">
          <a:extLst>
            <a:ext uri="{FF2B5EF4-FFF2-40B4-BE49-F238E27FC236}">
              <a16:creationId xmlns:a16="http://schemas.microsoft.com/office/drawing/2014/main" id="{F95D51BB-F0EC-4510-8589-2331FA01A66D}"/>
            </a:ext>
          </a:extLst>
        </xdr:cNvPr>
        <xdr:cNvSpPr/>
      </xdr:nvSpPr>
      <xdr:spPr>
        <a:xfrm>
          <a:off x="3246120" y="56388"/>
          <a:ext cx="1356360" cy="563880"/>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4</xdr:row>
      <xdr:rowOff>56388</xdr:rowOff>
    </xdr:from>
    <xdr:to>
      <xdr:col>7</xdr:col>
      <xdr:colOff>335280</xdr:colOff>
      <xdr:row>7</xdr:row>
      <xdr:rowOff>71628</xdr:rowOff>
    </xdr:to>
    <xdr:sp macro="" textlink="">
      <xdr:nvSpPr>
        <xdr:cNvPr id="13" name="Parallelogram 12">
          <a:extLst>
            <a:ext uri="{FF2B5EF4-FFF2-40B4-BE49-F238E27FC236}">
              <a16:creationId xmlns:a16="http://schemas.microsoft.com/office/drawing/2014/main" id="{5FA67A72-1B78-4E22-8B0B-E6C5F90E93BC}"/>
            </a:ext>
          </a:extLst>
        </xdr:cNvPr>
        <xdr:cNvSpPr/>
      </xdr:nvSpPr>
      <xdr:spPr>
        <a:xfrm>
          <a:off x="3246120" y="787908"/>
          <a:ext cx="1356360" cy="563880"/>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411480</xdr:colOff>
      <xdr:row>1</xdr:row>
      <xdr:rowOff>60960</xdr:rowOff>
    </xdr:from>
    <xdr:to>
      <xdr:col>19</xdr:col>
      <xdr:colOff>15240</xdr:colOff>
      <xdr:row>5</xdr:row>
      <xdr:rowOff>0</xdr:rowOff>
    </xdr:to>
    <xdr:sp macro="" textlink="">
      <xdr:nvSpPr>
        <xdr:cNvPr id="14" name="Rectangle: Rounded Corners 13">
          <a:extLst>
            <a:ext uri="{FF2B5EF4-FFF2-40B4-BE49-F238E27FC236}">
              <a16:creationId xmlns:a16="http://schemas.microsoft.com/office/drawing/2014/main" id="{8929F035-8406-4273-89AA-C651ACB1E7EF}"/>
            </a:ext>
          </a:extLst>
        </xdr:cNvPr>
        <xdr:cNvSpPr/>
      </xdr:nvSpPr>
      <xdr:spPr>
        <a:xfrm>
          <a:off x="7292340" y="243840"/>
          <a:ext cx="5699760" cy="670560"/>
        </a:xfrm>
        <a:prstGeom prst="roundRect">
          <a:avLst>
            <a:gd name="adj" fmla="val 10227"/>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13500000" scaled="1"/>
          <a:tileRect/>
        </a:gra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3200" baseline="0">
              <a:solidFill>
                <a:schemeClr val="bg2">
                  <a:lumMod val="10000"/>
                </a:schemeClr>
              </a:solidFill>
              <a:latin typeface="Lucida Bright" panose="02040602050505020304" pitchFamily="18" charset="0"/>
              <a:ea typeface="+mn-ea"/>
              <a:cs typeface="+mn-cs"/>
            </a:rPr>
            <a:t>              </a:t>
          </a:r>
          <a:r>
            <a:rPr lang="en-IN" sz="3200" b="1" cap="none" spc="50" baseline="0">
              <a:ln w="0"/>
              <a:solidFill>
                <a:schemeClr val="tx1">
                  <a:lumMod val="85000"/>
                  <a:lumOff val="15000"/>
                </a:schemeClr>
              </a:solidFill>
              <a:effectLst>
                <a:innerShdw blurRad="63500" dist="50800" dir="13500000">
                  <a:srgbClr val="000000">
                    <a:alpha val="50000"/>
                  </a:srgbClr>
                </a:innerShdw>
              </a:effectLst>
              <a:latin typeface="Lucida Bright" panose="02040602050505020304" pitchFamily="18" charset="0"/>
              <a:ea typeface="+mn-ea"/>
              <a:cs typeface="+mn-cs"/>
            </a:rPr>
            <a:t>Sales Dashboard</a:t>
          </a:r>
          <a:endParaRPr lang="en-IN" sz="3200">
            <a:solidFill>
              <a:schemeClr val="tx1">
                <a:lumMod val="85000"/>
                <a:lumOff val="15000"/>
              </a:schemeClr>
            </a:solidFill>
            <a:latin typeface="Lucida Bright" panose="02040602050505020304" pitchFamily="18" charset="0"/>
            <a:ea typeface="+mn-ea"/>
            <a:cs typeface="+mn-cs"/>
          </a:endParaRPr>
        </a:p>
      </xdr:txBody>
    </xdr:sp>
    <xdr:clientData/>
  </xdr:twoCellAnchor>
  <xdr:twoCellAnchor editAs="oneCell">
    <xdr:from>
      <xdr:col>10</xdr:col>
      <xdr:colOff>106680</xdr:colOff>
      <xdr:row>1</xdr:row>
      <xdr:rowOff>106680</xdr:rowOff>
    </xdr:from>
    <xdr:to>
      <xdr:col>12</xdr:col>
      <xdr:colOff>281940</xdr:colOff>
      <xdr:row>4</xdr:row>
      <xdr:rowOff>161618</xdr:rowOff>
    </xdr:to>
    <xdr:pic>
      <xdr:nvPicPr>
        <xdr:cNvPr id="15" name="Picture 14">
          <a:extLst>
            <a:ext uri="{FF2B5EF4-FFF2-40B4-BE49-F238E27FC236}">
              <a16:creationId xmlns:a16="http://schemas.microsoft.com/office/drawing/2014/main" id="{76E8762E-FCB1-48BB-ADA8-96000FADAA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97140" y="289560"/>
          <a:ext cx="1394460" cy="603578"/>
        </a:xfrm>
        <a:prstGeom prst="rect">
          <a:avLst/>
        </a:prstGeom>
      </xdr:spPr>
    </xdr:pic>
    <xdr:clientData/>
  </xdr:twoCellAnchor>
  <xdr:twoCellAnchor editAs="oneCell">
    <xdr:from>
      <xdr:col>5</xdr:col>
      <xdr:colOff>586138</xdr:colOff>
      <xdr:row>0</xdr:row>
      <xdr:rowOff>76200</xdr:rowOff>
    </xdr:from>
    <xdr:to>
      <xdr:col>6</xdr:col>
      <xdr:colOff>121318</xdr:colOff>
      <xdr:row>1</xdr:row>
      <xdr:rowOff>38100</xdr:rowOff>
    </xdr:to>
    <xdr:pic>
      <xdr:nvPicPr>
        <xdr:cNvPr id="16" name="Graphic 15" descr="Shopping cart with solid fill">
          <a:extLst>
            <a:ext uri="{FF2B5EF4-FFF2-40B4-BE49-F238E27FC236}">
              <a16:creationId xmlns:a16="http://schemas.microsoft.com/office/drawing/2014/main" id="{4323FBAF-4058-45AC-8CE9-CF1AE18B30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634138" y="76200"/>
          <a:ext cx="144780" cy="144780"/>
        </a:xfrm>
        <a:prstGeom prst="rect">
          <a:avLst/>
        </a:prstGeom>
        <a:effectLst>
          <a:innerShdw blurRad="63500" dist="50800" dir="5400000">
            <a:prstClr val="black">
              <a:alpha val="50000"/>
            </a:prstClr>
          </a:innerShdw>
        </a:effectLst>
      </xdr:spPr>
    </xdr:pic>
    <xdr:clientData/>
  </xdr:twoCellAnchor>
  <xdr:oneCellAnchor>
    <xdr:from>
      <xdr:col>6</xdr:col>
      <xdr:colOff>37498</xdr:colOff>
      <xdr:row>0</xdr:row>
      <xdr:rowOff>0</xdr:rowOff>
    </xdr:from>
    <xdr:ext cx="595035" cy="295850"/>
    <xdr:sp macro="" textlink="">
      <xdr:nvSpPr>
        <xdr:cNvPr id="17" name="TextBox 16">
          <a:extLst>
            <a:ext uri="{FF2B5EF4-FFF2-40B4-BE49-F238E27FC236}">
              <a16:creationId xmlns:a16="http://schemas.microsoft.com/office/drawing/2014/main" id="{EC78A65E-433F-4953-BF8F-63ABAC2CAA63}"/>
            </a:ext>
          </a:extLst>
        </xdr:cNvPr>
        <xdr:cNvSpPr txBox="1"/>
      </xdr:nvSpPr>
      <xdr:spPr>
        <a:xfrm>
          <a:off x="3695098" y="0"/>
          <a:ext cx="595035" cy="295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300" b="0" cap="none" spc="0">
              <a:ln w="0"/>
              <a:solidFill>
                <a:srgbClr val="00B050"/>
              </a:solidFill>
              <a:effectLst>
                <a:reflection blurRad="6350" stA="53000" endA="300" endPos="35500" dir="5400000" sy="-90000" algn="bl" rotWithShape="0"/>
              </a:effectLst>
            </a:rPr>
            <a:t>SALES</a:t>
          </a:r>
          <a:endParaRPr lang="en-IN" sz="1300" b="1">
            <a:solidFill>
              <a:srgbClr val="00B050"/>
            </a:solidFill>
          </a:endParaRPr>
        </a:p>
      </xdr:txBody>
    </xdr:sp>
    <xdr:clientData/>
  </xdr:oneCellAnchor>
  <xdr:oneCellAnchor>
    <xdr:from>
      <xdr:col>6</xdr:col>
      <xdr:colOff>41685</xdr:colOff>
      <xdr:row>4</xdr:row>
      <xdr:rowOff>18904</xdr:rowOff>
    </xdr:from>
    <xdr:ext cx="607539" cy="280205"/>
    <xdr:sp macro="" textlink="">
      <xdr:nvSpPr>
        <xdr:cNvPr id="18" name="TextBox 17">
          <a:extLst>
            <a:ext uri="{FF2B5EF4-FFF2-40B4-BE49-F238E27FC236}">
              <a16:creationId xmlns:a16="http://schemas.microsoft.com/office/drawing/2014/main" id="{C1D5CDD2-1B17-44A8-9962-A9D2644E53F6}"/>
            </a:ext>
          </a:extLst>
        </xdr:cNvPr>
        <xdr:cNvSpPr txBox="1"/>
      </xdr:nvSpPr>
      <xdr:spPr>
        <a:xfrm>
          <a:off x="3699285" y="750424"/>
          <a:ext cx="60753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chemeClr val="accent4">
                  <a:lumMod val="60000"/>
                  <a:lumOff val="40000"/>
                </a:schemeClr>
              </a:solidFill>
              <a:effectLst>
                <a:reflection blurRad="6350" stA="53000" endA="300" endPos="35500" dir="5400000" sy="-90000" algn="bl" rotWithShape="0"/>
              </a:effectLst>
            </a:rPr>
            <a:t>BOXES</a:t>
          </a:r>
        </a:p>
      </xdr:txBody>
    </xdr:sp>
    <xdr:clientData/>
  </xdr:oneCellAnchor>
  <xdr:twoCellAnchor editAs="oneCell">
    <xdr:from>
      <xdr:col>5</xdr:col>
      <xdr:colOff>559845</xdr:colOff>
      <xdr:row>4</xdr:row>
      <xdr:rowOff>64624</xdr:rowOff>
    </xdr:from>
    <xdr:to>
      <xdr:col>6</xdr:col>
      <xdr:colOff>125505</xdr:colOff>
      <xdr:row>5</xdr:row>
      <xdr:rowOff>57004</xdr:rowOff>
    </xdr:to>
    <xdr:pic>
      <xdr:nvPicPr>
        <xdr:cNvPr id="19" name="Graphic 18" descr="Box with solid fill">
          <a:extLst>
            <a:ext uri="{FF2B5EF4-FFF2-40B4-BE49-F238E27FC236}">
              <a16:creationId xmlns:a16="http://schemas.microsoft.com/office/drawing/2014/main" id="{644C366C-D959-4195-AE3A-3CED21806DB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07845" y="796144"/>
          <a:ext cx="175260" cy="175260"/>
        </a:xfrm>
        <a:prstGeom prst="rect">
          <a:avLst/>
        </a:prstGeom>
      </xdr:spPr>
    </xdr:pic>
    <xdr:clientData/>
  </xdr:twoCellAnchor>
  <xdr:oneCellAnchor>
    <xdr:from>
      <xdr:col>5</xdr:col>
      <xdr:colOff>529936</xdr:colOff>
      <xdr:row>8</xdr:row>
      <xdr:rowOff>13774</xdr:rowOff>
    </xdr:from>
    <xdr:ext cx="921342" cy="280205"/>
    <xdr:sp macro="" textlink="">
      <xdr:nvSpPr>
        <xdr:cNvPr id="20" name="TextBox 19">
          <a:extLst>
            <a:ext uri="{FF2B5EF4-FFF2-40B4-BE49-F238E27FC236}">
              <a16:creationId xmlns:a16="http://schemas.microsoft.com/office/drawing/2014/main" id="{1349DBF9-C7D8-4B84-A2AD-7AE7D5F53275}"/>
            </a:ext>
          </a:extLst>
        </xdr:cNvPr>
        <xdr:cNvSpPr txBox="1"/>
      </xdr:nvSpPr>
      <xdr:spPr>
        <a:xfrm>
          <a:off x="3577936" y="1476814"/>
          <a:ext cx="92134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7A9CD4"/>
              </a:solidFill>
              <a:effectLst>
                <a:reflection blurRad="6350" stA="53000" endA="300" endPos="35500" dir="5400000" sy="-90000" algn="bl" rotWithShape="0"/>
              </a:effectLst>
            </a:rPr>
            <a:t>SHIPMENTS</a:t>
          </a:r>
        </a:p>
      </xdr:txBody>
    </xdr:sp>
    <xdr:clientData/>
  </xdr:oneCellAnchor>
  <xdr:oneCellAnchor>
    <xdr:from>
      <xdr:col>6</xdr:col>
      <xdr:colOff>104602</xdr:colOff>
      <xdr:row>12</xdr:row>
      <xdr:rowOff>36299</xdr:rowOff>
    </xdr:from>
    <xdr:ext cx="514372" cy="280205"/>
    <xdr:sp macro="" textlink="">
      <xdr:nvSpPr>
        <xdr:cNvPr id="21" name="TextBox 20">
          <a:extLst>
            <a:ext uri="{FF2B5EF4-FFF2-40B4-BE49-F238E27FC236}">
              <a16:creationId xmlns:a16="http://schemas.microsoft.com/office/drawing/2014/main" id="{EED0D955-2514-4718-9AEF-4A9E7163C9D9}"/>
            </a:ext>
          </a:extLst>
        </xdr:cNvPr>
        <xdr:cNvSpPr txBox="1"/>
      </xdr:nvSpPr>
      <xdr:spPr>
        <a:xfrm>
          <a:off x="3762202" y="2230859"/>
          <a:ext cx="5143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FE5454"/>
              </a:solidFill>
              <a:effectLst>
                <a:reflection blurRad="6350" stA="53000" endA="300" endPos="35500" dir="5400000" sy="-90000" algn="bl" rotWithShape="0"/>
              </a:effectLst>
            </a:rPr>
            <a:t>COST</a:t>
          </a:r>
          <a:endParaRPr lang="en-IN" sz="1200">
            <a:solidFill>
              <a:srgbClr val="FE5454"/>
            </a:solidFill>
          </a:endParaRPr>
        </a:p>
      </xdr:txBody>
    </xdr:sp>
    <xdr:clientData/>
  </xdr:oneCellAnchor>
  <xdr:twoCellAnchor editAs="oneCell">
    <xdr:from>
      <xdr:col>5</xdr:col>
      <xdr:colOff>408016</xdr:colOff>
      <xdr:row>8</xdr:row>
      <xdr:rowOff>36634</xdr:rowOff>
    </xdr:from>
    <xdr:to>
      <xdr:col>5</xdr:col>
      <xdr:colOff>606136</xdr:colOff>
      <xdr:row>9</xdr:row>
      <xdr:rowOff>51874</xdr:rowOff>
    </xdr:to>
    <xdr:pic>
      <xdr:nvPicPr>
        <xdr:cNvPr id="22" name="Graphic 21" descr="Box trolley outline">
          <a:extLst>
            <a:ext uri="{FF2B5EF4-FFF2-40B4-BE49-F238E27FC236}">
              <a16:creationId xmlns:a16="http://schemas.microsoft.com/office/drawing/2014/main" id="{16764F98-26C2-4983-A697-2F29EE33910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456016" y="1499674"/>
          <a:ext cx="198120" cy="198120"/>
        </a:xfrm>
        <a:prstGeom prst="rect">
          <a:avLst/>
        </a:prstGeom>
      </xdr:spPr>
    </xdr:pic>
    <xdr:clientData/>
  </xdr:twoCellAnchor>
  <xdr:twoCellAnchor editAs="oneCell">
    <xdr:from>
      <xdr:col>6</xdr:col>
      <xdr:colOff>5542</xdr:colOff>
      <xdr:row>12</xdr:row>
      <xdr:rowOff>98643</xdr:rowOff>
    </xdr:from>
    <xdr:to>
      <xdr:col>6</xdr:col>
      <xdr:colOff>158880</xdr:colOff>
      <xdr:row>13</xdr:row>
      <xdr:rowOff>69549</xdr:rowOff>
    </xdr:to>
    <xdr:pic>
      <xdr:nvPicPr>
        <xdr:cNvPr id="23" name="Graphic 22" descr="Money with solid fill">
          <a:extLst>
            <a:ext uri="{FF2B5EF4-FFF2-40B4-BE49-F238E27FC236}">
              <a16:creationId xmlns:a16="http://schemas.microsoft.com/office/drawing/2014/main" id="{2A7E1525-993E-4C76-961D-D8C2D758494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663142" y="2293203"/>
          <a:ext cx="153338" cy="153786"/>
        </a:xfrm>
        <a:prstGeom prst="rect">
          <a:avLst/>
        </a:prstGeom>
      </xdr:spPr>
    </xdr:pic>
    <xdr:clientData/>
  </xdr:twoCellAnchor>
  <xdr:oneCellAnchor>
    <xdr:from>
      <xdr:col>6</xdr:col>
      <xdr:colOff>50569</xdr:colOff>
      <xdr:row>16</xdr:row>
      <xdr:rowOff>21751</xdr:rowOff>
    </xdr:from>
    <xdr:ext cx="634148" cy="280205"/>
    <xdr:sp macro="" textlink="">
      <xdr:nvSpPr>
        <xdr:cNvPr id="24" name="TextBox 23">
          <a:extLst>
            <a:ext uri="{FF2B5EF4-FFF2-40B4-BE49-F238E27FC236}">
              <a16:creationId xmlns:a16="http://schemas.microsoft.com/office/drawing/2014/main" id="{138C27E6-8814-4B97-BD60-89EB293E3043}"/>
            </a:ext>
          </a:extLst>
        </xdr:cNvPr>
        <xdr:cNvSpPr txBox="1"/>
      </xdr:nvSpPr>
      <xdr:spPr>
        <a:xfrm>
          <a:off x="3708169" y="2947831"/>
          <a:ext cx="634148"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25FB34"/>
              </a:solidFill>
              <a:effectLst>
                <a:reflection blurRad="6350" stA="53000" endA="300" endPos="35500" dir="5400000" sy="-90000" algn="bl" rotWithShape="0"/>
              </a:effectLst>
            </a:rPr>
            <a:t>PROFIT</a:t>
          </a:r>
        </a:p>
      </xdr:txBody>
    </xdr:sp>
    <xdr:clientData/>
  </xdr:oneCellAnchor>
  <xdr:twoCellAnchor editAs="oneCell">
    <xdr:from>
      <xdr:col>5</xdr:col>
      <xdr:colOff>576349</xdr:colOff>
      <xdr:row>16</xdr:row>
      <xdr:rowOff>67471</xdr:rowOff>
    </xdr:from>
    <xdr:to>
      <xdr:col>6</xdr:col>
      <xdr:colOff>157249</xdr:colOff>
      <xdr:row>17</xdr:row>
      <xdr:rowOff>75091</xdr:rowOff>
    </xdr:to>
    <xdr:pic>
      <xdr:nvPicPr>
        <xdr:cNvPr id="25" name="Graphic 24" descr="Upward trend outline">
          <a:extLst>
            <a:ext uri="{FF2B5EF4-FFF2-40B4-BE49-F238E27FC236}">
              <a16:creationId xmlns:a16="http://schemas.microsoft.com/office/drawing/2014/main" id="{2BADCABE-E9BC-47DA-9865-A9D097045A7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624349" y="2993551"/>
          <a:ext cx="190500" cy="190500"/>
        </a:xfrm>
        <a:prstGeom prst="rect">
          <a:avLst/>
        </a:prstGeom>
      </xdr:spPr>
    </xdr:pic>
    <xdr:clientData/>
  </xdr:twoCellAnchor>
  <xdr:oneCellAnchor>
    <xdr:from>
      <xdr:col>5</xdr:col>
      <xdr:colOff>594360</xdr:colOff>
      <xdr:row>20</xdr:row>
      <xdr:rowOff>33528</xdr:rowOff>
    </xdr:from>
    <xdr:ext cx="813813" cy="280205"/>
    <xdr:sp macro="" textlink="">
      <xdr:nvSpPr>
        <xdr:cNvPr id="26" name="TextBox 25">
          <a:extLst>
            <a:ext uri="{FF2B5EF4-FFF2-40B4-BE49-F238E27FC236}">
              <a16:creationId xmlns:a16="http://schemas.microsoft.com/office/drawing/2014/main" id="{676249D2-29A8-4A5B-BDD5-97C0B8DE2FDD}"/>
            </a:ext>
          </a:extLst>
        </xdr:cNvPr>
        <xdr:cNvSpPr txBox="1"/>
      </xdr:nvSpPr>
      <xdr:spPr>
        <a:xfrm>
          <a:off x="3642360" y="3691128"/>
          <a:ext cx="81381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25FB34"/>
              </a:solidFill>
              <a:effectLst>
                <a:reflection blurRad="6350" stA="53000" endA="300" endPos="35500" dir="5400000" sy="-90000" algn="bl" rotWithShape="0"/>
              </a:effectLst>
            </a:rPr>
            <a:t>PROFIT % </a:t>
          </a:r>
        </a:p>
      </xdr:txBody>
    </xdr:sp>
    <xdr:clientData/>
  </xdr:oneCellAnchor>
  <xdr:twoCellAnchor editAs="oneCell">
    <xdr:from>
      <xdr:col>5</xdr:col>
      <xdr:colOff>510540</xdr:colOff>
      <xdr:row>20</xdr:row>
      <xdr:rowOff>79248</xdr:rowOff>
    </xdr:from>
    <xdr:to>
      <xdr:col>6</xdr:col>
      <xdr:colOff>91440</xdr:colOff>
      <xdr:row>21</xdr:row>
      <xdr:rowOff>86868</xdr:rowOff>
    </xdr:to>
    <xdr:pic>
      <xdr:nvPicPr>
        <xdr:cNvPr id="27" name="Graphic 26" descr="Upward trend outline">
          <a:extLst>
            <a:ext uri="{FF2B5EF4-FFF2-40B4-BE49-F238E27FC236}">
              <a16:creationId xmlns:a16="http://schemas.microsoft.com/office/drawing/2014/main" id="{4FE2E90A-4E9C-40ED-97AE-05ECC0958B5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558540" y="3736848"/>
          <a:ext cx="190500" cy="190500"/>
        </a:xfrm>
        <a:prstGeom prst="rect">
          <a:avLst/>
        </a:prstGeom>
      </xdr:spPr>
    </xdr:pic>
    <xdr:clientData/>
  </xdr:twoCellAnchor>
  <xdr:oneCellAnchor>
    <xdr:from>
      <xdr:col>5</xdr:col>
      <xdr:colOff>330708</xdr:colOff>
      <xdr:row>0</xdr:row>
      <xdr:rowOff>163068</xdr:rowOff>
    </xdr:from>
    <xdr:ext cx="1074525" cy="294018"/>
    <xdr:sp macro="" textlink="">
      <xdr:nvSpPr>
        <xdr:cNvPr id="28" name="TextBox 27">
          <a:extLst>
            <a:ext uri="{FF2B5EF4-FFF2-40B4-BE49-F238E27FC236}">
              <a16:creationId xmlns:a16="http://schemas.microsoft.com/office/drawing/2014/main" id="{DAE7ED4E-74C3-4231-9C72-69A883FE0408}"/>
            </a:ext>
          </a:extLst>
        </xdr:cNvPr>
        <xdr:cNvSpPr txBox="1"/>
      </xdr:nvSpPr>
      <xdr:spPr>
        <a:xfrm>
          <a:off x="3378708" y="163068"/>
          <a:ext cx="1074525" cy="2940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600" b="0" i="0" u="none" strike="noStrike" cap="none" spc="0">
              <a:ln w="0"/>
              <a:gradFill>
                <a:gsLst>
                  <a:gs pos="21000">
                    <a:srgbClr val="53575C"/>
                  </a:gs>
                  <a:gs pos="88000">
                    <a:srgbClr val="C5C7CA"/>
                  </a:gs>
                </a:gsLst>
                <a:lin ang="5400000"/>
              </a:gradFill>
              <a:effectLst/>
              <a:latin typeface="Calibri"/>
              <a:ea typeface="Calibri"/>
              <a:cs typeface="Calibri"/>
            </a:rPr>
            <a:t>$ 74.53mn</a:t>
          </a:r>
        </a:p>
      </xdr:txBody>
    </xdr:sp>
    <xdr:clientData/>
  </xdr:oneCellAnchor>
  <xdr:oneCellAnchor>
    <xdr:from>
      <xdr:col>5</xdr:col>
      <xdr:colOff>538389</xdr:colOff>
      <xdr:row>8</xdr:row>
      <xdr:rowOff>178660</xdr:rowOff>
    </xdr:from>
    <xdr:ext cx="651845" cy="342786"/>
    <xdr:sp macro="" textlink="">
      <xdr:nvSpPr>
        <xdr:cNvPr id="29" name="TextBox 28">
          <a:extLst>
            <a:ext uri="{FF2B5EF4-FFF2-40B4-BE49-F238E27FC236}">
              <a16:creationId xmlns:a16="http://schemas.microsoft.com/office/drawing/2014/main" id="{E2D5B71D-38F9-4D30-AA97-A177D6810EA4}"/>
            </a:ext>
          </a:extLst>
        </xdr:cNvPr>
        <xdr:cNvSpPr txBox="1"/>
      </xdr:nvSpPr>
      <xdr:spPr>
        <a:xfrm>
          <a:off x="3586389" y="1641700"/>
          <a:ext cx="65184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0" i="0" u="none" strike="noStrike" cap="none" spc="0">
              <a:ln w="0"/>
              <a:gradFill>
                <a:gsLst>
                  <a:gs pos="21000">
                    <a:srgbClr val="53575C"/>
                  </a:gs>
                  <a:gs pos="88000">
                    <a:srgbClr val="C5C7CA"/>
                  </a:gs>
                </a:gsLst>
                <a:lin ang="5400000"/>
              </a:gradFill>
              <a:effectLst/>
              <a:latin typeface="Calibri"/>
              <a:ea typeface="Calibri"/>
              <a:cs typeface="Calibri"/>
            </a:rPr>
            <a:t>3,299</a:t>
          </a:r>
        </a:p>
      </xdr:txBody>
    </xdr:sp>
    <xdr:clientData/>
  </xdr:oneCellAnchor>
  <xdr:oneCellAnchor>
    <xdr:from>
      <xdr:col>5</xdr:col>
      <xdr:colOff>437925</xdr:colOff>
      <xdr:row>4</xdr:row>
      <xdr:rowOff>180448</xdr:rowOff>
    </xdr:from>
    <xdr:ext cx="849784" cy="342786"/>
    <xdr:sp macro="" textlink="">
      <xdr:nvSpPr>
        <xdr:cNvPr id="30" name="TextBox 29">
          <a:extLst>
            <a:ext uri="{FF2B5EF4-FFF2-40B4-BE49-F238E27FC236}">
              <a16:creationId xmlns:a16="http://schemas.microsoft.com/office/drawing/2014/main" id="{FBCD1B9E-C443-4CCE-83F7-47C66D023A9C}"/>
            </a:ext>
          </a:extLst>
        </xdr:cNvPr>
        <xdr:cNvSpPr txBox="1"/>
      </xdr:nvSpPr>
      <xdr:spPr>
        <a:xfrm>
          <a:off x="3485925" y="911968"/>
          <a:ext cx="84978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0" i="0" u="none" strike="noStrike" cap="none" spc="0">
              <a:ln w="0"/>
              <a:gradFill>
                <a:gsLst>
                  <a:gs pos="21000">
                    <a:srgbClr val="53575C"/>
                  </a:gs>
                  <a:gs pos="88000">
                    <a:srgbClr val="C5C7CA"/>
                  </a:gs>
                </a:gsLst>
                <a:lin ang="5400000"/>
              </a:gradFill>
              <a:effectLst/>
              <a:latin typeface="Calibri"/>
              <a:ea typeface="Calibri"/>
              <a:cs typeface="Calibri"/>
            </a:rPr>
            <a:t>1094.6k</a:t>
          </a:r>
        </a:p>
      </xdr:txBody>
    </xdr:sp>
    <xdr:clientData/>
  </xdr:oneCellAnchor>
  <xdr:oneCellAnchor>
    <xdr:from>
      <xdr:col>5</xdr:col>
      <xdr:colOff>311034</xdr:colOff>
      <xdr:row>12</xdr:row>
      <xdr:rowOff>181078</xdr:rowOff>
    </xdr:from>
    <xdr:ext cx="1074525" cy="342786"/>
    <xdr:sp macro="" textlink="">
      <xdr:nvSpPr>
        <xdr:cNvPr id="31" name="TextBox 30">
          <a:extLst>
            <a:ext uri="{FF2B5EF4-FFF2-40B4-BE49-F238E27FC236}">
              <a16:creationId xmlns:a16="http://schemas.microsoft.com/office/drawing/2014/main" id="{306CDDE5-F4EE-4FAA-9C79-4363FA73C096}"/>
            </a:ext>
          </a:extLst>
        </xdr:cNvPr>
        <xdr:cNvSpPr txBox="1"/>
      </xdr:nvSpPr>
      <xdr:spPr>
        <a:xfrm>
          <a:off x="3359034" y="2375638"/>
          <a:ext cx="10745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0" i="0" u="none" strike="noStrike" cap="none" spc="0">
              <a:ln w="0"/>
              <a:gradFill>
                <a:gsLst>
                  <a:gs pos="21000">
                    <a:srgbClr val="53575C"/>
                  </a:gs>
                  <a:gs pos="88000">
                    <a:srgbClr val="C5C7CA"/>
                  </a:gs>
                </a:gsLst>
                <a:lin ang="5400000"/>
              </a:gradFill>
              <a:effectLst/>
              <a:latin typeface="Calibri"/>
              <a:ea typeface="Calibri"/>
              <a:cs typeface="Calibri"/>
            </a:rPr>
            <a:t>$ 20.99mn</a:t>
          </a:r>
        </a:p>
      </xdr:txBody>
    </xdr:sp>
    <xdr:clientData/>
  </xdr:oneCellAnchor>
  <xdr:oneCellAnchor>
    <xdr:from>
      <xdr:col>5</xdr:col>
      <xdr:colOff>323504</xdr:colOff>
      <xdr:row>17</xdr:row>
      <xdr:rowOff>3740</xdr:rowOff>
    </xdr:from>
    <xdr:ext cx="1074525" cy="342786"/>
    <xdr:sp macro="" textlink="">
      <xdr:nvSpPr>
        <xdr:cNvPr id="32" name="TextBox 31">
          <a:extLst>
            <a:ext uri="{FF2B5EF4-FFF2-40B4-BE49-F238E27FC236}">
              <a16:creationId xmlns:a16="http://schemas.microsoft.com/office/drawing/2014/main" id="{B5ABA5DB-84F8-4DA7-BB66-7B844190968C}"/>
            </a:ext>
          </a:extLst>
        </xdr:cNvPr>
        <xdr:cNvSpPr txBox="1"/>
      </xdr:nvSpPr>
      <xdr:spPr>
        <a:xfrm>
          <a:off x="3371504" y="3112700"/>
          <a:ext cx="107452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0" i="0" u="none" strike="noStrike" cap="none" spc="0">
              <a:ln w="0"/>
              <a:gradFill>
                <a:gsLst>
                  <a:gs pos="21000">
                    <a:srgbClr val="53575C"/>
                  </a:gs>
                  <a:gs pos="88000">
                    <a:srgbClr val="C5C7CA"/>
                  </a:gs>
                </a:gsLst>
                <a:lin ang="5400000"/>
              </a:gradFill>
              <a:effectLst/>
              <a:latin typeface="Calibri"/>
              <a:ea typeface="Calibri"/>
              <a:cs typeface="Calibri"/>
            </a:rPr>
            <a:t>$ 20.99mn</a:t>
          </a:r>
        </a:p>
      </xdr:txBody>
    </xdr:sp>
    <xdr:clientData/>
  </xdr:oneCellAnchor>
  <xdr:oneCellAnchor>
    <xdr:from>
      <xdr:col>5</xdr:col>
      <xdr:colOff>601980</xdr:colOff>
      <xdr:row>20</xdr:row>
      <xdr:rowOff>178308</xdr:rowOff>
    </xdr:from>
    <xdr:ext cx="539378" cy="342786"/>
    <xdr:sp macro="" textlink="">
      <xdr:nvSpPr>
        <xdr:cNvPr id="33" name="TextBox 32">
          <a:extLst>
            <a:ext uri="{FF2B5EF4-FFF2-40B4-BE49-F238E27FC236}">
              <a16:creationId xmlns:a16="http://schemas.microsoft.com/office/drawing/2014/main" id="{AAF8E923-DFDC-4A97-A1CD-BDD8D428D626}"/>
            </a:ext>
          </a:extLst>
        </xdr:cNvPr>
        <xdr:cNvSpPr txBox="1"/>
      </xdr:nvSpPr>
      <xdr:spPr>
        <a:xfrm>
          <a:off x="3649980" y="3835908"/>
          <a:ext cx="53937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0" i="0" u="none" strike="noStrike" cap="none" spc="0">
              <a:ln w="0"/>
              <a:solidFill>
                <a:schemeClr val="accent6"/>
              </a:solidFill>
              <a:effectLst/>
              <a:latin typeface="Calibri"/>
              <a:ea typeface="Calibri"/>
              <a:cs typeface="Calibri"/>
            </a:rPr>
            <a:t>72%</a:t>
          </a:r>
        </a:p>
      </xdr:txBody>
    </xdr:sp>
    <xdr:clientData/>
  </xdr:oneCellAnchor>
  <xdr:oneCellAnchor>
    <xdr:from>
      <xdr:col>5</xdr:col>
      <xdr:colOff>441960</xdr:colOff>
      <xdr:row>2</xdr:row>
      <xdr:rowOff>15240</xdr:rowOff>
    </xdr:from>
    <xdr:ext cx="796372" cy="264560"/>
    <xdr:sp macro="" textlink="">
      <xdr:nvSpPr>
        <xdr:cNvPr id="34" name="TextBox 33">
          <a:extLst>
            <a:ext uri="{FF2B5EF4-FFF2-40B4-BE49-F238E27FC236}">
              <a16:creationId xmlns:a16="http://schemas.microsoft.com/office/drawing/2014/main" id="{1DE681B1-E492-4DD2-B1CF-2F61186F6CA5}"/>
            </a:ext>
          </a:extLst>
        </xdr:cNvPr>
        <xdr:cNvSpPr txBox="1"/>
      </xdr:nvSpPr>
      <xdr:spPr>
        <a:xfrm>
          <a:off x="3489960" y="381000"/>
          <a:ext cx="7963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i="1">
              <a:solidFill>
                <a:schemeClr val="accent2">
                  <a:lumMod val="60000"/>
                  <a:lumOff val="40000"/>
                </a:schemeClr>
              </a:solidFill>
            </a:rPr>
            <a:t>$ 74.53mn</a:t>
          </a:r>
        </a:p>
      </xdr:txBody>
    </xdr:sp>
    <xdr:clientData/>
  </xdr:oneCellAnchor>
  <xdr:oneCellAnchor>
    <xdr:from>
      <xdr:col>5</xdr:col>
      <xdr:colOff>575085</xdr:colOff>
      <xdr:row>6</xdr:row>
      <xdr:rowOff>20428</xdr:rowOff>
    </xdr:from>
    <xdr:ext cx="641842" cy="264560"/>
    <xdr:sp macro="" textlink="">
      <xdr:nvSpPr>
        <xdr:cNvPr id="35" name="TextBox 34">
          <a:extLst>
            <a:ext uri="{FF2B5EF4-FFF2-40B4-BE49-F238E27FC236}">
              <a16:creationId xmlns:a16="http://schemas.microsoft.com/office/drawing/2014/main" id="{5948D122-6745-4BE3-BA05-FF1C1A298039}"/>
            </a:ext>
          </a:extLst>
        </xdr:cNvPr>
        <xdr:cNvSpPr txBox="1"/>
      </xdr:nvSpPr>
      <xdr:spPr>
        <a:xfrm>
          <a:off x="3623085" y="1117708"/>
          <a:ext cx="6418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0" i="1" u="none" strike="noStrike">
              <a:solidFill>
                <a:schemeClr val="accent2">
                  <a:lumMod val="60000"/>
                  <a:lumOff val="40000"/>
                </a:schemeClr>
              </a:solidFill>
              <a:latin typeface="Calibri"/>
              <a:ea typeface="Calibri"/>
              <a:cs typeface="Calibri"/>
            </a:rPr>
            <a:t>1094.6k</a:t>
          </a:r>
        </a:p>
      </xdr:txBody>
    </xdr:sp>
    <xdr:clientData/>
  </xdr:oneCellAnchor>
  <xdr:oneCellAnchor>
    <xdr:from>
      <xdr:col>6</xdr:col>
      <xdr:colOff>26462</xdr:colOff>
      <xdr:row>10</xdr:row>
      <xdr:rowOff>14315</xdr:rowOff>
    </xdr:from>
    <xdr:ext cx="505844" cy="264560"/>
    <xdr:sp macro="" textlink="">
      <xdr:nvSpPr>
        <xdr:cNvPr id="36" name="TextBox 35">
          <a:extLst>
            <a:ext uri="{FF2B5EF4-FFF2-40B4-BE49-F238E27FC236}">
              <a16:creationId xmlns:a16="http://schemas.microsoft.com/office/drawing/2014/main" id="{089F1182-138E-4F56-A4F8-BE6AEF983083}"/>
            </a:ext>
          </a:extLst>
        </xdr:cNvPr>
        <xdr:cNvSpPr txBox="1"/>
      </xdr:nvSpPr>
      <xdr:spPr>
        <a:xfrm>
          <a:off x="3684062" y="1843115"/>
          <a:ext cx="5058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0" i="1" u="none" strike="noStrike">
              <a:solidFill>
                <a:schemeClr val="accent2">
                  <a:lumMod val="60000"/>
                  <a:lumOff val="40000"/>
                </a:schemeClr>
              </a:solidFill>
              <a:latin typeface="Calibri"/>
              <a:ea typeface="Calibri"/>
              <a:cs typeface="Calibri"/>
            </a:rPr>
            <a:t>3,299</a:t>
          </a:r>
        </a:p>
      </xdr:txBody>
    </xdr:sp>
    <xdr:clientData/>
  </xdr:oneCellAnchor>
  <xdr:oneCellAnchor>
    <xdr:from>
      <xdr:col>5</xdr:col>
      <xdr:colOff>459277</xdr:colOff>
      <xdr:row>14</xdr:row>
      <xdr:rowOff>20365</xdr:rowOff>
    </xdr:from>
    <xdr:ext cx="793679" cy="264560"/>
    <xdr:sp macro="" textlink="">
      <xdr:nvSpPr>
        <xdr:cNvPr id="37" name="TextBox 36">
          <a:extLst>
            <a:ext uri="{FF2B5EF4-FFF2-40B4-BE49-F238E27FC236}">
              <a16:creationId xmlns:a16="http://schemas.microsoft.com/office/drawing/2014/main" id="{C9BEC1BA-5DAA-49D7-BC43-310304FAA4B5}"/>
            </a:ext>
          </a:extLst>
        </xdr:cNvPr>
        <xdr:cNvSpPr txBox="1"/>
      </xdr:nvSpPr>
      <xdr:spPr>
        <a:xfrm>
          <a:off x="3507277" y="2580685"/>
          <a:ext cx="7936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0" i="1" u="none" strike="noStrike">
              <a:solidFill>
                <a:schemeClr val="accent2">
                  <a:lumMod val="60000"/>
                  <a:lumOff val="40000"/>
                </a:schemeClr>
              </a:solidFill>
              <a:latin typeface="Calibri"/>
              <a:ea typeface="Calibri"/>
              <a:cs typeface="Calibri"/>
            </a:rPr>
            <a:t>$ 20.99mn</a:t>
          </a:r>
        </a:p>
      </xdr:txBody>
    </xdr:sp>
    <xdr:clientData/>
  </xdr:oneCellAnchor>
  <xdr:oneCellAnchor>
    <xdr:from>
      <xdr:col>5</xdr:col>
      <xdr:colOff>465513</xdr:colOff>
      <xdr:row>18</xdr:row>
      <xdr:rowOff>32835</xdr:rowOff>
    </xdr:from>
    <xdr:ext cx="793679" cy="264560"/>
    <xdr:sp macro="" textlink="">
      <xdr:nvSpPr>
        <xdr:cNvPr id="38" name="TextBox 37">
          <a:extLst>
            <a:ext uri="{FF2B5EF4-FFF2-40B4-BE49-F238E27FC236}">
              <a16:creationId xmlns:a16="http://schemas.microsoft.com/office/drawing/2014/main" id="{37978A03-F1F6-4CCE-A313-0DF170BCAF1F}"/>
            </a:ext>
          </a:extLst>
        </xdr:cNvPr>
        <xdr:cNvSpPr txBox="1"/>
      </xdr:nvSpPr>
      <xdr:spPr>
        <a:xfrm>
          <a:off x="3513513" y="3324675"/>
          <a:ext cx="79367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0" i="1" u="none" strike="noStrike">
              <a:solidFill>
                <a:schemeClr val="accent2">
                  <a:lumMod val="60000"/>
                  <a:lumOff val="40000"/>
                </a:schemeClr>
              </a:solidFill>
              <a:latin typeface="Calibri"/>
              <a:ea typeface="Calibri"/>
              <a:cs typeface="Calibri"/>
            </a:rPr>
            <a:t>$ 20.99mn</a:t>
          </a:r>
        </a:p>
      </xdr:txBody>
    </xdr:sp>
    <xdr:clientData/>
  </xdr:oneCellAnchor>
  <xdr:oneCellAnchor>
    <xdr:from>
      <xdr:col>6</xdr:col>
      <xdr:colOff>0</xdr:colOff>
      <xdr:row>22</xdr:row>
      <xdr:rowOff>25908</xdr:rowOff>
    </xdr:from>
    <xdr:ext cx="428515" cy="264560"/>
    <xdr:sp macro="" textlink="">
      <xdr:nvSpPr>
        <xdr:cNvPr id="39" name="TextBox 38">
          <a:extLst>
            <a:ext uri="{FF2B5EF4-FFF2-40B4-BE49-F238E27FC236}">
              <a16:creationId xmlns:a16="http://schemas.microsoft.com/office/drawing/2014/main" id="{8B84A79D-06D1-4666-B6DF-C9833F7DF8C8}"/>
            </a:ext>
          </a:extLst>
        </xdr:cNvPr>
        <xdr:cNvSpPr txBox="1"/>
      </xdr:nvSpPr>
      <xdr:spPr>
        <a:xfrm>
          <a:off x="3657600" y="4049268"/>
          <a:ext cx="42851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100" b="0" i="1" u="none" strike="noStrike">
              <a:solidFill>
                <a:schemeClr val="accent2">
                  <a:lumMod val="60000"/>
                  <a:lumOff val="40000"/>
                </a:schemeClr>
              </a:solidFill>
              <a:latin typeface="Calibri"/>
              <a:ea typeface="Calibri"/>
              <a:cs typeface="Calibri"/>
            </a:rPr>
            <a:t>72%</a:t>
          </a:r>
        </a:p>
      </xdr:txBody>
    </xdr:sp>
    <xdr:clientData/>
  </xdr:oneCellAnchor>
  <xdr:oneCellAnchor>
    <xdr:from>
      <xdr:col>4</xdr:col>
      <xdr:colOff>312420</xdr:colOff>
      <xdr:row>1</xdr:row>
      <xdr:rowOff>144782</xdr:rowOff>
    </xdr:from>
    <xdr:ext cx="501548" cy="3056952"/>
    <xdr:sp macro="" textlink="">
      <xdr:nvSpPr>
        <xdr:cNvPr id="40" name="TextBox 39">
          <a:extLst>
            <a:ext uri="{FF2B5EF4-FFF2-40B4-BE49-F238E27FC236}">
              <a16:creationId xmlns:a16="http://schemas.microsoft.com/office/drawing/2014/main" id="{DA16EC65-5401-4E9F-9899-A5A8E982F766}"/>
            </a:ext>
          </a:extLst>
        </xdr:cNvPr>
        <xdr:cNvSpPr txBox="1"/>
      </xdr:nvSpPr>
      <xdr:spPr>
        <a:xfrm rot="16200000">
          <a:off x="1473118" y="1605364"/>
          <a:ext cx="3056952" cy="501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800">
              <a:latin typeface="Arabic Typesetting" panose="020F0502020204030204" pitchFamily="66" charset="-78"/>
              <a:cs typeface="Arabic Typesetting" panose="020F0502020204030204" pitchFamily="66" charset="-78"/>
            </a:rPr>
            <a:t>Key Performance</a:t>
          </a:r>
          <a:r>
            <a:rPr lang="en-IN" sz="2800" baseline="0">
              <a:latin typeface="Arabic Typesetting" panose="020F0502020204030204" pitchFamily="66" charset="-78"/>
              <a:cs typeface="Arabic Typesetting" panose="020F0502020204030204" pitchFamily="66" charset="-78"/>
            </a:rPr>
            <a:t> Indicators</a:t>
          </a:r>
        </a:p>
      </xdr:txBody>
    </xdr:sp>
    <xdr:clientData/>
  </xdr:oneCellAnchor>
  <xdr:twoCellAnchor editAs="oneCell">
    <xdr:from>
      <xdr:col>0</xdr:col>
      <xdr:colOff>594360</xdr:colOff>
      <xdr:row>39</xdr:row>
      <xdr:rowOff>210611</xdr:rowOff>
    </xdr:from>
    <xdr:to>
      <xdr:col>1</xdr:col>
      <xdr:colOff>1587419</xdr:colOff>
      <xdr:row>39</xdr:row>
      <xdr:rowOff>1402080</xdr:rowOff>
    </xdr:to>
    <xdr:pic>
      <xdr:nvPicPr>
        <xdr:cNvPr id="41" name="Picture 40">
          <a:extLst>
            <a:ext uri="{FF2B5EF4-FFF2-40B4-BE49-F238E27FC236}">
              <a16:creationId xmlns:a16="http://schemas.microsoft.com/office/drawing/2014/main" id="{66AAA93C-F55B-4255-AAD7-2FA5E79EB478}"/>
            </a:ext>
          </a:extLst>
        </xdr:cNvPr>
        <xdr:cNvPicPr>
          <a:picLocks noChangeAspect="1"/>
        </xdr:cNvPicPr>
      </xdr:nvPicPr>
      <xdr:blipFill>
        <a:blip xmlns:r="http://schemas.openxmlformats.org/officeDocument/2006/relationships" r:embed="rId13" cstate="print">
          <a:biLevel thresh="75000"/>
          <a:extLst>
            <a:ext uri="{28A0092B-C50C-407E-A947-70E740481C1C}">
              <a14:useLocalDpi xmlns:a14="http://schemas.microsoft.com/office/drawing/2010/main" val="0"/>
            </a:ext>
          </a:extLst>
        </a:blip>
        <a:stretch>
          <a:fillRect/>
        </a:stretch>
      </xdr:blipFill>
      <xdr:spPr>
        <a:xfrm>
          <a:off x="594360" y="7342931"/>
          <a:ext cx="1602659" cy="1191469"/>
        </a:xfrm>
        <a:prstGeom prst="rect">
          <a:avLst/>
        </a:prstGeom>
      </xdr:spPr>
    </xdr:pic>
    <xdr:clientData/>
  </xdr:twoCellAnchor>
  <xdr:twoCellAnchor editAs="oneCell">
    <xdr:from>
      <xdr:col>1</xdr:col>
      <xdr:colOff>441960</xdr:colOff>
      <xdr:row>40</xdr:row>
      <xdr:rowOff>220980</xdr:rowOff>
    </xdr:from>
    <xdr:to>
      <xdr:col>1</xdr:col>
      <xdr:colOff>1120722</xdr:colOff>
      <xdr:row>40</xdr:row>
      <xdr:rowOff>1430411</xdr:rowOff>
    </xdr:to>
    <xdr:pic>
      <xdr:nvPicPr>
        <xdr:cNvPr id="42" name="Picture 41">
          <a:extLst>
            <a:ext uri="{FF2B5EF4-FFF2-40B4-BE49-F238E27FC236}">
              <a16:creationId xmlns:a16="http://schemas.microsoft.com/office/drawing/2014/main" id="{CD9F4755-2CAE-4F0E-B29B-DF4E57D61181}"/>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51560" y="8968740"/>
          <a:ext cx="678762" cy="1209431"/>
        </a:xfrm>
        <a:prstGeom prst="rect">
          <a:avLst/>
        </a:prstGeom>
      </xdr:spPr>
    </xdr:pic>
    <xdr:clientData/>
  </xdr:twoCellAnchor>
  <xdr:twoCellAnchor editAs="oneCell">
    <xdr:from>
      <xdr:col>1</xdr:col>
      <xdr:colOff>403860</xdr:colOff>
      <xdr:row>41</xdr:row>
      <xdr:rowOff>205740</xdr:rowOff>
    </xdr:from>
    <xdr:to>
      <xdr:col>1</xdr:col>
      <xdr:colOff>1182557</xdr:colOff>
      <xdr:row>41</xdr:row>
      <xdr:rowOff>1300472</xdr:rowOff>
    </xdr:to>
    <xdr:pic>
      <xdr:nvPicPr>
        <xdr:cNvPr id="43" name="Picture 42">
          <a:extLst>
            <a:ext uri="{FF2B5EF4-FFF2-40B4-BE49-F238E27FC236}">
              <a16:creationId xmlns:a16="http://schemas.microsoft.com/office/drawing/2014/main" id="{A44F2CAF-EEB0-430A-BDD0-D802902D71B5}"/>
            </a:ext>
          </a:extLst>
        </xdr:cNvPr>
        <xdr:cNvPicPr>
          <a:picLocks noChangeAspect="1"/>
        </xdr:cNvPicPr>
      </xdr:nvPicPr>
      <xdr:blipFill>
        <a:blip xmlns:r="http://schemas.openxmlformats.org/officeDocument/2006/relationships" r:embed="rId15" cstate="print">
          <a:biLevel thresh="75000"/>
          <a:extLst>
            <a:ext uri="{28A0092B-C50C-407E-A947-70E740481C1C}">
              <a14:useLocalDpi xmlns:a14="http://schemas.microsoft.com/office/drawing/2010/main" val="0"/>
            </a:ext>
          </a:extLst>
        </a:blip>
        <a:stretch>
          <a:fillRect/>
        </a:stretch>
      </xdr:blipFill>
      <xdr:spPr>
        <a:xfrm>
          <a:off x="1013460" y="10515600"/>
          <a:ext cx="778697" cy="1094732"/>
        </a:xfrm>
        <a:prstGeom prst="rect">
          <a:avLst/>
        </a:prstGeom>
      </xdr:spPr>
    </xdr:pic>
    <xdr:clientData/>
  </xdr:twoCellAnchor>
  <xdr:twoCellAnchor editAs="oneCell">
    <xdr:from>
      <xdr:col>1</xdr:col>
      <xdr:colOff>205740</xdr:colOff>
      <xdr:row>42</xdr:row>
      <xdr:rowOff>281940</xdr:rowOff>
    </xdr:from>
    <xdr:to>
      <xdr:col>1</xdr:col>
      <xdr:colOff>1389240</xdr:colOff>
      <xdr:row>42</xdr:row>
      <xdr:rowOff>1465440</xdr:rowOff>
    </xdr:to>
    <xdr:pic>
      <xdr:nvPicPr>
        <xdr:cNvPr id="44" name="Picture 43">
          <a:extLst>
            <a:ext uri="{FF2B5EF4-FFF2-40B4-BE49-F238E27FC236}">
              <a16:creationId xmlns:a16="http://schemas.microsoft.com/office/drawing/2014/main" id="{B4B1E97D-418B-4712-B39B-27002FBC6B52}"/>
            </a:ext>
          </a:extLst>
        </xdr:cNvPr>
        <xdr:cNvPicPr>
          <a:picLocks noChangeAspect="1"/>
        </xdr:cNvPicPr>
      </xdr:nvPicPr>
      <xdr:blipFill>
        <a:blip xmlns:r="http://schemas.openxmlformats.org/officeDocument/2006/relationships" r:embed="rId16" cstate="print">
          <a:biLevel thresh="75000"/>
          <a:extLst>
            <a:ext uri="{28A0092B-C50C-407E-A947-70E740481C1C}">
              <a14:useLocalDpi xmlns:a14="http://schemas.microsoft.com/office/drawing/2010/main" val="0"/>
            </a:ext>
          </a:extLst>
        </a:blip>
        <a:stretch>
          <a:fillRect/>
        </a:stretch>
      </xdr:blipFill>
      <xdr:spPr>
        <a:xfrm>
          <a:off x="815340" y="12367260"/>
          <a:ext cx="1183500" cy="1183500"/>
        </a:xfrm>
        <a:prstGeom prst="rect">
          <a:avLst/>
        </a:prstGeom>
      </xdr:spPr>
    </xdr:pic>
    <xdr:clientData/>
  </xdr:twoCellAnchor>
  <xdr:twoCellAnchor editAs="oneCell">
    <xdr:from>
      <xdr:col>1</xdr:col>
      <xdr:colOff>144780</xdr:colOff>
      <xdr:row>43</xdr:row>
      <xdr:rowOff>236220</xdr:rowOff>
    </xdr:from>
    <xdr:to>
      <xdr:col>1</xdr:col>
      <xdr:colOff>1315860</xdr:colOff>
      <xdr:row>43</xdr:row>
      <xdr:rowOff>1389393</xdr:rowOff>
    </xdr:to>
    <xdr:pic>
      <xdr:nvPicPr>
        <xdr:cNvPr id="45" name="Picture 44">
          <a:extLst>
            <a:ext uri="{FF2B5EF4-FFF2-40B4-BE49-F238E27FC236}">
              <a16:creationId xmlns:a16="http://schemas.microsoft.com/office/drawing/2014/main" id="{BD22357C-E45F-4C3E-9F85-C6C985DF9D5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54380" y="14051280"/>
          <a:ext cx="1171080" cy="1153173"/>
        </a:xfrm>
        <a:prstGeom prst="rect">
          <a:avLst/>
        </a:prstGeom>
      </xdr:spPr>
    </xdr:pic>
    <xdr:clientData/>
  </xdr:twoCellAnchor>
  <xdr:twoCellAnchor editAs="oneCell">
    <xdr:from>
      <xdr:col>1</xdr:col>
      <xdr:colOff>99060</xdr:colOff>
      <xdr:row>44</xdr:row>
      <xdr:rowOff>236220</xdr:rowOff>
    </xdr:from>
    <xdr:to>
      <xdr:col>1</xdr:col>
      <xdr:colOff>1531376</xdr:colOff>
      <xdr:row>44</xdr:row>
      <xdr:rowOff>1470660</xdr:rowOff>
    </xdr:to>
    <xdr:pic>
      <xdr:nvPicPr>
        <xdr:cNvPr id="46" name="Picture 45">
          <a:extLst>
            <a:ext uri="{FF2B5EF4-FFF2-40B4-BE49-F238E27FC236}">
              <a16:creationId xmlns:a16="http://schemas.microsoft.com/office/drawing/2014/main" id="{55D3CED7-44F0-4842-9E6D-1747F88FF354}"/>
            </a:ext>
          </a:extLst>
        </xdr:cNvPr>
        <xdr:cNvPicPr>
          <a:picLocks noChangeAspect="1"/>
        </xdr:cNvPicPr>
      </xdr:nvPicPr>
      <xdr:blipFill>
        <a:blip xmlns:r="http://schemas.openxmlformats.org/officeDocument/2006/relationships" r:embed="rId18" cstate="print">
          <a:biLevel thresh="75000"/>
          <a:extLst>
            <a:ext uri="{28A0092B-C50C-407E-A947-70E740481C1C}">
              <a14:useLocalDpi xmlns:a14="http://schemas.microsoft.com/office/drawing/2010/main" val="0"/>
            </a:ext>
          </a:extLst>
        </a:blip>
        <a:stretch>
          <a:fillRect/>
        </a:stretch>
      </xdr:blipFill>
      <xdr:spPr>
        <a:xfrm>
          <a:off x="708660" y="15811500"/>
          <a:ext cx="1432316" cy="1234440"/>
        </a:xfrm>
        <a:prstGeom prst="rect">
          <a:avLst/>
        </a:prstGeom>
      </xdr:spPr>
    </xdr:pic>
    <xdr:clientData/>
  </xdr:twoCellAnchor>
  <xdr:twoCellAnchor editAs="oneCell">
    <xdr:from>
      <xdr:col>12</xdr:col>
      <xdr:colOff>274782</xdr:colOff>
      <xdr:row>11</xdr:row>
      <xdr:rowOff>129540</xdr:rowOff>
    </xdr:from>
    <xdr:to>
      <xdr:col>14</xdr:col>
      <xdr:colOff>270512</xdr:colOff>
      <xdr:row>17</xdr:row>
      <xdr:rowOff>61872</xdr:rowOff>
    </xdr:to>
    <xdr:pic>
      <xdr:nvPicPr>
        <xdr:cNvPr id="3" name="Graphic 2" descr="A stack of books">
          <a:hlinkClick xmlns:r="http://schemas.openxmlformats.org/officeDocument/2006/relationships" r:id="rId19"/>
          <a:extLst>
            <a:ext uri="{FF2B5EF4-FFF2-40B4-BE49-F238E27FC236}">
              <a16:creationId xmlns:a16="http://schemas.microsoft.com/office/drawing/2014/main" id="{480D1AB1-CB1F-76EB-BECC-6BDCCDDC44A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rot="5400000">
          <a:off x="9077101" y="2048561"/>
          <a:ext cx="1029612" cy="1214930"/>
        </a:xfrm>
        <a:prstGeom prst="rect">
          <a:avLst/>
        </a:prstGeom>
      </xdr:spPr>
    </xdr:pic>
    <xdr:clientData/>
  </xdr:twoCellAnchor>
  <xdr:twoCellAnchor editAs="oneCell">
    <xdr:from>
      <xdr:col>15</xdr:col>
      <xdr:colOff>209550</xdr:colOff>
      <xdr:row>11</xdr:row>
      <xdr:rowOff>164990</xdr:rowOff>
    </xdr:from>
    <xdr:to>
      <xdr:col>17</xdr:col>
      <xdr:colOff>133350</xdr:colOff>
      <xdr:row>17</xdr:row>
      <xdr:rowOff>79547</xdr:rowOff>
    </xdr:to>
    <xdr:pic>
      <xdr:nvPicPr>
        <xdr:cNvPr id="4" name="Graphic 3" descr="Graph paper with paints, pencil, and a ruler">
          <a:hlinkClick xmlns:r="http://schemas.openxmlformats.org/officeDocument/2006/relationships" r:id="rId22"/>
          <a:extLst>
            <a:ext uri="{FF2B5EF4-FFF2-40B4-BE49-F238E27FC236}">
              <a16:creationId xmlns:a16="http://schemas.microsoft.com/office/drawing/2014/main" id="{A2E58AC7-2F21-B914-9E6D-465D1C394F65}"/>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748010" y="2176670"/>
          <a:ext cx="1143000" cy="1011837"/>
        </a:xfrm>
        <a:prstGeom prst="rect">
          <a:avLst/>
        </a:prstGeom>
      </xdr:spPr>
    </xdr:pic>
    <xdr:clientData/>
  </xdr:twoCellAnchor>
  <xdr:twoCellAnchor editAs="oneCell">
    <xdr:from>
      <xdr:col>30</xdr:col>
      <xdr:colOff>8082</xdr:colOff>
      <xdr:row>19</xdr:row>
      <xdr:rowOff>22860</xdr:rowOff>
    </xdr:from>
    <xdr:to>
      <xdr:col>32</xdr:col>
      <xdr:colOff>3812</xdr:colOff>
      <xdr:row>24</xdr:row>
      <xdr:rowOff>138072</xdr:rowOff>
    </xdr:to>
    <xdr:pic>
      <xdr:nvPicPr>
        <xdr:cNvPr id="5" name="Graphic 4" descr="A stack of books">
          <a:hlinkClick xmlns:r="http://schemas.openxmlformats.org/officeDocument/2006/relationships" r:id="rId19"/>
          <a:extLst>
            <a:ext uri="{FF2B5EF4-FFF2-40B4-BE49-F238E27FC236}">
              <a16:creationId xmlns:a16="http://schemas.microsoft.com/office/drawing/2014/main" id="{BF844ECC-A400-BCBE-3088-1F317D1FA0AF}"/>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rot="5400000">
          <a:off x="19783201" y="3404921"/>
          <a:ext cx="1029612" cy="1214930"/>
        </a:xfrm>
        <a:prstGeom prst="rect">
          <a:avLst/>
        </a:prstGeom>
      </xdr:spPr>
    </xdr:pic>
    <xdr:clientData/>
  </xdr:twoCellAnchor>
  <xdr:twoCellAnchor editAs="oneCell">
    <xdr:from>
      <xdr:col>18</xdr:col>
      <xdr:colOff>118110</xdr:colOff>
      <xdr:row>11</xdr:row>
      <xdr:rowOff>125267</xdr:rowOff>
    </xdr:from>
    <xdr:to>
      <xdr:col>19</xdr:col>
      <xdr:colOff>537210</xdr:colOff>
      <xdr:row>17</xdr:row>
      <xdr:rowOff>56687</xdr:rowOff>
    </xdr:to>
    <xdr:pic>
      <xdr:nvPicPr>
        <xdr:cNvPr id="6" name="Graphic 5" descr="Graph paper with calculator, ruler, highlighter, and pencils">
          <a:hlinkClick xmlns:r="http://schemas.openxmlformats.org/officeDocument/2006/relationships" r:id="rId25"/>
          <a:extLst>
            <a:ext uri="{FF2B5EF4-FFF2-40B4-BE49-F238E27FC236}">
              <a16:creationId xmlns:a16="http://schemas.microsoft.com/office/drawing/2014/main" id="{57830BD1-096A-2D7F-717E-FCEAE0BE290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2485370" y="2136947"/>
          <a:ext cx="1028700" cy="1028700"/>
        </a:xfrm>
        <a:prstGeom prst="rect">
          <a:avLst/>
        </a:prstGeom>
      </xdr:spPr>
    </xdr:pic>
    <xdr:clientData/>
  </xdr:twoCellAnchor>
  <xdr:twoCellAnchor editAs="oneCell">
    <xdr:from>
      <xdr:col>35</xdr:col>
      <xdr:colOff>377190</xdr:colOff>
      <xdr:row>14</xdr:row>
      <xdr:rowOff>142130</xdr:rowOff>
    </xdr:from>
    <xdr:to>
      <xdr:col>37</xdr:col>
      <xdr:colOff>300990</xdr:colOff>
      <xdr:row>20</xdr:row>
      <xdr:rowOff>56687</xdr:rowOff>
    </xdr:to>
    <xdr:pic>
      <xdr:nvPicPr>
        <xdr:cNvPr id="7" name="Graphic 6" descr="Graph paper with paints, pencil, and a ruler">
          <a:hlinkClick xmlns:r="http://schemas.openxmlformats.org/officeDocument/2006/relationships" r:id="rId22"/>
          <a:extLst>
            <a:ext uri="{FF2B5EF4-FFF2-40B4-BE49-F238E27FC236}">
              <a16:creationId xmlns:a16="http://schemas.microsoft.com/office/drawing/2014/main" id="{208D3432-8465-E119-8685-9E11F609B1A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3107650" y="2702450"/>
          <a:ext cx="1143000" cy="1011837"/>
        </a:xfrm>
        <a:prstGeom prst="rect">
          <a:avLst/>
        </a:prstGeom>
      </xdr:spPr>
    </xdr:pic>
    <xdr:clientData/>
  </xdr:twoCellAnchor>
  <xdr:twoCellAnchor editAs="oneCell">
    <xdr:from>
      <xdr:col>50</xdr:col>
      <xdr:colOff>175722</xdr:colOff>
      <xdr:row>22</xdr:row>
      <xdr:rowOff>0</xdr:rowOff>
    </xdr:from>
    <xdr:to>
      <xdr:col>52</xdr:col>
      <xdr:colOff>171452</xdr:colOff>
      <xdr:row>27</xdr:row>
      <xdr:rowOff>115212</xdr:rowOff>
    </xdr:to>
    <xdr:pic>
      <xdr:nvPicPr>
        <xdr:cNvPr id="47" name="Graphic 46" descr="A stack of books">
          <a:hlinkClick xmlns:r="http://schemas.openxmlformats.org/officeDocument/2006/relationships" r:id="rId19"/>
          <a:extLst>
            <a:ext uri="{FF2B5EF4-FFF2-40B4-BE49-F238E27FC236}">
              <a16:creationId xmlns:a16="http://schemas.microsoft.com/office/drawing/2014/main" id="{5CDF3AC3-48D8-3F00-E095-99AF1ABE1BD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rot="5400000">
          <a:off x="32142841" y="3930701"/>
          <a:ext cx="1029612" cy="1214930"/>
        </a:xfrm>
        <a:prstGeom prst="rect">
          <a:avLst/>
        </a:prstGeom>
      </xdr:spPr>
    </xdr:pic>
    <xdr:clientData/>
  </xdr:twoCellAnchor>
  <xdr:twoCellAnchor editAs="absolute">
    <xdr:from>
      <xdr:col>0</xdr:col>
      <xdr:colOff>33793</xdr:colOff>
      <xdr:row>0</xdr:row>
      <xdr:rowOff>0</xdr:rowOff>
    </xdr:from>
    <xdr:to>
      <xdr:col>0</xdr:col>
      <xdr:colOff>588324</xdr:colOff>
      <xdr:row>16</xdr:row>
      <xdr:rowOff>83638</xdr:rowOff>
    </xdr:to>
    <xdr:sp macro="" textlink="">
      <xdr:nvSpPr>
        <xdr:cNvPr id="65" name="Rectangle: Top Corners Rounded 64">
          <a:extLst>
            <a:ext uri="{FF2B5EF4-FFF2-40B4-BE49-F238E27FC236}">
              <a16:creationId xmlns:a16="http://schemas.microsoft.com/office/drawing/2014/main" id="{1ECA0899-B24C-461D-9B4F-DA983DAD1C60}"/>
            </a:ext>
          </a:extLst>
        </xdr:cNvPr>
        <xdr:cNvSpPr/>
      </xdr:nvSpPr>
      <xdr:spPr>
        <a:xfrm rot="5400000">
          <a:off x="-1193800" y="1227593"/>
          <a:ext cx="3009718" cy="554531"/>
        </a:xfrm>
        <a:prstGeom prst="round2SameRect">
          <a:avLst/>
        </a:prstGeom>
        <a:solidFill>
          <a:schemeClr val="bg2">
            <a:lumMod val="25000"/>
          </a:schemeClr>
        </a:solidFill>
        <a:effectLst>
          <a:innerShdw blurRad="114300">
            <a:prstClr val="black"/>
          </a:inn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0</xdr:colOff>
      <xdr:row>3</xdr:row>
      <xdr:rowOff>68037</xdr:rowOff>
    </xdr:from>
    <xdr:to>
      <xdr:col>1</xdr:col>
      <xdr:colOff>45720</xdr:colOff>
      <xdr:row>6</xdr:row>
      <xdr:rowOff>115882</xdr:rowOff>
    </xdr:to>
    <xdr:pic>
      <xdr:nvPicPr>
        <xdr:cNvPr id="66" name="Graphic 65" descr="A stack of books">
          <a:hlinkClick xmlns:r="http://schemas.openxmlformats.org/officeDocument/2006/relationships" r:id="rId28"/>
          <a:extLst>
            <a:ext uri="{FF2B5EF4-FFF2-40B4-BE49-F238E27FC236}">
              <a16:creationId xmlns:a16="http://schemas.microsoft.com/office/drawing/2014/main" id="{AB40A475-2DF4-4DA2-9C29-C56351E923DC}"/>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0" y="616677"/>
          <a:ext cx="655320" cy="596485"/>
        </a:xfrm>
        <a:prstGeom prst="rect">
          <a:avLst/>
        </a:prstGeom>
      </xdr:spPr>
    </xdr:pic>
    <xdr:clientData/>
  </xdr:twoCellAnchor>
  <xdr:twoCellAnchor editAs="absolute">
    <xdr:from>
      <xdr:col>0</xdr:col>
      <xdr:colOff>4232</xdr:colOff>
      <xdr:row>9</xdr:row>
      <xdr:rowOff>22405</xdr:rowOff>
    </xdr:from>
    <xdr:to>
      <xdr:col>0</xdr:col>
      <xdr:colOff>609097</xdr:colOff>
      <xdr:row>12</xdr:row>
      <xdr:rowOff>78630</xdr:rowOff>
    </xdr:to>
    <xdr:pic>
      <xdr:nvPicPr>
        <xdr:cNvPr id="67" name="Graphic 66" descr="Graph paper with calculator, ruler, highlighter, and pencils">
          <a:hlinkClick xmlns:r="http://schemas.openxmlformats.org/officeDocument/2006/relationships" r:id="rId25"/>
          <a:extLst>
            <a:ext uri="{FF2B5EF4-FFF2-40B4-BE49-F238E27FC236}">
              <a16:creationId xmlns:a16="http://schemas.microsoft.com/office/drawing/2014/main" id="{891BD836-2657-4535-9B21-F7FC988B38CE}"/>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4232" y="1668325"/>
          <a:ext cx="604865" cy="604865"/>
        </a:xfrm>
        <a:prstGeom prst="rect">
          <a:avLst/>
        </a:prstGeom>
      </xdr:spPr>
    </xdr:pic>
    <xdr:clientData/>
  </xdr:twoCellAnchor>
  <xdr:twoCellAnchor editAs="absolute">
    <xdr:from>
      <xdr:col>0</xdr:col>
      <xdr:colOff>0</xdr:colOff>
      <xdr:row>6</xdr:row>
      <xdr:rowOff>39092</xdr:rowOff>
    </xdr:from>
    <xdr:to>
      <xdr:col>0</xdr:col>
      <xdr:colOff>607651</xdr:colOff>
      <xdr:row>9</xdr:row>
      <xdr:rowOff>98103</xdr:rowOff>
    </xdr:to>
    <xdr:pic>
      <xdr:nvPicPr>
        <xdr:cNvPr id="68" name="Graphic 67" descr="Graph paper with paints, pencil, and a ruler">
          <a:hlinkClick xmlns:r="http://schemas.openxmlformats.org/officeDocument/2006/relationships" r:id="rId22"/>
          <a:extLst>
            <a:ext uri="{FF2B5EF4-FFF2-40B4-BE49-F238E27FC236}">
              <a16:creationId xmlns:a16="http://schemas.microsoft.com/office/drawing/2014/main" id="{3BD197B8-3A74-46A9-A7D7-5F43A77BF8C6}"/>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0" y="1136372"/>
          <a:ext cx="607651" cy="607651"/>
        </a:xfrm>
        <a:prstGeom prst="rect">
          <a:avLst/>
        </a:prstGeom>
      </xdr:spPr>
    </xdr:pic>
    <xdr:clientData/>
  </xdr:twoCellAnchor>
  <xdr:twoCellAnchor editAs="absolute">
    <xdr:from>
      <xdr:col>0</xdr:col>
      <xdr:colOff>1</xdr:colOff>
      <xdr:row>12</xdr:row>
      <xdr:rowOff>121810</xdr:rowOff>
    </xdr:from>
    <xdr:to>
      <xdr:col>0</xdr:col>
      <xdr:colOff>575733</xdr:colOff>
      <xdr:row>15</xdr:row>
      <xdr:rowOff>15138</xdr:rowOff>
    </xdr:to>
    <xdr:pic>
      <xdr:nvPicPr>
        <xdr:cNvPr id="69" name="Picture 68">
          <a:hlinkClick xmlns:r="http://schemas.openxmlformats.org/officeDocument/2006/relationships" r:id="rId29"/>
          <a:extLst>
            <a:ext uri="{FF2B5EF4-FFF2-40B4-BE49-F238E27FC236}">
              <a16:creationId xmlns:a16="http://schemas.microsoft.com/office/drawing/2014/main" id="{0647BC1D-FD45-4783-A3DA-981B95804C4E}"/>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 y="2316370"/>
          <a:ext cx="575732" cy="441968"/>
        </a:xfrm>
        <a:prstGeom prst="rect">
          <a:avLst/>
        </a:prstGeom>
      </xdr:spPr>
    </xdr:pic>
    <xdr:clientData/>
  </xdr:twoCellAnchor>
  <xdr:twoCellAnchor editAs="oneCell">
    <xdr:from>
      <xdr:col>0</xdr:col>
      <xdr:colOff>24553</xdr:colOff>
      <xdr:row>0</xdr:row>
      <xdr:rowOff>55770</xdr:rowOff>
    </xdr:from>
    <xdr:to>
      <xdr:col>0</xdr:col>
      <xdr:colOff>550333</xdr:colOff>
      <xdr:row>4</xdr:row>
      <xdr:rowOff>10050</xdr:rowOff>
    </xdr:to>
    <xdr:pic>
      <xdr:nvPicPr>
        <xdr:cNvPr id="70" name="Graphic 69" descr="An open book">
          <a:hlinkClick xmlns:r="http://schemas.openxmlformats.org/officeDocument/2006/relationships" r:id="rId31"/>
          <a:extLst>
            <a:ext uri="{FF2B5EF4-FFF2-40B4-BE49-F238E27FC236}">
              <a16:creationId xmlns:a16="http://schemas.microsoft.com/office/drawing/2014/main" id="{611D5DEA-7B9B-41D4-BC4E-423844B32D0B}"/>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4553" y="55770"/>
          <a:ext cx="525780" cy="685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16</xdr:col>
      <xdr:colOff>588162</xdr:colOff>
      <xdr:row>128</xdr:row>
      <xdr:rowOff>78370</xdr:rowOff>
    </xdr:from>
    <xdr:to>
      <xdr:col>17</xdr:col>
      <xdr:colOff>1288331</xdr:colOff>
      <xdr:row>135</xdr:row>
      <xdr:rowOff>41053</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02F94FD4-1C67-459B-A000-44D6C8542E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277547" y="25751908"/>
              <a:ext cx="1813861" cy="1261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166924</xdr:colOff>
      <xdr:row>72</xdr:row>
      <xdr:rowOff>10732</xdr:rowOff>
    </xdr:from>
    <xdr:to>
      <xdr:col>10</xdr:col>
      <xdr:colOff>587280</xdr:colOff>
      <xdr:row>73</xdr:row>
      <xdr:rowOff>21463</xdr:rowOff>
    </xdr:to>
    <xdr:pic>
      <xdr:nvPicPr>
        <xdr:cNvPr id="13" name="Picture 12">
          <a:extLst>
            <a:ext uri="{FF2B5EF4-FFF2-40B4-BE49-F238E27FC236}">
              <a16:creationId xmlns:a16="http://schemas.microsoft.com/office/drawing/2014/main" id="{AF38C290-716B-7AD0-07AC-0D4AC724A01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10331399" y="13071159"/>
          <a:ext cx="203914" cy="420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100507</xdr:colOff>
      <xdr:row>86</xdr:row>
      <xdr:rowOff>77302</xdr:rowOff>
    </xdr:from>
    <xdr:to>
      <xdr:col>21</xdr:col>
      <xdr:colOff>16273</xdr:colOff>
      <xdr:row>86</xdr:row>
      <xdr:rowOff>474399</xdr:rowOff>
    </xdr:to>
    <xdr:pic>
      <xdr:nvPicPr>
        <xdr:cNvPr id="14" name="Picture 13">
          <a:extLst>
            <a:ext uri="{FF2B5EF4-FFF2-40B4-BE49-F238E27FC236}">
              <a16:creationId xmlns:a16="http://schemas.microsoft.com/office/drawing/2014/main" id="{C4350DBF-37F4-491F-AEBF-7F79706AC09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20274232" y="16644333"/>
          <a:ext cx="397097" cy="811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225381</xdr:colOff>
      <xdr:row>111</xdr:row>
      <xdr:rowOff>171717</xdr:rowOff>
    </xdr:from>
    <xdr:to>
      <xdr:col>10</xdr:col>
      <xdr:colOff>645737</xdr:colOff>
      <xdr:row>113</xdr:row>
      <xdr:rowOff>32197</xdr:rowOff>
    </xdr:to>
    <xdr:pic>
      <xdr:nvPicPr>
        <xdr:cNvPr id="16" name="Picture 15">
          <a:extLst>
            <a:ext uri="{FF2B5EF4-FFF2-40B4-BE49-F238E27FC236}">
              <a16:creationId xmlns:a16="http://schemas.microsoft.com/office/drawing/2014/main" id="{1BD4166F-96E8-4FB5-A216-9A9B741D982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10379122" y="22258089"/>
          <a:ext cx="225382" cy="420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121813</xdr:colOff>
      <xdr:row>148</xdr:row>
      <xdr:rowOff>157874</xdr:rowOff>
    </xdr:from>
    <xdr:to>
      <xdr:col>10</xdr:col>
      <xdr:colOff>542169</xdr:colOff>
      <xdr:row>150</xdr:row>
      <xdr:rowOff>997</xdr:rowOff>
    </xdr:to>
    <xdr:pic>
      <xdr:nvPicPr>
        <xdr:cNvPr id="17" name="Picture 16">
          <a:extLst>
            <a:ext uri="{FF2B5EF4-FFF2-40B4-BE49-F238E27FC236}">
              <a16:creationId xmlns:a16="http://schemas.microsoft.com/office/drawing/2014/main" id="{2B3A5D2C-410A-4D67-ADC0-A7B6264C46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10257739" y="29036348"/>
          <a:ext cx="204343" cy="420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126321</xdr:colOff>
      <xdr:row>156</xdr:row>
      <xdr:rowOff>10733</xdr:rowOff>
    </xdr:from>
    <xdr:to>
      <xdr:col>10</xdr:col>
      <xdr:colOff>546677</xdr:colOff>
      <xdr:row>157</xdr:row>
      <xdr:rowOff>32196</xdr:rowOff>
    </xdr:to>
    <xdr:pic>
      <xdr:nvPicPr>
        <xdr:cNvPr id="19" name="Picture 18">
          <a:extLst>
            <a:ext uri="{FF2B5EF4-FFF2-40B4-BE49-F238E27FC236}">
              <a16:creationId xmlns:a16="http://schemas.microsoft.com/office/drawing/2014/main" id="{8B2CA65D-48D0-45D9-95C4-069214C787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10262247" y="30352247"/>
          <a:ext cx="204343" cy="420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163163</xdr:colOff>
      <xdr:row>38</xdr:row>
      <xdr:rowOff>40079</xdr:rowOff>
    </xdr:from>
    <xdr:to>
      <xdr:col>7</xdr:col>
      <xdr:colOff>798302</xdr:colOff>
      <xdr:row>39</xdr:row>
      <xdr:rowOff>165734</xdr:rowOff>
    </xdr:to>
    <xdr:pic>
      <xdr:nvPicPr>
        <xdr:cNvPr id="21" name="Picture 20">
          <a:extLst>
            <a:ext uri="{FF2B5EF4-FFF2-40B4-BE49-F238E27FC236}">
              <a16:creationId xmlns:a16="http://schemas.microsoft.com/office/drawing/2014/main" id="{7F3DCDEA-A6A3-4E4C-9C8E-1985888EC03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7442257" y="6831154"/>
          <a:ext cx="308105" cy="635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168752</xdr:colOff>
      <xdr:row>146</xdr:row>
      <xdr:rowOff>97412</xdr:rowOff>
    </xdr:from>
    <xdr:to>
      <xdr:col>11</xdr:col>
      <xdr:colOff>865460</xdr:colOff>
      <xdr:row>149</xdr:row>
      <xdr:rowOff>119773</xdr:rowOff>
    </xdr:to>
    <xdr:pic>
      <xdr:nvPicPr>
        <xdr:cNvPr id="22" name="Picture 21">
          <a:extLst>
            <a:ext uri="{FF2B5EF4-FFF2-40B4-BE49-F238E27FC236}">
              <a16:creationId xmlns:a16="http://schemas.microsoft.com/office/drawing/2014/main" id="{5BAEDE2F-F45C-45E6-9842-EDDE2CFE5A0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935812" y="28718132"/>
          <a:ext cx="696708" cy="571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188979</xdr:colOff>
      <xdr:row>110</xdr:row>
      <xdr:rowOff>99638</xdr:rowOff>
    </xdr:from>
    <xdr:to>
      <xdr:col>16</xdr:col>
      <xdr:colOff>885687</xdr:colOff>
      <xdr:row>113</xdr:row>
      <xdr:rowOff>124899</xdr:rowOff>
    </xdr:to>
    <xdr:pic>
      <xdr:nvPicPr>
        <xdr:cNvPr id="26" name="Picture 25">
          <a:extLst>
            <a:ext uri="{FF2B5EF4-FFF2-40B4-BE49-F238E27FC236}">
              <a16:creationId xmlns:a16="http://schemas.microsoft.com/office/drawing/2014/main" id="{C5F22B0D-2015-479B-9D3B-363A0F005D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717303" y="22403584"/>
          <a:ext cx="696708" cy="58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105501</xdr:colOff>
      <xdr:row>111</xdr:row>
      <xdr:rowOff>174830</xdr:rowOff>
    </xdr:from>
    <xdr:to>
      <xdr:col>13</xdr:col>
      <xdr:colOff>523389</xdr:colOff>
      <xdr:row>113</xdr:row>
      <xdr:rowOff>35310</xdr:rowOff>
    </xdr:to>
    <xdr:pic>
      <xdr:nvPicPr>
        <xdr:cNvPr id="27" name="Picture 26">
          <a:extLst>
            <a:ext uri="{FF2B5EF4-FFF2-40B4-BE49-F238E27FC236}">
              <a16:creationId xmlns:a16="http://schemas.microsoft.com/office/drawing/2014/main" id="{C270FFB6-F9B3-ADE8-7ECF-74D79DE502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12507625" y="22298926"/>
          <a:ext cx="226240" cy="417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288879</xdr:colOff>
      <xdr:row>96</xdr:row>
      <xdr:rowOff>11630</xdr:rowOff>
    </xdr:from>
    <xdr:to>
      <xdr:col>15</xdr:col>
      <xdr:colOff>858592</xdr:colOff>
      <xdr:row>99</xdr:row>
      <xdr:rowOff>160986</xdr:rowOff>
    </xdr:to>
    <xdr:pic>
      <xdr:nvPicPr>
        <xdr:cNvPr id="28" name="Picture 27">
          <a:extLst>
            <a:ext uri="{FF2B5EF4-FFF2-40B4-BE49-F238E27FC236}">
              <a16:creationId xmlns:a16="http://schemas.microsoft.com/office/drawing/2014/main" id="{DECC0B64-9A00-B887-7B11-AFC096FE6E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14757044" y="19522226"/>
          <a:ext cx="696708" cy="569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105501</xdr:colOff>
      <xdr:row>101</xdr:row>
      <xdr:rowOff>150252</xdr:rowOff>
    </xdr:from>
    <xdr:to>
      <xdr:col>13</xdr:col>
      <xdr:colOff>523389</xdr:colOff>
      <xdr:row>103</xdr:row>
      <xdr:rowOff>10732</xdr:rowOff>
    </xdr:to>
    <xdr:pic>
      <xdr:nvPicPr>
        <xdr:cNvPr id="29" name="Picture 28">
          <a:extLst>
            <a:ext uri="{FF2B5EF4-FFF2-40B4-BE49-F238E27FC236}">
              <a16:creationId xmlns:a16="http://schemas.microsoft.com/office/drawing/2014/main" id="{474FD5FA-D5D1-9BC1-A042-2CA77609DD5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12507625" y="20445548"/>
          <a:ext cx="226240" cy="417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102276</xdr:colOff>
      <xdr:row>132</xdr:row>
      <xdr:rowOff>117159</xdr:rowOff>
    </xdr:from>
    <xdr:to>
      <xdr:col>7</xdr:col>
      <xdr:colOff>793327</xdr:colOff>
      <xdr:row>135</xdr:row>
      <xdr:rowOff>139520</xdr:rowOff>
    </xdr:to>
    <xdr:pic>
      <xdr:nvPicPr>
        <xdr:cNvPr id="30" name="Picture 29">
          <a:extLst>
            <a:ext uri="{FF2B5EF4-FFF2-40B4-BE49-F238E27FC236}">
              <a16:creationId xmlns:a16="http://schemas.microsoft.com/office/drawing/2014/main" id="{4B210959-B2A7-A3E6-8D8F-BE641BB3B8A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97114" y="26498835"/>
          <a:ext cx="691051" cy="578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1120348</xdr:colOff>
      <xdr:row>138</xdr:row>
      <xdr:rowOff>150717</xdr:rowOff>
    </xdr:from>
    <xdr:to>
      <xdr:col>27</xdr:col>
      <xdr:colOff>538596</xdr:colOff>
      <xdr:row>140</xdr:row>
      <xdr:rowOff>53230</xdr:rowOff>
    </xdr:to>
    <xdr:pic>
      <xdr:nvPicPr>
        <xdr:cNvPr id="31" name="Picture 30">
          <a:extLst>
            <a:ext uri="{FF2B5EF4-FFF2-40B4-BE49-F238E27FC236}">
              <a16:creationId xmlns:a16="http://schemas.microsoft.com/office/drawing/2014/main" id="{231F39E3-A4CC-4045-857C-06431EC7DEA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26633349" y="27735645"/>
          <a:ext cx="277267" cy="571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55258</xdr:colOff>
      <xdr:row>0</xdr:row>
      <xdr:rowOff>32197</xdr:rowOff>
    </xdr:from>
    <xdr:to>
      <xdr:col>1</xdr:col>
      <xdr:colOff>2248</xdr:colOff>
      <xdr:row>16</xdr:row>
      <xdr:rowOff>122704</xdr:rowOff>
    </xdr:to>
    <xdr:sp macro="" textlink="">
      <xdr:nvSpPr>
        <xdr:cNvPr id="18" name="Rectangle: Top Corners Rounded 17">
          <a:extLst>
            <a:ext uri="{FF2B5EF4-FFF2-40B4-BE49-F238E27FC236}">
              <a16:creationId xmlns:a16="http://schemas.microsoft.com/office/drawing/2014/main" id="{50DFCF9C-78C9-4DBC-9C55-59629121C8D8}"/>
            </a:ext>
          </a:extLst>
        </xdr:cNvPr>
        <xdr:cNvSpPr/>
      </xdr:nvSpPr>
      <xdr:spPr>
        <a:xfrm rot="5400000">
          <a:off x="-1172335" y="1259790"/>
          <a:ext cx="3009718" cy="554531"/>
        </a:xfrm>
        <a:prstGeom prst="round2SameRect">
          <a:avLst/>
        </a:prstGeom>
        <a:solidFill>
          <a:schemeClr val="bg2">
            <a:lumMod val="25000"/>
          </a:schemeClr>
        </a:solidFill>
        <a:effectLst>
          <a:innerShdw blurRad="114300">
            <a:prstClr val="black"/>
          </a:inn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3</xdr:row>
      <xdr:rowOff>101522</xdr:rowOff>
    </xdr:from>
    <xdr:to>
      <xdr:col>1</xdr:col>
      <xdr:colOff>48846</xdr:colOff>
      <xdr:row>6</xdr:row>
      <xdr:rowOff>150655</xdr:rowOff>
    </xdr:to>
    <xdr:pic>
      <xdr:nvPicPr>
        <xdr:cNvPr id="20" name="Graphic 19" descr="A stack of books">
          <a:hlinkClick xmlns:r="http://schemas.openxmlformats.org/officeDocument/2006/relationships" r:id="rId2"/>
          <a:extLst>
            <a:ext uri="{FF2B5EF4-FFF2-40B4-BE49-F238E27FC236}">
              <a16:creationId xmlns:a16="http://schemas.microsoft.com/office/drawing/2014/main" id="{606EAD24-74B1-4C16-96C9-4C1ADCC2E7C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658368"/>
          <a:ext cx="654538" cy="605979"/>
        </a:xfrm>
        <a:prstGeom prst="rect">
          <a:avLst/>
        </a:prstGeom>
      </xdr:spPr>
    </xdr:pic>
    <xdr:clientData/>
  </xdr:twoCellAnchor>
  <xdr:twoCellAnchor editAs="oneCell">
    <xdr:from>
      <xdr:col>0</xdr:col>
      <xdr:colOff>25697</xdr:colOff>
      <xdr:row>9</xdr:row>
      <xdr:rowOff>58466</xdr:rowOff>
    </xdr:from>
    <xdr:to>
      <xdr:col>1</xdr:col>
      <xdr:colOff>18816</xdr:colOff>
      <xdr:row>12</xdr:row>
      <xdr:rowOff>115979</xdr:rowOff>
    </xdr:to>
    <xdr:pic>
      <xdr:nvPicPr>
        <xdr:cNvPr id="23" name="Graphic 22" descr="Graph paper with calculator, ruler, highlighter, and pencils">
          <a:hlinkClick xmlns:r="http://schemas.openxmlformats.org/officeDocument/2006/relationships" r:id="rId5"/>
          <a:extLst>
            <a:ext uri="{FF2B5EF4-FFF2-40B4-BE49-F238E27FC236}">
              <a16:creationId xmlns:a16="http://schemas.microsoft.com/office/drawing/2014/main" id="{3C908C6B-84E5-44FE-9380-54B877AD3AD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5697" y="1700522"/>
          <a:ext cx="604865" cy="604865"/>
        </a:xfrm>
        <a:prstGeom prst="rect">
          <a:avLst/>
        </a:prstGeom>
      </xdr:spPr>
    </xdr:pic>
    <xdr:clientData/>
  </xdr:twoCellAnchor>
  <xdr:twoCellAnchor editAs="oneCell">
    <xdr:from>
      <xdr:col>0</xdr:col>
      <xdr:colOff>21465</xdr:colOff>
      <xdr:row>6</xdr:row>
      <xdr:rowOff>73865</xdr:rowOff>
    </xdr:from>
    <xdr:to>
      <xdr:col>1</xdr:col>
      <xdr:colOff>17370</xdr:colOff>
      <xdr:row>9</xdr:row>
      <xdr:rowOff>134164</xdr:rowOff>
    </xdr:to>
    <xdr:pic>
      <xdr:nvPicPr>
        <xdr:cNvPr id="24" name="Graphic 23" descr="Graph paper with paints, pencil, and a ruler">
          <a:hlinkClick xmlns:r="http://schemas.openxmlformats.org/officeDocument/2006/relationships" r:id="rId8"/>
          <a:extLst>
            <a:ext uri="{FF2B5EF4-FFF2-40B4-BE49-F238E27FC236}">
              <a16:creationId xmlns:a16="http://schemas.microsoft.com/office/drawing/2014/main" id="{DF9E3E85-F3C3-41BE-9B23-7C034F54273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465" y="1168569"/>
          <a:ext cx="607651" cy="607651"/>
        </a:xfrm>
        <a:prstGeom prst="rect">
          <a:avLst/>
        </a:prstGeom>
      </xdr:spPr>
    </xdr:pic>
    <xdr:clientData/>
  </xdr:twoCellAnchor>
  <xdr:twoCellAnchor editAs="oneCell">
    <xdr:from>
      <xdr:col>0</xdr:col>
      <xdr:colOff>21466</xdr:colOff>
      <xdr:row>12</xdr:row>
      <xdr:rowOff>159159</xdr:rowOff>
    </xdr:from>
    <xdr:to>
      <xdr:col>0</xdr:col>
      <xdr:colOff>597198</xdr:colOff>
      <xdr:row>15</xdr:row>
      <xdr:rowOff>53774</xdr:rowOff>
    </xdr:to>
    <xdr:pic>
      <xdr:nvPicPr>
        <xdr:cNvPr id="25" name="Picture 24">
          <a:hlinkClick xmlns:r="http://schemas.openxmlformats.org/officeDocument/2006/relationships" r:id="rId11"/>
          <a:extLst>
            <a:ext uri="{FF2B5EF4-FFF2-40B4-BE49-F238E27FC236}">
              <a16:creationId xmlns:a16="http://schemas.microsoft.com/office/drawing/2014/main" id="{E65C29C0-6644-443B-B6E4-A5DCA569CBB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466" y="2348567"/>
          <a:ext cx="575732" cy="441968"/>
        </a:xfrm>
        <a:prstGeom prst="rect">
          <a:avLst/>
        </a:prstGeom>
      </xdr:spPr>
    </xdr:pic>
    <xdr:clientData/>
  </xdr:twoCellAnchor>
  <xdr:twoCellAnchor editAs="oneCell">
    <xdr:from>
      <xdr:col>0</xdr:col>
      <xdr:colOff>46018</xdr:colOff>
      <xdr:row>0</xdr:row>
      <xdr:rowOff>87967</xdr:rowOff>
    </xdr:from>
    <xdr:to>
      <xdr:col>0</xdr:col>
      <xdr:colOff>571798</xdr:colOff>
      <xdr:row>4</xdr:row>
      <xdr:rowOff>43964</xdr:rowOff>
    </xdr:to>
    <xdr:pic>
      <xdr:nvPicPr>
        <xdr:cNvPr id="32" name="Graphic 31" descr="An open book">
          <a:hlinkClick xmlns:r="http://schemas.openxmlformats.org/officeDocument/2006/relationships" r:id="rId13"/>
          <a:extLst>
            <a:ext uri="{FF2B5EF4-FFF2-40B4-BE49-F238E27FC236}">
              <a16:creationId xmlns:a16="http://schemas.microsoft.com/office/drawing/2014/main" id="{CD97F12D-BB17-4AC5-8B61-2C0E1848F32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46018" y="87967"/>
          <a:ext cx="525780" cy="685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533400</xdr:colOff>
      <xdr:row>0</xdr:row>
      <xdr:rowOff>144780</xdr:rowOff>
    </xdr:from>
    <xdr:to>
      <xdr:col>19</xdr:col>
      <xdr:colOff>335280</xdr:colOff>
      <xdr:row>3</xdr:row>
      <xdr:rowOff>68580</xdr:rowOff>
    </xdr:to>
    <xdr:sp macro="" textlink="">
      <xdr:nvSpPr>
        <xdr:cNvPr id="103" name="Rectangle: Rounded Corners 102">
          <a:extLst>
            <a:ext uri="{FF2B5EF4-FFF2-40B4-BE49-F238E27FC236}">
              <a16:creationId xmlns:a16="http://schemas.microsoft.com/office/drawing/2014/main" id="{E26CD4CF-0C8B-2EC4-FD0D-B090826844CA}"/>
            </a:ext>
          </a:extLst>
        </xdr:cNvPr>
        <xdr:cNvSpPr/>
      </xdr:nvSpPr>
      <xdr:spPr>
        <a:xfrm>
          <a:off x="8199120" y="144780"/>
          <a:ext cx="4541520" cy="472440"/>
        </a:xfrm>
        <a:prstGeom prst="roundRect">
          <a:avLst>
            <a:gd name="adj" fmla="val 3974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12</xdr:row>
      <xdr:rowOff>167640</xdr:rowOff>
    </xdr:from>
    <xdr:to>
      <xdr:col>2</xdr:col>
      <xdr:colOff>402336</xdr:colOff>
      <xdr:row>16</xdr:row>
      <xdr:rowOff>0</xdr:rowOff>
    </xdr:to>
    <xdr:sp macro="" textlink="">
      <xdr:nvSpPr>
        <xdr:cNvPr id="6" name="Parallelogram 5">
          <a:extLst>
            <a:ext uri="{FF2B5EF4-FFF2-40B4-BE49-F238E27FC236}">
              <a16:creationId xmlns:a16="http://schemas.microsoft.com/office/drawing/2014/main" id="{43C313B1-D8F5-1782-5600-5827BD7A3269}"/>
            </a:ext>
          </a:extLst>
        </xdr:cNvPr>
        <xdr:cNvSpPr/>
      </xdr:nvSpPr>
      <xdr:spPr>
        <a:xfrm>
          <a:off x="109979" y="2453640"/>
          <a:ext cx="1352872" cy="555082"/>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21</xdr:row>
      <xdr:rowOff>27708</xdr:rowOff>
    </xdr:from>
    <xdr:to>
      <xdr:col>2</xdr:col>
      <xdr:colOff>400396</xdr:colOff>
      <xdr:row>24</xdr:row>
      <xdr:rowOff>45720</xdr:rowOff>
    </xdr:to>
    <xdr:sp macro="" textlink="">
      <xdr:nvSpPr>
        <xdr:cNvPr id="21" name="Parallelogram 20">
          <a:extLst>
            <a:ext uri="{FF2B5EF4-FFF2-40B4-BE49-F238E27FC236}">
              <a16:creationId xmlns:a16="http://schemas.microsoft.com/office/drawing/2014/main" id="{2C13DAF1-B072-3677-D756-7B5910FDDF57}"/>
            </a:ext>
          </a:extLst>
        </xdr:cNvPr>
        <xdr:cNvSpPr/>
      </xdr:nvSpPr>
      <xdr:spPr>
        <a:xfrm>
          <a:off x="109979" y="3939832"/>
          <a:ext cx="1350932" cy="560053"/>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25</xdr:row>
      <xdr:rowOff>30480</xdr:rowOff>
    </xdr:from>
    <xdr:to>
      <xdr:col>2</xdr:col>
      <xdr:colOff>403860</xdr:colOff>
      <xdr:row>28</xdr:row>
      <xdr:rowOff>45720</xdr:rowOff>
    </xdr:to>
    <xdr:sp macro="" textlink="">
      <xdr:nvSpPr>
        <xdr:cNvPr id="7" name="Parallelogram 6">
          <a:extLst>
            <a:ext uri="{FF2B5EF4-FFF2-40B4-BE49-F238E27FC236}">
              <a16:creationId xmlns:a16="http://schemas.microsoft.com/office/drawing/2014/main" id="{615CA565-C7F3-4ECB-40B4-9958F7B41050}"/>
            </a:ext>
          </a:extLst>
        </xdr:cNvPr>
        <xdr:cNvSpPr/>
      </xdr:nvSpPr>
      <xdr:spPr>
        <a:xfrm>
          <a:off x="109979" y="4665325"/>
          <a:ext cx="1354396" cy="557282"/>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16</xdr:row>
      <xdr:rowOff>164869</xdr:rowOff>
    </xdr:from>
    <xdr:to>
      <xdr:col>2</xdr:col>
      <xdr:colOff>400396</xdr:colOff>
      <xdr:row>20</xdr:row>
      <xdr:rowOff>47438</xdr:rowOff>
    </xdr:to>
    <xdr:sp macro="" textlink="">
      <xdr:nvSpPr>
        <xdr:cNvPr id="23" name="Parallelogram 22">
          <a:extLst>
            <a:ext uri="{FF2B5EF4-FFF2-40B4-BE49-F238E27FC236}">
              <a16:creationId xmlns:a16="http://schemas.microsoft.com/office/drawing/2014/main" id="{A5452538-08D5-99C2-A54A-090B2FC2E3B9}"/>
            </a:ext>
          </a:extLst>
        </xdr:cNvPr>
        <xdr:cNvSpPr/>
      </xdr:nvSpPr>
      <xdr:spPr>
        <a:xfrm>
          <a:off x="109979" y="3173591"/>
          <a:ext cx="1350932" cy="605290"/>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4</xdr:row>
      <xdr:rowOff>259080</xdr:rowOff>
    </xdr:from>
    <xdr:to>
      <xdr:col>2</xdr:col>
      <xdr:colOff>403860</xdr:colOff>
      <xdr:row>8</xdr:row>
      <xdr:rowOff>0</xdr:rowOff>
    </xdr:to>
    <xdr:sp macro="" textlink="">
      <xdr:nvSpPr>
        <xdr:cNvPr id="2" name="Parallelogram 1">
          <a:extLst>
            <a:ext uri="{FF2B5EF4-FFF2-40B4-BE49-F238E27FC236}">
              <a16:creationId xmlns:a16="http://schemas.microsoft.com/office/drawing/2014/main" id="{4484ABA9-B4F7-4562-67A0-7820B95E4F7C}"/>
            </a:ext>
          </a:extLst>
        </xdr:cNvPr>
        <xdr:cNvSpPr/>
      </xdr:nvSpPr>
      <xdr:spPr>
        <a:xfrm>
          <a:off x="109979" y="981802"/>
          <a:ext cx="1354396" cy="581476"/>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8</xdr:row>
      <xdr:rowOff>167640</xdr:rowOff>
    </xdr:from>
    <xdr:to>
      <xdr:col>2</xdr:col>
      <xdr:colOff>403860</xdr:colOff>
      <xdr:row>12</xdr:row>
      <xdr:rowOff>1718</xdr:rowOff>
    </xdr:to>
    <xdr:sp macro="" textlink="">
      <xdr:nvSpPr>
        <xdr:cNvPr id="3" name="Parallelogram 2">
          <a:extLst>
            <a:ext uri="{FF2B5EF4-FFF2-40B4-BE49-F238E27FC236}">
              <a16:creationId xmlns:a16="http://schemas.microsoft.com/office/drawing/2014/main" id="{64055D4B-F94D-0163-80EE-7D08A126E746}"/>
            </a:ext>
          </a:extLst>
        </xdr:cNvPr>
        <xdr:cNvSpPr/>
      </xdr:nvSpPr>
      <xdr:spPr>
        <a:xfrm>
          <a:off x="109979" y="1730918"/>
          <a:ext cx="1354396" cy="556800"/>
        </a:xfrm>
        <a:prstGeom prst="parallelogram">
          <a:avLst/>
        </a:prstGeom>
        <a:solidFill>
          <a:schemeClr val="tx1">
            <a:lumMod val="75000"/>
            <a:lumOff val="25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0</xdr:colOff>
      <xdr:row>0</xdr:row>
      <xdr:rowOff>53340</xdr:rowOff>
    </xdr:from>
    <xdr:to>
      <xdr:col>10</xdr:col>
      <xdr:colOff>434340</xdr:colOff>
      <xdr:row>3</xdr:row>
      <xdr:rowOff>175260</xdr:rowOff>
    </xdr:to>
    <xdr:sp macro="" textlink="">
      <xdr:nvSpPr>
        <xdr:cNvPr id="4" name="Rectangle: Rounded Corners 3">
          <a:extLst>
            <a:ext uri="{FF2B5EF4-FFF2-40B4-BE49-F238E27FC236}">
              <a16:creationId xmlns:a16="http://schemas.microsoft.com/office/drawing/2014/main" id="{3243BAC7-CE7D-52F2-D4B2-3257D7A60632}"/>
            </a:ext>
          </a:extLst>
        </xdr:cNvPr>
        <xdr:cNvSpPr/>
      </xdr:nvSpPr>
      <xdr:spPr>
        <a:xfrm>
          <a:off x="106680" y="53340"/>
          <a:ext cx="5288280" cy="670560"/>
        </a:xfrm>
        <a:prstGeom prst="roundRect">
          <a:avLst>
            <a:gd name="adj" fmla="val 10227"/>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13500000" scaled="1"/>
          <a:tileRect/>
        </a:gradFill>
        <a:effectLst>
          <a:glow rad="63500">
            <a:schemeClr val="accent1">
              <a:satMod val="175000"/>
              <a:alpha val="40000"/>
            </a:schemeClr>
          </a:glow>
        </a:effectLst>
        <a:scene3d>
          <a:camera prst="orthographicFront"/>
          <a:lightRig rig="threePt" dir="t"/>
        </a:scene3d>
        <a:sp3d>
          <a:bevelT w="114300" prst="artDeco"/>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3200" b="0" cap="none" spc="0" baseline="0">
              <a:ln w="0"/>
              <a:solidFill>
                <a:schemeClr val="accent1">
                  <a:lumMod val="50000"/>
                </a:schemeClr>
              </a:solidFill>
              <a:effectLst/>
              <a:latin typeface="Lucida Bright" panose="02040602050505020304" pitchFamily="18" charset="0"/>
              <a:ea typeface="+mn-ea"/>
              <a:cs typeface="+mn-cs"/>
            </a:rPr>
            <a:t>              Sales Dashboard</a:t>
          </a:r>
          <a:endParaRPr lang="en-IN" sz="3200" b="0" cap="none" spc="0">
            <a:ln w="0"/>
            <a:solidFill>
              <a:schemeClr val="accent1">
                <a:lumMod val="50000"/>
              </a:schemeClr>
            </a:solidFill>
            <a:effectLst/>
            <a:latin typeface="Lucida Bright" panose="02040602050505020304" pitchFamily="18" charset="0"/>
            <a:ea typeface="+mn-ea"/>
            <a:cs typeface="+mn-cs"/>
          </a:endParaRPr>
        </a:p>
      </xdr:txBody>
    </xdr:sp>
    <xdr:clientData/>
  </xdr:twoCellAnchor>
  <xdr:twoCellAnchor editAs="absolute">
    <xdr:from>
      <xdr:col>10</xdr:col>
      <xdr:colOff>290965</xdr:colOff>
      <xdr:row>0</xdr:row>
      <xdr:rowOff>7620</xdr:rowOff>
    </xdr:from>
    <xdr:to>
      <xdr:col>10</xdr:col>
      <xdr:colOff>669159</xdr:colOff>
      <xdr:row>4</xdr:row>
      <xdr:rowOff>15240</xdr:rowOff>
    </xdr:to>
    <xdr:sp macro="" textlink="">
      <xdr:nvSpPr>
        <xdr:cNvPr id="5" name="Isosceles Triangle 4">
          <a:extLst>
            <a:ext uri="{FF2B5EF4-FFF2-40B4-BE49-F238E27FC236}">
              <a16:creationId xmlns:a16="http://schemas.microsoft.com/office/drawing/2014/main" id="{80F0F712-EB04-A5B0-F4A8-0C0BCA0C4D76}"/>
            </a:ext>
          </a:extLst>
        </xdr:cNvPr>
        <xdr:cNvSpPr/>
      </xdr:nvSpPr>
      <xdr:spPr>
        <a:xfrm rot="16200000">
          <a:off x="5071112" y="188093"/>
          <a:ext cx="739140" cy="378194"/>
        </a:xfrm>
        <a:prstGeom prst="triangle">
          <a:avLst/>
        </a:prstGeom>
        <a:solidFill>
          <a:schemeClr val="tx1">
            <a:lumMod val="95000"/>
            <a:lumOff val="5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solidFill>
              <a:schemeClr val="tx1">
                <a:lumMod val="85000"/>
                <a:lumOff val="15000"/>
              </a:schemeClr>
            </a:solidFill>
          </a:endParaRPr>
        </a:p>
      </xdr:txBody>
    </xdr:sp>
    <xdr:clientData/>
  </xdr:twoCellAnchor>
  <xdr:twoCellAnchor editAs="absolute">
    <xdr:from>
      <xdr:col>1</xdr:col>
      <xdr:colOff>304800</xdr:colOff>
      <xdr:row>0</xdr:row>
      <xdr:rowOff>99060</xdr:rowOff>
    </xdr:from>
    <xdr:to>
      <xdr:col>3</xdr:col>
      <xdr:colOff>137160</xdr:colOff>
      <xdr:row>3</xdr:row>
      <xdr:rowOff>83820</xdr:rowOff>
    </xdr:to>
    <xdr:pic>
      <xdr:nvPicPr>
        <xdr:cNvPr id="9" name="Picture 8">
          <a:extLst>
            <a:ext uri="{FF2B5EF4-FFF2-40B4-BE49-F238E27FC236}">
              <a16:creationId xmlns:a16="http://schemas.microsoft.com/office/drawing/2014/main" id="{77C49700-7C6A-4E80-9A0D-933A40BCB429}"/>
            </a:ext>
          </a:extLst>
        </xdr:cNvPr>
        <xdr:cNvPicPr>
          <a:picLocks noChangeAspect="1"/>
        </xdr:cNvPicPr>
      </xdr:nvPicPr>
      <xdr:blipFill>
        <a:blip xmlns:r="http://schemas.openxmlformats.org/officeDocument/2006/relationships" r:embed="rId1"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411480" y="99060"/>
          <a:ext cx="1394460" cy="533400"/>
        </a:xfrm>
        <a:prstGeom prst="rect">
          <a:avLst/>
        </a:prstGeom>
        <a:effectLst>
          <a:outerShdw blurRad="50800" dist="38100" dir="8100000" algn="tr" rotWithShape="0">
            <a:prstClr val="black">
              <a:alpha val="25000"/>
            </a:prstClr>
          </a:outerShdw>
        </a:effectLst>
      </xdr:spPr>
    </xdr:pic>
    <xdr:clientData/>
  </xdr:twoCellAnchor>
  <xdr:twoCellAnchor editAs="absolute">
    <xdr:from>
      <xdr:col>1</xdr:col>
      <xdr:colOff>395638</xdr:colOff>
      <xdr:row>5</xdr:row>
      <xdr:rowOff>4572</xdr:rowOff>
    </xdr:from>
    <xdr:to>
      <xdr:col>1</xdr:col>
      <xdr:colOff>540418</xdr:colOff>
      <xdr:row>5</xdr:row>
      <xdr:rowOff>149352</xdr:rowOff>
    </xdr:to>
    <xdr:pic>
      <xdr:nvPicPr>
        <xdr:cNvPr id="10" name="Graphic 9" descr="Shopping cart with solid fill">
          <a:extLst>
            <a:ext uri="{FF2B5EF4-FFF2-40B4-BE49-F238E27FC236}">
              <a16:creationId xmlns:a16="http://schemas.microsoft.com/office/drawing/2014/main" id="{B1A6B397-B8B3-46C7-8405-F48989A850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05617" y="1025809"/>
          <a:ext cx="144780" cy="144780"/>
        </a:xfrm>
        <a:prstGeom prst="rect">
          <a:avLst/>
        </a:prstGeom>
        <a:effectLst>
          <a:innerShdw blurRad="63500" dist="50800" dir="5400000">
            <a:prstClr val="black">
              <a:alpha val="50000"/>
            </a:prstClr>
          </a:innerShdw>
        </a:effectLst>
      </xdr:spPr>
    </xdr:pic>
    <xdr:clientData/>
  </xdr:twoCellAnchor>
  <xdr:twoCellAnchor editAs="absolute">
    <xdr:from>
      <xdr:col>1</xdr:col>
      <xdr:colOff>456598</xdr:colOff>
      <xdr:row>4</xdr:row>
      <xdr:rowOff>225552</xdr:rowOff>
    </xdr:from>
    <xdr:to>
      <xdr:col>2</xdr:col>
      <xdr:colOff>99133</xdr:colOff>
      <xdr:row>6</xdr:row>
      <xdr:rowOff>41342</xdr:rowOff>
    </xdr:to>
    <xdr:sp macro="" textlink="">
      <xdr:nvSpPr>
        <xdr:cNvPr id="11" name="TextBox 10">
          <a:extLst>
            <a:ext uri="{FF2B5EF4-FFF2-40B4-BE49-F238E27FC236}">
              <a16:creationId xmlns:a16="http://schemas.microsoft.com/office/drawing/2014/main" id="{6A15FA2F-6EA5-47D1-A35B-1F0BED380F04}"/>
            </a:ext>
          </a:extLst>
        </xdr:cNvPr>
        <xdr:cNvSpPr txBox="1"/>
      </xdr:nvSpPr>
      <xdr:spPr>
        <a:xfrm>
          <a:off x="566577" y="948274"/>
          <a:ext cx="593071" cy="2949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300" b="0" cap="none" spc="0">
              <a:ln w="0"/>
              <a:solidFill>
                <a:srgbClr val="00B050"/>
              </a:solidFill>
              <a:effectLst>
                <a:reflection blurRad="6350" stA="53000" endA="300" endPos="35500" dir="5400000" sy="-90000" algn="bl" rotWithShape="0"/>
              </a:effectLst>
            </a:rPr>
            <a:t>SALES</a:t>
          </a:r>
          <a:endParaRPr lang="en-IN" sz="1300" b="1">
            <a:solidFill>
              <a:srgbClr val="00B050"/>
            </a:solidFill>
          </a:endParaRPr>
        </a:p>
      </xdr:txBody>
    </xdr:sp>
    <xdr:clientData/>
  </xdr:twoCellAnchor>
  <xdr:twoCellAnchor editAs="absolute">
    <xdr:from>
      <xdr:col>1</xdr:col>
      <xdr:colOff>453165</xdr:colOff>
      <xdr:row>8</xdr:row>
      <xdr:rowOff>130156</xdr:rowOff>
    </xdr:from>
    <xdr:to>
      <xdr:col>2</xdr:col>
      <xdr:colOff>108204</xdr:colOff>
      <xdr:row>10</xdr:row>
      <xdr:rowOff>44601</xdr:rowOff>
    </xdr:to>
    <xdr:sp macro="" textlink="">
      <xdr:nvSpPr>
        <xdr:cNvPr id="12" name="TextBox 11">
          <a:extLst>
            <a:ext uri="{FF2B5EF4-FFF2-40B4-BE49-F238E27FC236}">
              <a16:creationId xmlns:a16="http://schemas.microsoft.com/office/drawing/2014/main" id="{7591CC49-FF8F-43F5-AE72-6AA0B5CC2A0B}"/>
            </a:ext>
          </a:extLst>
        </xdr:cNvPr>
        <xdr:cNvSpPr txBox="1"/>
      </xdr:nvSpPr>
      <xdr:spPr>
        <a:xfrm>
          <a:off x="563144" y="1693434"/>
          <a:ext cx="605575" cy="275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chemeClr val="accent4">
                  <a:lumMod val="60000"/>
                  <a:lumOff val="40000"/>
                </a:schemeClr>
              </a:solidFill>
              <a:effectLst>
                <a:reflection blurRad="6350" stA="53000" endA="300" endPos="35500" dir="5400000" sy="-90000" algn="bl" rotWithShape="0"/>
              </a:effectLst>
            </a:rPr>
            <a:t>BOXES</a:t>
          </a:r>
        </a:p>
      </xdr:txBody>
    </xdr:sp>
    <xdr:clientData/>
  </xdr:twoCellAnchor>
  <xdr:twoCellAnchor editAs="absolute">
    <xdr:from>
      <xdr:col>1</xdr:col>
      <xdr:colOff>361725</xdr:colOff>
      <xdr:row>8</xdr:row>
      <xdr:rowOff>175876</xdr:rowOff>
    </xdr:from>
    <xdr:to>
      <xdr:col>1</xdr:col>
      <xdr:colOff>536985</xdr:colOff>
      <xdr:row>9</xdr:row>
      <xdr:rowOff>168256</xdr:rowOff>
    </xdr:to>
    <xdr:pic>
      <xdr:nvPicPr>
        <xdr:cNvPr id="13" name="Graphic 12" descr="Box with solid fill">
          <a:extLst>
            <a:ext uri="{FF2B5EF4-FFF2-40B4-BE49-F238E27FC236}">
              <a16:creationId xmlns:a16="http://schemas.microsoft.com/office/drawing/2014/main" id="{D190B0AF-24AD-46B7-B4D1-014EF1B4D4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471704" y="1739154"/>
          <a:ext cx="175260" cy="173061"/>
        </a:xfrm>
        <a:prstGeom prst="rect">
          <a:avLst/>
        </a:prstGeom>
      </xdr:spPr>
    </xdr:pic>
    <xdr:clientData/>
  </xdr:twoCellAnchor>
  <xdr:twoCellAnchor editAs="absolute">
    <xdr:from>
      <xdr:col>1</xdr:col>
      <xdr:colOff>331816</xdr:colOff>
      <xdr:row>12</xdr:row>
      <xdr:rowOff>125026</xdr:rowOff>
    </xdr:from>
    <xdr:to>
      <xdr:col>2</xdr:col>
      <xdr:colOff>300658</xdr:colOff>
      <xdr:row>14</xdr:row>
      <xdr:rowOff>39471</xdr:rowOff>
    </xdr:to>
    <xdr:sp macro="" textlink="">
      <xdr:nvSpPr>
        <xdr:cNvPr id="14" name="TextBox 13">
          <a:extLst>
            <a:ext uri="{FF2B5EF4-FFF2-40B4-BE49-F238E27FC236}">
              <a16:creationId xmlns:a16="http://schemas.microsoft.com/office/drawing/2014/main" id="{CA8CA470-881D-48B0-80CE-97B778493DB8}"/>
            </a:ext>
          </a:extLst>
        </xdr:cNvPr>
        <xdr:cNvSpPr txBox="1"/>
      </xdr:nvSpPr>
      <xdr:spPr>
        <a:xfrm>
          <a:off x="441795" y="2411026"/>
          <a:ext cx="919378" cy="275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63F6FD"/>
              </a:solidFill>
              <a:effectLst>
                <a:reflection blurRad="6350" stA="53000" endA="300" endPos="35500" dir="5400000" sy="-90000" algn="bl" rotWithShape="0"/>
              </a:effectLst>
            </a:rPr>
            <a:t>SHIPMENTS</a:t>
          </a:r>
        </a:p>
      </xdr:txBody>
    </xdr:sp>
    <xdr:clientData/>
  </xdr:twoCellAnchor>
  <xdr:twoCellAnchor editAs="absolute">
    <xdr:from>
      <xdr:col>1</xdr:col>
      <xdr:colOff>516082</xdr:colOff>
      <xdr:row>16</xdr:row>
      <xdr:rowOff>147551</xdr:rowOff>
    </xdr:from>
    <xdr:to>
      <xdr:col>2</xdr:col>
      <xdr:colOff>77954</xdr:colOff>
      <xdr:row>18</xdr:row>
      <xdr:rowOff>61996</xdr:rowOff>
    </xdr:to>
    <xdr:sp macro="" textlink="">
      <xdr:nvSpPr>
        <xdr:cNvPr id="15" name="TextBox 14">
          <a:extLst>
            <a:ext uri="{FF2B5EF4-FFF2-40B4-BE49-F238E27FC236}">
              <a16:creationId xmlns:a16="http://schemas.microsoft.com/office/drawing/2014/main" id="{B22B6593-A791-4211-A703-CA40E7556C92}"/>
            </a:ext>
          </a:extLst>
        </xdr:cNvPr>
        <xdr:cNvSpPr txBox="1"/>
      </xdr:nvSpPr>
      <xdr:spPr>
        <a:xfrm>
          <a:off x="626061" y="3156273"/>
          <a:ext cx="512408" cy="2758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FE5454"/>
              </a:solidFill>
              <a:effectLst>
                <a:reflection blurRad="6350" stA="53000" endA="300" endPos="35500" dir="5400000" sy="-90000" algn="bl" rotWithShape="0"/>
              </a:effectLst>
            </a:rPr>
            <a:t>COST</a:t>
          </a:r>
          <a:endParaRPr lang="en-IN" sz="1200">
            <a:solidFill>
              <a:srgbClr val="FE5454"/>
            </a:solidFill>
          </a:endParaRPr>
        </a:p>
      </xdr:txBody>
    </xdr:sp>
    <xdr:clientData/>
  </xdr:twoCellAnchor>
  <xdr:twoCellAnchor editAs="absolute">
    <xdr:from>
      <xdr:col>1</xdr:col>
      <xdr:colOff>217516</xdr:colOff>
      <xdr:row>12</xdr:row>
      <xdr:rowOff>170746</xdr:rowOff>
    </xdr:from>
    <xdr:to>
      <xdr:col>1</xdr:col>
      <xdr:colOff>415636</xdr:colOff>
      <xdr:row>14</xdr:row>
      <xdr:rowOff>3106</xdr:rowOff>
    </xdr:to>
    <xdr:pic>
      <xdr:nvPicPr>
        <xdr:cNvPr id="16" name="Graphic 15" descr="Box trolley outline">
          <a:extLst>
            <a:ext uri="{FF2B5EF4-FFF2-40B4-BE49-F238E27FC236}">
              <a16:creationId xmlns:a16="http://schemas.microsoft.com/office/drawing/2014/main" id="{F46BCA93-0403-4DD3-AD04-8C4DB335B5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27495" y="2456746"/>
          <a:ext cx="198120" cy="193721"/>
        </a:xfrm>
        <a:prstGeom prst="rect">
          <a:avLst/>
        </a:prstGeom>
      </xdr:spPr>
    </xdr:pic>
    <xdr:clientData/>
  </xdr:twoCellAnchor>
  <xdr:twoCellAnchor editAs="absolute">
    <xdr:from>
      <xdr:col>1</xdr:col>
      <xdr:colOff>417022</xdr:colOff>
      <xdr:row>17</xdr:row>
      <xdr:rowOff>27015</xdr:rowOff>
    </xdr:from>
    <xdr:to>
      <xdr:col>1</xdr:col>
      <xdr:colOff>570360</xdr:colOff>
      <xdr:row>18</xdr:row>
      <xdr:rowOff>1502</xdr:rowOff>
    </xdr:to>
    <xdr:pic>
      <xdr:nvPicPr>
        <xdr:cNvPr id="17" name="Graphic 16" descr="Money with solid fill">
          <a:extLst>
            <a:ext uri="{FF2B5EF4-FFF2-40B4-BE49-F238E27FC236}">
              <a16:creationId xmlns:a16="http://schemas.microsoft.com/office/drawing/2014/main" id="{3B30AC68-E1AF-4050-ADF1-DB5A59E21FC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27001" y="3216417"/>
          <a:ext cx="153338" cy="155167"/>
        </a:xfrm>
        <a:prstGeom prst="rect">
          <a:avLst/>
        </a:prstGeom>
      </xdr:spPr>
    </xdr:pic>
    <xdr:clientData/>
  </xdr:twoCellAnchor>
  <xdr:twoCellAnchor editAs="absolute">
    <xdr:from>
      <xdr:col>1</xdr:col>
      <xdr:colOff>462049</xdr:colOff>
      <xdr:row>20</xdr:row>
      <xdr:rowOff>175260</xdr:rowOff>
    </xdr:from>
    <xdr:to>
      <xdr:col>2</xdr:col>
      <xdr:colOff>175260</xdr:colOff>
      <xdr:row>22</xdr:row>
      <xdr:rowOff>89705</xdr:rowOff>
    </xdr:to>
    <xdr:sp macro="" textlink="">
      <xdr:nvSpPr>
        <xdr:cNvPr id="19" name="TextBox 18">
          <a:extLst>
            <a:ext uri="{FF2B5EF4-FFF2-40B4-BE49-F238E27FC236}">
              <a16:creationId xmlns:a16="http://schemas.microsoft.com/office/drawing/2014/main" id="{0524872A-1FDC-4833-A011-F7EAF0663AC1}"/>
            </a:ext>
          </a:extLst>
        </xdr:cNvPr>
        <xdr:cNvSpPr txBox="1"/>
      </xdr:nvSpPr>
      <xdr:spPr>
        <a:xfrm>
          <a:off x="572028" y="3906703"/>
          <a:ext cx="663747" cy="275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0" cap="none" spc="0">
              <a:ln w="0"/>
              <a:solidFill>
                <a:srgbClr val="25FB34"/>
              </a:solidFill>
              <a:effectLst>
                <a:reflection blurRad="6350" stA="53000" endA="300" endPos="35500" dir="5400000" sy="-90000" algn="bl" rotWithShape="0"/>
              </a:effectLst>
            </a:rPr>
            <a:t>PROFIT</a:t>
          </a:r>
        </a:p>
      </xdr:txBody>
    </xdr:sp>
    <xdr:clientData/>
  </xdr:twoCellAnchor>
  <xdr:twoCellAnchor editAs="absolute">
    <xdr:from>
      <xdr:col>1</xdr:col>
      <xdr:colOff>396240</xdr:colOff>
      <xdr:row>25</xdr:row>
      <xdr:rowOff>7620</xdr:rowOff>
    </xdr:from>
    <xdr:to>
      <xdr:col>2</xdr:col>
      <xdr:colOff>222736</xdr:colOff>
      <xdr:row>26</xdr:row>
      <xdr:rowOff>104945</xdr:rowOff>
    </xdr:to>
    <xdr:sp macro="" textlink="">
      <xdr:nvSpPr>
        <xdr:cNvPr id="25" name="TextBox 24">
          <a:extLst>
            <a:ext uri="{FF2B5EF4-FFF2-40B4-BE49-F238E27FC236}">
              <a16:creationId xmlns:a16="http://schemas.microsoft.com/office/drawing/2014/main" id="{035AC42B-3EB7-2B66-FDCA-5D13FE4AA7AA}"/>
            </a:ext>
          </a:extLst>
        </xdr:cNvPr>
        <xdr:cNvSpPr txBox="1"/>
      </xdr:nvSpPr>
      <xdr:spPr>
        <a:xfrm>
          <a:off x="506219" y="4642465"/>
          <a:ext cx="777032" cy="2780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b="0" cap="none" spc="0">
              <a:ln w="0"/>
              <a:solidFill>
                <a:srgbClr val="25FB34"/>
              </a:solidFill>
              <a:effectLst>
                <a:reflection blurRad="6350" stA="53000" endA="300" endPos="35500" dir="5400000" sy="-90000" algn="bl" rotWithShape="0"/>
              </a:effectLst>
            </a:rPr>
            <a:t>PROFIT% </a:t>
          </a:r>
        </a:p>
      </xdr:txBody>
    </xdr:sp>
    <xdr:clientData/>
  </xdr:twoCellAnchor>
  <xdr:twoCellAnchor editAs="absolute">
    <xdr:from>
      <xdr:col>1</xdr:col>
      <xdr:colOff>320040</xdr:colOff>
      <xdr:row>25</xdr:row>
      <xdr:rowOff>60960</xdr:rowOff>
    </xdr:from>
    <xdr:to>
      <xdr:col>1</xdr:col>
      <xdr:colOff>480060</xdr:colOff>
      <xdr:row>26</xdr:row>
      <xdr:rowOff>38100</xdr:rowOff>
    </xdr:to>
    <xdr:pic>
      <xdr:nvPicPr>
        <xdr:cNvPr id="26" name="Graphic 25" descr="Upward trend outline">
          <a:extLst>
            <a:ext uri="{FF2B5EF4-FFF2-40B4-BE49-F238E27FC236}">
              <a16:creationId xmlns:a16="http://schemas.microsoft.com/office/drawing/2014/main" id="{A4FD579E-D6AA-C25C-027C-A4A9E58BB89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30019" y="4695805"/>
          <a:ext cx="160020" cy="157821"/>
        </a:xfrm>
        <a:prstGeom prst="rect">
          <a:avLst/>
        </a:prstGeom>
      </xdr:spPr>
    </xdr:pic>
    <xdr:clientData/>
  </xdr:twoCellAnchor>
  <xdr:twoCellAnchor editAs="absolute">
    <xdr:from>
      <xdr:col>1</xdr:col>
      <xdr:colOff>132588</xdr:colOff>
      <xdr:row>5</xdr:row>
      <xdr:rowOff>91440</xdr:rowOff>
    </xdr:from>
    <xdr:to>
      <xdr:col>2</xdr:col>
      <xdr:colOff>254613</xdr:colOff>
      <xdr:row>7</xdr:row>
      <xdr:rowOff>19698</xdr:rowOff>
    </xdr:to>
    <xdr:sp macro="" textlink="Calcuations!M7">
      <xdr:nvSpPr>
        <xdr:cNvPr id="27" name="TextBox 26">
          <a:extLst>
            <a:ext uri="{FF2B5EF4-FFF2-40B4-BE49-F238E27FC236}">
              <a16:creationId xmlns:a16="http://schemas.microsoft.com/office/drawing/2014/main" id="{085A6B5C-89DF-4277-ADD3-6DFD2EA97B56}"/>
            </a:ext>
          </a:extLst>
        </xdr:cNvPr>
        <xdr:cNvSpPr txBox="1"/>
      </xdr:nvSpPr>
      <xdr:spPr>
        <a:xfrm>
          <a:off x="242567" y="1112677"/>
          <a:ext cx="1072561" cy="2896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C1C8952-62FB-456B-BAB5-C6804156891B}" type="TxLink">
            <a:rPr lang="en-US" sz="1600" b="0" i="0" u="none" strike="noStrike" cap="none" spc="0">
              <a:ln w="0"/>
              <a:gradFill flip="none" rotWithShape="1">
                <a:gsLst>
                  <a:gs pos="0">
                    <a:srgbClr val="25FB34">
                      <a:shade val="30000"/>
                      <a:satMod val="115000"/>
                    </a:srgbClr>
                  </a:gs>
                  <a:gs pos="50000">
                    <a:srgbClr val="25FB34">
                      <a:shade val="67500"/>
                      <a:satMod val="115000"/>
                    </a:srgbClr>
                  </a:gs>
                  <a:gs pos="100000">
                    <a:srgbClr val="25FB34">
                      <a:shade val="100000"/>
                      <a:satMod val="115000"/>
                    </a:srgbClr>
                  </a:gs>
                </a:gsLst>
                <a:lin ang="2700000" scaled="1"/>
                <a:tileRect/>
              </a:gradFill>
              <a:effectLst/>
              <a:latin typeface="Calibri"/>
              <a:ea typeface="Calibri"/>
              <a:cs typeface="Calibri"/>
            </a:rPr>
            <a:pPr/>
            <a:t>$ 74.53mn</a:t>
          </a:fld>
          <a:endParaRPr lang="en-IN" sz="1600" b="0" cap="none" spc="0">
            <a:ln w="0"/>
            <a:gradFill flip="none" rotWithShape="1">
              <a:gsLst>
                <a:gs pos="0">
                  <a:srgbClr val="25FB34">
                    <a:shade val="30000"/>
                    <a:satMod val="115000"/>
                  </a:srgbClr>
                </a:gs>
                <a:gs pos="50000">
                  <a:srgbClr val="25FB34">
                    <a:shade val="67500"/>
                    <a:satMod val="115000"/>
                  </a:srgbClr>
                </a:gs>
                <a:gs pos="100000">
                  <a:srgbClr val="25FB34">
                    <a:shade val="100000"/>
                    <a:satMod val="115000"/>
                  </a:srgbClr>
                </a:gs>
              </a:gsLst>
              <a:lin ang="2700000" scaled="1"/>
              <a:tileRect/>
            </a:gradFill>
            <a:effectLst/>
          </a:endParaRPr>
        </a:p>
      </xdr:txBody>
    </xdr:sp>
    <xdr:clientData/>
  </xdr:twoCellAnchor>
  <xdr:twoCellAnchor editAs="absolute">
    <xdr:from>
      <xdr:col>1</xdr:col>
      <xdr:colOff>340269</xdr:colOff>
      <xdr:row>13</xdr:row>
      <xdr:rowOff>107032</xdr:rowOff>
    </xdr:from>
    <xdr:to>
      <xdr:col>2</xdr:col>
      <xdr:colOff>36386</xdr:colOff>
      <xdr:row>15</xdr:row>
      <xdr:rowOff>88191</xdr:rowOff>
    </xdr:to>
    <xdr:sp macro="" textlink="Calcuations!M8">
      <xdr:nvSpPr>
        <xdr:cNvPr id="28" name="TextBox 27">
          <a:extLst>
            <a:ext uri="{FF2B5EF4-FFF2-40B4-BE49-F238E27FC236}">
              <a16:creationId xmlns:a16="http://schemas.microsoft.com/office/drawing/2014/main" id="{8FC1CEFB-E652-9965-B7E9-1A63EDDEBDA6}"/>
            </a:ext>
          </a:extLst>
        </xdr:cNvPr>
        <xdr:cNvSpPr txBox="1"/>
      </xdr:nvSpPr>
      <xdr:spPr>
        <a:xfrm>
          <a:off x="450248" y="2573712"/>
          <a:ext cx="646653" cy="342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54965AB-6A5A-44E0-ACD1-BE83FA0F693C}" type="TxLink">
            <a:rPr lang="en-US" sz="1600" b="0" i="0" u="none" strike="noStrike" cap="none" spc="0">
              <a:ln w="0"/>
              <a:gradFill flip="none" rotWithShape="1">
                <a:gsLst>
                  <a:gs pos="0">
                    <a:srgbClr val="A2C5C8">
                      <a:shade val="30000"/>
                      <a:satMod val="115000"/>
                    </a:srgbClr>
                  </a:gs>
                  <a:gs pos="50000">
                    <a:srgbClr val="A2C5C8">
                      <a:shade val="67500"/>
                      <a:satMod val="115000"/>
                    </a:srgbClr>
                  </a:gs>
                  <a:gs pos="100000">
                    <a:srgbClr val="A2C5C8">
                      <a:shade val="100000"/>
                      <a:satMod val="115000"/>
                    </a:srgbClr>
                  </a:gs>
                </a:gsLst>
                <a:lin ang="8100000" scaled="1"/>
                <a:tileRect/>
              </a:gradFill>
              <a:effectLst/>
              <a:latin typeface="Calibri"/>
              <a:ea typeface="Calibri"/>
              <a:cs typeface="Calibri"/>
            </a:rPr>
            <a:pPr/>
            <a:t>3,299</a:t>
          </a:fld>
          <a:endParaRPr lang="en-IN" sz="1600" b="0" cap="none" spc="0">
            <a:ln w="0"/>
            <a:gradFill flip="none" rotWithShape="1">
              <a:gsLst>
                <a:gs pos="0">
                  <a:srgbClr val="A2C5C8">
                    <a:shade val="30000"/>
                    <a:satMod val="115000"/>
                  </a:srgbClr>
                </a:gs>
                <a:gs pos="50000">
                  <a:srgbClr val="A2C5C8">
                    <a:shade val="67500"/>
                    <a:satMod val="115000"/>
                  </a:srgbClr>
                </a:gs>
                <a:gs pos="100000">
                  <a:srgbClr val="A2C5C8">
                    <a:shade val="100000"/>
                    <a:satMod val="115000"/>
                  </a:srgbClr>
                </a:gs>
              </a:gsLst>
              <a:lin ang="8100000" scaled="1"/>
              <a:tileRect/>
            </a:gradFill>
            <a:effectLst/>
          </a:endParaRPr>
        </a:p>
      </xdr:txBody>
    </xdr:sp>
    <xdr:clientData/>
  </xdr:twoCellAnchor>
  <xdr:twoCellAnchor editAs="absolute">
    <xdr:from>
      <xdr:col>1</xdr:col>
      <xdr:colOff>239805</xdr:colOff>
      <xdr:row>9</xdr:row>
      <xdr:rowOff>108820</xdr:rowOff>
    </xdr:from>
    <xdr:to>
      <xdr:col>2</xdr:col>
      <xdr:colOff>133861</xdr:colOff>
      <xdr:row>11</xdr:row>
      <xdr:rowOff>89979</xdr:rowOff>
    </xdr:to>
    <xdr:sp macro="" textlink="Calcuations!M6">
      <xdr:nvSpPr>
        <xdr:cNvPr id="29" name="TextBox 28">
          <a:extLst>
            <a:ext uri="{FF2B5EF4-FFF2-40B4-BE49-F238E27FC236}">
              <a16:creationId xmlns:a16="http://schemas.microsoft.com/office/drawing/2014/main" id="{3E2F6EFB-D324-5001-E75F-DB46F616F35E}"/>
            </a:ext>
          </a:extLst>
        </xdr:cNvPr>
        <xdr:cNvSpPr txBox="1"/>
      </xdr:nvSpPr>
      <xdr:spPr>
        <a:xfrm>
          <a:off x="349784" y="1852779"/>
          <a:ext cx="844592" cy="342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A509D848-6DA6-4341-811B-CC3BE3F99CC3}" type="TxLink">
            <a:rPr lang="en-US" sz="1600" b="0" i="0" u="none" strike="noStrike" cap="none" spc="0">
              <a:ln w="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effectLst/>
              <a:latin typeface="Calibri"/>
              <a:ea typeface="Calibri"/>
              <a:cs typeface="Calibri"/>
            </a:rPr>
            <a:pPr/>
            <a:t>1094.6k</a:t>
          </a:fld>
          <a:endParaRPr lang="en-IN" sz="1600" b="0" cap="none" spc="0">
            <a:ln w="0"/>
            <a:gradFill flip="none" rotWithShape="1">
              <a:gsLst>
                <a:gs pos="0">
                  <a:srgbClr val="00B0F0">
                    <a:shade val="30000"/>
                    <a:satMod val="115000"/>
                  </a:srgbClr>
                </a:gs>
                <a:gs pos="50000">
                  <a:srgbClr val="00B0F0">
                    <a:shade val="67500"/>
                    <a:satMod val="115000"/>
                  </a:srgbClr>
                </a:gs>
                <a:gs pos="100000">
                  <a:srgbClr val="00B0F0">
                    <a:shade val="100000"/>
                    <a:satMod val="115000"/>
                  </a:srgbClr>
                </a:gs>
              </a:gsLst>
              <a:lin ang="8100000" scaled="1"/>
              <a:tileRect/>
            </a:gradFill>
            <a:effectLst/>
          </a:endParaRPr>
        </a:p>
      </xdr:txBody>
    </xdr:sp>
    <xdr:clientData/>
  </xdr:twoCellAnchor>
  <xdr:twoCellAnchor editAs="absolute">
    <xdr:from>
      <xdr:col>1</xdr:col>
      <xdr:colOff>112914</xdr:colOff>
      <xdr:row>17</xdr:row>
      <xdr:rowOff>109450</xdr:rowOff>
    </xdr:from>
    <xdr:to>
      <xdr:col>2</xdr:col>
      <xdr:colOff>231711</xdr:colOff>
      <xdr:row>19</xdr:row>
      <xdr:rowOff>91126</xdr:rowOff>
    </xdr:to>
    <xdr:sp macro="" textlink="Calcuations!M9">
      <xdr:nvSpPr>
        <xdr:cNvPr id="30" name="TextBox 29">
          <a:extLst>
            <a:ext uri="{FF2B5EF4-FFF2-40B4-BE49-F238E27FC236}">
              <a16:creationId xmlns:a16="http://schemas.microsoft.com/office/drawing/2014/main" id="{6E9450C3-33E4-9DF9-48E5-E71AD1DE75E4}"/>
            </a:ext>
          </a:extLst>
        </xdr:cNvPr>
        <xdr:cNvSpPr txBox="1"/>
      </xdr:nvSpPr>
      <xdr:spPr>
        <a:xfrm>
          <a:off x="222893" y="3298852"/>
          <a:ext cx="1069333" cy="3430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EAE00D1-5B01-4B6D-B24D-866C4920F8B9}" type="TxLink">
            <a:rPr lang="en-US" sz="1600" b="0" i="0" u="none" strike="noStrike" cap="none" spc="0">
              <a:ln w="0"/>
              <a:gradFill flip="none" rotWithShape="1">
                <a:gsLst>
                  <a:gs pos="0">
                    <a:srgbClr val="63F6FD">
                      <a:shade val="30000"/>
                      <a:satMod val="115000"/>
                    </a:srgbClr>
                  </a:gs>
                  <a:gs pos="50000">
                    <a:srgbClr val="63F6FD">
                      <a:shade val="67500"/>
                      <a:satMod val="115000"/>
                    </a:srgbClr>
                  </a:gs>
                  <a:gs pos="100000">
                    <a:srgbClr val="63F6FD">
                      <a:shade val="100000"/>
                      <a:satMod val="115000"/>
                    </a:srgbClr>
                  </a:gs>
                </a:gsLst>
                <a:lin ang="8100000" scaled="1"/>
                <a:tileRect/>
              </a:gradFill>
              <a:effectLst/>
              <a:latin typeface="Calibri"/>
              <a:ea typeface="Calibri"/>
              <a:cs typeface="Calibri"/>
            </a:rPr>
            <a:pPr/>
            <a:t>$ 20.71mn</a:t>
          </a:fld>
          <a:endParaRPr lang="en-IN" sz="1600" b="0" cap="none" spc="0">
            <a:ln w="0"/>
            <a:gradFill flip="none" rotWithShape="1">
              <a:gsLst>
                <a:gs pos="0">
                  <a:srgbClr val="63F6FD">
                    <a:shade val="30000"/>
                    <a:satMod val="115000"/>
                  </a:srgbClr>
                </a:gs>
                <a:gs pos="50000">
                  <a:srgbClr val="63F6FD">
                    <a:shade val="67500"/>
                    <a:satMod val="115000"/>
                  </a:srgbClr>
                </a:gs>
                <a:gs pos="100000">
                  <a:srgbClr val="63F6FD">
                    <a:shade val="100000"/>
                    <a:satMod val="115000"/>
                  </a:srgbClr>
                </a:gs>
              </a:gsLst>
              <a:lin ang="8100000" scaled="1"/>
              <a:tileRect/>
            </a:gradFill>
            <a:effectLst/>
          </a:endParaRPr>
        </a:p>
      </xdr:txBody>
    </xdr:sp>
    <xdr:clientData/>
  </xdr:twoCellAnchor>
  <xdr:twoCellAnchor editAs="absolute">
    <xdr:from>
      <xdr:col>1</xdr:col>
      <xdr:colOff>125384</xdr:colOff>
      <xdr:row>21</xdr:row>
      <xdr:rowOff>160712</xdr:rowOff>
    </xdr:from>
    <xdr:to>
      <xdr:col>2</xdr:col>
      <xdr:colOff>247409</xdr:colOff>
      <xdr:row>23</xdr:row>
      <xdr:rowOff>137738</xdr:rowOff>
    </xdr:to>
    <xdr:sp macro="" textlink="Calcuations!M10">
      <xdr:nvSpPr>
        <xdr:cNvPr id="31" name="TextBox 30">
          <a:extLst>
            <a:ext uri="{FF2B5EF4-FFF2-40B4-BE49-F238E27FC236}">
              <a16:creationId xmlns:a16="http://schemas.microsoft.com/office/drawing/2014/main" id="{6EE8A645-1C7B-759A-8967-3E1E05E71A7D}"/>
            </a:ext>
          </a:extLst>
        </xdr:cNvPr>
        <xdr:cNvSpPr txBox="1"/>
      </xdr:nvSpPr>
      <xdr:spPr>
        <a:xfrm>
          <a:off x="235363" y="4072836"/>
          <a:ext cx="1072561" cy="3383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EB3B009F-3DD9-411C-A5B4-B9B4DF29B537}" type="TxLink">
            <a:rPr lang="en-US" sz="1600" b="0" i="0" u="none" strike="noStrike" cap="none" spc="0">
              <a:ln w="0"/>
              <a:gradFill flip="none" rotWithShape="1">
                <a:gsLst>
                  <a:gs pos="0">
                    <a:srgbClr val="25FB34">
                      <a:shade val="30000"/>
                      <a:satMod val="115000"/>
                    </a:srgbClr>
                  </a:gs>
                  <a:gs pos="50000">
                    <a:srgbClr val="25FB34">
                      <a:shade val="67500"/>
                      <a:satMod val="115000"/>
                    </a:srgbClr>
                  </a:gs>
                  <a:gs pos="100000">
                    <a:srgbClr val="25FB34">
                      <a:shade val="100000"/>
                      <a:satMod val="115000"/>
                    </a:srgbClr>
                  </a:gs>
                </a:gsLst>
                <a:lin ang="2700000" scaled="1"/>
                <a:tileRect/>
              </a:gradFill>
              <a:effectLst/>
              <a:latin typeface="Calibri"/>
              <a:ea typeface="Calibri"/>
              <a:cs typeface="Calibri"/>
            </a:rPr>
            <a:pPr marL="0" indent="0"/>
            <a:t>$ 53.82mn</a:t>
          </a:fld>
          <a:endParaRPr lang="en-IN" sz="1600" b="0" i="0" u="none" strike="noStrike" cap="none" spc="0">
            <a:ln w="0"/>
            <a:gradFill flip="none" rotWithShape="1">
              <a:gsLst>
                <a:gs pos="0">
                  <a:srgbClr val="25FB34">
                    <a:shade val="30000"/>
                    <a:satMod val="115000"/>
                  </a:srgbClr>
                </a:gs>
                <a:gs pos="50000">
                  <a:srgbClr val="25FB34">
                    <a:shade val="67500"/>
                    <a:satMod val="115000"/>
                  </a:srgbClr>
                </a:gs>
                <a:gs pos="100000">
                  <a:srgbClr val="25FB34">
                    <a:shade val="100000"/>
                    <a:satMod val="115000"/>
                  </a:srgbClr>
                </a:gs>
              </a:gsLst>
              <a:lin ang="2700000" scaled="1"/>
              <a:tileRect/>
            </a:gradFill>
            <a:effectLst/>
            <a:latin typeface="Calibri"/>
            <a:ea typeface="Calibri"/>
            <a:cs typeface="Calibri"/>
          </a:endParaRPr>
        </a:p>
      </xdr:txBody>
    </xdr:sp>
    <xdr:clientData/>
  </xdr:twoCellAnchor>
  <xdr:twoCellAnchor editAs="absolute">
    <xdr:from>
      <xdr:col>1</xdr:col>
      <xdr:colOff>358140</xdr:colOff>
      <xdr:row>25</xdr:row>
      <xdr:rowOff>152400</xdr:rowOff>
    </xdr:from>
    <xdr:to>
      <xdr:col>2</xdr:col>
      <xdr:colOff>121920</xdr:colOff>
      <xdr:row>27</xdr:row>
      <xdr:rowOff>133559</xdr:rowOff>
    </xdr:to>
    <xdr:sp macro="" textlink="Calcuations!M11">
      <xdr:nvSpPr>
        <xdr:cNvPr id="32" name="TextBox 31">
          <a:extLst>
            <a:ext uri="{FF2B5EF4-FFF2-40B4-BE49-F238E27FC236}">
              <a16:creationId xmlns:a16="http://schemas.microsoft.com/office/drawing/2014/main" id="{2C2DF2EF-66D3-3CBF-76CD-6A19FA692F81}"/>
            </a:ext>
          </a:extLst>
        </xdr:cNvPr>
        <xdr:cNvSpPr txBox="1"/>
      </xdr:nvSpPr>
      <xdr:spPr>
        <a:xfrm>
          <a:off x="468119" y="4787245"/>
          <a:ext cx="714316" cy="342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223CBE0-889C-4836-AA67-7A7FB814AB4F}" type="TxLink">
            <a:rPr lang="en-US" sz="1600" b="0" i="0" u="none" strike="noStrike" cap="none" spc="0">
              <a:ln w="0"/>
              <a:gradFill flip="none" rotWithShape="1">
                <a:gsLst>
                  <a:gs pos="0">
                    <a:srgbClr val="25FB34">
                      <a:shade val="30000"/>
                      <a:satMod val="115000"/>
                    </a:srgbClr>
                  </a:gs>
                  <a:gs pos="50000">
                    <a:srgbClr val="25FB34">
                      <a:shade val="67500"/>
                      <a:satMod val="115000"/>
                    </a:srgbClr>
                  </a:gs>
                  <a:gs pos="100000">
                    <a:srgbClr val="25FB34">
                      <a:shade val="100000"/>
                      <a:satMod val="115000"/>
                    </a:srgbClr>
                  </a:gs>
                </a:gsLst>
                <a:lin ang="2700000" scaled="1"/>
                <a:tileRect/>
              </a:gradFill>
              <a:effectLst/>
              <a:latin typeface="Calibri"/>
              <a:ea typeface="Calibri"/>
              <a:cs typeface="Calibri"/>
            </a:rPr>
            <a:pPr/>
            <a:t>72.2%</a:t>
          </a:fld>
          <a:endParaRPr lang="en-IN" sz="1600" b="0" cap="none" spc="0">
            <a:ln w="0"/>
            <a:gradFill flip="none" rotWithShape="1">
              <a:gsLst>
                <a:gs pos="0">
                  <a:srgbClr val="25FB34">
                    <a:shade val="30000"/>
                    <a:satMod val="115000"/>
                  </a:srgbClr>
                </a:gs>
                <a:gs pos="50000">
                  <a:srgbClr val="25FB34">
                    <a:shade val="67500"/>
                    <a:satMod val="115000"/>
                  </a:srgbClr>
                </a:gs>
                <a:gs pos="100000">
                  <a:srgbClr val="25FB34">
                    <a:shade val="100000"/>
                    <a:satMod val="115000"/>
                  </a:srgbClr>
                </a:gs>
              </a:gsLst>
              <a:lin ang="2700000" scaled="1"/>
              <a:tileRect/>
            </a:gradFill>
            <a:effectLst/>
          </a:endParaRPr>
        </a:p>
      </xdr:txBody>
    </xdr:sp>
    <xdr:clientData/>
  </xdr:twoCellAnchor>
  <xdr:twoCellAnchor editAs="absolute">
    <xdr:from>
      <xdr:col>12</xdr:col>
      <xdr:colOff>525780</xdr:colOff>
      <xdr:row>0</xdr:row>
      <xdr:rowOff>167640</xdr:rowOff>
    </xdr:from>
    <xdr:to>
      <xdr:col>19</xdr:col>
      <xdr:colOff>335280</xdr:colOff>
      <xdr:row>3</xdr:row>
      <xdr:rowOff>38100</xdr:rowOff>
    </xdr:to>
    <mc:AlternateContent xmlns:mc="http://schemas.openxmlformats.org/markup-compatibility/2006" xmlns:a14="http://schemas.microsoft.com/office/drawing/2010/main">
      <mc:Choice Requires="a14">
        <xdr:graphicFrame macro="">
          <xdr:nvGraphicFramePr>
            <xdr:cNvPr id="33" name="Category 1">
              <a:extLst>
                <a:ext uri="{FF2B5EF4-FFF2-40B4-BE49-F238E27FC236}">
                  <a16:creationId xmlns:a16="http://schemas.microsoft.com/office/drawing/2014/main" id="{00FD6F7C-3648-4231-9DD7-22EB0B1B34A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191500" y="167640"/>
              <a:ext cx="4549140" cy="41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243840</xdr:colOff>
      <xdr:row>6</xdr:row>
      <xdr:rowOff>126492</xdr:rowOff>
    </xdr:from>
    <xdr:to>
      <xdr:col>2</xdr:col>
      <xdr:colOff>190500</xdr:colOff>
      <xdr:row>7</xdr:row>
      <xdr:rowOff>160020</xdr:rowOff>
    </xdr:to>
    <xdr:sp macro="" textlink="Calcuations!N7">
      <xdr:nvSpPr>
        <xdr:cNvPr id="34" name="TextBox 33">
          <a:extLst>
            <a:ext uri="{FF2B5EF4-FFF2-40B4-BE49-F238E27FC236}">
              <a16:creationId xmlns:a16="http://schemas.microsoft.com/office/drawing/2014/main" id="{8ECC99C9-6DD8-A707-52CA-A2E84790D917}"/>
            </a:ext>
          </a:extLst>
        </xdr:cNvPr>
        <xdr:cNvSpPr txBox="1"/>
      </xdr:nvSpPr>
      <xdr:spPr>
        <a:xfrm>
          <a:off x="353819" y="1328410"/>
          <a:ext cx="897196" cy="2142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9E79A0F-320F-46C1-9BE8-C08109645B1C}" type="TxLink">
            <a:rPr lang="en-US" sz="1100" b="0" i="1" u="none" strike="noStrike">
              <a:solidFill>
                <a:schemeClr val="accent2">
                  <a:lumMod val="60000"/>
                  <a:lumOff val="40000"/>
                </a:schemeClr>
              </a:solidFill>
              <a:latin typeface="Calibri"/>
              <a:ea typeface="Calibri"/>
              <a:cs typeface="Calibri"/>
            </a:rPr>
            <a:pPr/>
            <a:t>$ 13.48mn</a:t>
          </a:fld>
          <a:endParaRPr lang="en-IN" sz="1100" i="1">
            <a:solidFill>
              <a:schemeClr val="accent2">
                <a:lumMod val="60000"/>
                <a:lumOff val="40000"/>
              </a:schemeClr>
            </a:solidFill>
          </a:endParaRPr>
        </a:p>
      </xdr:txBody>
    </xdr:sp>
    <xdr:clientData/>
  </xdr:twoCellAnchor>
  <xdr:twoCellAnchor editAs="absolute">
    <xdr:from>
      <xdr:col>1</xdr:col>
      <xdr:colOff>376965</xdr:colOff>
      <xdr:row>10</xdr:row>
      <xdr:rowOff>131680</xdr:rowOff>
    </xdr:from>
    <xdr:to>
      <xdr:col>2</xdr:col>
      <xdr:colOff>1</xdr:colOff>
      <xdr:row>11</xdr:row>
      <xdr:rowOff>144780</xdr:rowOff>
    </xdr:to>
    <xdr:sp macro="" textlink="Calcuations!N6">
      <xdr:nvSpPr>
        <xdr:cNvPr id="35" name="TextBox 34">
          <a:extLst>
            <a:ext uri="{FF2B5EF4-FFF2-40B4-BE49-F238E27FC236}">
              <a16:creationId xmlns:a16="http://schemas.microsoft.com/office/drawing/2014/main" id="{8A977C89-ECF7-4322-C0D5-BCB6E27AB35E}"/>
            </a:ext>
          </a:extLst>
        </xdr:cNvPr>
        <xdr:cNvSpPr txBox="1"/>
      </xdr:nvSpPr>
      <xdr:spPr>
        <a:xfrm>
          <a:off x="486944" y="2056319"/>
          <a:ext cx="573572" cy="193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3D92AE8-7FFF-4BEE-95D3-26B75926A5F2}" type="TxLink">
            <a:rPr lang="en-US" sz="1100" b="0" i="1" u="none" strike="noStrike">
              <a:solidFill>
                <a:schemeClr val="accent2">
                  <a:lumMod val="60000"/>
                  <a:lumOff val="40000"/>
                </a:schemeClr>
              </a:solidFill>
              <a:latin typeface="Calibri"/>
              <a:ea typeface="Calibri"/>
              <a:cs typeface="Calibri"/>
            </a:rPr>
            <a:pPr marL="0" indent="0"/>
            <a:t>225.0k</a:t>
          </a:fld>
          <a:endParaRPr lang="en-IN" sz="1100" b="0" i="1" u="none" strike="noStrike">
            <a:solidFill>
              <a:schemeClr val="accent2">
                <a:lumMod val="60000"/>
                <a:lumOff val="40000"/>
              </a:schemeClr>
            </a:solidFill>
            <a:latin typeface="Calibri"/>
            <a:ea typeface="Calibri"/>
            <a:cs typeface="Calibri"/>
          </a:endParaRPr>
        </a:p>
      </xdr:txBody>
    </xdr:sp>
    <xdr:clientData/>
  </xdr:twoCellAnchor>
  <xdr:twoCellAnchor editAs="absolute">
    <xdr:from>
      <xdr:col>1</xdr:col>
      <xdr:colOff>437942</xdr:colOff>
      <xdr:row>14</xdr:row>
      <xdr:rowOff>125567</xdr:rowOff>
    </xdr:from>
    <xdr:to>
      <xdr:col>2</xdr:col>
      <xdr:colOff>3228</xdr:colOff>
      <xdr:row>16</xdr:row>
      <xdr:rowOff>7620</xdr:rowOff>
    </xdr:to>
    <xdr:sp macro="" textlink="Calcuations!N8">
      <xdr:nvSpPr>
        <xdr:cNvPr id="36" name="TextBox 35">
          <a:extLst>
            <a:ext uri="{FF2B5EF4-FFF2-40B4-BE49-F238E27FC236}">
              <a16:creationId xmlns:a16="http://schemas.microsoft.com/office/drawing/2014/main" id="{E236EF6F-5345-6A92-1EEA-68F16533CBF7}"/>
            </a:ext>
          </a:extLst>
        </xdr:cNvPr>
        <xdr:cNvSpPr txBox="1"/>
      </xdr:nvSpPr>
      <xdr:spPr>
        <a:xfrm>
          <a:off x="547921" y="2772928"/>
          <a:ext cx="515822" cy="2434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F6BFC20-5C57-4968-8A05-DD28BDDD9905}" type="TxLink">
            <a:rPr lang="en-US" sz="1100" b="0" i="1" u="none" strike="noStrike">
              <a:solidFill>
                <a:schemeClr val="accent2">
                  <a:lumMod val="60000"/>
                  <a:lumOff val="40000"/>
                </a:schemeClr>
              </a:solidFill>
              <a:latin typeface="Calibri"/>
              <a:ea typeface="Calibri"/>
              <a:cs typeface="Calibri"/>
            </a:rPr>
            <a:pPr marL="0" indent="0"/>
            <a:t>600</a:t>
          </a:fld>
          <a:endParaRPr lang="en-IN" sz="1100" b="0" i="1" u="none" strike="noStrike">
            <a:solidFill>
              <a:schemeClr val="accent2">
                <a:lumMod val="60000"/>
                <a:lumOff val="40000"/>
              </a:schemeClr>
            </a:solidFill>
            <a:latin typeface="Calibri"/>
            <a:ea typeface="Calibri"/>
            <a:cs typeface="Calibri"/>
          </a:endParaRPr>
        </a:p>
      </xdr:txBody>
    </xdr:sp>
    <xdr:clientData/>
  </xdr:twoCellAnchor>
  <xdr:twoCellAnchor editAs="absolute">
    <xdr:from>
      <xdr:col>1</xdr:col>
      <xdr:colOff>261156</xdr:colOff>
      <xdr:row>18</xdr:row>
      <xdr:rowOff>160020</xdr:rowOff>
    </xdr:from>
    <xdr:to>
      <xdr:col>2</xdr:col>
      <xdr:colOff>205740</xdr:colOff>
      <xdr:row>20</xdr:row>
      <xdr:rowOff>38100</xdr:rowOff>
    </xdr:to>
    <xdr:sp macro="" textlink="Calcuations!N9">
      <xdr:nvSpPr>
        <xdr:cNvPr id="37" name="TextBox 36">
          <a:extLst>
            <a:ext uri="{FF2B5EF4-FFF2-40B4-BE49-F238E27FC236}">
              <a16:creationId xmlns:a16="http://schemas.microsoft.com/office/drawing/2014/main" id="{3762DF92-8460-AC98-7C64-A2290B2DB438}"/>
            </a:ext>
          </a:extLst>
        </xdr:cNvPr>
        <xdr:cNvSpPr txBox="1"/>
      </xdr:nvSpPr>
      <xdr:spPr>
        <a:xfrm>
          <a:off x="371135" y="3530102"/>
          <a:ext cx="895120" cy="239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F5A12A3-7F36-4B19-9E32-4E63E392A36C}" type="TxLink">
            <a:rPr lang="en-US" sz="1100" b="0" i="1" u="none" strike="noStrike">
              <a:solidFill>
                <a:schemeClr val="accent2">
                  <a:lumMod val="60000"/>
                  <a:lumOff val="40000"/>
                </a:schemeClr>
              </a:solidFill>
              <a:latin typeface="Calibri"/>
              <a:ea typeface="Calibri"/>
              <a:cs typeface="Calibri"/>
            </a:rPr>
            <a:pPr marL="0" indent="0"/>
            <a:t>$ 3.56mn</a:t>
          </a:fld>
          <a:endParaRPr lang="en-IN" sz="1100" b="0" i="1" u="none" strike="noStrike">
            <a:solidFill>
              <a:schemeClr val="accent2">
                <a:lumMod val="60000"/>
                <a:lumOff val="40000"/>
              </a:schemeClr>
            </a:solidFill>
            <a:latin typeface="Calibri"/>
            <a:ea typeface="Calibri"/>
            <a:cs typeface="Calibri"/>
          </a:endParaRPr>
        </a:p>
      </xdr:txBody>
    </xdr:sp>
    <xdr:clientData/>
  </xdr:twoCellAnchor>
  <xdr:twoCellAnchor editAs="absolute">
    <xdr:from>
      <xdr:col>1</xdr:col>
      <xdr:colOff>267392</xdr:colOff>
      <xdr:row>23</xdr:row>
      <xdr:rowOff>6927</xdr:rowOff>
    </xdr:from>
    <xdr:to>
      <xdr:col>2</xdr:col>
      <xdr:colOff>137159</xdr:colOff>
      <xdr:row>24</xdr:row>
      <xdr:rowOff>92740</xdr:rowOff>
    </xdr:to>
    <xdr:sp macro="" textlink="Calcuations!N10">
      <xdr:nvSpPr>
        <xdr:cNvPr id="38" name="TextBox 37">
          <a:extLst>
            <a:ext uri="{FF2B5EF4-FFF2-40B4-BE49-F238E27FC236}">
              <a16:creationId xmlns:a16="http://schemas.microsoft.com/office/drawing/2014/main" id="{DB1ACDC4-A427-62FA-3EAF-17A087A1D720}"/>
            </a:ext>
          </a:extLst>
        </xdr:cNvPr>
        <xdr:cNvSpPr txBox="1"/>
      </xdr:nvSpPr>
      <xdr:spPr>
        <a:xfrm>
          <a:off x="377371" y="4280412"/>
          <a:ext cx="820303" cy="2664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BD87F59A-B39A-4193-880A-215C4E98A638}" type="TxLink">
            <a:rPr lang="en-US" sz="1100" b="0" i="1" u="none" strike="noStrike">
              <a:solidFill>
                <a:schemeClr val="accent2">
                  <a:lumMod val="60000"/>
                  <a:lumOff val="40000"/>
                </a:schemeClr>
              </a:solidFill>
              <a:latin typeface="Calibri"/>
              <a:ea typeface="Calibri"/>
              <a:cs typeface="Calibri"/>
            </a:rPr>
            <a:pPr marL="0" indent="0"/>
            <a:t>$ 9.93mn</a:t>
          </a:fld>
          <a:endParaRPr lang="en-IN" sz="1100" b="0" i="1" u="none" strike="noStrike">
            <a:solidFill>
              <a:schemeClr val="accent2">
                <a:lumMod val="60000"/>
                <a:lumOff val="40000"/>
              </a:schemeClr>
            </a:solidFill>
            <a:latin typeface="Calibri"/>
            <a:ea typeface="Calibri"/>
            <a:cs typeface="Calibri"/>
          </a:endParaRPr>
        </a:p>
      </xdr:txBody>
    </xdr:sp>
    <xdr:clientData/>
  </xdr:twoCellAnchor>
  <xdr:twoCellAnchor editAs="absolute">
    <xdr:from>
      <xdr:col>1</xdr:col>
      <xdr:colOff>411480</xdr:colOff>
      <xdr:row>27</xdr:row>
      <xdr:rowOff>0</xdr:rowOff>
    </xdr:from>
    <xdr:to>
      <xdr:col>2</xdr:col>
      <xdr:colOff>15240</xdr:colOff>
      <xdr:row>28</xdr:row>
      <xdr:rowOff>85813</xdr:rowOff>
    </xdr:to>
    <xdr:sp macro="" textlink="Calcuations!N11">
      <xdr:nvSpPr>
        <xdr:cNvPr id="39" name="TextBox 38">
          <a:extLst>
            <a:ext uri="{FF2B5EF4-FFF2-40B4-BE49-F238E27FC236}">
              <a16:creationId xmlns:a16="http://schemas.microsoft.com/office/drawing/2014/main" id="{BEB21245-342C-7681-F320-5B0030CC95AC}"/>
            </a:ext>
          </a:extLst>
        </xdr:cNvPr>
        <xdr:cNvSpPr txBox="1"/>
      </xdr:nvSpPr>
      <xdr:spPr>
        <a:xfrm>
          <a:off x="521459" y="4996206"/>
          <a:ext cx="554296" cy="2664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602AB2A-E5C8-499D-A602-3F7838E53D08}" type="TxLink">
            <a:rPr lang="en-US" sz="1100" b="0" i="1" u="none" strike="noStrike">
              <a:solidFill>
                <a:schemeClr val="accent2">
                  <a:lumMod val="60000"/>
                  <a:lumOff val="40000"/>
                </a:schemeClr>
              </a:solidFill>
              <a:latin typeface="Calibri"/>
              <a:ea typeface="Calibri"/>
              <a:cs typeface="Calibri"/>
            </a:rPr>
            <a:pPr marL="0" indent="0"/>
            <a:t>73.6%</a:t>
          </a:fld>
          <a:endParaRPr lang="en-IN" sz="1100" b="0" i="1" u="none" strike="noStrike">
            <a:solidFill>
              <a:schemeClr val="accent2">
                <a:lumMod val="60000"/>
                <a:lumOff val="40000"/>
              </a:schemeClr>
            </a:solidFill>
            <a:latin typeface="Calibri"/>
            <a:ea typeface="Calibri"/>
            <a:cs typeface="Calibri"/>
          </a:endParaRPr>
        </a:p>
      </xdr:txBody>
    </xdr:sp>
    <xdr:clientData/>
  </xdr:twoCellAnchor>
  <xdr:twoCellAnchor editAs="absolute">
    <xdr:from>
      <xdr:col>1</xdr:col>
      <xdr:colOff>411480</xdr:colOff>
      <xdr:row>32</xdr:row>
      <xdr:rowOff>24588</xdr:rowOff>
    </xdr:from>
    <xdr:to>
      <xdr:col>6</xdr:col>
      <xdr:colOff>190318</xdr:colOff>
      <xdr:row>35</xdr:row>
      <xdr:rowOff>144779</xdr:rowOff>
    </xdr:to>
    <xdr:sp macro="" textlink="">
      <xdr:nvSpPr>
        <xdr:cNvPr id="40" name="Rectangle: Top Corners Rounded 39">
          <a:extLst>
            <a:ext uri="{FF2B5EF4-FFF2-40B4-BE49-F238E27FC236}">
              <a16:creationId xmlns:a16="http://schemas.microsoft.com/office/drawing/2014/main" id="{EF0F8A84-01F8-E46C-FBD9-93E909ADEC5E}"/>
            </a:ext>
          </a:extLst>
        </xdr:cNvPr>
        <xdr:cNvSpPr/>
      </xdr:nvSpPr>
      <xdr:spPr>
        <a:xfrm>
          <a:off x="518160" y="6036768"/>
          <a:ext cx="3009718" cy="554531"/>
        </a:xfrm>
        <a:prstGeom prst="round2SameRect">
          <a:avLst/>
        </a:prstGeom>
        <a:solidFill>
          <a:schemeClr val="bg2">
            <a:lumMod val="25000"/>
          </a:schemeClr>
        </a:solidFill>
        <a:effectLst>
          <a:innerShdw blurRad="114300">
            <a:prstClr val="black"/>
          </a:innerShdw>
        </a:effectLst>
        <a:scene3d>
          <a:camera prst="orthographicFront"/>
          <a:lightRig rig="threePt" dir="t"/>
        </a:scene3d>
        <a:sp3d>
          <a:bevelT w="152400" h="50800" prst="softRound"/>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876301</xdr:colOff>
      <xdr:row>31</xdr:row>
      <xdr:rowOff>180753</xdr:rowOff>
    </xdr:from>
    <xdr:to>
      <xdr:col>2</xdr:col>
      <xdr:colOff>533401</xdr:colOff>
      <xdr:row>35</xdr:row>
      <xdr:rowOff>160018</xdr:rowOff>
    </xdr:to>
    <xdr:pic>
      <xdr:nvPicPr>
        <xdr:cNvPr id="44" name="Graphic 43" descr="A stack of books">
          <a:hlinkClick xmlns:r="http://schemas.openxmlformats.org/officeDocument/2006/relationships" r:id="rId12"/>
          <a:extLst>
            <a:ext uri="{FF2B5EF4-FFF2-40B4-BE49-F238E27FC236}">
              <a16:creationId xmlns:a16="http://schemas.microsoft.com/office/drawing/2014/main" id="{01E8F109-C846-8E41-7BDC-A729D2547D4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82981" y="6010053"/>
          <a:ext cx="609600" cy="596485"/>
        </a:xfrm>
        <a:prstGeom prst="rect">
          <a:avLst/>
        </a:prstGeom>
      </xdr:spPr>
    </xdr:pic>
    <xdr:clientData/>
  </xdr:twoCellAnchor>
  <xdr:twoCellAnchor editAs="absolute">
    <xdr:from>
      <xdr:col>3</xdr:col>
      <xdr:colOff>335279</xdr:colOff>
      <xdr:row>31</xdr:row>
      <xdr:rowOff>157135</xdr:rowOff>
    </xdr:from>
    <xdr:to>
      <xdr:col>5</xdr:col>
      <xdr:colOff>124804</xdr:colOff>
      <xdr:row>35</xdr:row>
      <xdr:rowOff>144780</xdr:rowOff>
    </xdr:to>
    <xdr:pic>
      <xdr:nvPicPr>
        <xdr:cNvPr id="48" name="Graphic 47" descr="Graph paper with calculator, ruler, highlighter, and pencils">
          <a:hlinkClick xmlns:r="http://schemas.openxmlformats.org/officeDocument/2006/relationships" r:id="rId15"/>
          <a:extLst>
            <a:ext uri="{FF2B5EF4-FFF2-40B4-BE49-F238E27FC236}">
              <a16:creationId xmlns:a16="http://schemas.microsoft.com/office/drawing/2014/main" id="{4A91DA09-F2A2-861F-55C5-F3628B01BFA8}"/>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004059" y="5986435"/>
          <a:ext cx="604865" cy="604865"/>
        </a:xfrm>
        <a:prstGeom prst="rect">
          <a:avLst/>
        </a:prstGeom>
      </xdr:spPr>
    </xdr:pic>
    <xdr:clientData/>
  </xdr:twoCellAnchor>
  <xdr:twoCellAnchor editAs="absolute">
    <xdr:from>
      <xdr:col>2</xdr:col>
      <xdr:colOff>403860</xdr:colOff>
      <xdr:row>32</xdr:row>
      <xdr:rowOff>9568</xdr:rowOff>
    </xdr:from>
    <xdr:to>
      <xdr:col>3</xdr:col>
      <xdr:colOff>401911</xdr:colOff>
      <xdr:row>35</xdr:row>
      <xdr:rowOff>182879</xdr:rowOff>
    </xdr:to>
    <xdr:pic>
      <xdr:nvPicPr>
        <xdr:cNvPr id="50" name="Graphic 49" descr="Graph paper with paints, pencil, and a ruler">
          <a:hlinkClick xmlns:r="http://schemas.openxmlformats.org/officeDocument/2006/relationships" r:id="rId18"/>
          <a:extLst>
            <a:ext uri="{FF2B5EF4-FFF2-40B4-BE49-F238E27FC236}">
              <a16:creationId xmlns:a16="http://schemas.microsoft.com/office/drawing/2014/main" id="{7DFD3840-DAF8-2BF8-0C09-0BFA82A9F68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463040" y="6021748"/>
          <a:ext cx="607651" cy="607651"/>
        </a:xfrm>
        <a:prstGeom prst="rect">
          <a:avLst/>
        </a:prstGeom>
      </xdr:spPr>
    </xdr:pic>
    <xdr:clientData/>
  </xdr:twoCellAnchor>
  <xdr:twoCellAnchor editAs="absolute">
    <xdr:from>
      <xdr:col>5</xdr:col>
      <xdr:colOff>80232</xdr:colOff>
      <xdr:row>31</xdr:row>
      <xdr:rowOff>171602</xdr:rowOff>
    </xdr:from>
    <xdr:to>
      <xdr:col>6</xdr:col>
      <xdr:colOff>105360</xdr:colOff>
      <xdr:row>35</xdr:row>
      <xdr:rowOff>138861</xdr:rowOff>
    </xdr:to>
    <xdr:pic>
      <xdr:nvPicPr>
        <xdr:cNvPr id="51" name="Picture 50">
          <a:hlinkClick xmlns:r="http://schemas.openxmlformats.org/officeDocument/2006/relationships" r:id="rId21"/>
          <a:extLst>
            <a:ext uri="{FF2B5EF4-FFF2-40B4-BE49-F238E27FC236}">
              <a16:creationId xmlns:a16="http://schemas.microsoft.com/office/drawing/2014/main" id="{2F3C089F-4AD1-4813-B957-D404DD4C4A7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70479" y="5939078"/>
          <a:ext cx="881396" cy="577880"/>
        </a:xfrm>
        <a:prstGeom prst="rect">
          <a:avLst/>
        </a:prstGeom>
      </xdr:spPr>
    </xdr:pic>
    <xdr:clientData/>
  </xdr:twoCellAnchor>
  <mc:AlternateContent xmlns:mc="http://schemas.openxmlformats.org/markup-compatibility/2006">
    <mc:Choice xmlns:a14="http://schemas.microsoft.com/office/drawing/2010/main" Requires="a14">
      <xdr:twoCellAnchor editAs="absolute">
        <xdr:from>
          <xdr:col>5</xdr:col>
          <xdr:colOff>3089</xdr:colOff>
          <xdr:row>5</xdr:row>
          <xdr:rowOff>17319</xdr:rowOff>
        </xdr:from>
        <xdr:to>
          <xdr:col>5</xdr:col>
          <xdr:colOff>818164</xdr:colOff>
          <xdr:row>9</xdr:row>
          <xdr:rowOff>165432</xdr:rowOff>
        </xdr:to>
        <xdr:pic>
          <xdr:nvPicPr>
            <xdr:cNvPr id="55" name="Picture 54">
              <a:extLst>
                <a:ext uri="{FF2B5EF4-FFF2-40B4-BE49-F238E27FC236}">
                  <a16:creationId xmlns:a16="http://schemas.microsoft.com/office/drawing/2014/main" id="{684DCD20-2827-45FF-962C-23647C800DB8}"/>
                </a:ext>
              </a:extLst>
            </xdr:cNvPr>
            <xdr:cNvPicPr>
              <a:picLocks noChangeAspect="1"/>
              <a:extLst>
                <a:ext uri="{84589F7E-364E-4C9E-8A38-B11213B215E9}">
                  <a14:cameraTool cellRange="map.1" spid="_x0000_s4907"/>
                </a:ext>
              </a:extLst>
            </xdr:cNvPicPr>
          </xdr:nvPicPr>
          <xdr:blipFill>
            <a:blip xmlns:r="http://schemas.openxmlformats.org/officeDocument/2006/relationships" r:embed="rId23">
              <a:duotone>
                <a:schemeClr val="accent6">
                  <a:shade val="45000"/>
                  <a:satMod val="135000"/>
                </a:schemeClr>
                <a:prstClr val="white"/>
              </a:duotone>
            </a:blip>
            <a:stretch>
              <a:fillRect/>
            </a:stretch>
          </xdr:blipFill>
          <xdr:spPr>
            <a:xfrm>
              <a:off x="2869265" y="1039092"/>
              <a:ext cx="814712" cy="875476"/>
            </a:xfrm>
            <a:prstGeom prst="rect">
              <a:avLst/>
            </a:prstGeom>
            <a:effectLst>
              <a:glow rad="228600">
                <a:srgbClr val="25FB34">
                  <a:alpha val="24000"/>
                </a:srgbClr>
              </a:glow>
              <a:outerShdw blurRad="50800" dist="38100" dir="5400000" algn="t" rotWithShape="0">
                <a:prstClr val="black">
                  <a:alpha val="40000"/>
                </a:prstClr>
              </a:outerShdw>
              <a:reflection blurRad="6350" stA="50000" endA="300" endPos="55000" dir="5400000" sy="-100000" algn="bl" rotWithShape="0"/>
            </a:effec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3089</xdr:colOff>
          <xdr:row>8</xdr:row>
          <xdr:rowOff>160020</xdr:rowOff>
        </xdr:from>
        <xdr:to>
          <xdr:col>5</xdr:col>
          <xdr:colOff>818164</xdr:colOff>
          <xdr:row>13</xdr:row>
          <xdr:rowOff>145620</xdr:rowOff>
        </xdr:to>
        <xdr:pic>
          <xdr:nvPicPr>
            <xdr:cNvPr id="56" name="Picture 55">
              <a:extLst>
                <a:ext uri="{FF2B5EF4-FFF2-40B4-BE49-F238E27FC236}">
                  <a16:creationId xmlns:a16="http://schemas.microsoft.com/office/drawing/2014/main" id="{5E85B071-A1BE-1580-4780-FCA86B2B7AE0}"/>
                </a:ext>
              </a:extLst>
            </xdr:cNvPr>
            <xdr:cNvPicPr>
              <a:picLocks noChangeAspect="1"/>
              <a:extLst>
                <a:ext uri="{84589F7E-364E-4C9E-8A38-B11213B215E9}">
                  <a14:cameraTool cellRange="map.2" spid="_x0000_s4908"/>
                </a:ext>
              </a:extLst>
            </xdr:cNvPicPr>
          </xdr:nvPicPr>
          <xdr:blipFill>
            <a:blip xmlns:r="http://schemas.openxmlformats.org/officeDocument/2006/relationships" r:embed="rId24">
              <a:duotone>
                <a:schemeClr val="accent3">
                  <a:shade val="45000"/>
                  <a:satMod val="135000"/>
                </a:schemeClr>
                <a:prstClr val="white"/>
              </a:duotone>
            </a:blip>
            <a:stretch>
              <a:fillRect/>
            </a:stretch>
          </xdr:blipFill>
          <xdr:spPr>
            <a:xfrm>
              <a:off x="2880349" y="1737360"/>
              <a:ext cx="818175" cy="900000"/>
            </a:xfrm>
            <a:prstGeom prst="rect">
              <a:avLst/>
            </a:prstGeom>
            <a:noFill/>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3089</xdr:colOff>
          <xdr:row>13</xdr:row>
          <xdr:rowOff>30480</xdr:rowOff>
        </xdr:from>
        <xdr:to>
          <xdr:col>5</xdr:col>
          <xdr:colOff>818164</xdr:colOff>
          <xdr:row>18</xdr:row>
          <xdr:rowOff>13674</xdr:rowOff>
        </xdr:to>
        <xdr:pic>
          <xdr:nvPicPr>
            <xdr:cNvPr id="57" name="Picture 56">
              <a:extLst>
                <a:ext uri="{FF2B5EF4-FFF2-40B4-BE49-F238E27FC236}">
                  <a16:creationId xmlns:a16="http://schemas.microsoft.com/office/drawing/2014/main" id="{D0B6DED0-9683-558D-A331-4497BD3CA665}"/>
                </a:ext>
              </a:extLst>
            </xdr:cNvPr>
            <xdr:cNvPicPr>
              <a:picLocks noChangeAspect="1"/>
              <a:extLst>
                <a:ext uri="{84589F7E-364E-4C9E-8A38-B11213B215E9}">
                  <a14:cameraTool cellRange="map.3" spid="_x0000_s4909"/>
                </a:ext>
              </a:extLst>
            </xdr:cNvPicPr>
          </xdr:nvPicPr>
          <xdr:blipFill>
            <a:blip xmlns:r="http://schemas.openxmlformats.org/officeDocument/2006/relationships" r:embed="rId25">
              <a:duotone>
                <a:schemeClr val="accent3">
                  <a:shade val="45000"/>
                  <a:satMod val="135000"/>
                </a:schemeClr>
                <a:prstClr val="white"/>
              </a:duotone>
            </a:blip>
            <a:stretch>
              <a:fillRect/>
            </a:stretch>
          </xdr:blipFill>
          <xdr:spPr>
            <a:xfrm>
              <a:off x="2918449" y="2522220"/>
              <a:ext cx="818175" cy="900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3089</xdr:colOff>
          <xdr:row>16</xdr:row>
          <xdr:rowOff>167640</xdr:rowOff>
        </xdr:from>
        <xdr:to>
          <xdr:col>5</xdr:col>
          <xdr:colOff>818164</xdr:colOff>
          <xdr:row>21</xdr:row>
          <xdr:rowOff>148828</xdr:rowOff>
        </xdr:to>
        <xdr:pic>
          <xdr:nvPicPr>
            <xdr:cNvPr id="58" name="Picture 57">
              <a:extLst>
                <a:ext uri="{FF2B5EF4-FFF2-40B4-BE49-F238E27FC236}">
                  <a16:creationId xmlns:a16="http://schemas.microsoft.com/office/drawing/2014/main" id="{6F67CF04-5DC9-7D81-D781-077784522B74}"/>
                </a:ext>
              </a:extLst>
            </xdr:cNvPr>
            <xdr:cNvPicPr>
              <a:picLocks noChangeAspect="1"/>
              <a:extLst>
                <a:ext uri="{84589F7E-364E-4C9E-8A38-B11213B215E9}">
                  <a14:cameraTool cellRange="map.4" spid="_x0000_s4910"/>
                </a:ext>
              </a:extLst>
            </xdr:cNvPicPr>
          </xdr:nvPicPr>
          <xdr:blipFill>
            <a:blip xmlns:r="http://schemas.openxmlformats.org/officeDocument/2006/relationships" r:embed="rId26">
              <a:duotone>
                <a:schemeClr val="accent3">
                  <a:shade val="45000"/>
                  <a:satMod val="135000"/>
                </a:schemeClr>
                <a:prstClr val="white"/>
              </a:duotone>
            </a:blip>
            <a:stretch>
              <a:fillRect/>
            </a:stretch>
          </xdr:blipFill>
          <xdr:spPr>
            <a:xfrm>
              <a:off x="2865109" y="3208020"/>
              <a:ext cx="818175" cy="900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3089</xdr:colOff>
          <xdr:row>21</xdr:row>
          <xdr:rowOff>15240</xdr:rowOff>
        </xdr:from>
        <xdr:to>
          <xdr:col>5</xdr:col>
          <xdr:colOff>818164</xdr:colOff>
          <xdr:row>26</xdr:row>
          <xdr:rowOff>841</xdr:rowOff>
        </xdr:to>
        <xdr:pic>
          <xdr:nvPicPr>
            <xdr:cNvPr id="59" name="Picture 58">
              <a:extLst>
                <a:ext uri="{FF2B5EF4-FFF2-40B4-BE49-F238E27FC236}">
                  <a16:creationId xmlns:a16="http://schemas.microsoft.com/office/drawing/2014/main" id="{189BE198-972E-AA33-B9E0-EFFBC9F27632}"/>
                </a:ext>
              </a:extLst>
            </xdr:cNvPr>
            <xdr:cNvPicPr>
              <a:picLocks noChangeAspect="1"/>
              <a:extLst>
                <a:ext uri="{84589F7E-364E-4C9E-8A38-B11213B215E9}">
                  <a14:cameraTool cellRange="map.5" spid="_x0000_s4911"/>
                </a:ext>
              </a:extLst>
            </xdr:cNvPicPr>
          </xdr:nvPicPr>
          <xdr:blipFill>
            <a:blip xmlns:r="http://schemas.openxmlformats.org/officeDocument/2006/relationships" r:embed="rId27">
              <a:duotone>
                <a:schemeClr val="accent3">
                  <a:shade val="45000"/>
                  <a:satMod val="135000"/>
                </a:schemeClr>
                <a:prstClr val="white"/>
              </a:duotone>
            </a:blip>
            <a:stretch>
              <a:fillRect/>
            </a:stretch>
          </xdr:blipFill>
          <xdr:spPr>
            <a:xfrm>
              <a:off x="2880349" y="3924300"/>
              <a:ext cx="818175" cy="900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5</xdr:col>
          <xdr:colOff>3088</xdr:colOff>
          <xdr:row>24</xdr:row>
          <xdr:rowOff>144780</xdr:rowOff>
        </xdr:from>
        <xdr:to>
          <xdr:col>5</xdr:col>
          <xdr:colOff>818163</xdr:colOff>
          <xdr:row>29</xdr:row>
          <xdr:rowOff>46500</xdr:rowOff>
        </xdr:to>
        <xdr:pic>
          <xdr:nvPicPr>
            <xdr:cNvPr id="60" name="Picture 59">
              <a:extLst>
                <a:ext uri="{FF2B5EF4-FFF2-40B4-BE49-F238E27FC236}">
                  <a16:creationId xmlns:a16="http://schemas.microsoft.com/office/drawing/2014/main" id="{015F37D6-FE38-DA1D-F919-617A32AF9182}"/>
                </a:ext>
              </a:extLst>
            </xdr:cNvPr>
            <xdr:cNvPicPr>
              <a:picLocks noChangeAspect="1"/>
              <a:extLst>
                <a:ext uri="{84589F7E-364E-4C9E-8A38-B11213B215E9}">
                  <a14:cameraTool cellRange="map.6" spid="_x0000_s4912"/>
                </a:ext>
              </a:extLst>
            </xdr:cNvPicPr>
          </xdr:nvPicPr>
          <xdr:blipFill>
            <a:blip xmlns:r="http://schemas.openxmlformats.org/officeDocument/2006/relationships" r:embed="rId28">
              <a:duotone>
                <a:schemeClr val="accent3">
                  <a:shade val="45000"/>
                  <a:satMod val="135000"/>
                </a:schemeClr>
                <a:prstClr val="white"/>
              </a:duotone>
            </a:blip>
            <a:stretch>
              <a:fillRect/>
            </a:stretch>
          </xdr:blipFill>
          <xdr:spPr>
            <a:xfrm>
              <a:off x="2872728" y="4602480"/>
              <a:ext cx="818175" cy="815340"/>
            </a:xfrm>
            <a:prstGeom prst="rect">
              <a:avLst/>
            </a:prstGeom>
          </xdr:spPr>
        </xdr:pic>
        <xdr:clientData/>
      </xdr:twoCellAnchor>
    </mc:Choice>
    <mc:Fallback/>
  </mc:AlternateContent>
  <xdr:twoCellAnchor editAs="absolute">
    <xdr:from>
      <xdr:col>4</xdr:col>
      <xdr:colOff>102712</xdr:colOff>
      <xdr:row>4</xdr:row>
      <xdr:rowOff>117395</xdr:rowOff>
    </xdr:from>
    <xdr:to>
      <xdr:col>5</xdr:col>
      <xdr:colOff>91440</xdr:colOff>
      <xdr:row>4</xdr:row>
      <xdr:rowOff>279662</xdr:rowOff>
    </xdr:to>
    <xdr:pic>
      <xdr:nvPicPr>
        <xdr:cNvPr id="62" name="Picture 61">
          <a:extLst>
            <a:ext uri="{FF2B5EF4-FFF2-40B4-BE49-F238E27FC236}">
              <a16:creationId xmlns:a16="http://schemas.microsoft.com/office/drawing/2014/main" id="{2C5219E3-6DD1-2261-5A3F-24CA948732DB}"/>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312512" y="848915"/>
          <a:ext cx="263048" cy="162267"/>
        </a:xfrm>
        <a:prstGeom prst="rect">
          <a:avLst/>
        </a:prstGeom>
      </xdr:spPr>
    </xdr:pic>
    <xdr:clientData/>
  </xdr:twoCellAnchor>
  <xdr:twoCellAnchor editAs="absolute">
    <xdr:from>
      <xdr:col>7</xdr:col>
      <xdr:colOff>198120</xdr:colOff>
      <xdr:row>4</xdr:row>
      <xdr:rowOff>167640</xdr:rowOff>
    </xdr:from>
    <xdr:to>
      <xdr:col>13</xdr:col>
      <xdr:colOff>708660</xdr:colOff>
      <xdr:row>16</xdr:row>
      <xdr:rowOff>144780</xdr:rowOff>
    </xdr:to>
    <xdr:graphicFrame macro="">
      <xdr:nvGraphicFramePr>
        <xdr:cNvPr id="8" name="Chart 7">
          <a:extLst>
            <a:ext uri="{FF2B5EF4-FFF2-40B4-BE49-F238E27FC236}">
              <a16:creationId xmlns:a16="http://schemas.microsoft.com/office/drawing/2014/main" id="{77052881-4EB7-43AC-9C36-B16DFAA70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editAs="absolute">
    <xdr:from>
      <xdr:col>10</xdr:col>
      <xdr:colOff>137160</xdr:colOff>
      <xdr:row>8</xdr:row>
      <xdr:rowOff>137160</xdr:rowOff>
    </xdr:from>
    <xdr:to>
      <xdr:col>11</xdr:col>
      <xdr:colOff>632460</xdr:colOff>
      <xdr:row>13</xdr:row>
      <xdr:rowOff>144780</xdr:rowOff>
    </xdr:to>
    <xdr:cxnSp macro="">
      <xdr:nvCxnSpPr>
        <xdr:cNvPr id="42" name="Straight Connector 41">
          <a:extLst>
            <a:ext uri="{FF2B5EF4-FFF2-40B4-BE49-F238E27FC236}">
              <a16:creationId xmlns:a16="http://schemas.microsoft.com/office/drawing/2014/main" id="{5DFD5486-42B2-8E67-C742-833533CCED7A}"/>
            </a:ext>
          </a:extLst>
        </xdr:cNvPr>
        <xdr:cNvCxnSpPr/>
      </xdr:nvCxnSpPr>
      <xdr:spPr>
        <a:xfrm flipV="1">
          <a:off x="5806440" y="1714500"/>
          <a:ext cx="1684020" cy="92202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190500</xdr:colOff>
      <xdr:row>8</xdr:row>
      <xdr:rowOff>167640</xdr:rowOff>
    </xdr:from>
    <xdr:to>
      <xdr:col>11</xdr:col>
      <xdr:colOff>693420</xdr:colOff>
      <xdr:row>13</xdr:row>
      <xdr:rowOff>83820</xdr:rowOff>
    </xdr:to>
    <xdr:cxnSp macro="">
      <xdr:nvCxnSpPr>
        <xdr:cNvPr id="24" name="Straight Connector 23">
          <a:extLst>
            <a:ext uri="{FF2B5EF4-FFF2-40B4-BE49-F238E27FC236}">
              <a16:creationId xmlns:a16="http://schemas.microsoft.com/office/drawing/2014/main" id="{D10FA467-3595-27F0-7F2F-FB3CF51AA608}"/>
            </a:ext>
          </a:extLst>
        </xdr:cNvPr>
        <xdr:cNvCxnSpPr/>
      </xdr:nvCxnSpPr>
      <xdr:spPr>
        <a:xfrm>
          <a:off x="5859780" y="1744980"/>
          <a:ext cx="1691640" cy="830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617220</xdr:colOff>
      <xdr:row>9</xdr:row>
      <xdr:rowOff>76200</xdr:rowOff>
    </xdr:from>
    <xdr:to>
      <xdr:col>11</xdr:col>
      <xdr:colOff>251460</xdr:colOff>
      <xdr:row>13</xdr:row>
      <xdr:rowOff>30480</xdr:rowOff>
    </xdr:to>
    <xdr:sp macro="" textlink="">
      <xdr:nvSpPr>
        <xdr:cNvPr id="47" name="Oval 46">
          <a:extLst>
            <a:ext uri="{FF2B5EF4-FFF2-40B4-BE49-F238E27FC236}">
              <a16:creationId xmlns:a16="http://schemas.microsoft.com/office/drawing/2014/main" id="{6DA23B98-CE40-CDDE-0496-09BB9CB7CF58}"/>
            </a:ext>
          </a:extLst>
        </xdr:cNvPr>
        <xdr:cNvSpPr/>
      </xdr:nvSpPr>
      <xdr:spPr>
        <a:xfrm>
          <a:off x="6286500" y="1836420"/>
          <a:ext cx="822960" cy="685800"/>
        </a:xfrm>
        <a:prstGeom prst="ellipse">
          <a:avLst/>
        </a:prstGeom>
        <a:solidFill>
          <a:schemeClr val="tx1">
            <a:lumMod val="95000"/>
            <a:lumOff val="5000"/>
          </a:schemeClr>
        </a:solidFill>
        <a:ln>
          <a:solidFill>
            <a:schemeClr val="tx1">
              <a:lumMod val="95000"/>
              <a:lumOff val="5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ln>
              <a:solidFill>
                <a:schemeClr val="tx1">
                  <a:lumMod val="95000"/>
                  <a:lumOff val="5000"/>
                </a:schemeClr>
              </a:solidFill>
            </a:ln>
            <a:solidFill>
              <a:schemeClr val="bg2">
                <a:lumMod val="10000"/>
              </a:schemeClr>
            </a:solidFill>
          </a:endParaRPr>
        </a:p>
      </xdr:txBody>
    </xdr:sp>
    <xdr:clientData/>
  </xdr:twoCellAnchor>
  <xdr:twoCellAnchor editAs="absolute">
    <xdr:from>
      <xdr:col>10</xdr:col>
      <xdr:colOff>643011</xdr:colOff>
      <xdr:row>9</xdr:row>
      <xdr:rowOff>60805</xdr:rowOff>
    </xdr:from>
    <xdr:to>
      <xdr:col>11</xdr:col>
      <xdr:colOff>231206</xdr:colOff>
      <xdr:row>13</xdr:row>
      <xdr:rowOff>152593</xdr:rowOff>
    </xdr:to>
    <xdr:sp macro="" textlink="">
      <xdr:nvSpPr>
        <xdr:cNvPr id="54" name="TextBox 53">
          <a:extLst>
            <a:ext uri="{FF2B5EF4-FFF2-40B4-BE49-F238E27FC236}">
              <a16:creationId xmlns:a16="http://schemas.microsoft.com/office/drawing/2014/main" id="{2FC66DFC-C4CE-2DA3-247E-6054C1E97F73}"/>
            </a:ext>
          </a:extLst>
        </xdr:cNvPr>
        <xdr:cNvSpPr txBox="1"/>
      </xdr:nvSpPr>
      <xdr:spPr>
        <a:xfrm>
          <a:off x="6312291" y="1821025"/>
          <a:ext cx="776915" cy="8233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IN" sz="1600" b="1" cap="none" spc="0">
              <a:ln w="0"/>
              <a:solidFill>
                <a:schemeClr val="accent1">
                  <a:lumMod val="60000"/>
                  <a:lumOff val="40000"/>
                </a:schemeClr>
              </a:solidFill>
              <a:effectLst>
                <a:glow rad="228600">
                  <a:schemeClr val="accent1">
                    <a:satMod val="175000"/>
                    <a:alpha val="40000"/>
                  </a:schemeClr>
                </a:glow>
                <a:outerShdw blurRad="38100" dist="25400" dir="5400000" algn="ctr" rotWithShape="0">
                  <a:srgbClr val="6E747A">
                    <a:alpha val="43000"/>
                  </a:srgbClr>
                </a:outerShdw>
              </a:effectLst>
              <a:latin typeface="Arabic Typesetting" panose="03020402040406030203" pitchFamily="66" charset="-78"/>
              <a:cs typeface="Arabic Typesetting" panose="03020402040406030203" pitchFamily="66" charset="-78"/>
            </a:rPr>
            <a:t>Sales</a:t>
          </a:r>
          <a:r>
            <a:rPr lang="en-IN" sz="1600" b="1" cap="none" spc="0" baseline="0">
              <a:ln w="0"/>
              <a:solidFill>
                <a:schemeClr val="accent1">
                  <a:lumMod val="60000"/>
                  <a:lumOff val="40000"/>
                </a:schemeClr>
              </a:solidFill>
              <a:effectLst>
                <a:glow rad="228600">
                  <a:schemeClr val="accent1">
                    <a:satMod val="175000"/>
                    <a:alpha val="40000"/>
                  </a:schemeClr>
                </a:glow>
                <a:outerShdw blurRad="38100" dist="25400" dir="5400000" algn="ctr" rotWithShape="0">
                  <a:srgbClr val="6E747A">
                    <a:alpha val="43000"/>
                  </a:srgbClr>
                </a:outerShdw>
              </a:effectLst>
              <a:latin typeface="Arabic Typesetting" panose="03020402040406030203" pitchFamily="66" charset="-78"/>
              <a:cs typeface="Arabic Typesetting" panose="03020402040406030203" pitchFamily="66" charset="-78"/>
            </a:rPr>
            <a:t> </a:t>
          </a:r>
          <a:r>
            <a:rPr lang="en-IN" sz="1600" b="1" cap="none" spc="0">
              <a:ln w="0"/>
              <a:solidFill>
                <a:schemeClr val="accent1">
                  <a:lumMod val="60000"/>
                  <a:lumOff val="40000"/>
                </a:schemeClr>
              </a:solidFill>
              <a:effectLst>
                <a:glow rad="228600">
                  <a:schemeClr val="accent1">
                    <a:satMod val="175000"/>
                    <a:alpha val="40000"/>
                  </a:schemeClr>
                </a:glow>
                <a:outerShdw blurRad="38100" dist="25400" dir="5400000" algn="ctr" rotWithShape="0">
                  <a:srgbClr val="6E747A">
                    <a:alpha val="43000"/>
                  </a:srgbClr>
                </a:outerShdw>
              </a:effectLst>
              <a:latin typeface="Arabic Typesetting" panose="03020402040406030203" pitchFamily="66" charset="-78"/>
              <a:cs typeface="Arabic Typesetting" panose="03020402040406030203" pitchFamily="66" charset="-78"/>
            </a:rPr>
            <a:t>&amp; </a:t>
          </a:r>
        </a:p>
        <a:p>
          <a:pPr algn="ctr"/>
          <a:r>
            <a:rPr lang="en-IN" sz="1600" b="1" cap="none" spc="0">
              <a:ln w="0"/>
              <a:solidFill>
                <a:schemeClr val="accent1">
                  <a:lumMod val="60000"/>
                  <a:lumOff val="40000"/>
                </a:schemeClr>
              </a:solidFill>
              <a:effectLst>
                <a:glow rad="228600">
                  <a:schemeClr val="accent1">
                    <a:satMod val="175000"/>
                    <a:alpha val="40000"/>
                  </a:schemeClr>
                </a:glow>
                <a:outerShdw blurRad="38100" dist="25400" dir="5400000" algn="ctr" rotWithShape="0">
                  <a:srgbClr val="6E747A">
                    <a:alpha val="43000"/>
                  </a:srgbClr>
                </a:outerShdw>
              </a:effectLst>
              <a:latin typeface="Arabic Typesetting" panose="03020402040406030203" pitchFamily="66" charset="-78"/>
              <a:cs typeface="Arabic Typesetting" panose="03020402040406030203" pitchFamily="66" charset="-78"/>
            </a:rPr>
            <a:t>Profit by </a:t>
          </a:r>
        </a:p>
        <a:p>
          <a:pPr algn="ctr"/>
          <a:r>
            <a:rPr lang="en-IN" sz="1600" b="1" cap="none" spc="0">
              <a:ln w="0"/>
              <a:solidFill>
                <a:schemeClr val="accent1">
                  <a:lumMod val="60000"/>
                  <a:lumOff val="40000"/>
                </a:schemeClr>
              </a:solidFill>
              <a:effectLst>
                <a:glow rad="228600">
                  <a:schemeClr val="accent1">
                    <a:satMod val="175000"/>
                    <a:alpha val="40000"/>
                  </a:schemeClr>
                </a:glow>
                <a:outerShdw blurRad="38100" dist="25400" dir="5400000" algn="ctr" rotWithShape="0">
                  <a:srgbClr val="6E747A">
                    <a:alpha val="43000"/>
                  </a:srgbClr>
                </a:outerShdw>
              </a:effectLst>
              <a:latin typeface="Arabic Typesetting" panose="03020402040406030203" pitchFamily="66" charset="-78"/>
              <a:cs typeface="Arabic Typesetting" panose="03020402040406030203" pitchFamily="66" charset="-78"/>
            </a:rPr>
            <a:t>Teams</a:t>
          </a:r>
        </a:p>
      </xdr:txBody>
    </xdr:sp>
    <xdr:clientData/>
  </xdr:twoCellAnchor>
  <xdr:twoCellAnchor editAs="absolute">
    <xdr:from>
      <xdr:col>1</xdr:col>
      <xdr:colOff>381000</xdr:colOff>
      <xdr:row>21</xdr:row>
      <xdr:rowOff>45720</xdr:rowOff>
    </xdr:from>
    <xdr:to>
      <xdr:col>1</xdr:col>
      <xdr:colOff>541020</xdr:colOff>
      <xdr:row>22</xdr:row>
      <xdr:rowOff>22860</xdr:rowOff>
    </xdr:to>
    <xdr:pic>
      <xdr:nvPicPr>
        <xdr:cNvPr id="69" name="Graphic 68" descr="Upward trend outline">
          <a:extLst>
            <a:ext uri="{FF2B5EF4-FFF2-40B4-BE49-F238E27FC236}">
              <a16:creationId xmlns:a16="http://schemas.microsoft.com/office/drawing/2014/main" id="{220FA81B-E732-9D5E-CCEA-1C40EE5A398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490979" y="3957844"/>
          <a:ext cx="160020" cy="157820"/>
        </a:xfrm>
        <a:prstGeom prst="rect">
          <a:avLst/>
        </a:prstGeom>
      </xdr:spPr>
    </xdr:pic>
    <xdr:clientData/>
  </xdr:twoCellAnchor>
  <xdr:twoCellAnchor editAs="absolute">
    <xdr:from>
      <xdr:col>12</xdr:col>
      <xdr:colOff>597315</xdr:colOff>
      <xdr:row>15</xdr:row>
      <xdr:rowOff>175260</xdr:rowOff>
    </xdr:from>
    <xdr:to>
      <xdr:col>13</xdr:col>
      <xdr:colOff>662385</xdr:colOff>
      <xdr:row>17</xdr:row>
      <xdr:rowOff>0</xdr:rowOff>
    </xdr:to>
    <xdr:sp macro="" textlink="">
      <xdr:nvSpPr>
        <xdr:cNvPr id="79" name="TextBox 78">
          <a:extLst>
            <a:ext uri="{FF2B5EF4-FFF2-40B4-BE49-F238E27FC236}">
              <a16:creationId xmlns:a16="http://schemas.microsoft.com/office/drawing/2014/main" id="{669F554C-94EB-40BF-69BC-95A5FFD875F4}"/>
            </a:ext>
          </a:extLst>
        </xdr:cNvPr>
        <xdr:cNvSpPr txBox="1"/>
      </xdr:nvSpPr>
      <xdr:spPr>
        <a:xfrm>
          <a:off x="8263035" y="3032760"/>
          <a:ext cx="720390"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800">
              <a:solidFill>
                <a:schemeClr val="accent1">
                  <a:lumMod val="40000"/>
                  <a:lumOff val="60000"/>
                </a:schemeClr>
              </a:solidFill>
            </a:rPr>
            <a:t>28 Days</a:t>
          </a:r>
          <a:r>
            <a:rPr lang="en-IN" sz="800" baseline="0">
              <a:solidFill>
                <a:schemeClr val="accent1">
                  <a:lumMod val="40000"/>
                  <a:lumOff val="60000"/>
                </a:schemeClr>
              </a:solidFill>
            </a:rPr>
            <a:t> data</a:t>
          </a:r>
          <a:endParaRPr lang="en-IN" sz="800">
            <a:solidFill>
              <a:schemeClr val="accent1">
                <a:lumMod val="40000"/>
                <a:lumOff val="60000"/>
              </a:schemeClr>
            </a:solidFill>
          </a:endParaRPr>
        </a:p>
      </xdr:txBody>
    </xdr:sp>
    <xdr:clientData/>
  </xdr:twoCellAnchor>
  <xdr:twoCellAnchor editAs="absolute">
    <xdr:from>
      <xdr:col>13</xdr:col>
      <xdr:colOff>629972</xdr:colOff>
      <xdr:row>17</xdr:row>
      <xdr:rowOff>21771</xdr:rowOff>
    </xdr:from>
    <xdr:to>
      <xdr:col>13</xdr:col>
      <xdr:colOff>713792</xdr:colOff>
      <xdr:row>17</xdr:row>
      <xdr:rowOff>105591</xdr:rowOff>
    </xdr:to>
    <xdr:sp macro="" textlink="">
      <xdr:nvSpPr>
        <xdr:cNvPr id="88" name="Arrow: Up 87">
          <a:extLst>
            <a:ext uri="{FF2B5EF4-FFF2-40B4-BE49-F238E27FC236}">
              <a16:creationId xmlns:a16="http://schemas.microsoft.com/office/drawing/2014/main" id="{BC8E34C8-1AC2-37E5-2C56-1FDB17CFC40E}"/>
            </a:ext>
          </a:extLst>
        </xdr:cNvPr>
        <xdr:cNvSpPr/>
      </xdr:nvSpPr>
      <xdr:spPr>
        <a:xfrm rot="10800000">
          <a:off x="8951012" y="3245031"/>
          <a:ext cx="83820" cy="83820"/>
        </a:xfrm>
        <a:prstGeom prst="upArrow">
          <a:avLst>
            <a:gd name="adj1" fmla="val 40566"/>
            <a:gd name="adj2"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20</xdr:col>
      <xdr:colOff>436204</xdr:colOff>
      <xdr:row>0</xdr:row>
      <xdr:rowOff>54117</xdr:rowOff>
    </xdr:from>
    <xdr:to>
      <xdr:col>20</xdr:col>
      <xdr:colOff>549885</xdr:colOff>
      <xdr:row>1</xdr:row>
      <xdr:rowOff>11197</xdr:rowOff>
    </xdr:to>
    <xdr:sp macro="" textlink="">
      <xdr:nvSpPr>
        <xdr:cNvPr id="93" name="Arrow: Up 92">
          <a:extLst>
            <a:ext uri="{FF2B5EF4-FFF2-40B4-BE49-F238E27FC236}">
              <a16:creationId xmlns:a16="http://schemas.microsoft.com/office/drawing/2014/main" id="{3E213324-CBE2-840A-4B1D-AAF6740BC6B7}"/>
            </a:ext>
          </a:extLst>
        </xdr:cNvPr>
        <xdr:cNvSpPr/>
      </xdr:nvSpPr>
      <xdr:spPr>
        <a:xfrm rot="10800000">
          <a:off x="13214944" y="54117"/>
          <a:ext cx="113681" cy="139960"/>
        </a:xfrm>
        <a:prstGeom prst="upArrow">
          <a:avLst>
            <a:gd name="adj1" fmla="val 40566"/>
            <a:gd name="adj2" fmla="val 50000"/>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10</xdr:col>
      <xdr:colOff>1028700</xdr:colOff>
      <xdr:row>30</xdr:row>
      <xdr:rowOff>22860</xdr:rowOff>
    </xdr:from>
    <xdr:to>
      <xdr:col>10</xdr:col>
      <xdr:colOff>1112520</xdr:colOff>
      <xdr:row>30</xdr:row>
      <xdr:rowOff>106680</xdr:rowOff>
    </xdr:to>
    <xdr:sp macro="" textlink="">
      <xdr:nvSpPr>
        <xdr:cNvPr id="18" name="Arrow: Up 17">
          <a:extLst>
            <a:ext uri="{FF2B5EF4-FFF2-40B4-BE49-F238E27FC236}">
              <a16:creationId xmlns:a16="http://schemas.microsoft.com/office/drawing/2014/main" id="{1D6C3179-6F20-0166-63E8-B84E22680826}"/>
            </a:ext>
          </a:extLst>
        </xdr:cNvPr>
        <xdr:cNvSpPr/>
      </xdr:nvSpPr>
      <xdr:spPr>
        <a:xfrm rot="10800000">
          <a:off x="6697980" y="5623560"/>
          <a:ext cx="83820" cy="83820"/>
        </a:xfrm>
        <a:prstGeom prst="upArrow">
          <a:avLst>
            <a:gd name="adj1" fmla="val 40566"/>
            <a:gd name="adj2" fmla="val 5000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13</xdr:col>
      <xdr:colOff>594360</xdr:colOff>
      <xdr:row>30</xdr:row>
      <xdr:rowOff>22860</xdr:rowOff>
    </xdr:from>
    <xdr:to>
      <xdr:col>13</xdr:col>
      <xdr:colOff>678180</xdr:colOff>
      <xdr:row>30</xdr:row>
      <xdr:rowOff>106680</xdr:rowOff>
    </xdr:to>
    <xdr:sp macro="" textlink="">
      <xdr:nvSpPr>
        <xdr:cNvPr id="20" name="Arrow: Up 19">
          <a:extLst>
            <a:ext uri="{FF2B5EF4-FFF2-40B4-BE49-F238E27FC236}">
              <a16:creationId xmlns:a16="http://schemas.microsoft.com/office/drawing/2014/main" id="{B5257AE2-BD31-86F8-7EE2-79CC5529D3CB}"/>
            </a:ext>
          </a:extLst>
        </xdr:cNvPr>
        <xdr:cNvSpPr/>
      </xdr:nvSpPr>
      <xdr:spPr>
        <a:xfrm rot="10800000">
          <a:off x="8915400" y="5623560"/>
          <a:ext cx="83820" cy="83820"/>
        </a:xfrm>
        <a:prstGeom prst="upArrow">
          <a:avLst>
            <a:gd name="adj1" fmla="val 40566"/>
            <a:gd name="adj2" fmla="val 5000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16</xdr:col>
      <xdr:colOff>487680</xdr:colOff>
      <xdr:row>5</xdr:row>
      <xdr:rowOff>137160</xdr:rowOff>
    </xdr:from>
    <xdr:to>
      <xdr:col>17</xdr:col>
      <xdr:colOff>164280</xdr:colOff>
      <xdr:row>10</xdr:row>
      <xdr:rowOff>15240</xdr:rowOff>
    </xdr:to>
    <xdr:graphicFrame macro="">
      <xdr:nvGraphicFramePr>
        <xdr:cNvPr id="22" name="Chart 21">
          <a:extLst>
            <a:ext uri="{FF2B5EF4-FFF2-40B4-BE49-F238E27FC236}">
              <a16:creationId xmlns:a16="http://schemas.microsoft.com/office/drawing/2014/main" id="{03F11035-513A-4975-9852-49AC0E070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editAs="absolute">
    <xdr:from>
      <xdr:col>17</xdr:col>
      <xdr:colOff>278208</xdr:colOff>
      <xdr:row>5</xdr:row>
      <xdr:rowOff>156401</xdr:rowOff>
    </xdr:from>
    <xdr:to>
      <xdr:col>18</xdr:col>
      <xdr:colOff>107208</xdr:colOff>
      <xdr:row>10</xdr:row>
      <xdr:rowOff>34001</xdr:rowOff>
    </xdr:to>
    <xdr:graphicFrame macro="">
      <xdr:nvGraphicFramePr>
        <xdr:cNvPr id="63" name="Chart 62">
          <a:extLst>
            <a:ext uri="{FF2B5EF4-FFF2-40B4-BE49-F238E27FC236}">
              <a16:creationId xmlns:a16="http://schemas.microsoft.com/office/drawing/2014/main" id="{24F0D5D7-6A5F-43B2-A01E-EE7E3F953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editAs="absolute">
    <xdr:from>
      <xdr:col>18</xdr:col>
      <xdr:colOff>403860</xdr:colOff>
      <xdr:row>5</xdr:row>
      <xdr:rowOff>152400</xdr:rowOff>
    </xdr:from>
    <xdr:to>
      <xdr:col>20</xdr:col>
      <xdr:colOff>400500</xdr:colOff>
      <xdr:row>10</xdr:row>
      <xdr:rowOff>30000</xdr:rowOff>
    </xdr:to>
    <xdr:graphicFrame macro="">
      <xdr:nvGraphicFramePr>
        <xdr:cNvPr id="64" name="Chart 63">
          <a:extLst>
            <a:ext uri="{FF2B5EF4-FFF2-40B4-BE49-F238E27FC236}">
              <a16:creationId xmlns:a16="http://schemas.microsoft.com/office/drawing/2014/main" id="{17D38B43-A96F-46C9-AF37-F7D9D9422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editAs="absolute">
    <xdr:from>
      <xdr:col>19</xdr:col>
      <xdr:colOff>40940</xdr:colOff>
      <xdr:row>6</xdr:row>
      <xdr:rowOff>98058</xdr:rowOff>
    </xdr:from>
    <xdr:to>
      <xdr:col>20</xdr:col>
      <xdr:colOff>190500</xdr:colOff>
      <xdr:row>9</xdr:row>
      <xdr:rowOff>60960</xdr:rowOff>
    </xdr:to>
    <xdr:sp macro="" textlink="">
      <xdr:nvSpPr>
        <xdr:cNvPr id="45" name="Oval 44">
          <a:extLst>
            <a:ext uri="{FF2B5EF4-FFF2-40B4-BE49-F238E27FC236}">
              <a16:creationId xmlns:a16="http://schemas.microsoft.com/office/drawing/2014/main" id="{B6D3949E-3E03-AC96-5153-5DA6F771383D}"/>
            </a:ext>
          </a:extLst>
        </xdr:cNvPr>
        <xdr:cNvSpPr/>
      </xdr:nvSpPr>
      <xdr:spPr>
        <a:xfrm>
          <a:off x="12443459" y="1309638"/>
          <a:ext cx="525781" cy="511542"/>
        </a:xfrm>
        <a:prstGeom prst="ellipse">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60960</xdr:colOff>
      <xdr:row>7</xdr:row>
      <xdr:rowOff>129540</xdr:rowOff>
    </xdr:from>
    <xdr:to>
      <xdr:col>20</xdr:col>
      <xdr:colOff>175278</xdr:colOff>
      <xdr:row>9</xdr:row>
      <xdr:rowOff>127118</xdr:rowOff>
    </xdr:to>
    <xdr:sp macro="" textlink="">
      <xdr:nvSpPr>
        <xdr:cNvPr id="46" name="Isosceles Triangle 45">
          <a:extLst>
            <a:ext uri="{FF2B5EF4-FFF2-40B4-BE49-F238E27FC236}">
              <a16:creationId xmlns:a16="http://schemas.microsoft.com/office/drawing/2014/main" id="{C7EDE137-771B-DB20-9B82-39372E9586F5}"/>
            </a:ext>
          </a:extLst>
        </xdr:cNvPr>
        <xdr:cNvSpPr/>
      </xdr:nvSpPr>
      <xdr:spPr>
        <a:xfrm>
          <a:off x="12466320" y="1524000"/>
          <a:ext cx="487090" cy="363338"/>
        </a:xfrm>
        <a:prstGeom prst="triangle">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720929</xdr:colOff>
      <xdr:row>6</xdr:row>
      <xdr:rowOff>96768</xdr:rowOff>
    </xdr:from>
    <xdr:to>
      <xdr:col>16</xdr:col>
      <xdr:colOff>1246710</xdr:colOff>
      <xdr:row>9</xdr:row>
      <xdr:rowOff>59670</xdr:rowOff>
    </xdr:to>
    <xdr:sp macro="" textlink="">
      <xdr:nvSpPr>
        <xdr:cNvPr id="52" name="Oval 51">
          <a:extLst>
            <a:ext uri="{FF2B5EF4-FFF2-40B4-BE49-F238E27FC236}">
              <a16:creationId xmlns:a16="http://schemas.microsoft.com/office/drawing/2014/main" id="{63194920-7668-5590-C632-A5CE9E1D3E22}"/>
            </a:ext>
          </a:extLst>
        </xdr:cNvPr>
        <xdr:cNvSpPr/>
      </xdr:nvSpPr>
      <xdr:spPr>
        <a:xfrm>
          <a:off x="10085909" y="1308348"/>
          <a:ext cx="525781" cy="511542"/>
        </a:xfrm>
        <a:prstGeom prst="ellipse">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743790</xdr:colOff>
      <xdr:row>7</xdr:row>
      <xdr:rowOff>124790</xdr:rowOff>
    </xdr:from>
    <xdr:to>
      <xdr:col>16</xdr:col>
      <xdr:colOff>1230880</xdr:colOff>
      <xdr:row>9</xdr:row>
      <xdr:rowOff>125828</xdr:rowOff>
    </xdr:to>
    <xdr:sp macro="" textlink="">
      <xdr:nvSpPr>
        <xdr:cNvPr id="65" name="Isosceles Triangle 64">
          <a:extLst>
            <a:ext uri="{FF2B5EF4-FFF2-40B4-BE49-F238E27FC236}">
              <a16:creationId xmlns:a16="http://schemas.microsoft.com/office/drawing/2014/main" id="{71A80CEF-1E5C-66CB-9C9D-8A6A9E65877E}"/>
            </a:ext>
          </a:extLst>
        </xdr:cNvPr>
        <xdr:cNvSpPr/>
      </xdr:nvSpPr>
      <xdr:spPr>
        <a:xfrm>
          <a:off x="10108770" y="1519250"/>
          <a:ext cx="487090" cy="366798"/>
        </a:xfrm>
        <a:prstGeom prst="triangle">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580037</xdr:colOff>
      <xdr:row>6</xdr:row>
      <xdr:rowOff>90025</xdr:rowOff>
    </xdr:from>
    <xdr:to>
      <xdr:col>17</xdr:col>
      <xdr:colOff>1105818</xdr:colOff>
      <xdr:row>9</xdr:row>
      <xdr:rowOff>52927</xdr:rowOff>
    </xdr:to>
    <xdr:sp macro="" textlink="">
      <xdr:nvSpPr>
        <xdr:cNvPr id="66" name="Oval 65">
          <a:extLst>
            <a:ext uri="{FF2B5EF4-FFF2-40B4-BE49-F238E27FC236}">
              <a16:creationId xmlns:a16="http://schemas.microsoft.com/office/drawing/2014/main" id="{3DCF30EF-3134-634B-D7F2-06B4F9FD5394}"/>
            </a:ext>
          </a:extLst>
        </xdr:cNvPr>
        <xdr:cNvSpPr/>
      </xdr:nvSpPr>
      <xdr:spPr>
        <a:xfrm>
          <a:off x="11240417" y="1301605"/>
          <a:ext cx="525781" cy="511542"/>
        </a:xfrm>
        <a:prstGeom prst="ellipse">
          <a:avLst/>
        </a:prstGeom>
        <a:solidFill>
          <a:schemeClr val="tx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602898</xdr:colOff>
      <xdr:row>7</xdr:row>
      <xdr:rowOff>118047</xdr:rowOff>
    </xdr:from>
    <xdr:to>
      <xdr:col>17</xdr:col>
      <xdr:colOff>1089988</xdr:colOff>
      <xdr:row>9</xdr:row>
      <xdr:rowOff>119085</xdr:rowOff>
    </xdr:to>
    <xdr:sp macro="" textlink="">
      <xdr:nvSpPr>
        <xdr:cNvPr id="67" name="Isosceles Triangle 66">
          <a:extLst>
            <a:ext uri="{FF2B5EF4-FFF2-40B4-BE49-F238E27FC236}">
              <a16:creationId xmlns:a16="http://schemas.microsoft.com/office/drawing/2014/main" id="{AFD73D64-2B41-8628-16B5-A53689C3B83F}"/>
            </a:ext>
          </a:extLst>
        </xdr:cNvPr>
        <xdr:cNvSpPr/>
      </xdr:nvSpPr>
      <xdr:spPr>
        <a:xfrm>
          <a:off x="11263278" y="1512507"/>
          <a:ext cx="487090" cy="366798"/>
        </a:xfrm>
        <a:prstGeom prst="triangle">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16</xdr:col>
      <xdr:colOff>772417</xdr:colOff>
      <xdr:row>6</xdr:row>
      <xdr:rowOff>125835</xdr:rowOff>
    </xdr:from>
    <xdr:to>
      <xdr:col>16</xdr:col>
      <xdr:colOff>1244149</xdr:colOff>
      <xdr:row>7</xdr:row>
      <xdr:rowOff>176160</xdr:rowOff>
    </xdr:to>
    <xdr:sp macro="" textlink="Calcuations!J131">
      <xdr:nvSpPr>
        <xdr:cNvPr id="68" name="TextBox 67">
          <a:extLst>
            <a:ext uri="{FF2B5EF4-FFF2-40B4-BE49-F238E27FC236}">
              <a16:creationId xmlns:a16="http://schemas.microsoft.com/office/drawing/2014/main" id="{FEE4EE9E-C854-59A9-929F-09972F9E8325}"/>
            </a:ext>
          </a:extLst>
        </xdr:cNvPr>
        <xdr:cNvSpPr txBox="1"/>
      </xdr:nvSpPr>
      <xdr:spPr>
        <a:xfrm>
          <a:off x="10137397" y="1337415"/>
          <a:ext cx="47173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F7A0313-5CEA-45A4-8F41-6AF5D383696F}" type="TxLink">
            <a:rPr lang="en-US" sz="900" b="0" i="0" u="none" strike="noStrike">
              <a:solidFill>
                <a:schemeClr val="accent4">
                  <a:lumMod val="60000"/>
                  <a:lumOff val="40000"/>
                </a:schemeClr>
              </a:solidFill>
              <a:latin typeface="Calibri"/>
              <a:ea typeface="Calibri"/>
              <a:cs typeface="Calibri"/>
            </a:rPr>
            <a:pPr/>
            <a:t>69.4%</a:t>
          </a:fld>
          <a:endParaRPr lang="en-IN" sz="900">
            <a:solidFill>
              <a:schemeClr val="accent4">
                <a:lumMod val="60000"/>
                <a:lumOff val="40000"/>
              </a:schemeClr>
            </a:solidFill>
          </a:endParaRPr>
        </a:p>
      </xdr:txBody>
    </xdr:sp>
    <xdr:clientData/>
  </xdr:twoCellAnchor>
  <xdr:twoCellAnchor editAs="absolute">
    <xdr:from>
      <xdr:col>19</xdr:col>
      <xdr:colOff>83331</xdr:colOff>
      <xdr:row>6</xdr:row>
      <xdr:rowOff>132196</xdr:rowOff>
    </xdr:from>
    <xdr:to>
      <xdr:col>20</xdr:col>
      <xdr:colOff>181840</xdr:colOff>
      <xdr:row>8</xdr:row>
      <xdr:rowOff>4041</xdr:rowOff>
    </xdr:to>
    <xdr:sp macro="" textlink="Calcuations!J132">
      <xdr:nvSpPr>
        <xdr:cNvPr id="70" name="TextBox 69">
          <a:extLst>
            <a:ext uri="{FF2B5EF4-FFF2-40B4-BE49-F238E27FC236}">
              <a16:creationId xmlns:a16="http://schemas.microsoft.com/office/drawing/2014/main" id="{E66A9924-8C8E-7804-228E-D5886543B12E}"/>
            </a:ext>
          </a:extLst>
        </xdr:cNvPr>
        <xdr:cNvSpPr txBox="1"/>
      </xdr:nvSpPr>
      <xdr:spPr>
        <a:xfrm>
          <a:off x="12501574" y="1334114"/>
          <a:ext cx="47173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9A9CFDF-7339-44A7-901C-D6C59C349177}" type="TxLink">
            <a:rPr lang="en-US" sz="900" b="0" i="0" u="none" strike="noStrike">
              <a:solidFill>
                <a:schemeClr val="accent4">
                  <a:lumMod val="60000"/>
                  <a:lumOff val="40000"/>
                </a:schemeClr>
              </a:solidFill>
              <a:latin typeface="Calibri"/>
              <a:ea typeface="Calibri"/>
              <a:cs typeface="Calibri"/>
            </a:rPr>
            <a:pPr marL="0" indent="0"/>
            <a:t>73.6%</a:t>
          </a:fld>
          <a:endParaRPr lang="en-IN" sz="900" b="0" i="0" u="none" strike="noStrike">
            <a:solidFill>
              <a:schemeClr val="accent4">
                <a:lumMod val="60000"/>
                <a:lumOff val="40000"/>
              </a:schemeClr>
            </a:solidFill>
            <a:latin typeface="Calibri"/>
            <a:ea typeface="Calibri"/>
            <a:cs typeface="Calibri"/>
          </a:endParaRPr>
        </a:p>
      </xdr:txBody>
    </xdr:sp>
    <xdr:clientData/>
  </xdr:twoCellAnchor>
  <xdr:twoCellAnchor editAs="absolute">
    <xdr:from>
      <xdr:col>17</xdr:col>
      <xdr:colOff>624423</xdr:colOff>
      <xdr:row>6</xdr:row>
      <xdr:rowOff>118215</xdr:rowOff>
    </xdr:from>
    <xdr:to>
      <xdr:col>17</xdr:col>
      <xdr:colOff>1096155</xdr:colOff>
      <xdr:row>7</xdr:row>
      <xdr:rowOff>168540</xdr:rowOff>
    </xdr:to>
    <xdr:sp macro="" textlink="Calcuations!J130">
      <xdr:nvSpPr>
        <xdr:cNvPr id="71" name="TextBox 70">
          <a:extLst>
            <a:ext uri="{FF2B5EF4-FFF2-40B4-BE49-F238E27FC236}">
              <a16:creationId xmlns:a16="http://schemas.microsoft.com/office/drawing/2014/main" id="{658A0099-181B-37F7-AC87-855C8DD76CBD}"/>
            </a:ext>
          </a:extLst>
        </xdr:cNvPr>
        <xdr:cNvSpPr txBox="1"/>
      </xdr:nvSpPr>
      <xdr:spPr>
        <a:xfrm>
          <a:off x="11284803" y="1329795"/>
          <a:ext cx="47173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B8E1D854-0CC6-4EA8-ACEE-E7D096664076}" type="TxLink">
            <a:rPr lang="en-US" sz="900" b="0" i="0" u="none" strike="noStrike">
              <a:solidFill>
                <a:schemeClr val="accent4">
                  <a:lumMod val="60000"/>
                  <a:lumOff val="40000"/>
                </a:schemeClr>
              </a:solidFill>
              <a:latin typeface="Calibri"/>
              <a:ea typeface="Calibri"/>
              <a:cs typeface="Calibri"/>
            </a:rPr>
            <a:pPr marL="0" indent="0"/>
            <a:t>73.5%</a:t>
          </a:fld>
          <a:endParaRPr lang="en-IN" sz="900" b="0" i="0" u="none" strike="noStrike">
            <a:solidFill>
              <a:schemeClr val="accent4">
                <a:lumMod val="60000"/>
                <a:lumOff val="40000"/>
              </a:schemeClr>
            </a:solidFill>
            <a:latin typeface="Calibri"/>
            <a:ea typeface="Calibri"/>
            <a:cs typeface="Calibri"/>
          </a:endParaRPr>
        </a:p>
      </xdr:txBody>
    </xdr:sp>
    <xdr:clientData/>
  </xdr:twoCellAnchor>
  <xdr:twoCellAnchor editAs="absolute">
    <xdr:from>
      <xdr:col>16</xdr:col>
      <xdr:colOff>434340</xdr:colOff>
      <xdr:row>4</xdr:row>
      <xdr:rowOff>144780</xdr:rowOff>
    </xdr:from>
    <xdr:to>
      <xdr:col>17</xdr:col>
      <xdr:colOff>166081</xdr:colOff>
      <xdr:row>5</xdr:row>
      <xdr:rowOff>112160</xdr:rowOff>
    </xdr:to>
    <xdr:sp macro="" textlink="Calcuations!H131">
      <xdr:nvSpPr>
        <xdr:cNvPr id="41" name="TextBox 40">
          <a:extLst>
            <a:ext uri="{FF2B5EF4-FFF2-40B4-BE49-F238E27FC236}">
              <a16:creationId xmlns:a16="http://schemas.microsoft.com/office/drawing/2014/main" id="{BC7AE528-1E73-8B33-089A-515DE0110D7C}"/>
            </a:ext>
          </a:extLst>
        </xdr:cNvPr>
        <xdr:cNvSpPr txBox="1"/>
      </xdr:nvSpPr>
      <xdr:spPr>
        <a:xfrm>
          <a:off x="9799320" y="876300"/>
          <a:ext cx="10271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0FEF99F-B163-432C-82A5-205936131A41}" type="TxLink">
            <a:rPr lang="en-US" sz="1100" b="0" i="0" u="none" strike="noStrike">
              <a:solidFill>
                <a:srgbClr val="FE5454"/>
              </a:solidFill>
              <a:latin typeface="Calibri"/>
              <a:ea typeface="Calibri"/>
              <a:cs typeface="Calibri"/>
            </a:rPr>
            <a:pPr/>
            <a:t>Running Shoes</a:t>
          </a:fld>
          <a:endParaRPr lang="en-IN" sz="1100">
            <a:solidFill>
              <a:srgbClr val="FE5454"/>
            </a:solidFill>
          </a:endParaRPr>
        </a:p>
      </xdr:txBody>
    </xdr:sp>
    <xdr:clientData/>
  </xdr:twoCellAnchor>
  <xdr:twoCellAnchor editAs="absolute">
    <xdr:from>
      <xdr:col>17</xdr:col>
      <xdr:colOff>320040</xdr:colOff>
      <xdr:row>4</xdr:row>
      <xdr:rowOff>144780</xdr:rowOff>
    </xdr:from>
    <xdr:to>
      <xdr:col>18</xdr:col>
      <xdr:colOff>206040</xdr:colOff>
      <xdr:row>5</xdr:row>
      <xdr:rowOff>112160</xdr:rowOff>
    </xdr:to>
    <xdr:sp macro="" textlink="Calcuations!H130">
      <xdr:nvSpPr>
        <xdr:cNvPr id="49" name="TextBox 48">
          <a:extLst>
            <a:ext uri="{FF2B5EF4-FFF2-40B4-BE49-F238E27FC236}">
              <a16:creationId xmlns:a16="http://schemas.microsoft.com/office/drawing/2014/main" id="{B716090E-1FEE-0A6F-F1ED-AF57876356A1}"/>
            </a:ext>
          </a:extLst>
        </xdr:cNvPr>
        <xdr:cNvSpPr txBox="1"/>
      </xdr:nvSpPr>
      <xdr:spPr>
        <a:xfrm>
          <a:off x="10980420" y="876300"/>
          <a:ext cx="1029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6592AC68-1CBA-4511-A6DB-B1CE152788BE}" type="TxLink">
            <a:rPr lang="en-US" sz="1100" b="0" i="0" u="none" strike="noStrike">
              <a:solidFill>
                <a:srgbClr val="FE5454"/>
              </a:solidFill>
              <a:latin typeface="Calibri"/>
              <a:ea typeface="Calibri"/>
              <a:cs typeface="Calibri"/>
            </a:rPr>
            <a:pPr marL="0" indent="0"/>
            <a:t>Lifestyle Shoes</a:t>
          </a:fld>
          <a:endParaRPr lang="en-IN" sz="1100" b="0" i="0" u="none" strike="noStrike">
            <a:solidFill>
              <a:srgbClr val="FE5454"/>
            </a:solidFill>
            <a:latin typeface="Calibri"/>
            <a:ea typeface="Calibri"/>
            <a:cs typeface="Calibri"/>
          </a:endParaRPr>
        </a:p>
      </xdr:txBody>
    </xdr:sp>
    <xdr:clientData/>
  </xdr:twoCellAnchor>
  <xdr:twoCellAnchor editAs="absolute">
    <xdr:from>
      <xdr:col>18</xdr:col>
      <xdr:colOff>243840</xdr:colOff>
      <xdr:row>4</xdr:row>
      <xdr:rowOff>137160</xdr:rowOff>
    </xdr:from>
    <xdr:to>
      <xdr:col>21</xdr:col>
      <xdr:colOff>245245</xdr:colOff>
      <xdr:row>5</xdr:row>
      <xdr:rowOff>104540</xdr:rowOff>
    </xdr:to>
    <xdr:sp macro="" textlink="Calcuations!H132">
      <xdr:nvSpPr>
        <xdr:cNvPr id="53" name="TextBox 52">
          <a:extLst>
            <a:ext uri="{FF2B5EF4-FFF2-40B4-BE49-F238E27FC236}">
              <a16:creationId xmlns:a16="http://schemas.microsoft.com/office/drawing/2014/main" id="{7B4C879B-B921-C81A-34A5-E6B8BBB57C87}"/>
            </a:ext>
          </a:extLst>
        </xdr:cNvPr>
        <xdr:cNvSpPr txBox="1"/>
      </xdr:nvSpPr>
      <xdr:spPr>
        <a:xfrm>
          <a:off x="12047220" y="868680"/>
          <a:ext cx="156350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fld id="{337FC833-4A5B-451D-BDD2-50B77B811AFA}" type="TxLink">
            <a:rPr lang="en-US" sz="1100" b="0" i="0" u="none" strike="noStrike">
              <a:solidFill>
                <a:srgbClr val="FE5454"/>
              </a:solidFill>
              <a:latin typeface="Calibri"/>
              <a:ea typeface="Calibri"/>
              <a:cs typeface="Calibri"/>
            </a:rPr>
            <a:pPr marL="0" indent="0"/>
            <a:t>Training &amp; Gym Shoes◉</a:t>
          </a:fld>
          <a:endParaRPr lang="en-IN" sz="1100" b="0" i="0" u="none" strike="noStrike">
            <a:solidFill>
              <a:srgbClr val="FE5454"/>
            </a:solidFill>
            <a:latin typeface="Calibri"/>
            <a:ea typeface="Calibri"/>
            <a:cs typeface="Calibri"/>
          </a:endParaRPr>
        </a:p>
      </xdr:txBody>
    </xdr:sp>
    <xdr:clientData/>
  </xdr:twoCellAnchor>
  <xdr:twoCellAnchor editAs="absolute">
    <xdr:from>
      <xdr:col>16</xdr:col>
      <xdr:colOff>381000</xdr:colOff>
      <xdr:row>9</xdr:row>
      <xdr:rowOff>45720</xdr:rowOff>
    </xdr:from>
    <xdr:to>
      <xdr:col>17</xdr:col>
      <xdr:colOff>287276</xdr:colOff>
      <xdr:row>10</xdr:row>
      <xdr:rowOff>127400</xdr:rowOff>
    </xdr:to>
    <xdr:sp macro="" textlink="Calcuations!P131">
      <xdr:nvSpPr>
        <xdr:cNvPr id="72" name="TextBox 71">
          <a:extLst>
            <a:ext uri="{FF2B5EF4-FFF2-40B4-BE49-F238E27FC236}">
              <a16:creationId xmlns:a16="http://schemas.microsoft.com/office/drawing/2014/main" id="{7ECEF94C-EE54-2FB4-288C-7A4B5C0B8BC0}"/>
            </a:ext>
          </a:extLst>
        </xdr:cNvPr>
        <xdr:cNvSpPr txBox="1"/>
      </xdr:nvSpPr>
      <xdr:spPr>
        <a:xfrm>
          <a:off x="9745980" y="1805940"/>
          <a:ext cx="120167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F00A0E3-7403-49CB-BC51-C7366DBAEB5B}" type="TxLink">
            <a:rPr lang="en-US" sz="1100" b="0" i="0" u="none" strike="noStrike">
              <a:solidFill>
                <a:schemeClr val="tx1">
                  <a:lumMod val="65000"/>
                  <a:lumOff val="35000"/>
                </a:schemeClr>
              </a:solidFill>
              <a:latin typeface="Calibri"/>
              <a:ea typeface="Calibri"/>
              <a:cs typeface="Calibri"/>
            </a:rPr>
            <a:pPr/>
            <a:t>$ 16.21/$ 23.37m</a:t>
          </a:fld>
          <a:endParaRPr lang="en-IN" sz="1100">
            <a:solidFill>
              <a:schemeClr val="tx1">
                <a:lumMod val="65000"/>
                <a:lumOff val="35000"/>
              </a:schemeClr>
            </a:solidFill>
          </a:endParaRPr>
        </a:p>
      </xdr:txBody>
    </xdr:sp>
    <xdr:clientData/>
  </xdr:twoCellAnchor>
  <xdr:twoCellAnchor editAs="absolute">
    <xdr:from>
      <xdr:col>17</xdr:col>
      <xdr:colOff>259080</xdr:colOff>
      <xdr:row>9</xdr:row>
      <xdr:rowOff>53340</xdr:rowOff>
    </xdr:from>
    <xdr:to>
      <xdr:col>18</xdr:col>
      <xdr:colOff>317756</xdr:colOff>
      <xdr:row>10</xdr:row>
      <xdr:rowOff>96920</xdr:rowOff>
    </xdr:to>
    <xdr:sp macro="" textlink="Calcuations!P130">
      <xdr:nvSpPr>
        <xdr:cNvPr id="73" name="TextBox 72">
          <a:extLst>
            <a:ext uri="{FF2B5EF4-FFF2-40B4-BE49-F238E27FC236}">
              <a16:creationId xmlns:a16="http://schemas.microsoft.com/office/drawing/2014/main" id="{692BB03B-1C99-7D4D-727D-3DB40BD506C6}"/>
            </a:ext>
          </a:extLst>
        </xdr:cNvPr>
        <xdr:cNvSpPr txBox="1"/>
      </xdr:nvSpPr>
      <xdr:spPr>
        <a:xfrm>
          <a:off x="10919460" y="1813560"/>
          <a:ext cx="1201676" cy="226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fld id="{27B65B9E-FD48-42FF-809C-277CCC187C10}" type="TxLink">
            <a:rPr lang="en-US" sz="1100" b="0" i="0" u="none" strike="noStrike">
              <a:solidFill>
                <a:schemeClr val="tx1">
                  <a:lumMod val="65000"/>
                  <a:lumOff val="35000"/>
                </a:schemeClr>
              </a:solidFill>
              <a:latin typeface="Calibri"/>
              <a:ea typeface="Calibri"/>
              <a:cs typeface="Calibri"/>
            </a:rPr>
            <a:pPr marL="0" indent="0"/>
            <a:t>$ 27.69/$ 37.68m</a:t>
          </a:fld>
          <a:endParaRPr lang="en-IN" sz="1100" b="0" i="0" u="none" strike="noStrike">
            <a:solidFill>
              <a:schemeClr val="tx1">
                <a:lumMod val="65000"/>
                <a:lumOff val="35000"/>
              </a:schemeClr>
            </a:solidFill>
            <a:latin typeface="Calibri"/>
            <a:ea typeface="Calibri"/>
            <a:cs typeface="Calibri"/>
          </a:endParaRPr>
        </a:p>
      </xdr:txBody>
    </xdr:sp>
    <xdr:clientData/>
  </xdr:twoCellAnchor>
  <xdr:twoCellAnchor editAs="absolute">
    <xdr:from>
      <xdr:col>18</xdr:col>
      <xdr:colOff>358140</xdr:colOff>
      <xdr:row>9</xdr:row>
      <xdr:rowOff>45720</xdr:rowOff>
    </xdr:from>
    <xdr:to>
      <xdr:col>20</xdr:col>
      <xdr:colOff>512961</xdr:colOff>
      <xdr:row>10</xdr:row>
      <xdr:rowOff>127400</xdr:rowOff>
    </xdr:to>
    <xdr:sp macro="" textlink="Calcuations!P132">
      <xdr:nvSpPr>
        <xdr:cNvPr id="74" name="TextBox 73">
          <a:extLst>
            <a:ext uri="{FF2B5EF4-FFF2-40B4-BE49-F238E27FC236}">
              <a16:creationId xmlns:a16="http://schemas.microsoft.com/office/drawing/2014/main" id="{856B29D6-6B67-2242-5836-F50881848EA0}"/>
            </a:ext>
          </a:extLst>
        </xdr:cNvPr>
        <xdr:cNvSpPr txBox="1"/>
      </xdr:nvSpPr>
      <xdr:spPr>
        <a:xfrm>
          <a:off x="12161520" y="1805940"/>
          <a:ext cx="113018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98B8378-B0AE-4ACB-A914-A4592504F341}" type="TxLink">
            <a:rPr lang="en-US" sz="1100" b="0" i="0" u="none" strike="noStrike">
              <a:solidFill>
                <a:schemeClr val="tx1">
                  <a:lumMod val="65000"/>
                  <a:lumOff val="35000"/>
                </a:schemeClr>
              </a:solidFill>
              <a:latin typeface="Calibri"/>
              <a:ea typeface="Calibri"/>
              <a:cs typeface="Calibri"/>
            </a:rPr>
            <a:pPr/>
            <a:t>$ 9.93/$ 13.48m</a:t>
          </a:fld>
          <a:endParaRPr lang="en-IN" sz="1100">
            <a:solidFill>
              <a:schemeClr val="tx1">
                <a:lumMod val="65000"/>
                <a:lumOff val="35000"/>
              </a:schemeClr>
            </a:solidFill>
          </a:endParaRPr>
        </a:p>
      </xdr:txBody>
    </xdr:sp>
    <xdr:clientData/>
  </xdr:twoCellAnchor>
  <xdr:twoCellAnchor editAs="absolute">
    <xdr:from>
      <xdr:col>21</xdr:col>
      <xdr:colOff>640080</xdr:colOff>
      <xdr:row>11</xdr:row>
      <xdr:rowOff>53340</xdr:rowOff>
    </xdr:from>
    <xdr:to>
      <xdr:col>21</xdr:col>
      <xdr:colOff>701040</xdr:colOff>
      <xdr:row>11</xdr:row>
      <xdr:rowOff>106680</xdr:rowOff>
    </xdr:to>
    <xdr:sp macro="" textlink="">
      <xdr:nvSpPr>
        <xdr:cNvPr id="76" name="Arrow: Up 75">
          <a:extLst>
            <a:ext uri="{FF2B5EF4-FFF2-40B4-BE49-F238E27FC236}">
              <a16:creationId xmlns:a16="http://schemas.microsoft.com/office/drawing/2014/main" id="{12A63DB3-AC9B-145A-628E-8F8FA3380093}"/>
            </a:ext>
          </a:extLst>
        </xdr:cNvPr>
        <xdr:cNvSpPr/>
      </xdr:nvSpPr>
      <xdr:spPr>
        <a:xfrm rot="10800000">
          <a:off x="14005560" y="2179320"/>
          <a:ext cx="60960" cy="53340"/>
        </a:xfrm>
        <a:prstGeom prst="upArrow">
          <a:avLst>
            <a:gd name="adj1" fmla="val 40566"/>
            <a:gd name="adj2" fmla="val 50000"/>
          </a:avLst>
        </a:prstGeom>
        <a:solidFill>
          <a:schemeClr val="accent1">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21</xdr:col>
      <xdr:colOff>533400</xdr:colOff>
      <xdr:row>35</xdr:row>
      <xdr:rowOff>30480</xdr:rowOff>
    </xdr:from>
    <xdr:to>
      <xdr:col>21</xdr:col>
      <xdr:colOff>617220</xdr:colOff>
      <xdr:row>35</xdr:row>
      <xdr:rowOff>114300</xdr:rowOff>
    </xdr:to>
    <xdr:sp macro="" textlink="">
      <xdr:nvSpPr>
        <xdr:cNvPr id="97" name="Arrow: Up 96">
          <a:extLst>
            <a:ext uri="{FF2B5EF4-FFF2-40B4-BE49-F238E27FC236}">
              <a16:creationId xmlns:a16="http://schemas.microsoft.com/office/drawing/2014/main" id="{4746C09A-4503-D05A-7ACB-91CE631FF3D9}"/>
            </a:ext>
          </a:extLst>
        </xdr:cNvPr>
        <xdr:cNvSpPr/>
      </xdr:nvSpPr>
      <xdr:spPr>
        <a:xfrm rot="10800000">
          <a:off x="13898880" y="6477000"/>
          <a:ext cx="83820" cy="83820"/>
        </a:xfrm>
        <a:prstGeom prst="upArrow">
          <a:avLst>
            <a:gd name="adj1" fmla="val 40566"/>
            <a:gd name="adj2" fmla="val 5000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17</xdr:col>
      <xdr:colOff>792480</xdr:colOff>
      <xdr:row>35</xdr:row>
      <xdr:rowOff>45720</xdr:rowOff>
    </xdr:from>
    <xdr:to>
      <xdr:col>17</xdr:col>
      <xdr:colOff>876300</xdr:colOff>
      <xdr:row>35</xdr:row>
      <xdr:rowOff>129540</xdr:rowOff>
    </xdr:to>
    <xdr:sp macro="" textlink="">
      <xdr:nvSpPr>
        <xdr:cNvPr id="98" name="Arrow: Up 97">
          <a:extLst>
            <a:ext uri="{FF2B5EF4-FFF2-40B4-BE49-F238E27FC236}">
              <a16:creationId xmlns:a16="http://schemas.microsoft.com/office/drawing/2014/main" id="{51498458-5BE7-7C79-83AB-87B7467DC617}"/>
            </a:ext>
          </a:extLst>
        </xdr:cNvPr>
        <xdr:cNvSpPr/>
      </xdr:nvSpPr>
      <xdr:spPr>
        <a:xfrm rot="10800000">
          <a:off x="11452860" y="6492240"/>
          <a:ext cx="83820" cy="83820"/>
        </a:xfrm>
        <a:prstGeom prst="upArrow">
          <a:avLst>
            <a:gd name="adj1" fmla="val 40566"/>
            <a:gd name="adj2" fmla="val 5000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absolute">
    <xdr:from>
      <xdr:col>20</xdr:col>
      <xdr:colOff>582075</xdr:colOff>
      <xdr:row>9</xdr:row>
      <xdr:rowOff>167640</xdr:rowOff>
    </xdr:from>
    <xdr:to>
      <xdr:col>22</xdr:col>
      <xdr:colOff>7065</xdr:colOff>
      <xdr:row>10</xdr:row>
      <xdr:rowOff>175260</xdr:rowOff>
    </xdr:to>
    <xdr:sp macro="" textlink="">
      <xdr:nvSpPr>
        <xdr:cNvPr id="102" name="TextBox 101">
          <a:extLst>
            <a:ext uri="{FF2B5EF4-FFF2-40B4-BE49-F238E27FC236}">
              <a16:creationId xmlns:a16="http://schemas.microsoft.com/office/drawing/2014/main" id="{84701B84-C99C-2E7B-2320-A3C469B63FF7}"/>
            </a:ext>
          </a:extLst>
        </xdr:cNvPr>
        <xdr:cNvSpPr txBox="1"/>
      </xdr:nvSpPr>
      <xdr:spPr>
        <a:xfrm>
          <a:off x="13360815" y="1927860"/>
          <a:ext cx="720390"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800">
              <a:solidFill>
                <a:schemeClr val="accent1">
                  <a:lumMod val="40000"/>
                  <a:lumOff val="60000"/>
                </a:schemeClr>
              </a:solidFill>
            </a:rPr>
            <a:t>28 Days</a:t>
          </a:r>
          <a:r>
            <a:rPr lang="en-IN" sz="800" baseline="0">
              <a:solidFill>
                <a:schemeClr val="accent1">
                  <a:lumMod val="40000"/>
                  <a:lumOff val="60000"/>
                </a:schemeClr>
              </a:solidFill>
            </a:rPr>
            <a:t> data</a:t>
          </a:r>
          <a:endParaRPr lang="en-IN" sz="800">
            <a:solidFill>
              <a:schemeClr val="accent1">
                <a:lumMod val="40000"/>
                <a:lumOff val="60000"/>
              </a:schemeClr>
            </a:solidFill>
          </a:endParaRPr>
        </a:p>
      </xdr:txBody>
    </xdr:sp>
    <xdr:clientData/>
  </xdr:twoCellAnchor>
  <xdr:twoCellAnchor editAs="absolute">
    <xdr:from>
      <xdr:col>6</xdr:col>
      <xdr:colOff>624840</xdr:colOff>
      <xdr:row>30</xdr:row>
      <xdr:rowOff>22860</xdr:rowOff>
    </xdr:from>
    <xdr:to>
      <xdr:col>6</xdr:col>
      <xdr:colOff>708660</xdr:colOff>
      <xdr:row>30</xdr:row>
      <xdr:rowOff>106680</xdr:rowOff>
    </xdr:to>
    <xdr:sp macro="" textlink="">
      <xdr:nvSpPr>
        <xdr:cNvPr id="43" name="Arrow: Up 42">
          <a:extLst>
            <a:ext uri="{FF2B5EF4-FFF2-40B4-BE49-F238E27FC236}">
              <a16:creationId xmlns:a16="http://schemas.microsoft.com/office/drawing/2014/main" id="{11E4880E-16E8-85DB-B84C-12C952515EBF}"/>
            </a:ext>
          </a:extLst>
        </xdr:cNvPr>
        <xdr:cNvSpPr/>
      </xdr:nvSpPr>
      <xdr:spPr>
        <a:xfrm rot="10800000">
          <a:off x="3962400" y="5623560"/>
          <a:ext cx="83820" cy="83820"/>
        </a:xfrm>
        <a:prstGeom prst="upArrow">
          <a:avLst>
            <a:gd name="adj1" fmla="val 40566"/>
            <a:gd name="adj2" fmla="val 50000"/>
          </a:avLst>
        </a:prstGeom>
        <a:solidFill>
          <a:schemeClr val="tx1">
            <a:lumMod val="65000"/>
            <a:lumOff val="3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editAs="oneCell">
    <xdr:from>
      <xdr:col>1</xdr:col>
      <xdr:colOff>495300</xdr:colOff>
      <xdr:row>31</xdr:row>
      <xdr:rowOff>144780</xdr:rowOff>
    </xdr:from>
    <xdr:to>
      <xdr:col>2</xdr:col>
      <xdr:colOff>68580</xdr:colOff>
      <xdr:row>35</xdr:row>
      <xdr:rowOff>213360</xdr:rowOff>
    </xdr:to>
    <xdr:pic>
      <xdr:nvPicPr>
        <xdr:cNvPr id="75" name="Graphic 74" descr="An open book">
          <a:hlinkClick xmlns:r="http://schemas.openxmlformats.org/officeDocument/2006/relationships" r:id="rId34"/>
          <a:extLst>
            <a:ext uri="{FF2B5EF4-FFF2-40B4-BE49-F238E27FC236}">
              <a16:creationId xmlns:a16="http://schemas.microsoft.com/office/drawing/2014/main" id="{E572BF26-51F2-2C48-3EFD-0F6D2B073D99}"/>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601980" y="5974080"/>
          <a:ext cx="525780" cy="685800"/>
        </a:xfrm>
        <a:prstGeom prst="rect">
          <a:avLst/>
        </a:prstGeom>
      </xdr:spPr>
    </xdr:pic>
    <xdr:clientData/>
  </xdr:twoCellAnchor>
</xdr:wsDr>
</file>

<file path=xl/drawings/drawing6.xml><?xml version="1.0" encoding="utf-8"?>
<c:userShapes xmlns:c="http://schemas.openxmlformats.org/drawingml/2006/chart">
  <cdr:relSizeAnchor xmlns:cdr="http://schemas.openxmlformats.org/drawingml/2006/chartDrawing">
    <cdr:from>
      <cdr:x>0.19421</cdr:x>
      <cdr:y>0.64361</cdr:y>
    </cdr:from>
    <cdr:to>
      <cdr:x>0.31705</cdr:x>
      <cdr:y>0.83792</cdr:y>
    </cdr:to>
    <cdr:sp macro="" textlink="Calcuations!$R$89">
      <cdr:nvSpPr>
        <cdr:cNvPr id="2" name="TextBox 1">
          <a:extLst xmlns:a="http://schemas.openxmlformats.org/drawingml/2006/main">
            <a:ext uri="{FF2B5EF4-FFF2-40B4-BE49-F238E27FC236}">
              <a16:creationId xmlns:a16="http://schemas.microsoft.com/office/drawing/2014/main" id="{DA7E764F-B596-47F3-DB66-766279457602}"/>
            </a:ext>
          </a:extLst>
        </cdr:cNvPr>
        <cdr:cNvSpPr txBox="1"/>
      </cdr:nvSpPr>
      <cdr:spPr>
        <a:xfrm xmlns:a="http://schemas.openxmlformats.org/drawingml/2006/main">
          <a:off x="917506" y="1603698"/>
          <a:ext cx="580345" cy="48418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fld id="{D60D3759-7DD4-4E8C-8A4B-52F99ED9CDDF}" type="TxLink">
            <a:rPr lang="en-US" sz="800" b="1" i="0" u="none" strike="noStrike">
              <a:solidFill>
                <a:schemeClr val="bg2">
                  <a:lumMod val="25000"/>
                </a:schemeClr>
              </a:solidFill>
              <a:latin typeface="Calibri"/>
              <a:ea typeface="Calibri"/>
              <a:cs typeface="Calibri"/>
            </a:rPr>
            <a:pPr algn="ctr"/>
            <a:t>Team D
$ 14.54mn
$ 10.37mn</a:t>
          </a:fld>
          <a:endParaRPr lang="en-IN" sz="800" b="1">
            <a:solidFill>
              <a:schemeClr val="bg2">
                <a:lumMod val="25000"/>
              </a:schemeClr>
            </a:solidFill>
          </a:endParaRPr>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4.620772337963" backgroundQuery="1" createdVersion="8" refreshedVersion="8" minRefreshableVersion="3" recordCount="0" supportSubquery="1" supportAdvancedDrill="1" xr:uid="{A547CA05-4422-46C7-A246-C2B5B788A771}">
  <cacheSource type="external" connectionId="1"/>
  <cacheFields count="3">
    <cacheField name="[Measures].[Sum of Amount]" caption="Sum of Amount" numFmtId="0" hierarchy="31" level="32767"/>
    <cacheField name="[Teams].[Team].[Team]" caption="Team" numFmtId="0" hierarchy="17" level="1">
      <sharedItems count="4">
        <s v="Team A"/>
        <s v="Team B"/>
        <s v="Team C"/>
        <s v="Team D"/>
      </sharedItems>
    </cacheField>
    <cacheField name="[Measures].[Total Profit]" caption="Total Profit" numFmtId="0" hierarchy="21" level="32767"/>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2" memberValueDatatype="130" unbalanced="0">
      <fieldsUsage count="2">
        <fieldUsage x="-1"/>
        <fieldUsage x="1"/>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oneField="1">
      <fieldsUsage count="1">
        <fieldUsage x="2"/>
      </fieldsUsage>
    </cacheHierarchy>
    <cacheHierarchy uniqueName="[Measures].[Profit %]" caption="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4.620783796294" backgroundQuery="1" createdVersion="8" refreshedVersion="8" minRefreshableVersion="3" recordCount="0" supportSubquery="1" supportAdvancedDrill="1" xr:uid="{4D4BC2AE-1FD8-405A-B94F-25A62C8D2CA1}">
  <cacheSource type="external" connectionId="1"/>
  <cacheFields count="6">
    <cacheField name="[Measures].[Sum of Boxes]" caption="Sum of Boxes" numFmtId="0" hierarchy="28" level="32767"/>
    <cacheField name="[Measures].[Sum of Amount]" caption="Sum of Amount" numFmtId="0" hierarchy="31" level="32767"/>
    <cacheField name="[Measures].[Total Shipments]" caption="Total Shipments" numFmtId="0" hierarchy="19" level="32767"/>
    <cacheField name="[Measures].[Total costs]" caption="Total costs" numFmtId="0" hierarchy="20" level="32767"/>
    <cacheField name="[Measures].[Total Profit]" caption="Total Profit" numFmtId="0" hierarchy="21" level="32767"/>
    <cacheField name="[Measures].[Profit %]" caption="Profit %" numFmtId="0" hierarchy="22" level="32767"/>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s]" caption="Total costs"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4.620795254632" backgroundQuery="1" createdVersion="8" refreshedVersion="8" minRefreshableVersion="3" recordCount="0" supportSubquery="1" supportAdvancedDrill="1" xr:uid="{AE6BE843-2055-43E1-AFE7-87163001892D}">
  <cacheSource type="external" connectionId="1"/>
  <cacheFields count="4">
    <cacheField name="[Location].[States].[States]" caption="States" numFmtId="0" level="1">
      <sharedItems count="6">
        <s v="California"/>
        <s v="Florida"/>
        <s v="Illinois"/>
        <s v="Massachusetts"/>
        <s v="New York"/>
        <s v="Texas"/>
      </sharedItems>
    </cacheField>
    <cacheField name="[Measures].[Sum of Amount]" caption="Sum of Amount" numFmtId="0" hierarchy="31" level="32767"/>
    <cacheField name="[Products].[Category].[Category]" caption="Category" numFmtId="0" hierarchy="3" level="1">
      <sharedItems containsSemiMixedTypes="0" containsNonDate="0" containsString="0"/>
    </cacheField>
    <cacheField name="[Measures].[Profit %]" caption="Profit %" numFmtId="0" hierarchy="22" level="32767"/>
  </cacheFields>
  <cacheHierarchies count="33">
    <cacheHierarchy uniqueName="[Location].[States]" caption="States" attribute="1" defaultMemberUniqueName="[Location].[States].[All]" allUniqueName="[Location].[States].[All]" dimensionUniqueName="[Location]" displayFolder="" count="2" memberValueDatatype="130" unbalanced="0">
      <fieldsUsage count="2">
        <fieldUsage x="-1"/>
        <fieldUsage x="0"/>
      </fieldsUsage>
    </cacheHierarchy>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cacheHierarchy uniqueName="[Measures].[Profit %]" caption="Profit %"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4.620806018516" backgroundQuery="1" createdVersion="8" refreshedVersion="8" minRefreshableVersion="3" recordCount="0" supportSubquery="1" supportAdvancedDrill="1" xr:uid="{342AA898-5E8D-4E3E-BE68-8D8B8D207597}">
  <cacheSource type="external" connectionId="1"/>
  <cacheFields count="4">
    <cacheField name="[Measures].[Sum of Amount]" caption="Sum of Amount" numFmtId="0" hierarchy="31" level="32767"/>
    <cacheField name="[Measures].[Total Profit]" caption="Total Profit" numFmtId="0" hierarchy="21" level="32767"/>
    <cacheField name="[Products].[Category].[Category]" caption="Category" numFmtId="0" hierarchy="3" level="1">
      <sharedItems count="3">
        <s v="Lifestyle Shoes"/>
        <s v="Running Shoes"/>
        <s v="Training &amp; Gym Shoes"/>
      </sharedItems>
    </cacheField>
    <cacheField name="[Measures].[Profit %]" caption="Profit %" numFmtId="0" hierarchy="22" level="32767"/>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oneField="1">
      <fieldsUsage count="1">
        <fieldUsage x="1"/>
      </fieldsUsage>
    </cacheHierarchy>
    <cacheHierarchy uniqueName="[Measures].[Profit %]" caption="Profit %"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4.620816550923" backgroundQuery="1" createdVersion="8" refreshedVersion="8" minRefreshableVersion="3" recordCount="0" supportSubquery="1" supportAdvancedDrill="1" xr:uid="{A22EEC3F-23B6-444E-AB57-DD7B43A2B661}">
  <cacheSource type="external" connectionId="1"/>
  <cacheFields count="6">
    <cacheField name="[Products].[Product].[Product]" caption="Product" numFmtId="0" hierarchy="2" level="1">
      <sharedItems count="22">
        <s v="Air Jordan 12"/>
        <s v="Air Jordan 5"/>
        <s v="Nike Air Force 1"/>
        <s v="Nike Air Max"/>
        <s v="Nike Air Max 270"/>
        <s v="Nike Air More Uptempo"/>
        <s v="Nike Air Pegasus"/>
        <s v="Nike Dunk Low"/>
        <s v="Nike E-Series"/>
        <s v="Nike Jordan 1 Retro"/>
        <s v="Nike x Ambush Air"/>
        <s v="Nike Invincible 3"/>
        <s v="Nike Juniper Trail 2"/>
        <s v="Nike Quest 5 Premium"/>
        <s v="Nike Rival Fly 3"/>
        <s v="Nike Vomero 16 Premium"/>
        <s v="Nike Zegama"/>
        <s v="Nike Zoom Fly 5 Premium"/>
        <s v="Nike In-Season"/>
        <s v="Nike Legend Essential 3"/>
        <s v="Nike MC Trainer"/>
        <s v="Nike Zoom Metcon Turbo 2"/>
      </sharedItems>
    </cacheField>
    <cacheField name="[Products].[Category].[Category]" caption="Category" numFmtId="0" hierarchy="3" level="1">
      <sharedItems count="3">
        <s v="Lifestyle Shoes"/>
        <s v="Running Shoes"/>
        <s v="Training &amp; Gym Shoes"/>
      </sharedItems>
    </cacheField>
    <cacheField name="[Measures].[Sum of Amount]" caption="Sum of Amount" numFmtId="0" hierarchy="31" level="32767"/>
    <cacheField name="[Measures].[Sum of Boxes]" caption="Sum of Boxes" numFmtId="0" hierarchy="28" level="32767"/>
    <cacheField name="[Measures].[Total Shipments]" caption="Total Shipments" numFmtId="0" hierarchy="19" level="32767"/>
    <cacheField name="[Measures].[Profit %]" caption="Profit %" numFmtId="0" hierarchy="22" level="32767"/>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4"/>
      </fieldsUsage>
    </cacheHierarchy>
    <cacheHierarchy uniqueName="[Measures].[Total costs]" caption="Total costs" measure="1" displayFolder="" measureGroup="sales" count="0"/>
    <cacheHierarchy uniqueName="[Measures].[Total Profit]" caption="Total Profit" measure="1" displayFolder="" measureGroup="sales" count="0"/>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5.664675578701" backgroundQuery="1" createdVersion="8" refreshedVersion="8" minRefreshableVersion="3" recordCount="0" supportSubquery="1" supportAdvancedDrill="1" xr:uid="{C62F9A1D-BD56-4815-BD11-42477679AFE9}">
  <cacheSource type="external" connectionId="1"/>
  <cacheFields count="9">
    <cacheField name="[Measures].[Sum of Boxes]" caption="Sum of Boxes" numFmtId="0" hierarchy="28" level="32767"/>
    <cacheField name="[Measures].[Sum of Amount]" caption="Sum of Amount" numFmtId="0" hierarchy="31" level="32767"/>
    <cacheField name="[Measures].[Total Shipments]" caption="Total Shipments" numFmtId="0" hierarchy="19" level="32767"/>
    <cacheField name="[Measures].[Total costs]" caption="Total costs" numFmtId="0" hierarchy="20" level="32767"/>
    <cacheField name="[Measures].[Total Profit]" caption="Total Profit" numFmtId="0" hierarchy="21" level="32767"/>
    <cacheField name="[Measures].[Profit %]" caption="Profit %" numFmtId="0" hierarchy="22" level="32767"/>
    <cacheField name="[sales].[Date (Month)].[Date (Month)]" caption="Date (Month)" numFmtId="0" hierarchy="15" level="1">
      <sharedItems count="12">
        <s v="Jan"/>
        <s v="Feb"/>
        <s v="Mar"/>
        <s v="Apr"/>
        <s v="May"/>
        <s v="Jun"/>
        <s v="Jul"/>
        <s v="Aug"/>
        <s v="Sep"/>
        <s v="Oct"/>
        <s v="Nov"/>
        <s v="Dec"/>
      </sharedItems>
    </cacheField>
    <cacheField name="[sales].[Date (Year)].[Date (Year)]" caption="Date (Year)" numFmtId="0" hierarchy="13" level="1">
      <sharedItems count="1">
        <s v="2022"/>
      </sharedItems>
    </cacheField>
    <cacheField name="[Products].[Category].[Category]" caption="Category" numFmtId="0" hierarchy="3" level="1">
      <sharedItems containsSemiMixedTypes="0" containsNonDate="0" containsString="0"/>
    </cacheField>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8"/>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2" memberValueDatatype="130" unbalanced="0">
      <fieldsUsage count="2">
        <fieldUsage x="-1"/>
        <fieldUsage x="7"/>
      </fieldsUsage>
    </cacheHierarchy>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2" memberValueDatatype="130" unbalanced="0">
      <fieldsUsage count="2">
        <fieldUsage x="-1"/>
        <fieldUsage x="6"/>
      </fieldsUsage>
    </cacheHierarchy>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s]" caption="Total costs"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5.664680208334" backgroundQuery="1" createdVersion="8" refreshedVersion="8" minRefreshableVersion="3" recordCount="0" supportSubquery="1" supportAdvancedDrill="1" xr:uid="{6E10F647-AA1A-4C6E-BFAB-B14927FE0294}">
  <cacheSource type="external" connectionId="1"/>
  <cacheFields count="7">
    <cacheField name="[Measures].[Sum of Boxes]" caption="Sum of Boxes" numFmtId="0" hierarchy="28" level="32767"/>
    <cacheField name="[Measures].[Sum of Amount]" caption="Sum of Amount" numFmtId="0" hierarchy="31" level="32767"/>
    <cacheField name="[Measures].[Total Shipments]" caption="Total Shipments" numFmtId="0" hierarchy="19" level="32767"/>
    <cacheField name="[Measures].[Total costs]" caption="Total costs" numFmtId="0" hierarchy="20" level="32767"/>
    <cacheField name="[Measures].[Total Profit]" caption="Total Profit" numFmtId="0" hierarchy="21" level="32767"/>
    <cacheField name="[Measures].[Profit %]" caption="Profit %" numFmtId="0" hierarchy="22" level="32767"/>
    <cacheField name="[Products].[Category].[Category]" caption="Category" numFmtId="0" hierarchy="3" level="1">
      <sharedItems containsSemiMixedTypes="0" containsNonDate="0" containsString="0"/>
    </cacheField>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6"/>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s]" caption="Total costs"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5.664684953706" backgroundQuery="1" createdVersion="8" refreshedVersion="8" minRefreshableVersion="3" recordCount="0" supportSubquery="1" supportAdvancedDrill="1" xr:uid="{F82C3A02-7A2E-4E4D-82BD-6F5E2B365BAA}">
  <cacheSource type="external" connectionId="1"/>
  <cacheFields count="7">
    <cacheField name="[Measures].[Sum of Boxes]" caption="Sum of Boxes" numFmtId="0" hierarchy="28" level="32767"/>
    <cacheField name="[Measures].[Sum of Amount]" caption="Sum of Amount" numFmtId="0" hierarchy="31" level="32767"/>
    <cacheField name="[Measures].[Total Shipments]" caption="Total Shipments" numFmtId="0" hierarchy="19" level="32767"/>
    <cacheField name="[Measures].[Total costs]" caption="Total costs" numFmtId="0" hierarchy="20" level="32767"/>
    <cacheField name="[Measures].[Total Profit]" caption="Total Profit" numFmtId="0" hierarchy="21" level="32767"/>
    <cacheField name="[Measures].[Profit %]" caption="Profit %" numFmtId="0" hierarchy="22" level="32767"/>
    <cacheField name="[Products].[Category].[Category]" caption="Category" numFmtId="0" hierarchy="3" level="1">
      <sharedItems containsSemiMixedTypes="0" containsNonDate="0" containsString="0"/>
    </cacheField>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6"/>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oneField="1">
      <fieldsUsage count="1">
        <fieldUsage x="2"/>
      </fieldsUsage>
    </cacheHierarchy>
    <cacheHierarchy uniqueName="[Measures].[Total costs]" caption="Total costs" measure="1" displayFolder="" measureGroup="sales" count="0" oneField="1">
      <fieldsUsage count="1">
        <fieldUsage x="3"/>
      </fieldsUsage>
    </cacheHierarchy>
    <cacheHierarchy uniqueName="[Measures].[Total Profit]" caption="Total Profit" measure="1" displayFolder="" measureGroup="sales" count="0" oneField="1">
      <fieldsUsage count="1">
        <fieldUsage x="4"/>
      </fieldsUsage>
    </cacheHierarchy>
    <cacheHierarchy uniqueName="[Measures].[Profit %]" caption="Profit %" measure="1" displayFolder="" measureGroup="sales" count="0" oneField="1">
      <fieldsUsage count="1">
        <fieldUsage x="5"/>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5.664689699071" backgroundQuery="1" createdVersion="8" refreshedVersion="8" minRefreshableVersion="3" recordCount="0" supportSubquery="1" supportAdvancedDrill="1" xr:uid="{A700ACEA-6836-4C63-80E0-8155AE504918}">
  <cacheSource type="external" connectionId="1"/>
  <cacheFields count="1">
    <cacheField name="[Products].[Category].[Category]" caption="Category" numFmtId="0" hierarchy="3" level="1">
      <sharedItems count="1">
        <s v="Training &amp; Gym Shoes"/>
      </sharedItems>
    </cacheField>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0"/>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cacheHierarchy uniqueName="[Measures].[Profit %]" caption="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5.664694212966" backgroundQuery="1" createdVersion="8" refreshedVersion="8" minRefreshableVersion="3" recordCount="0" supportSubquery="1" supportAdvancedDrill="1" xr:uid="{4AFC6A2F-9471-40AC-A33F-F353922AD8F2}">
  <cacheSource type="external" connectionId="1"/>
  <cacheFields count="4">
    <cacheField name="[Location].[States].[States]" caption="States" numFmtId="0" level="1">
      <sharedItems count="6">
        <s v="California"/>
        <s v="Florida"/>
        <s v="Illinois"/>
        <s v="Massachusetts"/>
        <s v="New York"/>
        <s v="Texas"/>
      </sharedItems>
    </cacheField>
    <cacheField name="[Measures].[Sum of Amount]" caption="Sum of Amount" numFmtId="0" hierarchy="31" level="32767"/>
    <cacheField name="[Products].[Category].[Category]" caption="Category" numFmtId="0" hierarchy="3" level="1">
      <sharedItems containsSemiMixedTypes="0" containsNonDate="0" containsString="0"/>
    </cacheField>
    <cacheField name="[Measures].[Profit %]" caption="Profit %" numFmtId="0" hierarchy="22" level="32767"/>
  </cacheFields>
  <cacheHierarchies count="33">
    <cacheHierarchy uniqueName="[Location].[States]" caption="States" attribute="1" defaultMemberUniqueName="[Location].[States].[All]" allUniqueName="[Location].[States].[All]" dimensionUniqueName="[Location]" displayFolder="" count="2" memberValueDatatype="130" unbalanced="0">
      <fieldsUsage count="2">
        <fieldUsage x="-1"/>
        <fieldUsage x="0"/>
      </fieldsUsage>
    </cacheHierarchy>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cacheHierarchy uniqueName="[Measures].[Profit %]" caption="Profit %"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5.664698842593" backgroundQuery="1" createdVersion="8" refreshedVersion="8" minRefreshableVersion="3" recordCount="0" supportSubquery="1" supportAdvancedDrill="1" xr:uid="{CC0B025F-82E7-4A94-8DE4-E5C157490393}">
  <cacheSource type="external" connectionId="1"/>
  <cacheFields count="6">
    <cacheField name="[Measures].[Total Profit]" caption="Total Profit" numFmtId="0" hierarchy="21" level="32767"/>
    <cacheField name="[Products].[Category].[Category]" caption="Category" numFmtId="0" hierarchy="3" level="1">
      <sharedItems containsSemiMixedTypes="0" containsNonDate="0" containsString="0"/>
    </cacheField>
    <cacheField name="[Measures].[Sum of Amount]" caption="Sum of Amount" numFmtId="0" hierarchy="31" level="32767"/>
    <cacheField name="[Measures].[Profit %]" caption="Profit %" numFmtId="0" hierarchy="22" level="32767"/>
    <cacheField name="[Teams].[Team].[Team]" caption="Team" numFmtId="0" hierarchy="17" level="1">
      <sharedItems count="4">
        <s v="Team A"/>
        <s v="Team B"/>
        <s v="Team C"/>
        <s v="Team D"/>
      </sharedItems>
    </cacheField>
    <cacheField name="[Teams].[Sales Person].[Sales Person]" caption="Sales Person" numFmtId="0" hierarchy="16" level="1">
      <sharedItems count="25">
        <s v="Andrew Lee"/>
        <s v="Cynthia Hall"/>
        <s v="Edward Lewis"/>
        <s v="Evan Brown"/>
        <s v="James Smith"/>
        <s v="John Williams"/>
        <s v="Matthew Moore"/>
        <s v="Patrick Rivera"/>
        <s v="Robert Johnson"/>
        <s v="David Rodriguez"/>
        <s v="Joshua Gonzalez"/>
        <s v="Mary Jones"/>
        <s v="Michael Brown"/>
        <s v="Rebecca Anderson"/>
        <s v="Richard Carter"/>
        <s v="Thomas Martinez"/>
        <s v="Alexander Rudeforth"/>
        <s v="Amilia Johnson"/>
        <s v="Christopher Anderson"/>
        <s v="Mallorie Hill"/>
        <s v="Charles Miller"/>
        <s v="Jack Carter"/>
        <s v="Jennifer Lopez"/>
        <s v="Rachel Castle"/>
        <s v="Samuel Campbell"/>
      </sharedItems>
    </cacheField>
  </cacheFields>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2" memberValueDatatype="130" unbalanced="0">
      <fieldsUsage count="2">
        <fieldUsage x="-1"/>
        <fieldUsage x="5"/>
      </fieldsUsage>
    </cacheHierarchy>
    <cacheHierarchy uniqueName="[Teams].[Team]" caption="Team" attribute="1" defaultMemberUniqueName="[Teams].[Team].[All]" allUniqueName="[Teams].[Team].[All]" dimensionUniqueName="[Teams]" displayFolder="" count="2" memberValueDatatype="130" unbalanced="0">
      <fieldsUsage count="2">
        <fieldUsage x="-1"/>
        <fieldUsage x="4"/>
      </fieldsUsage>
    </cacheHierarchy>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oneField="1">
      <fieldsUsage count="1">
        <fieldUsage x="0"/>
      </fieldsUsage>
    </cacheHierarchy>
    <cacheHierarchy uniqueName="[Measures].[Profit %]" caption="Profit %"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dimensions count="5">
    <dimension name="Location" uniqueName="[Location]" caption="Location"/>
    <dimension measure="1" name="Measures" uniqueName="[Measures]" caption="Measures"/>
    <dimension name="Products" uniqueName="[Products]" caption="Products"/>
    <dimension name="sales" uniqueName="[sales]" caption="sales"/>
    <dimension name="Teams" uniqueName="[Teams]" caption="Teams"/>
  </dimensions>
  <measureGroups count="4">
    <measureGroup name="Location" caption="Location"/>
    <measureGroup name="Products" caption="Products"/>
    <measureGroup name="sales" caption="sales"/>
    <measureGroup name="Teams" caption="Teams"/>
  </measureGroups>
  <maps count="7">
    <map measureGroup="0" dimension="0"/>
    <map measureGroup="1" dimension="2"/>
    <map measureGroup="2" dimension="0"/>
    <map measureGroup="2" dimension="2"/>
    <map measureGroup="2" dimension="3"/>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unal Jain" refreshedDate="45094.620697916667" backgroundQuery="1" createdVersion="3" refreshedVersion="8" minRefreshableVersion="3" recordCount="0" supportSubquery="1" supportAdvancedDrill="1" xr:uid="{123F554B-6ABB-41DD-810F-6711C6496F61}">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Location].[States]" caption="States" attribute="1" defaultMemberUniqueName="[Location].[States].[All]" allUniqueName="[Location].[States].[All]" dimensionUniqueName="[Location]" displayFolder="" count="0" memberValueDatatype="130" unbalanced="0"/>
    <cacheHierarchy uniqueName="[Location].[Region]" caption="Region" attribute="1" defaultMemberUniqueName="[Location].[Region].[All]" allUniqueName="[Location].[Region].[All]" dimensionUniqueName="[Location]" displayFolder="" count="0" memberValueDatatype="130" unbalanced="0"/>
    <cacheHierarchy uniqueName="[Products].[Product]" caption="Product" attribute="1" defaultMemberUniqueName="[Products].[Product].[All]" allUniqueName="[Products].[Product].[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ize]" caption="Size" attribute="1" defaultMemberUniqueName="[Products].[Size].[All]" allUniqueName="[Products].[Size].[All]" dimensionUniqueName="[Products]" displayFolder="" count="0" memberValueDatatype="130" unbalanced="0"/>
    <cacheHierarchy uniqueName="[Products].[Cost Per Box]" caption="Cost Per Box" attribute="1" defaultMemberUniqueName="[Products].[Cost Per Box].[All]" allUniqueName="[Products].[Cost Per Box].[All]" dimensionUniqueName="[Products]" displayFolder="" count="0" memberValueDatatype="5" unbalanced="0"/>
    <cacheHierarchy uniqueName="[sales].[Sales Person]" caption="Sales Person" attribute="1" defaultMemberUniqueName="[sales].[Sales Person].[All]" allUniqueName="[sales].[Sales Person].[All]" dimensionUniqueName="[sales]" displayFolder="" count="0" memberValueDatatype="130" unbalanced="0"/>
    <cacheHierarchy uniqueName="[sales].[States]" caption="States" attribute="1" defaultMemberUniqueName="[sales].[States].[All]" allUniqueName="[sales].[States].[All]" dimensionUniqueName="[sales]" displayFolder="" count="0" memberValueDatatype="130" unbalanced="0"/>
    <cacheHierarchy uniqueName="[sales].[Products]" caption="Products" attribute="1" defaultMemberUniqueName="[sales].[Products].[All]" allUniqueName="[sales].[Products].[All]" dimensionUniqueName="[sales]" displayFolder="" count="0" memberValueDatatype="130" unbalanced="0"/>
    <cacheHierarchy uniqueName="[sales].[Date]" caption="Date" attribute="1" time="1" defaultMemberUniqueName="[sales].[Date].[All]" allUniqueName="[sales].[Date].[All]" dimensionUniqueName="[sales]" displayFolder="" count="0" memberValueDatatype="7" unbalanced="0"/>
    <cacheHierarchy uniqueName="[sales].[Amount]" caption="Amount" attribute="1" defaultMemberUniqueName="[sales].[Amount].[All]" allUniqueName="[sales].[Amount].[All]" dimensionUniqueName="[sales]" displayFolder="" count="0" memberValueDatatype="5" unbalanced="0"/>
    <cacheHierarchy uniqueName="[sales].[Customers]" caption="Customers" attribute="1" defaultMemberUniqueName="[sales].[Customers].[All]" allUniqueName="[sales].[Customers].[All]" dimensionUniqueName="[sales]" displayFolder="" count="0" memberValueDatatype="20" unbalanced="0"/>
    <cacheHierarchy uniqueName="[sales].[Boxes]" caption="Boxes" attribute="1" defaultMemberUniqueName="[sales].[Boxes].[All]" allUniqueName="[sales].[Boxes].[All]" dimensionUniqueName="[sales]" displayFolder="" count="0" memberValueDatatype="20" unbalanced="0"/>
    <cacheHierarchy uniqueName="[sales].[Date (Year)]" caption="Date (Year)" attribute="1" defaultMemberUniqueName="[sales].[Date (Year)].[All]" allUniqueName="[sales].[Date (Year)].[All]" dimensionUniqueName="[sales]" displayFolder="" count="0" memberValueDatatype="130" unbalanced="0"/>
    <cacheHierarchy uniqueName="[sales].[Date (Quarter)]" caption="Date (Quarter)" attribute="1" defaultMemberUniqueName="[sales].[Date (Quarter)].[All]" allUniqueName="[sales].[Date (Quarter)].[All]" dimensionUniqueName="[sales]" displayFolder="" count="0" memberValueDatatype="130" unbalanced="0"/>
    <cacheHierarchy uniqueName="[sales].[Date (Month)]" caption="Date (Month)" attribute="1" defaultMemberUniqueName="[sales].[Date (Month)].[All]" allUniqueName="[sales].[Date (Month)].[All]" dimensionUniqueName="[sales]" displayFolder="" count="0" memberValueDatatype="130" unbalanced="0"/>
    <cacheHierarchy uniqueName="[Teams].[Sales Person]" caption="Sales Person" attribute="1" defaultMemberUniqueName="[Teams].[Sales Person].[All]" allUniqueName="[Teams].[Sales Person].[All]" dimensionUniqueName="[Teams]" displayFolder="" count="0" memberValueDatatype="130" unbalanced="0"/>
    <cacheHierarchy uniqueName="[Teams].[Team]" caption="Team" attribute="1" defaultMemberUniqueName="[Teams].[Team].[All]" allUniqueName="[Teams].[Team].[All]" dimensionUniqueName="[Teams]" displayFolder="" count="0" memberValueDatatype="130" unbalanced="0"/>
    <cacheHierarchy uniqueName="[sales].[Date (Month Index)]" caption="Date (Month Index)" attribute="1" defaultMemberUniqueName="[sales].[Date (Month Index)].[All]" allUniqueName="[sales].[Date (Month Index)].[All]" dimensionUniqueName="[sales]" displayFolder="" count="0" memberValueDatatype="20" unbalanced="0" hidden="1"/>
    <cacheHierarchy uniqueName="[Measures].[Total Shipments]" caption="Total Shipments" measure="1" displayFolder="" measureGroup="sales" count="0"/>
    <cacheHierarchy uniqueName="[Measures].[Total costs]" caption="Total costs" measure="1" displayFolder="" measureGroup="sales" count="0"/>
    <cacheHierarchy uniqueName="[Measures].[Total Profit]" caption="Total Profit" measure="1" displayFolder="" measureGroup="sales" count="0"/>
    <cacheHierarchy uniqueName="[Measures].[Profit %]" caption="Profit %" measure="1" displayFolder="" measureGroup="sales" count="0"/>
    <cacheHierarchy uniqueName="[Measures].[__XL_Count sales]" caption="__XL_Count sales" measure="1" displayFolder="" measureGroup="sales" count="0" hidden="1"/>
    <cacheHierarchy uniqueName="[Measures].[__XL_Count Products]" caption="__XL_Count Products" measure="1" displayFolder="" measureGroup="Products" count="0" hidden="1"/>
    <cacheHierarchy uniqueName="[Measures].[__XL_Count Location]" caption="__XL_Count Location" measure="1" displayFolder="" measureGroup="Location" count="0" hidden="1"/>
    <cacheHierarchy uniqueName="[Measures].[__XL_Count Teams]" caption="__XL_Count Teams" measure="1" displayFolder="" measureGroup="Teams" count="0" hidden="1"/>
    <cacheHierarchy uniqueName="[Measures].[__No measures defined]" caption="__No measures defined" measure="1" displayFolder="" count="0" hidden="1"/>
    <cacheHierarchy uniqueName="[Measures].[Sum of Boxes]" caption="Sum of Boxes" measure="1" displayFolder="" measureGroup="sales" count="0" hidden="1">
      <extLst>
        <ext xmlns:x15="http://schemas.microsoft.com/office/spreadsheetml/2010/11/main" uri="{B97F6D7D-B522-45F9-BDA1-12C45D357490}">
          <x15:cacheHierarchy aggregatedColumn="12"/>
        </ext>
      </extLst>
    </cacheHierarchy>
    <cacheHierarchy uniqueName="[Measures].[Sum of Customers]" caption="Sum of Customers" measure="1" displayFolder="" measureGroup="sales" count="0" hidden="1">
      <extLst>
        <ext xmlns:x15="http://schemas.microsoft.com/office/spreadsheetml/2010/11/main" uri="{B97F6D7D-B522-45F9-BDA1-12C45D357490}">
          <x15:cacheHierarchy aggregatedColumn="11"/>
        </ext>
      </extLst>
    </cacheHierarchy>
    <cacheHierarchy uniqueName="[Measures].[Count of Amount]" caption="Count of Amount" measure="1" displayFolder="" measureGroup="sales" count="0" hidden="1">
      <extLst>
        <ext xmlns:x15="http://schemas.microsoft.com/office/spreadsheetml/2010/11/main" uri="{B97F6D7D-B522-45F9-BDA1-12C45D357490}">
          <x15:cacheHierarchy aggregatedColumn="10"/>
        </ext>
      </extLst>
    </cacheHierarchy>
    <cacheHierarchy uniqueName="[Measures].[Sum of Amount]" caption="Sum of Amount" measure="1" displayFolder="" measureGroup="sales" count="0" hidden="1">
      <extLst>
        <ext xmlns:x15="http://schemas.microsoft.com/office/spreadsheetml/2010/11/main" uri="{B97F6D7D-B522-45F9-BDA1-12C45D357490}">
          <x15:cacheHierarchy aggregatedColumn="10"/>
        </ext>
      </extLst>
    </cacheHierarchy>
    <cacheHierarchy uniqueName="[Measures].[Sum of Cost Per Box]" caption="Sum of Cost Per Box" measure="1" displayFolder="" measureGroup="Products" count="0" hidden="1">
      <extLst>
        <ext xmlns:x15="http://schemas.microsoft.com/office/spreadsheetml/2010/11/main" uri="{B97F6D7D-B522-45F9-BDA1-12C45D357490}">
          <x15:cacheHierarchy aggregatedColumn="5"/>
        </ext>
      </extLst>
    </cacheHierarchy>
  </cacheHierarchies>
  <kpis count="0"/>
  <extLst>
    <ext xmlns:x14="http://schemas.microsoft.com/office/spreadsheetml/2009/9/main" uri="{725AE2AE-9491-48be-B2B4-4EB974FC3084}">
      <x14:pivotCacheDefinition slicerData="1" pivotCacheId="70697422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7898C4-A220-41A4-AFA7-F4AA545F61AA}" name="PivotTable3" cacheId="6"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37:D43"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Boxes" fld="0" baseField="0" baseItem="0"/>
    <dataField name="Sum of Amount" fld="1" baseField="0" baseItem="1" numFmtId="164"/>
    <dataField fld="2" subtotal="count" baseField="0" baseItem="0"/>
    <dataField fld="3" subtotal="count" baseField="0" baseItem="0"/>
    <dataField fld="4" subtotal="count" baseField="0" baseItem="0"/>
    <dataField fld="5" subtotal="count" baseField="0" baseItem="0"/>
  </dataFields>
  <formats count="8">
    <format dxfId="25">
      <pivotArea outline="0" collapsedLevelsAreSubtotals="1" fieldPosition="0">
        <references count="1">
          <reference field="4294967294" count="1" selected="0">
            <x v="1"/>
          </reference>
        </references>
      </pivotArea>
    </format>
    <format dxfId="24">
      <pivotArea collapsedLevelsAreSubtotals="1" fieldPosition="0">
        <references count="1">
          <reference field="4294967294" count="1">
            <x v="3"/>
          </reference>
        </references>
      </pivotArea>
    </format>
    <format dxfId="23">
      <pivotArea collapsedLevelsAreSubtotals="1" fieldPosition="0">
        <references count="1">
          <reference field="4294967294" count="1">
            <x v="5"/>
          </reference>
        </references>
      </pivotArea>
    </format>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outline="0" fieldPosition="0">
        <references count="1">
          <reference field="4294967294" count="6">
            <x v="0"/>
            <x v="1"/>
            <x v="2"/>
            <x v="3"/>
            <x v="4"/>
            <x v="5"/>
          </reference>
        </references>
      </pivotArea>
    </format>
    <format dxfId="18">
      <pivotArea dataOnly="0" labelOnly="1" grandCol="1" outline="0" axis="axisCol" fieldPosition="0"/>
    </format>
  </formats>
  <pivotHierarchies count="33">
    <pivotHierarchy dragToData="1"/>
    <pivotHierarchy dragToData="1"/>
    <pivotHierarchy dragToData="1"/>
    <pivotHierarchy multipleItemSelectionAllowed="1" dragToData="1">
      <members count="1" level="1">
        <member name="[Products].[Category].&amp;[Training &amp; Gym Sho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Amount"/>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006236C-E78E-4747-977A-D084F0F371C6}" name="PivotTable6" cacheId="7"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8:D34" firstHeaderRow="1" firstDataRow="1" firstDataCol="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6">
    <i>
      <x/>
    </i>
    <i i="1">
      <x v="1"/>
    </i>
    <i i="2">
      <x v="2"/>
    </i>
    <i i="3">
      <x v="3"/>
    </i>
    <i i="4">
      <x v="4"/>
    </i>
    <i i="5">
      <x v="5"/>
    </i>
  </rowItems>
  <colItems count="1">
    <i/>
  </colItems>
  <dataFields count="6">
    <dataField name="Sum of Boxes" fld="0" baseField="0" baseItem="0"/>
    <dataField name="Sum of Amount" fld="1" baseField="0" baseItem="1" numFmtId="164"/>
    <dataField fld="2" subtotal="count" baseField="0" baseItem="0"/>
    <dataField fld="3" subtotal="count" baseField="0" baseItem="0"/>
    <dataField fld="4" subtotal="count" baseField="0" baseItem="0"/>
    <dataField fld="5" subtotal="count" baseField="0" baseItem="0"/>
  </dataFields>
  <formats count="8">
    <format dxfId="33">
      <pivotArea outline="0" collapsedLevelsAreSubtotals="1" fieldPosition="0">
        <references count="1">
          <reference field="4294967294" count="1" selected="0">
            <x v="1"/>
          </reference>
        </references>
      </pivotArea>
    </format>
    <format dxfId="32">
      <pivotArea collapsedLevelsAreSubtotals="1" fieldPosition="0">
        <references count="1">
          <reference field="4294967294" count="1">
            <x v="3"/>
          </reference>
        </references>
      </pivotArea>
    </format>
    <format dxfId="31">
      <pivotArea collapsedLevelsAreSubtotals="1" fieldPosition="0">
        <references count="1">
          <reference field="4294967294" count="1">
            <x v="5"/>
          </reference>
        </references>
      </pivotArea>
    </format>
    <format dxfId="30">
      <pivotArea type="all" dataOnly="0" outline="0" fieldPosition="0"/>
    </format>
    <format dxfId="29">
      <pivotArea outline="0" collapsedLevelsAreSubtotals="1" fieldPosition="0"/>
    </format>
    <format dxfId="28">
      <pivotArea field="-2" type="button" dataOnly="0" labelOnly="1" outline="0" axis="axisRow" fieldPosition="0"/>
    </format>
    <format dxfId="27">
      <pivotArea dataOnly="0" labelOnly="1" outline="0" fieldPosition="0">
        <references count="1">
          <reference field="4294967294" count="6">
            <x v="0"/>
            <x v="1"/>
            <x v="2"/>
            <x v="3"/>
            <x v="4"/>
            <x v="5"/>
          </reference>
        </references>
      </pivotArea>
    </format>
    <format dxfId="26">
      <pivotArea dataOnly="0" labelOnly="1" grandCol="1" outline="0" axis="axisCol" fieldPosition="0"/>
    </format>
  </formats>
  <pivotHierarchies count="33">
    <pivotHierarchy dragToData="1"/>
    <pivotHierarchy dragToData="1"/>
    <pivotHierarchy dragToData="1"/>
    <pivotHierarchy multipleItemSelectionAllowed="1" dragToData="1">
      <members count="1" level="1">
        <member name="[Products].[Category].&amp;[Training &amp; Gym Sho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Amount"/>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21D94D5-7532-4A38-A500-9F614C8E28CA}" name="PivotTable4" cacheId="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B85:D89" firstHeaderRow="0" firstDataRow="1" firstDataCol="1"/>
  <pivotFields count="3">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1"/>
  </rowFields>
  <rowItems count="4">
    <i>
      <x/>
    </i>
    <i>
      <x v="1"/>
    </i>
    <i>
      <x v="2"/>
    </i>
    <i>
      <x v="3"/>
    </i>
  </rowItems>
  <colFields count="1">
    <field x="-2"/>
  </colFields>
  <colItems count="2">
    <i>
      <x/>
    </i>
    <i i="1">
      <x v="1"/>
    </i>
  </colItems>
  <dataFields count="2">
    <dataField name="Sum of Amount" fld="0" baseField="0" baseItem="0"/>
    <dataField fld="2" subtotal="count" baseField="0" baseItem="0"/>
  </dataFields>
  <formats count="2">
    <format dxfId="35">
      <pivotArea collapsedLevelsAreSubtotals="1" fieldPosition="0">
        <references count="2">
          <reference field="4294967294" count="1" selected="0">
            <x v="1"/>
          </reference>
          <reference field="1" count="0"/>
        </references>
      </pivotArea>
    </format>
    <format dxfId="34">
      <pivotArea dataOnly="0" labelOnly="1" outline="0" fieldPosition="0">
        <references count="1">
          <reference field="1" count="0"/>
        </references>
      </pivotArea>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Tea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FA4DDE-9B4A-4CAA-9E31-0005A7BECD94}" name="PivotTable5"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B129:E132"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s>
  <rowFields count="1">
    <field x="2"/>
  </rowFields>
  <rowItems count="3">
    <i>
      <x/>
    </i>
    <i>
      <x v="1"/>
    </i>
    <i>
      <x v="2"/>
    </i>
  </rowItems>
  <colFields count="1">
    <field x="-2"/>
  </colFields>
  <colItems count="3">
    <i>
      <x/>
    </i>
    <i i="1">
      <x v="1"/>
    </i>
    <i i="2">
      <x v="2"/>
    </i>
  </colItems>
  <dataFields count="3">
    <dataField name="Sum of Amount" fld="0" baseField="0" baseItem="0"/>
    <dataField fld="1" subtotal="count" baseField="0" baseItem="0"/>
    <dataField fld="3"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96B845-F42F-4FA5-9EE3-72A63BD3B0A4}" name="Overall Map" cacheId="2"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B67:D73" firstHeaderRow="0" firstDataRow="1" firstDataCol="1"/>
  <pivotFields count="4">
    <pivotField axis="axisRow" compact="0" allDrilled="1" outline="0" showAll="0" defaultSubtotal="0" defaultAttributeDrillState="1">
      <items count="6">
        <item x="0"/>
        <item x="1"/>
        <item x="2"/>
        <item x="3"/>
        <item x="4"/>
        <item x="5"/>
      </items>
    </pivotField>
    <pivotField dataField="1" compact="0" outline="0" showAll="0" defaultSubtotal="0"/>
    <pivotField compact="0" allDrilled="1" outline="0" showAll="0" dataSourceSort="1" defaultSubtotal="0" defaultAttributeDrillState="1"/>
    <pivotField dataField="1" compact="0" outline="0"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3" subtotal="count" baseField="0" baseItem="0"/>
  </dataFields>
  <pivotHierarchies count="33">
    <pivotHierarchy dragToData="1"/>
    <pivotHierarchy dragToData="1"/>
    <pivotHierarchy dragToData="1"/>
    <pivotHierarchy multipleItemSelectionAllowed="1" dragToData="1">
      <members count="2" level="1">
        <member name="[Products].[Category].&amp;[Running Shoes]"/>
        <member name="[Products].[Category].&amp;[Training &amp; Gym Sho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87B828-A807-44D3-80D1-32E4B6873B24}" name="PivotTable10" cacheId="1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B96:F121" firstHeaderRow="0" firstDataRow="1" firstDataCol="2"/>
  <pivotFields count="6">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extLst>
        <ext xmlns:x14="http://schemas.microsoft.com/office/spreadsheetml/2009/9/main" uri="{2946ED86-A175-432a-8AC1-64E0C546D7DE}">
          <x14:pivotField fillDownLabels="1"/>
        </ext>
      </extLst>
    </pivotField>
  </pivotFields>
  <rowFields count="2">
    <field x="4"/>
    <field x="5"/>
  </rowFields>
  <rowItems count="25">
    <i>
      <x/>
      <x/>
    </i>
    <i r="1">
      <x v="1"/>
    </i>
    <i r="1">
      <x v="2"/>
    </i>
    <i r="1">
      <x v="3"/>
    </i>
    <i r="1">
      <x v="4"/>
    </i>
    <i r="1">
      <x v="5"/>
    </i>
    <i r="1">
      <x v="6"/>
    </i>
    <i r="1">
      <x v="7"/>
    </i>
    <i r="1">
      <x v="8"/>
    </i>
    <i>
      <x v="1"/>
      <x v="9"/>
    </i>
    <i r="1">
      <x v="10"/>
    </i>
    <i r="1">
      <x v="11"/>
    </i>
    <i r="1">
      <x v="12"/>
    </i>
    <i r="1">
      <x v="13"/>
    </i>
    <i r="1">
      <x v="14"/>
    </i>
    <i r="1">
      <x v="15"/>
    </i>
    <i>
      <x v="2"/>
      <x v="16"/>
    </i>
    <i r="1">
      <x v="17"/>
    </i>
    <i r="1">
      <x v="18"/>
    </i>
    <i r="1">
      <x v="19"/>
    </i>
    <i>
      <x v="3"/>
      <x v="20"/>
    </i>
    <i r="1">
      <x v="21"/>
    </i>
    <i r="1">
      <x v="22"/>
    </i>
    <i r="1">
      <x v="23"/>
    </i>
    <i r="1">
      <x v="24"/>
    </i>
  </rowItems>
  <colFields count="1">
    <field x="-2"/>
  </colFields>
  <colItems count="3">
    <i>
      <x/>
    </i>
    <i i="1">
      <x v="1"/>
    </i>
    <i i="2">
      <x v="2"/>
    </i>
  </colItems>
  <dataFields count="3">
    <dataField name="Sum of Amount" fld="2" baseField="0" baseItem="0"/>
    <dataField fld="0" subtotal="count" baseField="0" baseItem="0"/>
    <dataField fld="3" subtotal="count" baseField="0" baseItem="0"/>
  </dataFields>
  <pivotHierarchies count="33">
    <pivotHierarchy dragToData="1"/>
    <pivotHierarchy dragToData="1"/>
    <pivotHierarchy dragToData="1"/>
    <pivotHierarchy multipleItemSelectionAllowed="1" dragToData="1">
      <members count="1" level="1">
        <member name="[Products].[Category].&amp;[Training &amp; Gym Sho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7"/>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
        <x15:activeTabTopLevelEntity name="[Products]"/>
        <x15:activeTabTopLevelEntity name="[Tea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2023E1-90BA-405E-8DFB-FF13E107B41B}" name="PivotTable2"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20:M32" firstHeaderRow="0" firstDataRow="1" firstDataCol="2"/>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sortType="descending" defaultSubtotal="0" defaultAttributeDrillState="1">
      <items count="12">
        <item x="11"/>
        <item x="10"/>
        <item x="9"/>
        <item x="8"/>
        <item x="7"/>
        <item x="6"/>
        <item x="5"/>
        <item x="4"/>
        <item x="3"/>
        <item x="2"/>
        <item x="1"/>
        <item x="0"/>
      </items>
    </pivotField>
    <pivotField axis="axisRow" compact="0" allDrilled="1" outline="0" subtotalTop="0" showAll="0" sortType="descending" defaultSubtotal="0" defaultAttributeDrillState="1">
      <items count="1">
        <item x="0"/>
      </items>
    </pivotField>
    <pivotField compact="0" allDrilled="1" outline="0" subtotalTop="0" showAll="0" dataSourceSort="1" defaultSubtotal="0" defaultAttributeDrillState="1"/>
  </pivotFields>
  <rowFields count="2">
    <field x="7"/>
    <field x="6"/>
  </rowFields>
  <rowItems count="12">
    <i>
      <x/>
      <x/>
    </i>
    <i r="1">
      <x v="1"/>
    </i>
    <i r="1">
      <x v="2"/>
    </i>
    <i r="1">
      <x v="3"/>
    </i>
    <i r="1">
      <x v="4"/>
    </i>
    <i r="1">
      <x v="5"/>
    </i>
    <i r="1">
      <x v="6"/>
    </i>
    <i r="1">
      <x v="7"/>
    </i>
    <i r="1">
      <x v="8"/>
    </i>
    <i r="1">
      <x v="9"/>
    </i>
    <i r="1">
      <x v="10"/>
    </i>
    <i r="1">
      <x v="11"/>
    </i>
  </rowItems>
  <colFields count="1">
    <field x="-2"/>
  </colFields>
  <colItems count="6">
    <i>
      <x/>
    </i>
    <i i="1">
      <x v="1"/>
    </i>
    <i i="2">
      <x v="2"/>
    </i>
    <i i="3">
      <x v="3"/>
    </i>
    <i i="4">
      <x v="4"/>
    </i>
    <i i="5">
      <x v="5"/>
    </i>
  </colItems>
  <dataFields count="6">
    <dataField name="Sum of Boxes" fld="0" baseField="0" baseItem="0"/>
    <dataField name="Sum of Amount" fld="1" baseField="0" baseItem="1" numFmtId="164"/>
    <dataField fld="2" subtotal="count" baseField="0" baseItem="0"/>
    <dataField fld="3" subtotal="count" baseField="0" baseItem="0"/>
    <dataField fld="4" subtotal="count" baseField="0" baseItem="0" numFmtId="165"/>
    <dataField fld="5" subtotal="count" baseField="0" baseItem="0"/>
  </dataFields>
  <formats count="24">
    <format dxfId="59">
      <pivotArea outline="0" collapsedLevelsAreSubtotals="1" fieldPosition="0">
        <references count="1">
          <reference field="4294967294" count="1" selected="0">
            <x v="1"/>
          </reference>
        </references>
      </pivotArea>
    </format>
    <format dxfId="58">
      <pivotArea collapsedLevelsAreSubtotals="1" fieldPosition="0">
        <references count="1">
          <reference field="4294967294" count="1">
            <x v="3"/>
          </reference>
        </references>
      </pivotArea>
    </format>
    <format dxfId="57">
      <pivotArea collapsedLevelsAreSubtotals="1" fieldPosition="0">
        <references count="1">
          <reference field="4294967294" count="1">
            <x v="5"/>
          </reference>
        </references>
      </pivotArea>
    </format>
    <format dxfId="56">
      <pivotArea outline="0" fieldPosition="0">
        <references count="1">
          <reference field="4294967294" count="1" selected="0">
            <x v="4"/>
          </reference>
        </references>
      </pivotArea>
    </format>
    <format dxfId="55">
      <pivotArea outline="0" fieldPosition="0">
        <references count="3">
          <reference field="4294967294" count="1" selected="0">
            <x v="1"/>
          </reference>
          <reference field="6" count="1" selected="0">
            <x v="0"/>
          </reference>
          <reference field="7" count="0" selected="0"/>
        </references>
      </pivotArea>
    </format>
    <format dxfId="54">
      <pivotArea outline="0" fieldPosition="0">
        <references count="3">
          <reference field="4294967294" count="1" selected="0">
            <x v="1"/>
          </reference>
          <reference field="6" count="1" selected="0">
            <x v="1"/>
          </reference>
          <reference field="7" count="0" selected="0"/>
        </references>
      </pivotArea>
    </format>
    <format dxfId="53">
      <pivotArea outline="0" fieldPosition="0">
        <references count="3">
          <reference field="4294967294" count="1" selected="0">
            <x v="3"/>
          </reference>
          <reference field="6" count="1" selected="0">
            <x v="0"/>
          </reference>
          <reference field="7" count="0" selected="0"/>
        </references>
      </pivotArea>
    </format>
    <format dxfId="52">
      <pivotArea outline="0" fieldPosition="0">
        <references count="3">
          <reference field="4294967294" count="1" selected="0">
            <x v="3"/>
          </reference>
          <reference field="6" count="1" selected="0">
            <x v="1"/>
          </reference>
          <reference field="7" count="0" selected="0"/>
        </references>
      </pivotArea>
    </format>
    <format dxfId="51">
      <pivotArea outline="0" fieldPosition="0">
        <references count="3">
          <reference field="4294967294" count="1" selected="0">
            <x v="3"/>
          </reference>
          <reference field="6" count="1" selected="0">
            <x v="1"/>
          </reference>
          <reference field="7" count="0" selected="0"/>
        </references>
      </pivotArea>
    </format>
    <format dxfId="50">
      <pivotArea outline="0" fieldPosition="0">
        <references count="3">
          <reference field="4294967294" count="1" selected="0">
            <x v="0"/>
          </reference>
          <reference field="6" count="1" selected="0">
            <x v="0"/>
          </reference>
          <reference field="7" count="0" selected="0"/>
        </references>
      </pivotArea>
    </format>
    <format dxfId="49">
      <pivotArea outline="0" fieldPosition="0">
        <references count="3">
          <reference field="4294967294" count="1" selected="0">
            <x v="0"/>
          </reference>
          <reference field="6" count="1" selected="0">
            <x v="1"/>
          </reference>
          <reference field="7" count="0" selected="0"/>
        </references>
      </pivotArea>
    </format>
    <format dxfId="48">
      <pivotArea outline="0" fieldPosition="0">
        <references count="3">
          <reference field="4294967294" count="1" selected="0">
            <x v="4"/>
          </reference>
          <reference field="6" count="1" selected="0">
            <x v="0"/>
          </reference>
          <reference field="7" count="0" selected="0"/>
        </references>
      </pivotArea>
    </format>
    <format dxfId="47">
      <pivotArea outline="0" fieldPosition="0">
        <references count="3">
          <reference field="4294967294" count="1" selected="0">
            <x v="4"/>
          </reference>
          <reference field="6" count="1" selected="0">
            <x v="1"/>
          </reference>
          <reference field="7" count="0" selected="0"/>
        </references>
      </pivotArea>
    </format>
    <format dxfId="46">
      <pivotArea outline="0" fieldPosition="0">
        <references count="3">
          <reference field="4294967294" count="1" selected="0">
            <x v="5"/>
          </reference>
          <reference field="6" count="1" selected="0">
            <x v="0"/>
          </reference>
          <reference field="7" count="0" selected="0"/>
        </references>
      </pivotArea>
    </format>
    <format dxfId="45">
      <pivotArea outline="0" fieldPosition="0">
        <references count="3">
          <reference field="4294967294" count="1" selected="0">
            <x v="5"/>
          </reference>
          <reference field="6" count="1" selected="0">
            <x v="1"/>
          </reference>
          <reference field="7" count="0" selected="0"/>
        </references>
      </pivotArea>
    </format>
    <format dxfId="44">
      <pivotArea outline="0" fieldPosition="0">
        <references count="3">
          <reference field="4294967294" count="1" selected="0">
            <x v="2"/>
          </reference>
          <reference field="6" count="1" selected="0">
            <x v="0"/>
          </reference>
          <reference field="7" count="0" selected="0"/>
        </references>
      </pivotArea>
    </format>
    <format dxfId="43">
      <pivotArea outline="0" fieldPosition="0">
        <references count="3">
          <reference field="4294967294" count="1" selected="0">
            <x v="2"/>
          </reference>
          <reference field="6" count="1" selected="0">
            <x v="1"/>
          </reference>
          <reference field="7" count="0" selected="0"/>
        </references>
      </pivotArea>
    </format>
    <format dxfId="42">
      <pivotArea type="all" dataOnly="0" outline="0" fieldPosition="0"/>
    </format>
    <format dxfId="41">
      <pivotArea outline="0" collapsedLevelsAreSubtotals="1" fieldPosition="0"/>
    </format>
    <format dxfId="40">
      <pivotArea field="7" type="button" dataOnly="0" labelOnly="1" outline="0" axis="axisRow" fieldPosition="0"/>
    </format>
    <format dxfId="39">
      <pivotArea field="6" type="button" dataOnly="0" labelOnly="1" outline="0" axis="axisRow" fieldPosition="1"/>
    </format>
    <format dxfId="38">
      <pivotArea dataOnly="0" labelOnly="1" outline="0" fieldPosition="0">
        <references count="1">
          <reference field="7" count="0"/>
        </references>
      </pivotArea>
    </format>
    <format dxfId="37">
      <pivotArea dataOnly="0" labelOnly="1" outline="0" fieldPosition="0">
        <references count="2">
          <reference field="6" count="0"/>
          <reference field="7" count="0" selected="0"/>
        </references>
      </pivotArea>
    </format>
    <format dxfId="36">
      <pivotArea dataOnly="0" labelOnly="1" outline="0" fieldPosition="0">
        <references count="1">
          <reference field="4294967294" count="6">
            <x v="0"/>
            <x v="1"/>
            <x v="2"/>
            <x v="3"/>
            <x v="4"/>
            <x v="5"/>
          </reference>
        </references>
      </pivotArea>
    </format>
  </formats>
  <pivotHierarchies count="33">
    <pivotHierarchy dragToData="1"/>
    <pivotHierarchy dragToData="1"/>
    <pivotHierarchy dragToData="1"/>
    <pivotHierarchy multipleItemSelectionAllowed="1" dragToData="1">
      <members count="1" level="1">
        <member name="[Products].[Category].&amp;[Training &amp; Gym Sho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Amount"/>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3802F7-8CBD-4D10-A922-169B07D20921}" name="PivotTable7"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B141:G163" firstHeaderRow="0" firstDataRow="1" firstDataCol="2"/>
  <pivotFields count="6">
    <pivotField axis="axisRow" compact="0" allDrilled="1" outline="0"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2">
    <field x="1"/>
    <field x="0"/>
  </rowFields>
  <rowItems count="22">
    <i>
      <x/>
      <x/>
    </i>
    <i r="1">
      <x v="1"/>
    </i>
    <i r="1">
      <x v="2"/>
    </i>
    <i r="1">
      <x v="3"/>
    </i>
    <i r="1">
      <x v="4"/>
    </i>
    <i r="1">
      <x v="5"/>
    </i>
    <i r="1">
      <x v="6"/>
    </i>
    <i r="1">
      <x v="7"/>
    </i>
    <i r="1">
      <x v="8"/>
    </i>
    <i r="1">
      <x v="9"/>
    </i>
    <i r="1">
      <x v="10"/>
    </i>
    <i>
      <x v="1"/>
      <x v="11"/>
    </i>
    <i r="1">
      <x v="12"/>
    </i>
    <i r="1">
      <x v="13"/>
    </i>
    <i r="1">
      <x v="14"/>
    </i>
    <i r="1">
      <x v="15"/>
    </i>
    <i r="1">
      <x v="16"/>
    </i>
    <i r="1">
      <x v="17"/>
    </i>
    <i>
      <x v="2"/>
      <x v="18"/>
    </i>
    <i r="1">
      <x v="19"/>
    </i>
    <i r="1">
      <x v="20"/>
    </i>
    <i r="1">
      <x v="21"/>
    </i>
  </rowItems>
  <colFields count="1">
    <field x="-2"/>
  </colFields>
  <colItems count="4">
    <i>
      <x/>
    </i>
    <i i="1">
      <x v="1"/>
    </i>
    <i i="2">
      <x v="2"/>
    </i>
    <i i="3">
      <x v="3"/>
    </i>
  </colItems>
  <dataFields count="4">
    <dataField name="Sum of Amount" fld="2" baseField="0" baseItem="0"/>
    <dataField fld="4" subtotal="count" baseField="0" baseItem="0"/>
    <dataField name="Sum of Boxes" fld="3" baseField="0" baseItem="0"/>
    <dataField fld="5" subtotal="count" baseField="0" baseItem="0"/>
  </dataField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5F3F5E-5C91-40D9-AD17-1FE9F6C3F465}" name="Category pivot" cacheId="8"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C47:C4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Amount"/>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446F40D-5A31-4B39-8000-3E82171CA867}" name="PivotTable1" cacheId="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20:D26"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6">
    <i>
      <x/>
    </i>
    <i i="1">
      <x v="1"/>
    </i>
    <i i="2">
      <x v="2"/>
    </i>
    <i i="3">
      <x v="3"/>
    </i>
    <i i="4">
      <x v="4"/>
    </i>
    <i i="5">
      <x v="5"/>
    </i>
  </rowItems>
  <colItems count="1">
    <i/>
  </colItems>
  <dataFields count="6">
    <dataField name="Sum of Boxes" fld="0" baseField="0" baseItem="0"/>
    <dataField name="Sum of Amount" fld="1" baseField="0" baseItem="1" numFmtId="164"/>
    <dataField fld="2" subtotal="count" baseField="0" baseItem="0"/>
    <dataField fld="3" subtotal="count" baseField="0" baseItem="0"/>
    <dataField fld="4" subtotal="count" baseField="0" baseItem="0"/>
    <dataField fld="5" subtotal="count" baseField="0" baseItem="0"/>
  </dataFields>
  <formats count="8">
    <format dxfId="67">
      <pivotArea outline="0" collapsedLevelsAreSubtotals="1" fieldPosition="0">
        <references count="1">
          <reference field="4294967294" count="1" selected="0">
            <x v="1"/>
          </reference>
        </references>
      </pivotArea>
    </format>
    <format dxfId="66">
      <pivotArea collapsedLevelsAreSubtotals="1" fieldPosition="0">
        <references count="1">
          <reference field="4294967294" count="1">
            <x v="3"/>
          </reference>
        </references>
      </pivotArea>
    </format>
    <format dxfId="65">
      <pivotArea collapsedLevelsAreSubtotals="1" fieldPosition="0">
        <references count="1">
          <reference field="4294967294" count="1">
            <x v="5"/>
          </reference>
        </references>
      </pivotArea>
    </format>
    <format dxfId="64">
      <pivotArea type="all" dataOnly="0" outline="0" fieldPosition="0"/>
    </format>
    <format dxfId="63">
      <pivotArea outline="0" collapsedLevelsAreSubtotals="1" fieldPosition="0"/>
    </format>
    <format dxfId="62">
      <pivotArea field="-2" type="button" dataOnly="0" labelOnly="1" outline="0" axis="axisRow" fieldPosition="0"/>
    </format>
    <format dxfId="61">
      <pivotArea dataOnly="0" labelOnly="1" outline="0" fieldPosition="0">
        <references count="1">
          <reference field="4294967294" count="6">
            <x v="0"/>
            <x v="1"/>
            <x v="2"/>
            <x v="3"/>
            <x v="4"/>
            <x v="5"/>
          </reference>
        </references>
      </pivotArea>
    </format>
    <format dxfId="60">
      <pivotArea dataOnly="0" labelOnly="1" grandCol="1" outline="0" axis="axisCol" fieldPosition="0"/>
    </format>
  </formats>
  <pivotHierarchies count="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Sum of Amount"/>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F8B383-0FDA-4D2C-9E92-29A23EFB74EC}" name="Selected Map" cacheId="9"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compact="0" compactData="0" multipleFieldFilters="0">
  <location ref="F67:H73" firstHeaderRow="0" firstDataRow="1" firstDataCol="1"/>
  <pivotFields count="4">
    <pivotField axis="axisRow" compact="0" allDrilled="1" outline="0" showAll="0" defaultSubtotal="0" defaultAttributeDrillState="1">
      <items count="6">
        <item x="0"/>
        <item x="1"/>
        <item x="2"/>
        <item x="3"/>
        <item x="4"/>
        <item x="5"/>
      </items>
    </pivotField>
    <pivotField dataField="1" compact="0" outline="0" showAll="0" defaultSubtotal="0"/>
    <pivotField compact="0" allDrilled="1" outline="0" showAll="0" dataSourceSort="1" defaultSubtotal="0" defaultAttributeDrillState="1"/>
    <pivotField dataField="1" compact="0" outline="0" subtotalTop="0" showAll="0" defaultSubtotal="0"/>
  </pivotFields>
  <rowFields count="1">
    <field x="0"/>
  </rowFields>
  <rowItems count="6">
    <i>
      <x/>
    </i>
    <i>
      <x v="1"/>
    </i>
    <i>
      <x v="2"/>
    </i>
    <i>
      <x v="3"/>
    </i>
    <i>
      <x v="4"/>
    </i>
    <i>
      <x v="5"/>
    </i>
  </rowItems>
  <colFields count="1">
    <field x="-2"/>
  </colFields>
  <colItems count="2">
    <i>
      <x/>
    </i>
    <i i="1">
      <x v="1"/>
    </i>
  </colItems>
  <dataFields count="2">
    <dataField name="Sum of Amount" fld="1" baseField="0" baseItem="0"/>
    <dataField fld="3" subtotal="count" baseField="0" baseItem="0"/>
  </dataFields>
  <pivotHierarchies count="33">
    <pivotHierarchy dragToData="1"/>
    <pivotHierarchy dragToData="1"/>
    <pivotHierarchy dragToData="1"/>
    <pivotHierarchy multipleItemSelectionAllowed="1" dragToData="1">
      <members count="1" level="1">
        <member name="[Products].[Category].&amp;[Training &amp; Gym Sho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
        <x15:activeTabTopLevelEntity name="[sale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7B249FE-DFF6-42D4-A06C-45851F10A34A}" sourceName="[Products].[Category]">
  <pivotTables>
    <pivotTable tabId="3" name="PivotTable2"/>
    <pivotTable tabId="3" name="PivotTable3"/>
    <pivotTable tabId="3" name="PivotTable6"/>
    <pivotTable tabId="3" name="Category pivot"/>
    <pivotTable tabId="3" name="Selected Map"/>
    <pivotTable tabId="3" name="PivotTable10"/>
  </pivotTables>
  <data>
    <olap pivotCacheId="706974226">
      <levels count="2">
        <level uniqueName="[Products].[Category].[(All)]" sourceCaption="(All)" count="0"/>
        <level uniqueName="[Products].[Category].[Category]" sourceCaption="Category" count="3">
          <ranges>
            <range startItem="0">
              <i n="[Products].[Category].&amp;[Lifestyle Shoes]" c="Lifestyle Shoes"/>
              <i n="[Products].[Category].&amp;[Running Shoes]" c="Running Shoes"/>
              <i n="[Products].[Category].&amp;[Training &amp; Gym Shoes]" c="Training &amp; Gym Shoes"/>
            </range>
          </ranges>
        </level>
      </levels>
      <selections count="1">
        <selection n="[Products].[Category].&amp;[Training &amp; Gym Sho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0496205-50F9-44FE-9F14-0EAEF5292168}" cache="Slicer_Category" caption="Catego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C9AD28D-7152-4D35-97C2-C1899067CFB7}" cache="Slicer_Category" caption="Category" columnCount="3" showCaption="0" level="1" style="Mod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B14A56-F937-4309-9F48-8EBD1F9CBC6E}" name="Products" displayName="Products" ref="K1:N23" totalsRowShown="0">
  <autoFilter ref="K1:N23" xr:uid="{D7B14A56-F937-4309-9F48-8EBD1F9CBC6E}"/>
  <tableColumns count="4">
    <tableColumn id="1" xr3:uid="{4C8C6F01-B9C3-40DA-8EF6-C65ACD4A5AA6}" name="Product"/>
    <tableColumn id="2" xr3:uid="{32A204F4-7E6C-4153-B73B-C90CBC8ECADC}" name="Category"/>
    <tableColumn id="3" xr3:uid="{8E778AE0-77FA-4C0B-A7C3-220F25A9C804}" name="Size"/>
    <tableColumn id="4" xr3:uid="{2D8261B9-0C71-4F28-8DE9-94A42BFC31DD}" name="Cost Per Box"/>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E8C2641-1BE6-4D08-991D-40D64139AF4C}" name="Location" displayName="Location" ref="S1:T7" totalsRowShown="0">
  <autoFilter ref="S1:T7" xr:uid="{2E8C2641-1BE6-4D08-991D-40D64139AF4C}"/>
  <tableColumns count="2">
    <tableColumn id="1" xr3:uid="{230ACA33-ECAA-4AB2-98D8-A503F3CAEA92}" name="States"/>
    <tableColumn id="2" xr3:uid="{7CFF48CB-023F-48C7-AFBE-57EBE8BCE2A7}" name="Regio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651088B-FCB7-401C-8A30-3658E49FD2C2}" name="Teams" displayName="Teams" ref="P1:Q26" totalsRowShown="0">
  <autoFilter ref="P1:Q26" xr:uid="{3651088B-FCB7-401C-8A30-3658E49FD2C2}"/>
  <tableColumns count="2">
    <tableColumn id="1" xr3:uid="{6751AF42-1336-4E79-BE2C-A527877958A4}" name="Sales Person"/>
    <tableColumn id="2" xr3:uid="{723242D6-4145-4370-9A0B-4A0E4F3DEA6F}" name="Team"/>
  </tableColumns>
  <tableStyleInfo name="TableStyleLight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2256660-9979-4164-A8C1-BDDA3BE6CBE9}" name="sales" displayName="sales" ref="C1:I3300" totalsRowShown="0">
  <autoFilter ref="C1:I3300" xr:uid="{22256660-9979-4164-A8C1-BDDA3BE6CBE9}"/>
  <tableColumns count="7">
    <tableColumn id="1" xr3:uid="{238B29E9-1CCF-4912-B71E-3C6D0EDB91C9}" name="Sales Person"/>
    <tableColumn id="2" xr3:uid="{ACCE5BA8-99ED-4314-8470-0A20D5A79F18}" name="States"/>
    <tableColumn id="3" xr3:uid="{723A185E-9033-476D-9D3C-EF5769AC02AE}" name="Products"/>
    <tableColumn id="4" xr3:uid="{8CFFECD2-6D22-409A-A815-EF4576D72811}" name="Date" dataDxfId="69"/>
    <tableColumn id="5" xr3:uid="{B7389D1A-DBD8-4615-8877-E7BF92A6B75E}" name="Amount" dataDxfId="68"/>
    <tableColumn id="6" xr3:uid="{97086124-2DAC-4331-8655-2F69ED0C224C}" name="Customers"/>
    <tableColumn id="7" xr3:uid="{A5C708DB-1E9B-4339-B69E-374B88FB40DA}" name="Box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CC8F5-E20B-4858-B340-9004BC280C4B}">
  <sheetPr>
    <tabColor rgb="FF6DE8FD"/>
  </sheetPr>
  <dimension ref="A1:X63"/>
  <sheetViews>
    <sheetView showGridLines="0" tabSelected="1" zoomScaleNormal="100" workbookViewId="0">
      <selection activeCell="I10" sqref="I10"/>
    </sheetView>
  </sheetViews>
  <sheetFormatPr defaultRowHeight="14.4" x14ac:dyDescent="0.3"/>
  <sheetData>
    <row r="1" spans="1:24" x14ac:dyDescent="0.3">
      <c r="A1" s="155" t="s">
        <v>204</v>
      </c>
      <c r="B1" s="155"/>
      <c r="C1" s="155"/>
      <c r="D1" s="155"/>
      <c r="E1" s="155"/>
      <c r="F1" s="155"/>
      <c r="G1" s="155"/>
      <c r="H1" s="155"/>
      <c r="I1" s="155"/>
      <c r="J1" s="155"/>
      <c r="K1" s="155"/>
      <c r="L1" s="155"/>
      <c r="M1" s="155"/>
      <c r="N1" s="155"/>
      <c r="O1" s="155"/>
      <c r="P1" s="155"/>
      <c r="Q1" s="155"/>
      <c r="R1" s="155"/>
      <c r="S1" s="155"/>
      <c r="T1" s="155"/>
      <c r="U1" s="155"/>
      <c r="V1" s="155"/>
      <c r="W1" s="155"/>
      <c r="X1" s="155"/>
    </row>
    <row r="2" spans="1:24" x14ac:dyDescent="0.3">
      <c r="A2" s="155"/>
      <c r="B2" s="155"/>
      <c r="C2" s="155"/>
      <c r="D2" s="155"/>
      <c r="E2" s="155"/>
      <c r="F2" s="155"/>
      <c r="G2" s="155"/>
      <c r="H2" s="155"/>
      <c r="I2" s="155"/>
      <c r="J2" s="155"/>
      <c r="K2" s="155"/>
      <c r="L2" s="155"/>
      <c r="M2" s="155"/>
      <c r="N2" s="155"/>
      <c r="O2" s="155"/>
      <c r="P2" s="155"/>
      <c r="Q2" s="155"/>
      <c r="R2" s="155"/>
      <c r="S2" s="155"/>
      <c r="T2" s="155"/>
      <c r="U2" s="155"/>
      <c r="V2" s="155"/>
      <c r="W2" s="155"/>
      <c r="X2" s="155"/>
    </row>
    <row r="3" spans="1:24" x14ac:dyDescent="0.3">
      <c r="A3" s="155"/>
      <c r="B3" s="155"/>
      <c r="C3" s="155"/>
      <c r="D3" s="155"/>
      <c r="E3" s="155"/>
      <c r="F3" s="155"/>
      <c r="G3" s="155"/>
      <c r="H3" s="155"/>
      <c r="I3" s="155"/>
      <c r="J3" s="155"/>
      <c r="K3" s="155"/>
      <c r="L3" s="155"/>
      <c r="M3" s="155"/>
      <c r="N3" s="155"/>
      <c r="O3" s="155"/>
      <c r="P3" s="155"/>
      <c r="Q3" s="155"/>
      <c r="R3" s="155"/>
      <c r="S3" s="155"/>
      <c r="T3" s="155"/>
      <c r="U3" s="155"/>
      <c r="V3" s="155"/>
      <c r="W3" s="155"/>
      <c r="X3" s="155"/>
    </row>
    <row r="4" spans="1:24" x14ac:dyDescent="0.3">
      <c r="A4" s="155"/>
      <c r="B4" s="155"/>
      <c r="C4" s="155"/>
      <c r="D4" s="155"/>
      <c r="E4" s="155"/>
      <c r="F4" s="155"/>
      <c r="G4" s="155"/>
      <c r="H4" s="155"/>
      <c r="I4" s="155"/>
      <c r="J4" s="155"/>
      <c r="K4" s="155"/>
      <c r="L4" s="155"/>
      <c r="M4" s="155"/>
      <c r="N4" s="155"/>
      <c r="O4" s="155"/>
      <c r="P4" s="155"/>
      <c r="Q4" s="155"/>
      <c r="R4" s="155"/>
      <c r="S4" s="155"/>
      <c r="T4" s="155"/>
      <c r="U4" s="155"/>
      <c r="V4" s="155"/>
      <c r="W4" s="155"/>
      <c r="X4" s="155"/>
    </row>
    <row r="5" spans="1:24" x14ac:dyDescent="0.3">
      <c r="A5" s="18" t="s">
        <v>263</v>
      </c>
    </row>
    <row r="6" spans="1:24" x14ac:dyDescent="0.3">
      <c r="A6" s="135" t="s">
        <v>201</v>
      </c>
    </row>
    <row r="7" spans="1:24" x14ac:dyDescent="0.3">
      <c r="A7" t="s">
        <v>202</v>
      </c>
    </row>
    <row r="8" spans="1:24" x14ac:dyDescent="0.3">
      <c r="A8" s="135" t="s">
        <v>203</v>
      </c>
    </row>
    <row r="9" spans="1:24" x14ac:dyDescent="0.3">
      <c r="A9" t="s">
        <v>205</v>
      </c>
    </row>
    <row r="10" spans="1:24" x14ac:dyDescent="0.3">
      <c r="A10" s="138" t="s">
        <v>101</v>
      </c>
    </row>
    <row r="11" spans="1:24" x14ac:dyDescent="0.3">
      <c r="A11" s="135" t="s">
        <v>207</v>
      </c>
    </row>
    <row r="12" spans="1:24" x14ac:dyDescent="0.3">
      <c r="A12" t="s">
        <v>208</v>
      </c>
    </row>
    <row r="13" spans="1:24" x14ac:dyDescent="0.3">
      <c r="A13" t="s">
        <v>209</v>
      </c>
    </row>
    <row r="14" spans="1:24" x14ac:dyDescent="0.3">
      <c r="A14" s="135" t="s">
        <v>210</v>
      </c>
    </row>
    <row r="15" spans="1:24" x14ac:dyDescent="0.3">
      <c r="A15" t="s">
        <v>211</v>
      </c>
    </row>
    <row r="16" spans="1:24" x14ac:dyDescent="0.3">
      <c r="A16" t="s">
        <v>214</v>
      </c>
    </row>
    <row r="17" spans="1:1" x14ac:dyDescent="0.3">
      <c r="A17" s="18" t="s">
        <v>215</v>
      </c>
    </row>
    <row r="18" spans="1:1" x14ac:dyDescent="0.3">
      <c r="A18" s="135" t="s">
        <v>216</v>
      </c>
    </row>
    <row r="19" spans="1:1" x14ac:dyDescent="0.3">
      <c r="A19" s="135" t="s">
        <v>217</v>
      </c>
    </row>
    <row r="20" spans="1:1" x14ac:dyDescent="0.3">
      <c r="A20" t="s">
        <v>219</v>
      </c>
    </row>
    <row r="21" spans="1:1" x14ac:dyDescent="0.3">
      <c r="A21" t="s">
        <v>220</v>
      </c>
    </row>
    <row r="22" spans="1:1" x14ac:dyDescent="0.3">
      <c r="A22" t="s">
        <v>221</v>
      </c>
    </row>
    <row r="23" spans="1:1" x14ac:dyDescent="0.3">
      <c r="A23" t="s">
        <v>223</v>
      </c>
    </row>
    <row r="24" spans="1:1" x14ac:dyDescent="0.3">
      <c r="A24" t="s">
        <v>222</v>
      </c>
    </row>
    <row r="25" spans="1:1" x14ac:dyDescent="0.3">
      <c r="A25" s="135" t="s">
        <v>224</v>
      </c>
    </row>
    <row r="26" spans="1:1" x14ac:dyDescent="0.3">
      <c r="A26" t="s">
        <v>225</v>
      </c>
    </row>
    <row r="27" spans="1:1" x14ac:dyDescent="0.3">
      <c r="A27" t="s">
        <v>226</v>
      </c>
    </row>
    <row r="28" spans="1:1" x14ac:dyDescent="0.3">
      <c r="A28" s="18" t="s">
        <v>227</v>
      </c>
    </row>
    <row r="29" spans="1:1" x14ac:dyDescent="0.3">
      <c r="A29" s="18" t="s">
        <v>166</v>
      </c>
    </row>
    <row r="30" spans="1:1" x14ac:dyDescent="0.3">
      <c r="A30" t="s">
        <v>228</v>
      </c>
    </row>
    <row r="31" spans="1:1" x14ac:dyDescent="0.3">
      <c r="A31" t="s">
        <v>230</v>
      </c>
    </row>
    <row r="32" spans="1:1" x14ac:dyDescent="0.3">
      <c r="A32" t="s">
        <v>233</v>
      </c>
    </row>
    <row r="33" spans="1:1" x14ac:dyDescent="0.3">
      <c r="A33" t="s">
        <v>232</v>
      </c>
    </row>
    <row r="34" spans="1:1" x14ac:dyDescent="0.3">
      <c r="A34" s="147" t="s">
        <v>234</v>
      </c>
    </row>
    <row r="35" spans="1:1" x14ac:dyDescent="0.3">
      <c r="A35" t="s">
        <v>235</v>
      </c>
    </row>
    <row r="36" spans="1:1" x14ac:dyDescent="0.3">
      <c r="A36" t="s">
        <v>236</v>
      </c>
    </row>
    <row r="37" spans="1:1" x14ac:dyDescent="0.3">
      <c r="A37" s="18" t="s">
        <v>237</v>
      </c>
    </row>
    <row r="38" spans="1:1" x14ac:dyDescent="0.3">
      <c r="A38" t="s">
        <v>238</v>
      </c>
    </row>
    <row r="39" spans="1:1" x14ac:dyDescent="0.3">
      <c r="A39" s="147" t="s">
        <v>240</v>
      </c>
    </row>
    <row r="40" spans="1:1" x14ac:dyDescent="0.3">
      <c r="A40" t="s">
        <v>241</v>
      </c>
    </row>
    <row r="41" spans="1:1" x14ac:dyDescent="0.3">
      <c r="A41" t="s">
        <v>242</v>
      </c>
    </row>
    <row r="42" spans="1:1" x14ac:dyDescent="0.3">
      <c r="A42" t="s">
        <v>243</v>
      </c>
    </row>
    <row r="43" spans="1:1" x14ac:dyDescent="0.3">
      <c r="A43" t="s">
        <v>252</v>
      </c>
    </row>
    <row r="44" spans="1:1" x14ac:dyDescent="0.3">
      <c r="A44" t="s">
        <v>244</v>
      </c>
    </row>
    <row r="45" spans="1:1" x14ac:dyDescent="0.3">
      <c r="A45" t="s">
        <v>245</v>
      </c>
    </row>
    <row r="46" spans="1:1" x14ac:dyDescent="0.3">
      <c r="A46" t="s">
        <v>246</v>
      </c>
    </row>
    <row r="47" spans="1:1" x14ac:dyDescent="0.3">
      <c r="A47" s="18" t="s">
        <v>247</v>
      </c>
    </row>
    <row r="48" spans="1:1" x14ac:dyDescent="0.3">
      <c r="A48" s="18" t="s">
        <v>196</v>
      </c>
    </row>
    <row r="49" spans="1:1" x14ac:dyDescent="0.3">
      <c r="A49" t="s">
        <v>248</v>
      </c>
    </row>
    <row r="50" spans="1:1" x14ac:dyDescent="0.3">
      <c r="A50" t="s">
        <v>249</v>
      </c>
    </row>
    <row r="51" spans="1:1" x14ac:dyDescent="0.3">
      <c r="A51" t="s">
        <v>253</v>
      </c>
    </row>
    <row r="52" spans="1:1" x14ac:dyDescent="0.3">
      <c r="A52" t="s">
        <v>250</v>
      </c>
    </row>
    <row r="53" spans="1:1" x14ac:dyDescent="0.3">
      <c r="A53" t="s">
        <v>251</v>
      </c>
    </row>
    <row r="54" spans="1:1" x14ac:dyDescent="0.3">
      <c r="A54" s="147" t="s">
        <v>254</v>
      </c>
    </row>
    <row r="55" spans="1:1" x14ac:dyDescent="0.3">
      <c r="A55" t="s">
        <v>255</v>
      </c>
    </row>
    <row r="56" spans="1:1" x14ac:dyDescent="0.3">
      <c r="A56" s="18" t="s">
        <v>195</v>
      </c>
    </row>
    <row r="57" spans="1:1" x14ac:dyDescent="0.3">
      <c r="A57" t="s">
        <v>256</v>
      </c>
    </row>
    <row r="58" spans="1:1" x14ac:dyDescent="0.3">
      <c r="A58" t="s">
        <v>257</v>
      </c>
    </row>
    <row r="59" spans="1:1" x14ac:dyDescent="0.3">
      <c r="A59" t="s">
        <v>258</v>
      </c>
    </row>
    <row r="60" spans="1:1" x14ac:dyDescent="0.3">
      <c r="A60" t="s">
        <v>259</v>
      </c>
    </row>
    <row r="61" spans="1:1" x14ac:dyDescent="0.3">
      <c r="A61" t="s">
        <v>260</v>
      </c>
    </row>
    <row r="62" spans="1:1" x14ac:dyDescent="0.3">
      <c r="A62" t="s">
        <v>262</v>
      </c>
    </row>
    <row r="63" spans="1:1" x14ac:dyDescent="0.3">
      <c r="A63" t="s">
        <v>261</v>
      </c>
    </row>
  </sheetData>
  <mergeCells count="1">
    <mergeCell ref="A1:X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D62B1-D873-4ACE-9AFE-7D2BA7DB8616}">
  <sheetPr>
    <tabColor theme="5" tint="-0.249977111117893"/>
  </sheetPr>
  <dimension ref="C1:T3790"/>
  <sheetViews>
    <sheetView showGridLines="0" zoomScale="90" zoomScaleNormal="90" workbookViewId="0"/>
  </sheetViews>
  <sheetFormatPr defaultRowHeight="14.4" x14ac:dyDescent="0.3"/>
  <cols>
    <col min="1" max="1" width="2.44140625" customWidth="1"/>
    <col min="2" max="2" width="20.6640625" customWidth="1"/>
    <col min="3" max="3" width="20.88671875" customWidth="1"/>
    <col min="4" max="4" width="13.109375" bestFit="1" customWidth="1"/>
    <col min="5" max="5" width="22" bestFit="1" customWidth="1"/>
    <col min="6" max="6" width="11.5546875" style="3" bestFit="1" customWidth="1"/>
    <col min="7" max="7" width="10.33203125" style="8" customWidth="1"/>
    <col min="8" max="8" width="12.5546875" customWidth="1"/>
    <col min="9" max="9" width="8.21875" customWidth="1"/>
    <col min="10" max="10" width="7.77734375" customWidth="1"/>
    <col min="11" max="11" width="25" bestFit="1" customWidth="1"/>
    <col min="12" max="12" width="18.77734375" bestFit="1" customWidth="1"/>
    <col min="13" max="13" width="7.44140625" bestFit="1" customWidth="1"/>
    <col min="14" max="14" width="13.6640625" bestFit="1" customWidth="1"/>
    <col min="16" max="16" width="13.109375" bestFit="1" customWidth="1"/>
    <col min="17" max="17" width="9.6640625" bestFit="1" customWidth="1"/>
    <col min="18" max="18" width="8.33203125" bestFit="1" customWidth="1"/>
    <col min="19" max="19" width="18.21875" bestFit="1" customWidth="1"/>
    <col min="20" max="21" width="20.44140625" customWidth="1"/>
  </cols>
  <sheetData>
    <row r="1" spans="3:20" x14ac:dyDescent="0.3">
      <c r="C1" t="s">
        <v>6</v>
      </c>
      <c r="D1" t="s">
        <v>18</v>
      </c>
      <c r="E1" t="s">
        <v>75</v>
      </c>
      <c r="F1" s="3" t="s">
        <v>7</v>
      </c>
      <c r="G1" s="8" t="s">
        <v>8</v>
      </c>
      <c r="H1" t="s">
        <v>9</v>
      </c>
      <c r="I1" t="s">
        <v>10</v>
      </c>
      <c r="K1" t="s">
        <v>0</v>
      </c>
      <c r="L1" t="s">
        <v>1</v>
      </c>
      <c r="M1" s="1" t="s">
        <v>2</v>
      </c>
      <c r="N1" t="s">
        <v>5</v>
      </c>
      <c r="P1" t="s">
        <v>6</v>
      </c>
      <c r="Q1" t="s">
        <v>27</v>
      </c>
      <c r="S1" t="s">
        <v>18</v>
      </c>
      <c r="T1" t="s">
        <v>14</v>
      </c>
    </row>
    <row r="2" spans="3:20" x14ac:dyDescent="0.3">
      <c r="C2" t="s">
        <v>28</v>
      </c>
      <c r="D2" t="s">
        <v>25</v>
      </c>
      <c r="E2" t="s">
        <v>57</v>
      </c>
      <c r="F2" s="3">
        <v>44562</v>
      </c>
      <c r="G2" s="8">
        <v>33656</v>
      </c>
      <c r="H2">
        <v>300</v>
      </c>
      <c r="I2">
        <v>500</v>
      </c>
      <c r="K2" t="s">
        <v>54</v>
      </c>
      <c r="L2" t="s">
        <v>11</v>
      </c>
      <c r="M2" t="s">
        <v>3</v>
      </c>
      <c r="N2">
        <v>7.4607999999999999</v>
      </c>
      <c r="P2" t="s">
        <v>28</v>
      </c>
      <c r="Q2" t="s">
        <v>76</v>
      </c>
      <c r="S2" t="s">
        <v>22</v>
      </c>
      <c r="T2" t="s">
        <v>15</v>
      </c>
    </row>
    <row r="3" spans="3:20" x14ac:dyDescent="0.3">
      <c r="C3" t="s">
        <v>29</v>
      </c>
      <c r="D3" t="s">
        <v>23</v>
      </c>
      <c r="E3" t="s">
        <v>60</v>
      </c>
      <c r="F3" s="3">
        <v>44562</v>
      </c>
      <c r="G3" s="8">
        <v>2128</v>
      </c>
      <c r="H3">
        <v>314</v>
      </c>
      <c r="I3">
        <v>60</v>
      </c>
      <c r="K3" t="s">
        <v>70</v>
      </c>
      <c r="L3" t="s">
        <v>12</v>
      </c>
      <c r="M3" t="s">
        <v>3</v>
      </c>
      <c r="N3">
        <v>11.2</v>
      </c>
      <c r="P3" t="s">
        <v>29</v>
      </c>
      <c r="Q3" t="s">
        <v>76</v>
      </c>
      <c r="S3" t="s">
        <v>21</v>
      </c>
      <c r="T3" t="s">
        <v>16</v>
      </c>
    </row>
    <row r="4" spans="3:20" x14ac:dyDescent="0.3">
      <c r="C4" t="s">
        <v>43</v>
      </c>
      <c r="D4" t="s">
        <v>21</v>
      </c>
      <c r="E4" t="s">
        <v>71</v>
      </c>
      <c r="F4" s="3">
        <v>44562</v>
      </c>
      <c r="G4" s="8">
        <v>21504</v>
      </c>
      <c r="H4">
        <v>175</v>
      </c>
      <c r="I4">
        <v>270</v>
      </c>
      <c r="K4" t="s">
        <v>57</v>
      </c>
      <c r="L4" t="s">
        <v>11</v>
      </c>
      <c r="M4" t="s">
        <v>3</v>
      </c>
      <c r="N4">
        <v>53.393999999999998</v>
      </c>
      <c r="P4" t="s">
        <v>30</v>
      </c>
      <c r="Q4" t="s">
        <v>76</v>
      </c>
      <c r="S4" t="s">
        <v>23</v>
      </c>
      <c r="T4" t="s">
        <v>17</v>
      </c>
    </row>
    <row r="5" spans="3:20" x14ac:dyDescent="0.3">
      <c r="C5" t="s">
        <v>28</v>
      </c>
      <c r="D5" t="s">
        <v>25</v>
      </c>
      <c r="E5" t="s">
        <v>72</v>
      </c>
      <c r="F5" s="3">
        <v>44562</v>
      </c>
      <c r="G5" s="8">
        <v>1036</v>
      </c>
      <c r="H5">
        <v>32</v>
      </c>
      <c r="I5">
        <v>25</v>
      </c>
      <c r="K5" t="s">
        <v>58</v>
      </c>
      <c r="L5" t="s">
        <v>11</v>
      </c>
      <c r="M5" t="s">
        <v>3</v>
      </c>
      <c r="N5">
        <v>24.3932</v>
      </c>
      <c r="P5" t="s">
        <v>31</v>
      </c>
      <c r="Q5" t="s">
        <v>77</v>
      </c>
      <c r="S5" t="s">
        <v>25</v>
      </c>
      <c r="T5" t="s">
        <v>26</v>
      </c>
    </row>
    <row r="6" spans="3:20" x14ac:dyDescent="0.3">
      <c r="C6" t="s">
        <v>50</v>
      </c>
      <c r="D6" t="s">
        <v>21</v>
      </c>
      <c r="E6" t="s">
        <v>61</v>
      </c>
      <c r="F6" s="3">
        <v>44562</v>
      </c>
      <c r="G6" s="8">
        <v>22120</v>
      </c>
      <c r="H6">
        <v>14</v>
      </c>
      <c r="I6">
        <v>180</v>
      </c>
      <c r="K6" t="s">
        <v>59</v>
      </c>
      <c r="L6" t="s">
        <v>11</v>
      </c>
      <c r="M6" t="s">
        <v>3</v>
      </c>
      <c r="N6">
        <v>9.0624000000000002</v>
      </c>
      <c r="P6" t="s">
        <v>32</v>
      </c>
      <c r="Q6" t="s">
        <v>77</v>
      </c>
      <c r="S6" t="s">
        <v>19</v>
      </c>
      <c r="T6" t="s">
        <v>15</v>
      </c>
    </row>
    <row r="7" spans="3:20" x14ac:dyDescent="0.3">
      <c r="C7" t="s">
        <v>48</v>
      </c>
      <c r="D7" t="s">
        <v>22</v>
      </c>
      <c r="E7" t="s">
        <v>56</v>
      </c>
      <c r="F7" s="3">
        <v>44562</v>
      </c>
      <c r="G7" s="8">
        <v>8736</v>
      </c>
      <c r="H7">
        <v>63</v>
      </c>
      <c r="I7">
        <v>122</v>
      </c>
      <c r="K7" t="s">
        <v>66</v>
      </c>
      <c r="L7" t="s">
        <v>12</v>
      </c>
      <c r="M7" t="s">
        <v>3</v>
      </c>
      <c r="N7">
        <v>11.278</v>
      </c>
      <c r="P7" t="s">
        <v>37</v>
      </c>
      <c r="Q7" t="s">
        <v>77</v>
      </c>
      <c r="S7" t="s">
        <v>20</v>
      </c>
      <c r="T7" t="s">
        <v>24</v>
      </c>
    </row>
    <row r="8" spans="3:20" x14ac:dyDescent="0.3">
      <c r="C8" t="s">
        <v>33</v>
      </c>
      <c r="D8" t="s">
        <v>20</v>
      </c>
      <c r="E8" t="s">
        <v>57</v>
      </c>
      <c r="F8" s="3">
        <v>44562</v>
      </c>
      <c r="G8" s="8">
        <v>4228</v>
      </c>
      <c r="H8">
        <v>295</v>
      </c>
      <c r="I8">
        <v>71</v>
      </c>
      <c r="K8" t="s">
        <v>71</v>
      </c>
      <c r="L8" t="s">
        <v>13</v>
      </c>
      <c r="M8" t="s">
        <v>3</v>
      </c>
      <c r="N8">
        <v>9.9095999999999993</v>
      </c>
      <c r="P8" t="s">
        <v>38</v>
      </c>
      <c r="Q8" t="s">
        <v>77</v>
      </c>
    </row>
    <row r="9" spans="3:20" x14ac:dyDescent="0.3">
      <c r="C9" t="s">
        <v>45</v>
      </c>
      <c r="D9" t="s">
        <v>19</v>
      </c>
      <c r="E9" t="s">
        <v>63</v>
      </c>
      <c r="F9" s="3">
        <v>44562</v>
      </c>
      <c r="G9" s="8">
        <v>4144</v>
      </c>
      <c r="H9">
        <v>370</v>
      </c>
      <c r="I9">
        <v>37</v>
      </c>
      <c r="K9" t="s">
        <v>53</v>
      </c>
      <c r="L9" t="s">
        <v>11</v>
      </c>
      <c r="M9" t="s">
        <v>3</v>
      </c>
      <c r="N9">
        <v>18.636800000000001</v>
      </c>
      <c r="P9" t="s">
        <v>39</v>
      </c>
      <c r="Q9" t="s">
        <v>78</v>
      </c>
    </row>
    <row r="10" spans="3:20" x14ac:dyDescent="0.3">
      <c r="C10" t="s">
        <v>41</v>
      </c>
      <c r="D10" t="s">
        <v>19</v>
      </c>
      <c r="E10" t="s">
        <v>73</v>
      </c>
      <c r="F10" s="3">
        <v>44562</v>
      </c>
      <c r="G10" s="8">
        <v>16156</v>
      </c>
      <c r="H10">
        <v>536</v>
      </c>
      <c r="I10">
        <v>176</v>
      </c>
      <c r="K10" t="s">
        <v>55</v>
      </c>
      <c r="L10" t="s">
        <v>11</v>
      </c>
      <c r="M10" t="s">
        <v>3</v>
      </c>
      <c r="N10">
        <v>35.148000000000003</v>
      </c>
      <c r="P10" t="s">
        <v>40</v>
      </c>
      <c r="Q10" t="s">
        <v>79</v>
      </c>
    </row>
    <row r="11" spans="3:20" x14ac:dyDescent="0.3">
      <c r="C11" t="s">
        <v>37</v>
      </c>
      <c r="D11" t="s">
        <v>25</v>
      </c>
      <c r="E11" t="s">
        <v>54</v>
      </c>
      <c r="F11" s="3">
        <v>44562</v>
      </c>
      <c r="G11" s="8">
        <v>51576</v>
      </c>
      <c r="H11">
        <v>115</v>
      </c>
      <c r="I11">
        <v>478</v>
      </c>
      <c r="K11" t="s">
        <v>64</v>
      </c>
      <c r="L11" t="s">
        <v>12</v>
      </c>
      <c r="M11" t="s">
        <v>3</v>
      </c>
      <c r="N11">
        <v>36.834400000000002</v>
      </c>
      <c r="P11" t="s">
        <v>41</v>
      </c>
      <c r="Q11" t="s">
        <v>79</v>
      </c>
    </row>
    <row r="12" spans="3:20" x14ac:dyDescent="0.3">
      <c r="C12" t="s">
        <v>49</v>
      </c>
      <c r="D12" t="s">
        <v>21</v>
      </c>
      <c r="E12" t="s">
        <v>54</v>
      </c>
      <c r="F12" s="3">
        <v>44562</v>
      </c>
      <c r="G12" s="8">
        <v>18676</v>
      </c>
      <c r="H12">
        <v>121</v>
      </c>
      <c r="I12">
        <v>180</v>
      </c>
      <c r="K12" t="s">
        <v>65</v>
      </c>
      <c r="L12" t="s">
        <v>12</v>
      </c>
      <c r="M12" t="s">
        <v>3</v>
      </c>
      <c r="N12">
        <v>25.366399999999999</v>
      </c>
      <c r="P12" t="s">
        <v>42</v>
      </c>
      <c r="Q12" t="s">
        <v>76</v>
      </c>
    </row>
    <row r="13" spans="3:20" x14ac:dyDescent="0.3">
      <c r="C13" t="s">
        <v>31</v>
      </c>
      <c r="D13" t="s">
        <v>25</v>
      </c>
      <c r="E13" t="s">
        <v>63</v>
      </c>
      <c r="F13" s="3">
        <v>44562</v>
      </c>
      <c r="G13" s="8">
        <v>25508</v>
      </c>
      <c r="H13">
        <v>184</v>
      </c>
      <c r="I13">
        <v>246</v>
      </c>
      <c r="K13" t="s">
        <v>56</v>
      </c>
      <c r="L13" t="s">
        <v>11</v>
      </c>
      <c r="M13" t="s">
        <v>3</v>
      </c>
      <c r="N13">
        <v>6.3739999999999997</v>
      </c>
      <c r="P13" t="s">
        <v>43</v>
      </c>
      <c r="Q13" t="s">
        <v>76</v>
      </c>
    </row>
    <row r="14" spans="3:20" x14ac:dyDescent="0.3">
      <c r="C14" t="s">
        <v>34</v>
      </c>
      <c r="D14" t="s">
        <v>23</v>
      </c>
      <c r="E14" t="s">
        <v>58</v>
      </c>
      <c r="F14" s="3">
        <v>44562</v>
      </c>
      <c r="G14" s="8">
        <v>18396</v>
      </c>
      <c r="H14">
        <v>106</v>
      </c>
      <c r="I14">
        <v>256</v>
      </c>
      <c r="K14" t="s">
        <v>60</v>
      </c>
      <c r="L14" t="s">
        <v>11</v>
      </c>
      <c r="M14" t="s">
        <v>4</v>
      </c>
      <c r="N14">
        <v>2.7831999999999999</v>
      </c>
      <c r="P14" t="s">
        <v>44</v>
      </c>
      <c r="Q14" t="s">
        <v>77</v>
      </c>
    </row>
    <row r="15" spans="3:20" x14ac:dyDescent="0.3">
      <c r="C15" t="s">
        <v>34</v>
      </c>
      <c r="D15" t="s">
        <v>21</v>
      </c>
      <c r="E15" t="s">
        <v>53</v>
      </c>
      <c r="F15" s="3">
        <v>44562</v>
      </c>
      <c r="G15" s="8">
        <v>11004</v>
      </c>
      <c r="H15">
        <v>228</v>
      </c>
      <c r="I15">
        <v>251</v>
      </c>
      <c r="K15" t="s">
        <v>72</v>
      </c>
      <c r="L15" t="s">
        <v>13</v>
      </c>
      <c r="M15" t="s">
        <v>4</v>
      </c>
      <c r="N15">
        <v>5.9619999999999997</v>
      </c>
      <c r="P15" t="s">
        <v>45</v>
      </c>
      <c r="Q15" t="s">
        <v>77</v>
      </c>
    </row>
    <row r="16" spans="3:20" x14ac:dyDescent="0.3">
      <c r="C16" t="s">
        <v>41</v>
      </c>
      <c r="D16" t="s">
        <v>22</v>
      </c>
      <c r="E16" t="s">
        <v>59</v>
      </c>
      <c r="F16" s="3">
        <v>44562</v>
      </c>
      <c r="G16" s="8">
        <v>62384</v>
      </c>
      <c r="H16">
        <v>32</v>
      </c>
      <c r="I16">
        <v>975</v>
      </c>
      <c r="K16" t="s">
        <v>63</v>
      </c>
      <c r="L16" t="s">
        <v>11</v>
      </c>
      <c r="M16" t="s">
        <v>4</v>
      </c>
      <c r="N16">
        <v>24.324400000000001</v>
      </c>
      <c r="P16" t="s">
        <v>46</v>
      </c>
      <c r="Q16" t="s">
        <v>76</v>
      </c>
    </row>
    <row r="17" spans="3:17" x14ac:dyDescent="0.3">
      <c r="C17" t="s">
        <v>37</v>
      </c>
      <c r="D17" t="s">
        <v>22</v>
      </c>
      <c r="E17" t="s">
        <v>64</v>
      </c>
      <c r="F17" s="3">
        <v>44562</v>
      </c>
      <c r="G17" s="8">
        <v>34244</v>
      </c>
      <c r="H17">
        <v>111</v>
      </c>
      <c r="I17">
        <v>330</v>
      </c>
      <c r="K17" t="s">
        <v>73</v>
      </c>
      <c r="L17" t="s">
        <v>13</v>
      </c>
      <c r="M17" t="s">
        <v>4</v>
      </c>
      <c r="N17">
        <v>7.05</v>
      </c>
      <c r="P17" t="s">
        <v>47</v>
      </c>
      <c r="Q17" t="s">
        <v>76</v>
      </c>
    </row>
    <row r="18" spans="3:17" x14ac:dyDescent="0.3">
      <c r="C18" t="s">
        <v>35</v>
      </c>
      <c r="D18" t="s">
        <v>20</v>
      </c>
      <c r="E18" t="s">
        <v>58</v>
      </c>
      <c r="F18" s="3">
        <v>44562</v>
      </c>
      <c r="G18" s="8">
        <v>57092</v>
      </c>
      <c r="H18">
        <v>335</v>
      </c>
      <c r="I18">
        <v>752</v>
      </c>
      <c r="K18" t="s">
        <v>61</v>
      </c>
      <c r="L18" t="s">
        <v>11</v>
      </c>
      <c r="M18" t="s">
        <v>4</v>
      </c>
      <c r="N18">
        <v>3.5960000000000001</v>
      </c>
      <c r="P18" t="s">
        <v>48</v>
      </c>
      <c r="Q18" t="s">
        <v>76</v>
      </c>
    </row>
    <row r="19" spans="3:17" x14ac:dyDescent="0.3">
      <c r="C19" t="s">
        <v>29</v>
      </c>
      <c r="D19" t="s">
        <v>25</v>
      </c>
      <c r="E19" t="s">
        <v>56</v>
      </c>
      <c r="F19" s="3">
        <v>44562</v>
      </c>
      <c r="G19" s="8">
        <v>10024</v>
      </c>
      <c r="H19">
        <v>99</v>
      </c>
      <c r="I19">
        <v>148</v>
      </c>
      <c r="K19" t="s">
        <v>74</v>
      </c>
      <c r="L19" t="s">
        <v>13</v>
      </c>
      <c r="M19" t="s">
        <v>4</v>
      </c>
      <c r="N19">
        <v>31.564399999999999</v>
      </c>
      <c r="P19" t="s">
        <v>49</v>
      </c>
      <c r="Q19" t="s">
        <v>79</v>
      </c>
    </row>
    <row r="20" spans="3:17" x14ac:dyDescent="0.3">
      <c r="C20" t="s">
        <v>50</v>
      </c>
      <c r="D20" t="s">
        <v>23</v>
      </c>
      <c r="E20" t="s">
        <v>55</v>
      </c>
      <c r="F20" s="3">
        <v>44562</v>
      </c>
      <c r="G20" s="8">
        <v>9548</v>
      </c>
      <c r="H20">
        <v>134</v>
      </c>
      <c r="I20">
        <v>89</v>
      </c>
      <c r="K20" t="s">
        <v>67</v>
      </c>
      <c r="L20" t="s">
        <v>12</v>
      </c>
      <c r="M20" t="s">
        <v>4</v>
      </c>
      <c r="N20">
        <v>32.971600000000002</v>
      </c>
      <c r="P20" t="s">
        <v>50</v>
      </c>
      <c r="Q20" t="s">
        <v>79</v>
      </c>
    </row>
    <row r="21" spans="3:17" x14ac:dyDescent="0.3">
      <c r="C21" t="s">
        <v>40</v>
      </c>
      <c r="D21" t="s">
        <v>21</v>
      </c>
      <c r="E21" t="s">
        <v>66</v>
      </c>
      <c r="F21" s="3">
        <v>44562</v>
      </c>
      <c r="G21" s="8">
        <v>30212</v>
      </c>
      <c r="H21">
        <v>67</v>
      </c>
      <c r="I21">
        <v>280</v>
      </c>
      <c r="K21" t="s">
        <v>62</v>
      </c>
      <c r="L21" t="s">
        <v>11</v>
      </c>
      <c r="M21" t="s">
        <v>4</v>
      </c>
      <c r="N21">
        <v>20.0792</v>
      </c>
      <c r="P21" t="s">
        <v>33</v>
      </c>
      <c r="Q21" t="s">
        <v>79</v>
      </c>
    </row>
    <row r="22" spans="3:17" x14ac:dyDescent="0.3">
      <c r="C22" t="s">
        <v>34</v>
      </c>
      <c r="D22" t="s">
        <v>25</v>
      </c>
      <c r="E22" t="s">
        <v>68</v>
      </c>
      <c r="F22" s="3">
        <v>44562</v>
      </c>
      <c r="G22" s="8">
        <v>13636.000000000002</v>
      </c>
      <c r="H22">
        <v>93</v>
      </c>
      <c r="I22">
        <v>171</v>
      </c>
      <c r="K22" t="s">
        <v>68</v>
      </c>
      <c r="L22" t="s">
        <v>12</v>
      </c>
      <c r="M22" t="s">
        <v>4</v>
      </c>
      <c r="N22">
        <v>35.8752</v>
      </c>
      <c r="P22" t="s">
        <v>51</v>
      </c>
      <c r="Q22" t="s">
        <v>78</v>
      </c>
    </row>
    <row r="23" spans="3:17" x14ac:dyDescent="0.3">
      <c r="C23" t="s">
        <v>46</v>
      </c>
      <c r="D23" t="s">
        <v>21</v>
      </c>
      <c r="E23" t="s">
        <v>68</v>
      </c>
      <c r="F23" s="3">
        <v>44562</v>
      </c>
      <c r="G23" s="8">
        <v>15511.999999999998</v>
      </c>
      <c r="H23">
        <v>24</v>
      </c>
      <c r="I23">
        <v>216</v>
      </c>
      <c r="K23" t="s">
        <v>69</v>
      </c>
      <c r="L23" t="s">
        <v>12</v>
      </c>
      <c r="M23" t="s">
        <v>4</v>
      </c>
      <c r="N23">
        <v>18.826000000000001</v>
      </c>
      <c r="P23" t="s">
        <v>34</v>
      </c>
      <c r="Q23" t="s">
        <v>78</v>
      </c>
    </row>
    <row r="24" spans="3:17" x14ac:dyDescent="0.3">
      <c r="C24" t="s">
        <v>43</v>
      </c>
      <c r="D24" t="s">
        <v>21</v>
      </c>
      <c r="E24" t="s">
        <v>57</v>
      </c>
      <c r="F24" s="3">
        <v>44562</v>
      </c>
      <c r="G24" s="8">
        <v>12208</v>
      </c>
      <c r="H24">
        <v>76</v>
      </c>
      <c r="I24">
        <v>204</v>
      </c>
      <c r="P24" t="s">
        <v>36</v>
      </c>
      <c r="Q24" t="s">
        <v>76</v>
      </c>
    </row>
    <row r="25" spans="3:17" x14ac:dyDescent="0.3">
      <c r="C25" t="s">
        <v>49</v>
      </c>
      <c r="D25" t="s">
        <v>21</v>
      </c>
      <c r="E25" t="s">
        <v>62</v>
      </c>
      <c r="F25" s="3">
        <v>44565</v>
      </c>
      <c r="G25" s="8">
        <v>76916</v>
      </c>
      <c r="H25">
        <v>64</v>
      </c>
      <c r="I25">
        <v>1013</v>
      </c>
      <c r="P25" t="s">
        <v>52</v>
      </c>
      <c r="Q25" t="s">
        <v>77</v>
      </c>
    </row>
    <row r="26" spans="3:17" x14ac:dyDescent="0.3">
      <c r="C26" t="s">
        <v>46</v>
      </c>
      <c r="D26" t="s">
        <v>20</v>
      </c>
      <c r="E26" t="s">
        <v>62</v>
      </c>
      <c r="F26" s="3">
        <v>44565</v>
      </c>
      <c r="G26" s="8">
        <v>7952</v>
      </c>
      <c r="H26">
        <v>179</v>
      </c>
      <c r="I26">
        <v>95</v>
      </c>
      <c r="P26" t="s">
        <v>35</v>
      </c>
      <c r="Q26" t="s">
        <v>78</v>
      </c>
    </row>
    <row r="27" spans="3:17" x14ac:dyDescent="0.3">
      <c r="C27" t="s">
        <v>43</v>
      </c>
      <c r="D27" t="s">
        <v>20</v>
      </c>
      <c r="E27" t="s">
        <v>53</v>
      </c>
      <c r="F27" s="3">
        <v>44565</v>
      </c>
      <c r="G27" s="8">
        <v>588</v>
      </c>
      <c r="H27">
        <v>9</v>
      </c>
      <c r="I27">
        <v>11</v>
      </c>
      <c r="P27" s="4"/>
    </row>
    <row r="28" spans="3:17" x14ac:dyDescent="0.3">
      <c r="C28" t="s">
        <v>33</v>
      </c>
      <c r="D28" t="s">
        <v>20</v>
      </c>
      <c r="E28" t="s">
        <v>65</v>
      </c>
      <c r="F28" s="3">
        <v>44565</v>
      </c>
      <c r="G28" s="8">
        <v>9604</v>
      </c>
      <c r="H28">
        <v>407</v>
      </c>
      <c r="I28">
        <v>134</v>
      </c>
      <c r="P28" s="4"/>
    </row>
    <row r="29" spans="3:17" x14ac:dyDescent="0.3">
      <c r="C29" t="s">
        <v>42</v>
      </c>
      <c r="D29" t="s">
        <v>21</v>
      </c>
      <c r="E29" t="s">
        <v>73</v>
      </c>
      <c r="F29" s="3">
        <v>44565</v>
      </c>
      <c r="G29" s="8">
        <v>11256</v>
      </c>
      <c r="H29">
        <v>276</v>
      </c>
      <c r="I29">
        <v>94</v>
      </c>
      <c r="P29" s="4"/>
    </row>
    <row r="30" spans="3:17" x14ac:dyDescent="0.3">
      <c r="C30" t="s">
        <v>37</v>
      </c>
      <c r="D30" t="s">
        <v>20</v>
      </c>
      <c r="E30" t="s">
        <v>73</v>
      </c>
      <c r="F30" s="3">
        <v>44565</v>
      </c>
      <c r="G30" s="8">
        <v>21560</v>
      </c>
      <c r="H30">
        <v>61</v>
      </c>
      <c r="I30">
        <v>216</v>
      </c>
      <c r="P30" s="4"/>
    </row>
    <row r="31" spans="3:17" x14ac:dyDescent="0.3">
      <c r="C31" t="s">
        <v>36</v>
      </c>
      <c r="D31" t="s">
        <v>23</v>
      </c>
      <c r="E31" t="s">
        <v>59</v>
      </c>
      <c r="F31" s="3">
        <v>44565</v>
      </c>
      <c r="G31" s="8">
        <v>15680</v>
      </c>
      <c r="H31">
        <v>16</v>
      </c>
      <c r="I31">
        <v>262</v>
      </c>
      <c r="P31" s="4"/>
    </row>
    <row r="32" spans="3:17" x14ac:dyDescent="0.3">
      <c r="C32" t="s">
        <v>50</v>
      </c>
      <c r="D32" t="s">
        <v>23</v>
      </c>
      <c r="E32" t="s">
        <v>74</v>
      </c>
      <c r="F32" s="3">
        <v>44565</v>
      </c>
      <c r="G32" s="8">
        <v>30156</v>
      </c>
      <c r="H32">
        <v>502</v>
      </c>
      <c r="I32">
        <v>943</v>
      </c>
      <c r="P32" s="4"/>
    </row>
    <row r="33" spans="3:16" x14ac:dyDescent="0.3">
      <c r="C33" t="s">
        <v>36</v>
      </c>
      <c r="D33" t="s">
        <v>22</v>
      </c>
      <c r="E33" t="s">
        <v>63</v>
      </c>
      <c r="F33" s="3">
        <v>44566</v>
      </c>
      <c r="G33" s="8">
        <v>68992</v>
      </c>
      <c r="H33">
        <v>163</v>
      </c>
      <c r="I33">
        <v>664</v>
      </c>
      <c r="P33" s="4"/>
    </row>
    <row r="34" spans="3:16" x14ac:dyDescent="0.3">
      <c r="C34" t="s">
        <v>49</v>
      </c>
      <c r="D34" t="s">
        <v>20</v>
      </c>
      <c r="E34" t="s">
        <v>70</v>
      </c>
      <c r="F34" s="3">
        <v>44566</v>
      </c>
      <c r="G34" s="8">
        <v>4704</v>
      </c>
      <c r="H34">
        <v>152</v>
      </c>
      <c r="I34">
        <v>66</v>
      </c>
      <c r="P34" s="4"/>
    </row>
    <row r="35" spans="3:16" x14ac:dyDescent="0.3">
      <c r="C35" t="s">
        <v>48</v>
      </c>
      <c r="D35" t="s">
        <v>19</v>
      </c>
      <c r="E35" t="s">
        <v>56</v>
      </c>
      <c r="F35" s="3">
        <v>44566</v>
      </c>
      <c r="G35" s="8">
        <v>38920</v>
      </c>
      <c r="H35">
        <v>361</v>
      </c>
      <c r="I35">
        <v>573</v>
      </c>
      <c r="P35" s="4"/>
    </row>
    <row r="36" spans="3:16" x14ac:dyDescent="0.3">
      <c r="C36" t="s">
        <v>47</v>
      </c>
      <c r="D36" t="s">
        <v>25</v>
      </c>
      <c r="E36" t="s">
        <v>56</v>
      </c>
      <c r="F36" s="3">
        <v>44566</v>
      </c>
      <c r="G36" s="8">
        <v>8904</v>
      </c>
      <c r="H36">
        <v>129</v>
      </c>
      <c r="I36">
        <v>140</v>
      </c>
      <c r="P36" s="4"/>
    </row>
    <row r="37" spans="3:16" x14ac:dyDescent="0.3">
      <c r="C37" t="s">
        <v>49</v>
      </c>
      <c r="D37" t="s">
        <v>20</v>
      </c>
      <c r="E37" t="s">
        <v>65</v>
      </c>
      <c r="F37" s="3">
        <v>44566</v>
      </c>
      <c r="G37" s="8">
        <v>28252</v>
      </c>
      <c r="H37">
        <v>250</v>
      </c>
      <c r="I37">
        <v>643</v>
      </c>
      <c r="P37" s="4"/>
    </row>
    <row r="38" spans="3:16" x14ac:dyDescent="0.3">
      <c r="C38" t="s">
        <v>38</v>
      </c>
      <c r="D38" t="s">
        <v>25</v>
      </c>
      <c r="E38" t="s">
        <v>64</v>
      </c>
      <c r="F38" s="3">
        <v>44566</v>
      </c>
      <c r="G38" s="8">
        <v>29596</v>
      </c>
      <c r="H38">
        <v>420</v>
      </c>
      <c r="I38">
        <v>275</v>
      </c>
      <c r="P38" s="4"/>
    </row>
    <row r="39" spans="3:16" x14ac:dyDescent="0.3">
      <c r="C39" t="s">
        <v>31</v>
      </c>
      <c r="D39" t="s">
        <v>21</v>
      </c>
      <c r="E39" t="s">
        <v>53</v>
      </c>
      <c r="F39" s="3">
        <v>44566</v>
      </c>
      <c r="G39" s="8">
        <v>17136</v>
      </c>
      <c r="H39">
        <v>230</v>
      </c>
      <c r="I39">
        <v>306</v>
      </c>
      <c r="P39" s="4"/>
    </row>
    <row r="40" spans="3:16" x14ac:dyDescent="0.3">
      <c r="C40" t="s">
        <v>38</v>
      </c>
      <c r="D40" t="s">
        <v>25</v>
      </c>
      <c r="E40" t="s">
        <v>57</v>
      </c>
      <c r="F40" s="3">
        <v>44566</v>
      </c>
      <c r="G40" s="8">
        <v>19460</v>
      </c>
      <c r="H40">
        <v>168</v>
      </c>
      <c r="I40">
        <v>271</v>
      </c>
      <c r="P40" s="4"/>
    </row>
    <row r="41" spans="3:16" x14ac:dyDescent="0.3">
      <c r="C41" t="s">
        <v>37</v>
      </c>
      <c r="D41" t="s">
        <v>25</v>
      </c>
      <c r="E41" t="s">
        <v>74</v>
      </c>
      <c r="F41" s="3">
        <v>44566</v>
      </c>
      <c r="G41" s="8">
        <v>15120</v>
      </c>
      <c r="H41">
        <v>111</v>
      </c>
      <c r="I41">
        <v>315</v>
      </c>
      <c r="P41" s="4"/>
    </row>
    <row r="42" spans="3:16" x14ac:dyDescent="0.3">
      <c r="C42" t="s">
        <v>44</v>
      </c>
      <c r="D42" t="s">
        <v>22</v>
      </c>
      <c r="E42" t="s">
        <v>53</v>
      </c>
      <c r="F42" s="3">
        <v>44566</v>
      </c>
      <c r="G42" s="8">
        <v>12236</v>
      </c>
      <c r="H42">
        <v>484</v>
      </c>
      <c r="I42">
        <v>279</v>
      </c>
      <c r="P42" s="4"/>
    </row>
    <row r="43" spans="3:16" x14ac:dyDescent="0.3">
      <c r="C43" t="s">
        <v>42</v>
      </c>
      <c r="D43" t="s">
        <v>20</v>
      </c>
      <c r="E43" t="s">
        <v>64</v>
      </c>
      <c r="F43" s="3">
        <v>44566</v>
      </c>
      <c r="G43" s="8">
        <v>26488</v>
      </c>
      <c r="H43">
        <v>57</v>
      </c>
      <c r="I43">
        <v>276</v>
      </c>
      <c r="P43" s="4"/>
    </row>
    <row r="44" spans="3:16" x14ac:dyDescent="0.3">
      <c r="C44" t="s">
        <v>31</v>
      </c>
      <c r="D44" t="s">
        <v>22</v>
      </c>
      <c r="E44" t="s">
        <v>67</v>
      </c>
      <c r="F44" s="3">
        <v>44567</v>
      </c>
      <c r="G44" s="8">
        <v>2576</v>
      </c>
      <c r="H44">
        <v>116</v>
      </c>
      <c r="I44">
        <v>34</v>
      </c>
      <c r="P44" s="4"/>
    </row>
    <row r="45" spans="3:16" x14ac:dyDescent="0.3">
      <c r="C45" t="s">
        <v>39</v>
      </c>
      <c r="D45" t="s">
        <v>22</v>
      </c>
      <c r="E45" t="s">
        <v>64</v>
      </c>
      <c r="F45" s="3">
        <v>44567</v>
      </c>
      <c r="G45" s="8">
        <v>19740</v>
      </c>
      <c r="H45">
        <v>87</v>
      </c>
      <c r="I45">
        <v>171</v>
      </c>
      <c r="P45" s="4"/>
    </row>
    <row r="46" spans="3:16" x14ac:dyDescent="0.3">
      <c r="C46" t="s">
        <v>44</v>
      </c>
      <c r="D46" t="s">
        <v>20</v>
      </c>
      <c r="E46" t="s">
        <v>68</v>
      </c>
      <c r="F46" s="3">
        <v>44567</v>
      </c>
      <c r="G46" s="8">
        <v>28728</v>
      </c>
      <c r="H46">
        <v>29</v>
      </c>
      <c r="I46">
        <v>378</v>
      </c>
      <c r="P46" s="4"/>
    </row>
    <row r="47" spans="3:16" x14ac:dyDescent="0.3">
      <c r="C47" t="s">
        <v>40</v>
      </c>
      <c r="D47" t="s">
        <v>19</v>
      </c>
      <c r="E47" t="s">
        <v>53</v>
      </c>
      <c r="F47" s="3">
        <v>44567</v>
      </c>
      <c r="G47" s="8">
        <v>2156</v>
      </c>
      <c r="H47">
        <v>10</v>
      </c>
      <c r="I47">
        <v>77</v>
      </c>
      <c r="P47" s="4"/>
    </row>
    <row r="48" spans="3:16" x14ac:dyDescent="0.3">
      <c r="C48" t="s">
        <v>33</v>
      </c>
      <c r="D48" t="s">
        <v>20</v>
      </c>
      <c r="E48" t="s">
        <v>74</v>
      </c>
      <c r="F48" s="3">
        <v>44567</v>
      </c>
      <c r="G48" s="8">
        <v>2548</v>
      </c>
      <c r="H48">
        <v>79</v>
      </c>
      <c r="I48">
        <v>91</v>
      </c>
      <c r="P48" s="4"/>
    </row>
    <row r="49" spans="3:16" x14ac:dyDescent="0.3">
      <c r="C49" t="s">
        <v>38</v>
      </c>
      <c r="D49" t="s">
        <v>21</v>
      </c>
      <c r="E49" t="s">
        <v>72</v>
      </c>
      <c r="F49" s="3">
        <v>44567</v>
      </c>
      <c r="G49" s="8">
        <v>5880</v>
      </c>
      <c r="H49">
        <v>57</v>
      </c>
      <c r="I49">
        <v>184</v>
      </c>
      <c r="P49" s="4"/>
    </row>
    <row r="50" spans="3:16" x14ac:dyDescent="0.3">
      <c r="C50" t="s">
        <v>41</v>
      </c>
      <c r="D50" t="s">
        <v>21</v>
      </c>
      <c r="E50" t="s">
        <v>56</v>
      </c>
      <c r="F50" s="3">
        <v>44567</v>
      </c>
      <c r="G50" s="8">
        <v>5768</v>
      </c>
      <c r="H50">
        <v>108</v>
      </c>
      <c r="I50">
        <v>61</v>
      </c>
      <c r="P50" s="4"/>
    </row>
    <row r="51" spans="3:16" x14ac:dyDescent="0.3">
      <c r="C51" t="s">
        <v>42</v>
      </c>
      <c r="D51" t="s">
        <v>21</v>
      </c>
      <c r="E51" t="s">
        <v>67</v>
      </c>
      <c r="F51" s="3">
        <v>44567</v>
      </c>
      <c r="G51" s="8">
        <v>36092</v>
      </c>
      <c r="H51">
        <v>224</v>
      </c>
      <c r="I51">
        <v>564</v>
      </c>
      <c r="P51" s="4"/>
    </row>
    <row r="52" spans="3:16" x14ac:dyDescent="0.3">
      <c r="C52" t="s">
        <v>30</v>
      </c>
      <c r="D52" t="s">
        <v>20</v>
      </c>
      <c r="E52" t="s">
        <v>54</v>
      </c>
      <c r="F52" s="3">
        <v>44567</v>
      </c>
      <c r="G52" s="8">
        <v>10836</v>
      </c>
      <c r="H52">
        <v>27</v>
      </c>
      <c r="I52">
        <v>101</v>
      </c>
      <c r="P52" s="4"/>
    </row>
    <row r="53" spans="3:16" x14ac:dyDescent="0.3">
      <c r="C53" t="s">
        <v>50</v>
      </c>
      <c r="D53" t="s">
        <v>23</v>
      </c>
      <c r="E53" t="s">
        <v>62</v>
      </c>
      <c r="F53" s="3">
        <v>44568</v>
      </c>
      <c r="G53" s="8">
        <v>22931.999999999996</v>
      </c>
      <c r="H53">
        <v>193</v>
      </c>
      <c r="I53">
        <v>338</v>
      </c>
      <c r="P53" s="4"/>
    </row>
    <row r="54" spans="3:16" x14ac:dyDescent="0.3">
      <c r="C54" t="s">
        <v>32</v>
      </c>
      <c r="D54" t="s">
        <v>23</v>
      </c>
      <c r="E54" t="s">
        <v>61</v>
      </c>
      <c r="F54" s="3">
        <v>44568</v>
      </c>
      <c r="G54" s="8">
        <v>41804</v>
      </c>
      <c r="H54">
        <v>155</v>
      </c>
      <c r="I54">
        <v>1307</v>
      </c>
      <c r="P54" s="4"/>
    </row>
    <row r="55" spans="3:16" x14ac:dyDescent="0.3">
      <c r="C55" t="s">
        <v>49</v>
      </c>
      <c r="D55" t="s">
        <v>22</v>
      </c>
      <c r="E55" t="s">
        <v>69</v>
      </c>
      <c r="F55" s="3">
        <v>44568</v>
      </c>
      <c r="G55" s="8">
        <v>44912</v>
      </c>
      <c r="H55">
        <v>236</v>
      </c>
      <c r="I55">
        <v>388</v>
      </c>
      <c r="P55" s="4"/>
    </row>
    <row r="56" spans="3:16" x14ac:dyDescent="0.3">
      <c r="C56" t="s">
        <v>46</v>
      </c>
      <c r="D56" t="s">
        <v>20</v>
      </c>
      <c r="E56" t="s">
        <v>73</v>
      </c>
      <c r="F56" s="3">
        <v>44568</v>
      </c>
      <c r="G56" s="8">
        <v>12292</v>
      </c>
      <c r="H56">
        <v>137</v>
      </c>
      <c r="I56">
        <v>129</v>
      </c>
      <c r="P56" s="4"/>
    </row>
    <row r="57" spans="3:16" x14ac:dyDescent="0.3">
      <c r="C57" t="s">
        <v>40</v>
      </c>
      <c r="D57" t="s">
        <v>19</v>
      </c>
      <c r="E57" t="s">
        <v>56</v>
      </c>
      <c r="F57" s="3">
        <v>44568</v>
      </c>
      <c r="G57" s="8">
        <v>21868</v>
      </c>
      <c r="H57">
        <v>109</v>
      </c>
      <c r="I57">
        <v>288</v>
      </c>
      <c r="P57" s="4"/>
    </row>
    <row r="58" spans="3:16" x14ac:dyDescent="0.3">
      <c r="C58" t="s">
        <v>39</v>
      </c>
      <c r="D58" t="s">
        <v>21</v>
      </c>
      <c r="E58" t="s">
        <v>67</v>
      </c>
      <c r="F58" s="3">
        <v>44568</v>
      </c>
      <c r="G58" s="8">
        <v>16268</v>
      </c>
      <c r="H58">
        <v>272</v>
      </c>
      <c r="I58">
        <v>226</v>
      </c>
      <c r="P58" s="4"/>
    </row>
    <row r="59" spans="3:16" x14ac:dyDescent="0.3">
      <c r="C59" t="s">
        <v>29</v>
      </c>
      <c r="D59" t="s">
        <v>22</v>
      </c>
      <c r="E59" t="s">
        <v>58</v>
      </c>
      <c r="F59" s="3">
        <v>44569</v>
      </c>
      <c r="G59" s="8">
        <v>11256</v>
      </c>
      <c r="H59">
        <v>69</v>
      </c>
      <c r="I59">
        <v>149</v>
      </c>
      <c r="P59" s="4"/>
    </row>
    <row r="60" spans="3:16" x14ac:dyDescent="0.3">
      <c r="C60" t="s">
        <v>52</v>
      </c>
      <c r="D60" t="s">
        <v>25</v>
      </c>
      <c r="E60" t="s">
        <v>73</v>
      </c>
      <c r="F60" s="3">
        <v>44569</v>
      </c>
      <c r="G60" s="8">
        <v>10864</v>
      </c>
      <c r="H60">
        <v>299</v>
      </c>
      <c r="I60">
        <v>105</v>
      </c>
      <c r="P60" s="4"/>
    </row>
    <row r="61" spans="3:16" x14ac:dyDescent="0.3">
      <c r="C61" t="s">
        <v>34</v>
      </c>
      <c r="D61" t="s">
        <v>19</v>
      </c>
      <c r="E61" t="s">
        <v>53</v>
      </c>
      <c r="F61" s="3">
        <v>44569</v>
      </c>
      <c r="G61" s="8">
        <v>14280</v>
      </c>
      <c r="H61">
        <v>61</v>
      </c>
      <c r="I61">
        <v>325</v>
      </c>
      <c r="P61" s="4"/>
    </row>
    <row r="62" spans="3:16" x14ac:dyDescent="0.3">
      <c r="C62" t="s">
        <v>43</v>
      </c>
      <c r="D62" t="s">
        <v>22</v>
      </c>
      <c r="E62" t="s">
        <v>56</v>
      </c>
      <c r="F62" s="3">
        <v>44569</v>
      </c>
      <c r="G62" s="8">
        <v>38248</v>
      </c>
      <c r="H62">
        <v>123</v>
      </c>
      <c r="I62">
        <v>479</v>
      </c>
      <c r="P62" s="4"/>
    </row>
    <row r="63" spans="3:16" x14ac:dyDescent="0.3">
      <c r="C63" t="s">
        <v>48</v>
      </c>
      <c r="D63" t="s">
        <v>25</v>
      </c>
      <c r="E63" t="s">
        <v>68</v>
      </c>
      <c r="F63" s="3">
        <v>44569</v>
      </c>
      <c r="G63" s="8">
        <v>9492</v>
      </c>
      <c r="H63">
        <v>2</v>
      </c>
      <c r="I63">
        <v>104</v>
      </c>
      <c r="P63" s="4"/>
    </row>
    <row r="64" spans="3:16" x14ac:dyDescent="0.3">
      <c r="C64" t="s">
        <v>39</v>
      </c>
      <c r="D64" t="s">
        <v>22</v>
      </c>
      <c r="E64" t="s">
        <v>73</v>
      </c>
      <c r="F64" s="3">
        <v>44569</v>
      </c>
      <c r="G64" s="8">
        <v>11228</v>
      </c>
      <c r="H64">
        <v>236</v>
      </c>
      <c r="I64">
        <v>123</v>
      </c>
      <c r="P64" s="4"/>
    </row>
    <row r="65" spans="3:16" x14ac:dyDescent="0.3">
      <c r="C65" t="s">
        <v>41</v>
      </c>
      <c r="D65" t="s">
        <v>21</v>
      </c>
      <c r="E65" t="s">
        <v>54</v>
      </c>
      <c r="F65" s="3">
        <v>44569</v>
      </c>
      <c r="G65" s="8">
        <v>1680</v>
      </c>
      <c r="H65">
        <v>196</v>
      </c>
      <c r="I65">
        <v>14</v>
      </c>
      <c r="P65" s="4"/>
    </row>
    <row r="66" spans="3:16" x14ac:dyDescent="0.3">
      <c r="C66" t="s">
        <v>37</v>
      </c>
      <c r="D66" t="s">
        <v>21</v>
      </c>
      <c r="E66" t="s">
        <v>57</v>
      </c>
      <c r="F66" s="3">
        <v>44569</v>
      </c>
      <c r="G66" s="8">
        <v>32956</v>
      </c>
      <c r="H66">
        <v>157</v>
      </c>
      <c r="I66">
        <v>515</v>
      </c>
      <c r="P66" s="4"/>
    </row>
    <row r="67" spans="3:16" x14ac:dyDescent="0.3">
      <c r="C67" t="s">
        <v>32</v>
      </c>
      <c r="D67" t="s">
        <v>25</v>
      </c>
      <c r="E67" t="s">
        <v>59</v>
      </c>
      <c r="F67" s="3">
        <v>44569</v>
      </c>
      <c r="G67" s="8">
        <v>27188</v>
      </c>
      <c r="H67">
        <v>114</v>
      </c>
      <c r="I67">
        <v>486</v>
      </c>
      <c r="P67" s="4"/>
    </row>
    <row r="68" spans="3:16" x14ac:dyDescent="0.3">
      <c r="C68" t="s">
        <v>34</v>
      </c>
      <c r="D68" t="s">
        <v>25</v>
      </c>
      <c r="E68" t="s">
        <v>56</v>
      </c>
      <c r="F68" s="3">
        <v>44569</v>
      </c>
      <c r="G68" s="8">
        <v>24192</v>
      </c>
      <c r="H68">
        <v>56</v>
      </c>
      <c r="I68">
        <v>319</v>
      </c>
      <c r="P68" s="4"/>
    </row>
    <row r="69" spans="3:16" x14ac:dyDescent="0.3">
      <c r="C69" t="s">
        <v>32</v>
      </c>
      <c r="D69" t="s">
        <v>19</v>
      </c>
      <c r="E69" t="s">
        <v>57</v>
      </c>
      <c r="F69" s="3">
        <v>44569</v>
      </c>
      <c r="G69" s="8">
        <v>1456</v>
      </c>
      <c r="H69">
        <v>14</v>
      </c>
      <c r="I69">
        <v>21</v>
      </c>
      <c r="P69" s="4"/>
    </row>
    <row r="70" spans="3:16" x14ac:dyDescent="0.3">
      <c r="C70" t="s">
        <v>50</v>
      </c>
      <c r="D70" t="s">
        <v>19</v>
      </c>
      <c r="E70" t="s">
        <v>60</v>
      </c>
      <c r="F70" s="3">
        <v>44569</v>
      </c>
      <c r="G70" s="8">
        <v>25984</v>
      </c>
      <c r="H70">
        <v>15</v>
      </c>
      <c r="I70">
        <v>406</v>
      </c>
      <c r="P70" s="4"/>
    </row>
    <row r="71" spans="3:16" x14ac:dyDescent="0.3">
      <c r="C71" t="s">
        <v>52</v>
      </c>
      <c r="D71" t="s">
        <v>21</v>
      </c>
      <c r="E71" t="s">
        <v>53</v>
      </c>
      <c r="F71" s="3">
        <v>44569</v>
      </c>
      <c r="G71" s="8">
        <v>4228</v>
      </c>
      <c r="H71">
        <v>45</v>
      </c>
      <c r="I71">
        <v>106</v>
      </c>
      <c r="P71" s="4"/>
    </row>
    <row r="72" spans="3:16" x14ac:dyDescent="0.3">
      <c r="C72" t="s">
        <v>39</v>
      </c>
      <c r="D72" t="s">
        <v>20</v>
      </c>
      <c r="E72" t="s">
        <v>57</v>
      </c>
      <c r="F72" s="3">
        <v>44569</v>
      </c>
      <c r="G72" s="8">
        <v>1428</v>
      </c>
      <c r="H72">
        <v>185</v>
      </c>
      <c r="I72">
        <v>17</v>
      </c>
      <c r="P72" s="4"/>
    </row>
    <row r="73" spans="3:16" x14ac:dyDescent="0.3">
      <c r="C73" t="s">
        <v>39</v>
      </c>
      <c r="D73" t="s">
        <v>19</v>
      </c>
      <c r="E73" t="s">
        <v>66</v>
      </c>
      <c r="F73" s="3">
        <v>44569</v>
      </c>
      <c r="G73" s="8">
        <v>25676</v>
      </c>
      <c r="H73">
        <v>359</v>
      </c>
      <c r="I73">
        <v>257</v>
      </c>
      <c r="P73" s="4"/>
    </row>
    <row r="74" spans="3:16" x14ac:dyDescent="0.3">
      <c r="C74" t="s">
        <v>39</v>
      </c>
      <c r="D74" t="s">
        <v>23</v>
      </c>
      <c r="E74" t="s">
        <v>55</v>
      </c>
      <c r="F74" s="3">
        <v>44569</v>
      </c>
      <c r="G74" s="8">
        <v>50904</v>
      </c>
      <c r="H74">
        <v>179</v>
      </c>
      <c r="I74">
        <v>579</v>
      </c>
      <c r="P74" s="4"/>
    </row>
    <row r="75" spans="3:16" x14ac:dyDescent="0.3">
      <c r="C75" t="s">
        <v>47</v>
      </c>
      <c r="D75" t="s">
        <v>21</v>
      </c>
      <c r="E75" t="s">
        <v>56</v>
      </c>
      <c r="F75" s="3">
        <v>44572</v>
      </c>
      <c r="G75" s="8">
        <v>24024</v>
      </c>
      <c r="H75">
        <v>109</v>
      </c>
      <c r="I75">
        <v>376</v>
      </c>
      <c r="P75" s="4"/>
    </row>
    <row r="76" spans="3:16" x14ac:dyDescent="0.3">
      <c r="C76" t="s">
        <v>46</v>
      </c>
      <c r="D76" t="s">
        <v>20</v>
      </c>
      <c r="E76" t="s">
        <v>71</v>
      </c>
      <c r="F76" s="3">
        <v>44572</v>
      </c>
      <c r="G76" s="8">
        <v>20496</v>
      </c>
      <c r="H76">
        <v>33</v>
      </c>
      <c r="I76">
        <v>285</v>
      </c>
      <c r="P76" s="4"/>
    </row>
    <row r="77" spans="3:16" x14ac:dyDescent="0.3">
      <c r="C77" t="s">
        <v>36</v>
      </c>
      <c r="D77" t="s">
        <v>25</v>
      </c>
      <c r="E77" t="s">
        <v>54</v>
      </c>
      <c r="F77" s="3">
        <v>44572</v>
      </c>
      <c r="G77" s="8">
        <v>10836</v>
      </c>
      <c r="H77">
        <v>188</v>
      </c>
      <c r="I77">
        <v>113</v>
      </c>
      <c r="P77" s="4"/>
    </row>
    <row r="78" spans="3:16" x14ac:dyDescent="0.3">
      <c r="C78" t="s">
        <v>28</v>
      </c>
      <c r="D78" t="s">
        <v>19</v>
      </c>
      <c r="E78" t="s">
        <v>54</v>
      </c>
      <c r="F78" s="3">
        <v>44572</v>
      </c>
      <c r="G78" s="8">
        <v>28952</v>
      </c>
      <c r="H78">
        <v>67</v>
      </c>
      <c r="I78">
        <v>315</v>
      </c>
      <c r="P78" s="4"/>
    </row>
    <row r="79" spans="3:16" x14ac:dyDescent="0.3">
      <c r="C79" t="s">
        <v>37</v>
      </c>
      <c r="D79" t="s">
        <v>22</v>
      </c>
      <c r="E79" t="s">
        <v>60</v>
      </c>
      <c r="F79" s="3">
        <v>44573</v>
      </c>
      <c r="G79" s="8">
        <v>27104</v>
      </c>
      <c r="H79">
        <v>68</v>
      </c>
      <c r="I79">
        <v>424</v>
      </c>
      <c r="P79" s="4"/>
    </row>
    <row r="80" spans="3:16" x14ac:dyDescent="0.3">
      <c r="C80" t="s">
        <v>42</v>
      </c>
      <c r="D80" t="s">
        <v>20</v>
      </c>
      <c r="E80" t="s">
        <v>54</v>
      </c>
      <c r="F80" s="3">
        <v>44573</v>
      </c>
      <c r="G80" s="8">
        <v>756</v>
      </c>
      <c r="H80">
        <v>123</v>
      </c>
      <c r="I80">
        <v>8</v>
      </c>
      <c r="P80" s="4"/>
    </row>
    <row r="81" spans="3:16" x14ac:dyDescent="0.3">
      <c r="C81" t="s">
        <v>39</v>
      </c>
      <c r="D81" t="s">
        <v>21</v>
      </c>
      <c r="E81" t="s">
        <v>65</v>
      </c>
      <c r="F81" s="3">
        <v>44573</v>
      </c>
      <c r="G81" s="8">
        <v>18676</v>
      </c>
      <c r="H81">
        <v>217</v>
      </c>
      <c r="I81">
        <v>390</v>
      </c>
      <c r="P81" s="4"/>
    </row>
    <row r="82" spans="3:16" x14ac:dyDescent="0.3">
      <c r="C82" t="s">
        <v>28</v>
      </c>
      <c r="D82" t="s">
        <v>23</v>
      </c>
      <c r="E82" t="s">
        <v>74</v>
      </c>
      <c r="F82" s="3">
        <v>44573</v>
      </c>
      <c r="G82" s="8">
        <v>1960</v>
      </c>
      <c r="H82">
        <v>188</v>
      </c>
      <c r="I82">
        <v>35</v>
      </c>
      <c r="P82" s="4"/>
    </row>
    <row r="83" spans="3:16" x14ac:dyDescent="0.3">
      <c r="C83" t="s">
        <v>39</v>
      </c>
      <c r="D83" t="s">
        <v>19</v>
      </c>
      <c r="E83" t="s">
        <v>74</v>
      </c>
      <c r="F83" s="3">
        <v>44573</v>
      </c>
      <c r="G83" s="8">
        <v>16940</v>
      </c>
      <c r="H83">
        <v>76</v>
      </c>
      <c r="I83">
        <v>283</v>
      </c>
      <c r="P83" s="4"/>
    </row>
    <row r="84" spans="3:16" x14ac:dyDescent="0.3">
      <c r="C84" t="s">
        <v>44</v>
      </c>
      <c r="D84" t="s">
        <v>21</v>
      </c>
      <c r="E84" t="s">
        <v>66</v>
      </c>
      <c r="F84" s="3">
        <v>44573</v>
      </c>
      <c r="G84" s="8">
        <v>17948</v>
      </c>
      <c r="H84">
        <v>161</v>
      </c>
      <c r="I84">
        <v>187</v>
      </c>
      <c r="P84" s="4"/>
    </row>
    <row r="85" spans="3:16" x14ac:dyDescent="0.3">
      <c r="C85" t="s">
        <v>29</v>
      </c>
      <c r="D85" t="s">
        <v>23</v>
      </c>
      <c r="E85" t="s">
        <v>72</v>
      </c>
      <c r="F85" s="3">
        <v>44573</v>
      </c>
      <c r="G85" s="8">
        <v>10612</v>
      </c>
      <c r="H85">
        <v>147</v>
      </c>
      <c r="I85">
        <v>332</v>
      </c>
      <c r="P85" s="4"/>
    </row>
    <row r="86" spans="3:16" x14ac:dyDescent="0.3">
      <c r="C86" t="s">
        <v>31</v>
      </c>
      <c r="D86" t="s">
        <v>25</v>
      </c>
      <c r="E86" t="s">
        <v>55</v>
      </c>
      <c r="F86" s="3">
        <v>44573</v>
      </c>
      <c r="G86" s="8">
        <v>21224</v>
      </c>
      <c r="H86">
        <v>5</v>
      </c>
      <c r="I86">
        <v>253</v>
      </c>
      <c r="P86" s="4"/>
    </row>
    <row r="87" spans="3:16" x14ac:dyDescent="0.3">
      <c r="C87" t="s">
        <v>47</v>
      </c>
      <c r="D87" t="s">
        <v>21</v>
      </c>
      <c r="E87" t="s">
        <v>61</v>
      </c>
      <c r="F87" s="3">
        <v>44573</v>
      </c>
      <c r="G87" s="8">
        <v>27552</v>
      </c>
      <c r="H87">
        <v>112</v>
      </c>
      <c r="I87">
        <v>689</v>
      </c>
      <c r="P87" s="4"/>
    </row>
    <row r="88" spans="3:16" x14ac:dyDescent="0.3">
      <c r="C88" t="s">
        <v>39</v>
      </c>
      <c r="D88" t="s">
        <v>25</v>
      </c>
      <c r="E88" t="s">
        <v>63</v>
      </c>
      <c r="F88" s="3">
        <v>44573</v>
      </c>
      <c r="G88" s="8">
        <v>2884</v>
      </c>
      <c r="H88">
        <v>45</v>
      </c>
      <c r="I88">
        <v>24</v>
      </c>
      <c r="P88" s="4"/>
    </row>
    <row r="89" spans="3:16" x14ac:dyDescent="0.3">
      <c r="C89" t="s">
        <v>45</v>
      </c>
      <c r="D89" t="s">
        <v>22</v>
      </c>
      <c r="E89" t="s">
        <v>55</v>
      </c>
      <c r="F89" s="3">
        <v>44573</v>
      </c>
      <c r="G89" s="8">
        <v>34440</v>
      </c>
      <c r="H89">
        <v>124</v>
      </c>
      <c r="I89">
        <v>345</v>
      </c>
      <c r="P89" s="4"/>
    </row>
    <row r="90" spans="3:16" x14ac:dyDescent="0.3">
      <c r="C90" t="s">
        <v>41</v>
      </c>
      <c r="D90" t="s">
        <v>21</v>
      </c>
      <c r="E90" t="s">
        <v>65</v>
      </c>
      <c r="F90" s="3">
        <v>44573</v>
      </c>
      <c r="G90" s="8">
        <v>46956</v>
      </c>
      <c r="H90">
        <v>22</v>
      </c>
      <c r="I90">
        <v>903</v>
      </c>
      <c r="P90" s="4"/>
    </row>
    <row r="91" spans="3:16" x14ac:dyDescent="0.3">
      <c r="C91" t="s">
        <v>47</v>
      </c>
      <c r="D91" t="s">
        <v>22</v>
      </c>
      <c r="E91" t="s">
        <v>53</v>
      </c>
      <c r="F91" s="3">
        <v>44574</v>
      </c>
      <c r="G91" s="8">
        <v>19096</v>
      </c>
      <c r="H91">
        <v>206</v>
      </c>
      <c r="I91">
        <v>341</v>
      </c>
      <c r="P91" s="4"/>
    </row>
    <row r="92" spans="3:16" x14ac:dyDescent="0.3">
      <c r="C92" t="s">
        <v>41</v>
      </c>
      <c r="D92" t="s">
        <v>23</v>
      </c>
      <c r="E92" t="s">
        <v>59</v>
      </c>
      <c r="F92" s="3">
        <v>44574</v>
      </c>
      <c r="G92" s="8">
        <v>25228</v>
      </c>
      <c r="H92">
        <v>123</v>
      </c>
      <c r="I92">
        <v>789</v>
      </c>
      <c r="P92" s="4"/>
    </row>
    <row r="93" spans="3:16" x14ac:dyDescent="0.3">
      <c r="C93" t="s">
        <v>51</v>
      </c>
      <c r="D93" t="s">
        <v>23</v>
      </c>
      <c r="E93" t="s">
        <v>71</v>
      </c>
      <c r="F93" s="3">
        <v>44574</v>
      </c>
      <c r="G93" s="8">
        <v>17360</v>
      </c>
      <c r="H93">
        <v>168</v>
      </c>
      <c r="I93">
        <v>217</v>
      </c>
      <c r="P93" s="4"/>
    </row>
    <row r="94" spans="3:16" x14ac:dyDescent="0.3">
      <c r="C94" t="s">
        <v>40</v>
      </c>
      <c r="D94" t="s">
        <v>22</v>
      </c>
      <c r="E94" t="s">
        <v>74</v>
      </c>
      <c r="F94" s="3">
        <v>44574</v>
      </c>
      <c r="G94" s="8">
        <v>4312</v>
      </c>
      <c r="H94">
        <v>76</v>
      </c>
      <c r="I94">
        <v>77</v>
      </c>
      <c r="P94" s="4"/>
    </row>
    <row r="95" spans="3:16" x14ac:dyDescent="0.3">
      <c r="C95" t="s">
        <v>44</v>
      </c>
      <c r="D95" t="s">
        <v>20</v>
      </c>
      <c r="E95" t="s">
        <v>70</v>
      </c>
      <c r="F95" s="3">
        <v>44574</v>
      </c>
      <c r="G95" s="8">
        <v>21672</v>
      </c>
      <c r="H95">
        <v>287</v>
      </c>
      <c r="I95">
        <v>247</v>
      </c>
      <c r="P95" s="4"/>
    </row>
    <row r="96" spans="3:16" x14ac:dyDescent="0.3">
      <c r="C96" t="s">
        <v>30</v>
      </c>
      <c r="D96" t="s">
        <v>21</v>
      </c>
      <c r="E96" t="s">
        <v>62</v>
      </c>
      <c r="F96" s="3">
        <v>44574</v>
      </c>
      <c r="G96" s="8">
        <v>24276</v>
      </c>
      <c r="H96">
        <v>268</v>
      </c>
      <c r="I96">
        <v>434</v>
      </c>
      <c r="P96" s="4"/>
    </row>
    <row r="97" spans="3:16" x14ac:dyDescent="0.3">
      <c r="C97" t="s">
        <v>46</v>
      </c>
      <c r="D97" t="s">
        <v>21</v>
      </c>
      <c r="E97" t="s">
        <v>62</v>
      </c>
      <c r="F97" s="3">
        <v>44574</v>
      </c>
      <c r="G97" s="8">
        <v>49336</v>
      </c>
      <c r="H97">
        <v>119</v>
      </c>
      <c r="I97">
        <v>686</v>
      </c>
      <c r="P97" s="4"/>
    </row>
    <row r="98" spans="3:16" x14ac:dyDescent="0.3">
      <c r="C98" t="s">
        <v>39</v>
      </c>
      <c r="D98" t="s">
        <v>20</v>
      </c>
      <c r="E98" t="s">
        <v>66</v>
      </c>
      <c r="F98" s="3">
        <v>44574</v>
      </c>
      <c r="G98" s="8">
        <v>2912</v>
      </c>
      <c r="H98">
        <v>234</v>
      </c>
      <c r="I98">
        <v>32</v>
      </c>
      <c r="P98" s="4"/>
    </row>
    <row r="99" spans="3:16" x14ac:dyDescent="0.3">
      <c r="C99" t="s">
        <v>51</v>
      </c>
      <c r="D99" t="s">
        <v>22</v>
      </c>
      <c r="E99" t="s">
        <v>72</v>
      </c>
      <c r="F99" s="3">
        <v>44574</v>
      </c>
      <c r="G99" s="8">
        <v>8540</v>
      </c>
      <c r="H99">
        <v>179</v>
      </c>
      <c r="I99">
        <v>165</v>
      </c>
      <c r="P99" s="4"/>
    </row>
    <row r="100" spans="3:16" x14ac:dyDescent="0.3">
      <c r="C100" t="s">
        <v>38</v>
      </c>
      <c r="D100" t="s">
        <v>25</v>
      </c>
      <c r="E100" t="s">
        <v>56</v>
      </c>
      <c r="F100" s="3">
        <v>44574</v>
      </c>
      <c r="G100" s="8">
        <v>8484</v>
      </c>
      <c r="H100">
        <v>130</v>
      </c>
      <c r="I100">
        <v>89</v>
      </c>
      <c r="P100" s="4"/>
    </row>
    <row r="101" spans="3:16" x14ac:dyDescent="0.3">
      <c r="C101" t="s">
        <v>43</v>
      </c>
      <c r="D101" t="s">
        <v>20</v>
      </c>
      <c r="E101" t="s">
        <v>54</v>
      </c>
      <c r="F101" s="3">
        <v>44575</v>
      </c>
      <c r="G101" s="8">
        <v>27524</v>
      </c>
      <c r="H101">
        <v>10</v>
      </c>
      <c r="I101">
        <v>222</v>
      </c>
      <c r="P101" s="4"/>
    </row>
    <row r="102" spans="3:16" x14ac:dyDescent="0.3">
      <c r="C102" t="s">
        <v>52</v>
      </c>
      <c r="D102" t="s">
        <v>25</v>
      </c>
      <c r="E102" t="s">
        <v>66</v>
      </c>
      <c r="F102" s="3">
        <v>44575</v>
      </c>
      <c r="G102" s="8">
        <v>4956</v>
      </c>
      <c r="H102">
        <v>97</v>
      </c>
      <c r="I102">
        <v>50</v>
      </c>
      <c r="P102" s="4"/>
    </row>
    <row r="103" spans="3:16" x14ac:dyDescent="0.3">
      <c r="C103" t="s">
        <v>47</v>
      </c>
      <c r="D103" t="s">
        <v>19</v>
      </c>
      <c r="E103" t="s">
        <v>58</v>
      </c>
      <c r="F103" s="3">
        <v>44575</v>
      </c>
      <c r="G103" s="8">
        <v>14392</v>
      </c>
      <c r="H103">
        <v>365</v>
      </c>
      <c r="I103">
        <v>257</v>
      </c>
      <c r="P103" s="4"/>
    </row>
    <row r="104" spans="3:16" x14ac:dyDescent="0.3">
      <c r="C104" t="s">
        <v>49</v>
      </c>
      <c r="D104" t="s">
        <v>23</v>
      </c>
      <c r="E104" t="s">
        <v>67</v>
      </c>
      <c r="F104" s="3">
        <v>44575</v>
      </c>
      <c r="G104" s="8">
        <v>26320.000000000004</v>
      </c>
      <c r="H104">
        <v>210</v>
      </c>
      <c r="I104">
        <v>347</v>
      </c>
      <c r="P104" s="4"/>
    </row>
    <row r="105" spans="3:16" x14ac:dyDescent="0.3">
      <c r="C105" t="s">
        <v>39</v>
      </c>
      <c r="D105" t="s">
        <v>20</v>
      </c>
      <c r="E105" t="s">
        <v>55</v>
      </c>
      <c r="F105" s="3">
        <v>44575</v>
      </c>
      <c r="G105" s="8">
        <v>4508</v>
      </c>
      <c r="H105">
        <v>97</v>
      </c>
      <c r="I105">
        <v>54</v>
      </c>
      <c r="P105" s="4"/>
    </row>
    <row r="106" spans="3:16" x14ac:dyDescent="0.3">
      <c r="C106" t="s">
        <v>34</v>
      </c>
      <c r="D106" t="s">
        <v>22</v>
      </c>
      <c r="E106" t="s">
        <v>68</v>
      </c>
      <c r="F106" s="3">
        <v>44575</v>
      </c>
      <c r="G106" s="8">
        <v>14420</v>
      </c>
      <c r="H106">
        <v>345</v>
      </c>
      <c r="I106">
        <v>139</v>
      </c>
      <c r="P106" s="4"/>
    </row>
    <row r="107" spans="3:16" x14ac:dyDescent="0.3">
      <c r="C107" t="s">
        <v>40</v>
      </c>
      <c r="D107" t="s">
        <v>25</v>
      </c>
      <c r="E107" t="s">
        <v>64</v>
      </c>
      <c r="F107" s="3">
        <v>44575</v>
      </c>
      <c r="G107" s="8">
        <v>20384</v>
      </c>
      <c r="H107">
        <v>201</v>
      </c>
      <c r="I107">
        <v>196</v>
      </c>
      <c r="P107" s="4"/>
    </row>
    <row r="108" spans="3:16" x14ac:dyDescent="0.3">
      <c r="C108" t="s">
        <v>35</v>
      </c>
      <c r="D108" t="s">
        <v>21</v>
      </c>
      <c r="E108" t="s">
        <v>71</v>
      </c>
      <c r="F108" s="3">
        <v>44575</v>
      </c>
      <c r="G108" s="8">
        <v>8540</v>
      </c>
      <c r="H108">
        <v>183</v>
      </c>
      <c r="I108">
        <v>98</v>
      </c>
      <c r="P108" s="4"/>
    </row>
    <row r="109" spans="3:16" x14ac:dyDescent="0.3">
      <c r="C109" t="s">
        <v>44</v>
      </c>
      <c r="D109" t="s">
        <v>21</v>
      </c>
      <c r="E109" t="s">
        <v>57</v>
      </c>
      <c r="F109" s="3">
        <v>44575</v>
      </c>
      <c r="G109" s="8">
        <v>140</v>
      </c>
      <c r="H109">
        <v>142</v>
      </c>
      <c r="I109">
        <v>3</v>
      </c>
      <c r="P109" s="4"/>
    </row>
    <row r="110" spans="3:16" x14ac:dyDescent="0.3">
      <c r="C110" t="s">
        <v>42</v>
      </c>
      <c r="D110" t="s">
        <v>22</v>
      </c>
      <c r="E110" t="s">
        <v>74</v>
      </c>
      <c r="F110" s="3">
        <v>44575</v>
      </c>
      <c r="G110" s="8">
        <v>52360</v>
      </c>
      <c r="H110">
        <v>17</v>
      </c>
      <c r="I110">
        <v>935</v>
      </c>
      <c r="P110" s="4"/>
    </row>
    <row r="111" spans="3:16" x14ac:dyDescent="0.3">
      <c r="C111" t="s">
        <v>32</v>
      </c>
      <c r="D111" t="s">
        <v>20</v>
      </c>
      <c r="E111" t="s">
        <v>67</v>
      </c>
      <c r="F111" s="3">
        <v>44575</v>
      </c>
      <c r="G111" s="8">
        <v>63140</v>
      </c>
      <c r="H111">
        <v>209</v>
      </c>
      <c r="I111">
        <v>1128</v>
      </c>
      <c r="P111" s="4"/>
    </row>
    <row r="112" spans="3:16" x14ac:dyDescent="0.3">
      <c r="C112" t="s">
        <v>33</v>
      </c>
      <c r="D112" t="s">
        <v>19</v>
      </c>
      <c r="E112" t="s">
        <v>65</v>
      </c>
      <c r="F112" s="3">
        <v>44575</v>
      </c>
      <c r="G112" s="8">
        <v>58296.000000000007</v>
      </c>
      <c r="H112">
        <v>86</v>
      </c>
      <c r="I112">
        <v>810</v>
      </c>
      <c r="P112" s="4"/>
    </row>
    <row r="113" spans="3:16" x14ac:dyDescent="0.3">
      <c r="C113" t="s">
        <v>42</v>
      </c>
      <c r="D113" t="s">
        <v>25</v>
      </c>
      <c r="E113" t="s">
        <v>73</v>
      </c>
      <c r="F113" s="3">
        <v>44575</v>
      </c>
      <c r="G113" s="8">
        <v>14224</v>
      </c>
      <c r="H113">
        <v>195</v>
      </c>
      <c r="I113">
        <v>143</v>
      </c>
      <c r="P113" s="4"/>
    </row>
    <row r="114" spans="3:16" x14ac:dyDescent="0.3">
      <c r="C114" t="s">
        <v>29</v>
      </c>
      <c r="D114" t="s">
        <v>21</v>
      </c>
      <c r="E114" t="s">
        <v>65</v>
      </c>
      <c r="F114" s="3">
        <v>44575</v>
      </c>
      <c r="G114" s="8">
        <v>58128</v>
      </c>
      <c r="H114">
        <v>142</v>
      </c>
      <c r="I114">
        <v>969</v>
      </c>
      <c r="P114" s="4"/>
    </row>
    <row r="115" spans="3:16" x14ac:dyDescent="0.3">
      <c r="C115" t="s">
        <v>36</v>
      </c>
      <c r="D115" t="s">
        <v>25</v>
      </c>
      <c r="E115" t="s">
        <v>73</v>
      </c>
      <c r="F115" s="3">
        <v>44575</v>
      </c>
      <c r="G115" s="8">
        <v>17780</v>
      </c>
      <c r="H115">
        <v>340</v>
      </c>
      <c r="I115">
        <v>159</v>
      </c>
      <c r="P115" s="4"/>
    </row>
    <row r="116" spans="3:16" x14ac:dyDescent="0.3">
      <c r="C116" t="s">
        <v>48</v>
      </c>
      <c r="D116" t="s">
        <v>21</v>
      </c>
      <c r="E116" t="s">
        <v>54</v>
      </c>
      <c r="F116" s="3">
        <v>44575</v>
      </c>
      <c r="G116" s="8">
        <v>41356</v>
      </c>
      <c r="H116">
        <v>207</v>
      </c>
      <c r="I116">
        <v>357</v>
      </c>
      <c r="P116" s="4"/>
    </row>
    <row r="117" spans="3:16" x14ac:dyDescent="0.3">
      <c r="C117" t="s">
        <v>30</v>
      </c>
      <c r="D117" t="s">
        <v>25</v>
      </c>
      <c r="E117" t="s">
        <v>64</v>
      </c>
      <c r="F117" s="3">
        <v>44575</v>
      </c>
      <c r="G117" s="8">
        <v>5404</v>
      </c>
      <c r="H117">
        <v>282</v>
      </c>
      <c r="I117">
        <v>55</v>
      </c>
      <c r="P117" s="4"/>
    </row>
    <row r="118" spans="3:16" x14ac:dyDescent="0.3">
      <c r="C118" t="s">
        <v>29</v>
      </c>
      <c r="D118" t="s">
        <v>25</v>
      </c>
      <c r="E118" t="s">
        <v>72</v>
      </c>
      <c r="F118" s="3">
        <v>44575</v>
      </c>
      <c r="G118" s="8">
        <v>16043.999999999998</v>
      </c>
      <c r="H118">
        <v>260</v>
      </c>
      <c r="I118">
        <v>335</v>
      </c>
      <c r="P118" s="4"/>
    </row>
    <row r="119" spans="3:16" x14ac:dyDescent="0.3">
      <c r="C119" t="s">
        <v>48</v>
      </c>
      <c r="D119" t="s">
        <v>20</v>
      </c>
      <c r="E119" t="s">
        <v>65</v>
      </c>
      <c r="F119" s="3">
        <v>44575</v>
      </c>
      <c r="G119" s="8">
        <v>21224</v>
      </c>
      <c r="H119">
        <v>333</v>
      </c>
      <c r="I119">
        <v>483</v>
      </c>
      <c r="P119" s="4"/>
    </row>
    <row r="120" spans="3:16" x14ac:dyDescent="0.3">
      <c r="C120" t="s">
        <v>52</v>
      </c>
      <c r="D120" t="s">
        <v>21</v>
      </c>
      <c r="E120" t="s">
        <v>64</v>
      </c>
      <c r="F120" s="3">
        <v>44575</v>
      </c>
      <c r="G120" s="8">
        <v>74816</v>
      </c>
      <c r="H120">
        <v>78</v>
      </c>
      <c r="I120">
        <v>585</v>
      </c>
      <c r="P120" s="4"/>
    </row>
    <row r="121" spans="3:16" x14ac:dyDescent="0.3">
      <c r="C121" t="s">
        <v>51</v>
      </c>
      <c r="D121" t="s">
        <v>23</v>
      </c>
      <c r="E121" t="s">
        <v>67</v>
      </c>
      <c r="F121" s="3">
        <v>44575</v>
      </c>
      <c r="G121" s="8">
        <v>37240</v>
      </c>
      <c r="H121">
        <v>62</v>
      </c>
      <c r="I121">
        <v>582</v>
      </c>
      <c r="P121" s="4"/>
    </row>
    <row r="122" spans="3:16" x14ac:dyDescent="0.3">
      <c r="C122" t="s">
        <v>31</v>
      </c>
      <c r="D122" t="s">
        <v>25</v>
      </c>
      <c r="E122" t="s">
        <v>59</v>
      </c>
      <c r="F122" s="3">
        <v>44575</v>
      </c>
      <c r="G122" s="8">
        <v>4844</v>
      </c>
      <c r="H122">
        <v>37</v>
      </c>
      <c r="I122">
        <v>61</v>
      </c>
      <c r="P122" s="4"/>
    </row>
    <row r="123" spans="3:16" x14ac:dyDescent="0.3">
      <c r="C123" t="s">
        <v>40</v>
      </c>
      <c r="D123" t="s">
        <v>23</v>
      </c>
      <c r="E123" t="s">
        <v>57</v>
      </c>
      <c r="F123" s="3">
        <v>44576</v>
      </c>
      <c r="G123" s="8">
        <v>12376.000000000002</v>
      </c>
      <c r="H123">
        <v>317</v>
      </c>
      <c r="I123">
        <v>148</v>
      </c>
      <c r="P123" s="4"/>
    </row>
    <row r="124" spans="3:16" x14ac:dyDescent="0.3">
      <c r="C124" t="s">
        <v>48</v>
      </c>
      <c r="D124" t="s">
        <v>25</v>
      </c>
      <c r="E124" t="s">
        <v>57</v>
      </c>
      <c r="F124" s="3">
        <v>44576</v>
      </c>
      <c r="G124" s="8">
        <v>19796</v>
      </c>
      <c r="H124">
        <v>244</v>
      </c>
      <c r="I124">
        <v>248</v>
      </c>
      <c r="P124" s="4"/>
    </row>
    <row r="125" spans="3:16" x14ac:dyDescent="0.3">
      <c r="C125" t="s">
        <v>37</v>
      </c>
      <c r="D125" t="s">
        <v>25</v>
      </c>
      <c r="E125" t="s">
        <v>71</v>
      </c>
      <c r="F125" s="3">
        <v>44576</v>
      </c>
      <c r="G125" s="8">
        <v>1232</v>
      </c>
      <c r="H125">
        <v>91</v>
      </c>
      <c r="I125">
        <v>19</v>
      </c>
      <c r="P125" s="4"/>
    </row>
    <row r="126" spans="3:16" x14ac:dyDescent="0.3">
      <c r="C126" t="s">
        <v>42</v>
      </c>
      <c r="D126" t="s">
        <v>22</v>
      </c>
      <c r="E126" t="s">
        <v>73</v>
      </c>
      <c r="F126" s="3">
        <v>44576</v>
      </c>
      <c r="G126" s="8">
        <v>30184</v>
      </c>
      <c r="H126">
        <v>49</v>
      </c>
      <c r="I126">
        <v>329</v>
      </c>
      <c r="P126" s="4"/>
    </row>
    <row r="127" spans="3:16" x14ac:dyDescent="0.3">
      <c r="C127" t="s">
        <v>43</v>
      </c>
      <c r="D127" t="s">
        <v>21</v>
      </c>
      <c r="E127" t="s">
        <v>56</v>
      </c>
      <c r="F127" s="3">
        <v>44576</v>
      </c>
      <c r="G127" s="8">
        <v>26852.000000000004</v>
      </c>
      <c r="H127">
        <v>422</v>
      </c>
      <c r="I127">
        <v>373</v>
      </c>
      <c r="P127" s="4"/>
    </row>
    <row r="128" spans="3:16" x14ac:dyDescent="0.3">
      <c r="C128" t="s">
        <v>45</v>
      </c>
      <c r="D128" t="s">
        <v>25</v>
      </c>
      <c r="E128" t="s">
        <v>73</v>
      </c>
      <c r="F128" s="3">
        <v>44576</v>
      </c>
      <c r="G128" s="8">
        <v>27580</v>
      </c>
      <c r="H128">
        <v>318</v>
      </c>
      <c r="I128">
        <v>300</v>
      </c>
      <c r="P128" s="4"/>
    </row>
    <row r="129" spans="3:16" x14ac:dyDescent="0.3">
      <c r="C129" t="s">
        <v>29</v>
      </c>
      <c r="D129" t="s">
        <v>25</v>
      </c>
      <c r="E129" t="s">
        <v>58</v>
      </c>
      <c r="F129" s="3">
        <v>44576</v>
      </c>
      <c r="G129" s="8">
        <v>13720.000000000002</v>
      </c>
      <c r="H129">
        <v>120</v>
      </c>
      <c r="I129">
        <v>202</v>
      </c>
      <c r="P129" s="4"/>
    </row>
    <row r="130" spans="3:16" x14ac:dyDescent="0.3">
      <c r="C130" t="s">
        <v>51</v>
      </c>
      <c r="D130" t="s">
        <v>25</v>
      </c>
      <c r="E130" t="s">
        <v>60</v>
      </c>
      <c r="F130" s="3">
        <v>44579</v>
      </c>
      <c r="G130" s="8">
        <v>16660</v>
      </c>
      <c r="H130">
        <v>61</v>
      </c>
      <c r="I130">
        <v>348</v>
      </c>
      <c r="P130" s="4"/>
    </row>
    <row r="131" spans="3:16" x14ac:dyDescent="0.3">
      <c r="C131" t="s">
        <v>35</v>
      </c>
      <c r="D131" t="s">
        <v>22</v>
      </c>
      <c r="E131" t="s">
        <v>70</v>
      </c>
      <c r="F131" s="3">
        <v>44579</v>
      </c>
      <c r="G131" s="8">
        <v>9520</v>
      </c>
      <c r="H131">
        <v>209</v>
      </c>
      <c r="I131">
        <v>159</v>
      </c>
      <c r="P131" s="4"/>
    </row>
    <row r="132" spans="3:16" x14ac:dyDescent="0.3">
      <c r="C132" t="s">
        <v>30</v>
      </c>
      <c r="D132" t="s">
        <v>20</v>
      </c>
      <c r="E132" t="s">
        <v>60</v>
      </c>
      <c r="F132" s="3">
        <v>44579</v>
      </c>
      <c r="G132" s="8">
        <v>26376</v>
      </c>
      <c r="H132">
        <v>114</v>
      </c>
      <c r="I132">
        <v>413</v>
      </c>
      <c r="P132" s="4"/>
    </row>
    <row r="133" spans="3:16" x14ac:dyDescent="0.3">
      <c r="C133" t="s">
        <v>31</v>
      </c>
      <c r="D133" t="s">
        <v>19</v>
      </c>
      <c r="E133" t="s">
        <v>57</v>
      </c>
      <c r="F133" s="3">
        <v>44579</v>
      </c>
      <c r="G133" s="8">
        <v>5712</v>
      </c>
      <c r="H133">
        <v>55</v>
      </c>
      <c r="I133">
        <v>76</v>
      </c>
      <c r="P133" s="4"/>
    </row>
    <row r="134" spans="3:16" x14ac:dyDescent="0.3">
      <c r="C134" t="s">
        <v>50</v>
      </c>
      <c r="D134" t="s">
        <v>19</v>
      </c>
      <c r="E134" t="s">
        <v>66</v>
      </c>
      <c r="F134" s="3">
        <v>44579</v>
      </c>
      <c r="G134" s="8">
        <v>10584</v>
      </c>
      <c r="H134">
        <v>150</v>
      </c>
      <c r="I134">
        <v>116</v>
      </c>
      <c r="P134" s="4"/>
    </row>
    <row r="135" spans="3:16" x14ac:dyDescent="0.3">
      <c r="C135" t="s">
        <v>41</v>
      </c>
      <c r="D135" t="s">
        <v>22</v>
      </c>
      <c r="E135" t="s">
        <v>54</v>
      </c>
      <c r="F135" s="3">
        <v>44579</v>
      </c>
      <c r="G135" s="8">
        <v>952</v>
      </c>
      <c r="H135">
        <v>364</v>
      </c>
      <c r="I135">
        <v>11</v>
      </c>
      <c r="P135" s="4"/>
    </row>
    <row r="136" spans="3:16" x14ac:dyDescent="0.3">
      <c r="C136" t="s">
        <v>52</v>
      </c>
      <c r="D136" t="s">
        <v>19</v>
      </c>
      <c r="E136" t="s">
        <v>57</v>
      </c>
      <c r="F136" s="3">
        <v>44579</v>
      </c>
      <c r="G136" s="8">
        <v>3779.9999999999995</v>
      </c>
      <c r="H136">
        <v>298</v>
      </c>
      <c r="I136">
        <v>50</v>
      </c>
      <c r="P136" s="4"/>
    </row>
    <row r="137" spans="3:16" x14ac:dyDescent="0.3">
      <c r="C137" t="s">
        <v>42</v>
      </c>
      <c r="D137" t="s">
        <v>20</v>
      </c>
      <c r="E137" t="s">
        <v>55</v>
      </c>
      <c r="F137" s="3">
        <v>44579</v>
      </c>
      <c r="G137" s="8">
        <v>37744</v>
      </c>
      <c r="H137">
        <v>102</v>
      </c>
      <c r="I137">
        <v>337</v>
      </c>
      <c r="P137" s="4"/>
    </row>
    <row r="138" spans="3:16" x14ac:dyDescent="0.3">
      <c r="C138" t="s">
        <v>48</v>
      </c>
      <c r="D138" t="s">
        <v>21</v>
      </c>
      <c r="E138" t="s">
        <v>55</v>
      </c>
      <c r="F138" s="3">
        <v>44579</v>
      </c>
      <c r="G138" s="8">
        <v>16324</v>
      </c>
      <c r="H138">
        <v>116</v>
      </c>
      <c r="I138">
        <v>152</v>
      </c>
      <c r="P138" s="4"/>
    </row>
    <row r="139" spans="3:16" x14ac:dyDescent="0.3">
      <c r="C139" t="s">
        <v>31</v>
      </c>
      <c r="D139" t="s">
        <v>21</v>
      </c>
      <c r="E139" t="s">
        <v>71</v>
      </c>
      <c r="F139" s="3">
        <v>44579</v>
      </c>
      <c r="G139" s="8">
        <v>42223.999999999993</v>
      </c>
      <c r="H139">
        <v>25</v>
      </c>
      <c r="I139">
        <v>587</v>
      </c>
      <c r="P139" s="4"/>
    </row>
    <row r="140" spans="3:16" x14ac:dyDescent="0.3">
      <c r="C140" t="s">
        <v>28</v>
      </c>
      <c r="D140" t="s">
        <v>21</v>
      </c>
      <c r="E140" t="s">
        <v>60</v>
      </c>
      <c r="F140" s="3">
        <v>44579</v>
      </c>
      <c r="G140" s="8">
        <v>9324</v>
      </c>
      <c r="H140">
        <v>38</v>
      </c>
      <c r="I140">
        <v>167</v>
      </c>
      <c r="P140" s="4"/>
    </row>
    <row r="141" spans="3:16" x14ac:dyDescent="0.3">
      <c r="C141" t="s">
        <v>42</v>
      </c>
      <c r="D141" t="s">
        <v>23</v>
      </c>
      <c r="E141" t="s">
        <v>63</v>
      </c>
      <c r="F141" s="3">
        <v>44580</v>
      </c>
      <c r="G141" s="8">
        <v>3584</v>
      </c>
      <c r="H141">
        <v>346</v>
      </c>
      <c r="I141">
        <v>32</v>
      </c>
      <c r="P141" s="4"/>
    </row>
    <row r="142" spans="3:16" x14ac:dyDescent="0.3">
      <c r="C142" t="s">
        <v>33</v>
      </c>
      <c r="D142" t="s">
        <v>22</v>
      </c>
      <c r="E142" t="s">
        <v>69</v>
      </c>
      <c r="F142" s="3">
        <v>44580</v>
      </c>
      <c r="G142" s="8">
        <v>16856</v>
      </c>
      <c r="H142">
        <v>314</v>
      </c>
      <c r="I142">
        <v>169</v>
      </c>
      <c r="P142" s="4"/>
    </row>
    <row r="143" spans="3:16" x14ac:dyDescent="0.3">
      <c r="C143" t="s">
        <v>33</v>
      </c>
      <c r="D143" t="s">
        <v>23</v>
      </c>
      <c r="E143" t="s">
        <v>53</v>
      </c>
      <c r="F143" s="3">
        <v>44580</v>
      </c>
      <c r="G143" s="8">
        <v>8484</v>
      </c>
      <c r="H143">
        <v>90</v>
      </c>
      <c r="I143">
        <v>177</v>
      </c>
      <c r="P143" s="4"/>
    </row>
    <row r="144" spans="3:16" x14ac:dyDescent="0.3">
      <c r="C144" t="s">
        <v>36</v>
      </c>
      <c r="D144" t="s">
        <v>22</v>
      </c>
      <c r="E144" t="s">
        <v>56</v>
      </c>
      <c r="F144" s="3">
        <v>44580</v>
      </c>
      <c r="G144" s="8">
        <v>4116</v>
      </c>
      <c r="H144">
        <v>386</v>
      </c>
      <c r="I144">
        <v>47</v>
      </c>
      <c r="P144" s="4"/>
    </row>
    <row r="145" spans="3:16" x14ac:dyDescent="0.3">
      <c r="C145" t="s">
        <v>39</v>
      </c>
      <c r="D145" t="s">
        <v>22</v>
      </c>
      <c r="E145" t="s">
        <v>58</v>
      </c>
      <c r="F145" s="3">
        <v>44580</v>
      </c>
      <c r="G145" s="8">
        <v>61628</v>
      </c>
      <c r="H145">
        <v>103</v>
      </c>
      <c r="I145">
        <v>771</v>
      </c>
      <c r="P145" s="4"/>
    </row>
    <row r="146" spans="3:16" x14ac:dyDescent="0.3">
      <c r="C146" t="s">
        <v>30</v>
      </c>
      <c r="D146" t="s">
        <v>25</v>
      </c>
      <c r="E146" t="s">
        <v>73</v>
      </c>
      <c r="F146" s="3">
        <v>44580</v>
      </c>
      <c r="G146" s="8">
        <v>40516</v>
      </c>
      <c r="H146">
        <v>134</v>
      </c>
      <c r="I146">
        <v>406</v>
      </c>
      <c r="P146" s="4"/>
    </row>
    <row r="147" spans="3:16" x14ac:dyDescent="0.3">
      <c r="C147" t="s">
        <v>44</v>
      </c>
      <c r="D147" t="s">
        <v>21</v>
      </c>
      <c r="E147" t="s">
        <v>67</v>
      </c>
      <c r="F147" s="3">
        <v>44580</v>
      </c>
      <c r="G147" s="8">
        <v>65520</v>
      </c>
      <c r="H147">
        <v>203</v>
      </c>
      <c r="I147">
        <v>1092</v>
      </c>
      <c r="P147" s="4"/>
    </row>
    <row r="148" spans="3:16" x14ac:dyDescent="0.3">
      <c r="C148" t="s">
        <v>52</v>
      </c>
      <c r="D148" t="s">
        <v>22</v>
      </c>
      <c r="E148" t="s">
        <v>60</v>
      </c>
      <c r="F148" s="3">
        <v>44580</v>
      </c>
      <c r="G148" s="8">
        <v>15596</v>
      </c>
      <c r="H148">
        <v>102</v>
      </c>
      <c r="I148">
        <v>279</v>
      </c>
      <c r="P148" s="4"/>
    </row>
    <row r="149" spans="3:16" x14ac:dyDescent="0.3">
      <c r="C149" t="s">
        <v>32</v>
      </c>
      <c r="D149" t="s">
        <v>23</v>
      </c>
      <c r="E149" t="s">
        <v>55</v>
      </c>
      <c r="F149" s="3">
        <v>44580</v>
      </c>
      <c r="G149" s="8">
        <v>48300</v>
      </c>
      <c r="H149">
        <v>264</v>
      </c>
      <c r="I149">
        <v>432</v>
      </c>
      <c r="P149" s="4"/>
    </row>
    <row r="150" spans="3:16" x14ac:dyDescent="0.3">
      <c r="C150" t="s">
        <v>42</v>
      </c>
      <c r="D150" t="s">
        <v>21</v>
      </c>
      <c r="E150" t="s">
        <v>69</v>
      </c>
      <c r="F150" s="3">
        <v>44580</v>
      </c>
      <c r="G150" s="8">
        <v>42784</v>
      </c>
      <c r="H150">
        <v>115</v>
      </c>
      <c r="I150">
        <v>428</v>
      </c>
      <c r="P150" s="4"/>
    </row>
    <row r="151" spans="3:16" x14ac:dyDescent="0.3">
      <c r="C151" t="s">
        <v>50</v>
      </c>
      <c r="D151" t="s">
        <v>21</v>
      </c>
      <c r="E151" t="s">
        <v>70</v>
      </c>
      <c r="F151" s="3">
        <v>44580</v>
      </c>
      <c r="G151" s="8">
        <v>16155.999999999998</v>
      </c>
      <c r="H151">
        <v>436</v>
      </c>
      <c r="I151">
        <v>238</v>
      </c>
      <c r="P151" s="4"/>
    </row>
    <row r="152" spans="3:16" x14ac:dyDescent="0.3">
      <c r="C152" t="s">
        <v>49</v>
      </c>
      <c r="D152" t="s">
        <v>22</v>
      </c>
      <c r="E152" t="s">
        <v>68</v>
      </c>
      <c r="F152" s="3">
        <v>44580</v>
      </c>
      <c r="G152" s="8">
        <v>21000</v>
      </c>
      <c r="H152">
        <v>410</v>
      </c>
      <c r="I152">
        <v>202</v>
      </c>
      <c r="P152" s="4"/>
    </row>
    <row r="153" spans="3:16" x14ac:dyDescent="0.3">
      <c r="C153" t="s">
        <v>51</v>
      </c>
      <c r="D153" t="s">
        <v>22</v>
      </c>
      <c r="E153" t="s">
        <v>71</v>
      </c>
      <c r="F153" s="3">
        <v>44580</v>
      </c>
      <c r="G153" s="8">
        <v>32452</v>
      </c>
      <c r="H153">
        <v>25</v>
      </c>
      <c r="I153">
        <v>508</v>
      </c>
      <c r="P153" s="4"/>
    </row>
    <row r="154" spans="3:16" x14ac:dyDescent="0.3">
      <c r="C154" t="s">
        <v>39</v>
      </c>
      <c r="D154" t="s">
        <v>20</v>
      </c>
      <c r="E154" t="s">
        <v>59</v>
      </c>
      <c r="F154" s="3">
        <v>44580</v>
      </c>
      <c r="G154" s="8">
        <v>644</v>
      </c>
      <c r="H154">
        <v>95</v>
      </c>
      <c r="I154">
        <v>10</v>
      </c>
      <c r="P154" s="4"/>
    </row>
    <row r="155" spans="3:16" x14ac:dyDescent="0.3">
      <c r="C155" t="s">
        <v>38</v>
      </c>
      <c r="D155" t="s">
        <v>20</v>
      </c>
      <c r="E155" t="s">
        <v>55</v>
      </c>
      <c r="F155" s="3">
        <v>44580</v>
      </c>
      <c r="G155" s="8">
        <v>32872</v>
      </c>
      <c r="H155">
        <v>205</v>
      </c>
      <c r="I155">
        <v>294</v>
      </c>
      <c r="P155" s="4"/>
    </row>
    <row r="156" spans="3:16" x14ac:dyDescent="0.3">
      <c r="C156" t="s">
        <v>37</v>
      </c>
      <c r="D156" t="s">
        <v>19</v>
      </c>
      <c r="E156" t="s">
        <v>72</v>
      </c>
      <c r="F156" s="3">
        <v>44580</v>
      </c>
      <c r="G156" s="8">
        <v>2968</v>
      </c>
      <c r="H156">
        <v>80</v>
      </c>
      <c r="I156">
        <v>53</v>
      </c>
      <c r="P156" s="4"/>
    </row>
    <row r="157" spans="3:16" x14ac:dyDescent="0.3">
      <c r="C157" t="s">
        <v>30</v>
      </c>
      <c r="D157" t="s">
        <v>21</v>
      </c>
      <c r="E157" t="s">
        <v>64</v>
      </c>
      <c r="F157" s="3">
        <v>44580</v>
      </c>
      <c r="G157" s="8">
        <v>12348</v>
      </c>
      <c r="H157">
        <v>193</v>
      </c>
      <c r="I157">
        <v>111</v>
      </c>
      <c r="P157" s="4"/>
    </row>
    <row r="158" spans="3:16" x14ac:dyDescent="0.3">
      <c r="C158" t="s">
        <v>39</v>
      </c>
      <c r="D158" t="s">
        <v>22</v>
      </c>
      <c r="E158" t="s">
        <v>69</v>
      </c>
      <c r="F158" s="3">
        <v>44580</v>
      </c>
      <c r="G158" s="8">
        <v>20440</v>
      </c>
      <c r="H158">
        <v>131</v>
      </c>
      <c r="I158">
        <v>155</v>
      </c>
      <c r="P158" s="4"/>
    </row>
    <row r="159" spans="3:16" x14ac:dyDescent="0.3">
      <c r="C159" t="s">
        <v>31</v>
      </c>
      <c r="D159" t="s">
        <v>25</v>
      </c>
      <c r="E159" t="s">
        <v>57</v>
      </c>
      <c r="F159" s="3">
        <v>44580</v>
      </c>
      <c r="G159" s="8">
        <v>23492</v>
      </c>
      <c r="H159">
        <v>164</v>
      </c>
      <c r="I159">
        <v>267</v>
      </c>
      <c r="P159" s="4"/>
    </row>
    <row r="160" spans="3:16" x14ac:dyDescent="0.3">
      <c r="C160" t="s">
        <v>42</v>
      </c>
      <c r="D160" t="s">
        <v>20</v>
      </c>
      <c r="E160" t="s">
        <v>58</v>
      </c>
      <c r="F160" s="3">
        <v>44580</v>
      </c>
      <c r="G160" s="8">
        <v>18564</v>
      </c>
      <c r="H160">
        <v>301</v>
      </c>
      <c r="I160">
        <v>357</v>
      </c>
      <c r="P160" s="4"/>
    </row>
    <row r="161" spans="3:16" x14ac:dyDescent="0.3">
      <c r="C161" t="s">
        <v>31</v>
      </c>
      <c r="D161" t="s">
        <v>25</v>
      </c>
      <c r="E161" t="s">
        <v>68</v>
      </c>
      <c r="F161" s="3">
        <v>44581</v>
      </c>
      <c r="G161" s="8">
        <v>4620</v>
      </c>
      <c r="H161">
        <v>34</v>
      </c>
      <c r="I161">
        <v>45</v>
      </c>
      <c r="P161" s="4"/>
    </row>
    <row r="162" spans="3:16" x14ac:dyDescent="0.3">
      <c r="C162" t="s">
        <v>41</v>
      </c>
      <c r="D162" t="s">
        <v>20</v>
      </c>
      <c r="E162" t="s">
        <v>61</v>
      </c>
      <c r="F162" s="3">
        <v>44581</v>
      </c>
      <c r="G162" s="8">
        <v>3136</v>
      </c>
      <c r="H162">
        <v>247</v>
      </c>
      <c r="I162">
        <v>49</v>
      </c>
      <c r="P162" s="4"/>
    </row>
    <row r="163" spans="3:16" x14ac:dyDescent="0.3">
      <c r="C163" t="s">
        <v>35</v>
      </c>
      <c r="D163" t="s">
        <v>25</v>
      </c>
      <c r="E163" t="s">
        <v>58</v>
      </c>
      <c r="F163" s="3">
        <v>44581</v>
      </c>
      <c r="G163" s="8">
        <v>21476</v>
      </c>
      <c r="H163">
        <v>16</v>
      </c>
      <c r="I163">
        <v>384</v>
      </c>
      <c r="P163" s="4"/>
    </row>
    <row r="164" spans="3:16" x14ac:dyDescent="0.3">
      <c r="C164" t="s">
        <v>41</v>
      </c>
      <c r="D164" t="s">
        <v>23</v>
      </c>
      <c r="E164" t="s">
        <v>59</v>
      </c>
      <c r="F164" s="3">
        <v>44581</v>
      </c>
      <c r="G164" s="8">
        <v>1372</v>
      </c>
      <c r="H164">
        <v>338</v>
      </c>
      <c r="I164">
        <v>18</v>
      </c>
      <c r="P164" s="4"/>
    </row>
    <row r="165" spans="3:16" x14ac:dyDescent="0.3">
      <c r="C165" t="s">
        <v>41</v>
      </c>
      <c r="D165" t="s">
        <v>20</v>
      </c>
      <c r="E165" t="s">
        <v>74</v>
      </c>
      <c r="F165" s="3">
        <v>44581</v>
      </c>
      <c r="G165" s="8">
        <v>28028</v>
      </c>
      <c r="H165">
        <v>38</v>
      </c>
      <c r="I165">
        <v>584</v>
      </c>
      <c r="P165" s="4"/>
    </row>
    <row r="166" spans="3:16" x14ac:dyDescent="0.3">
      <c r="C166" t="s">
        <v>46</v>
      </c>
      <c r="D166" t="s">
        <v>22</v>
      </c>
      <c r="E166" t="s">
        <v>72</v>
      </c>
      <c r="F166" s="3">
        <v>44581</v>
      </c>
      <c r="G166" s="8">
        <v>503.99999999999994</v>
      </c>
      <c r="H166">
        <v>127</v>
      </c>
      <c r="I166">
        <v>13</v>
      </c>
      <c r="P166" s="4"/>
    </row>
    <row r="167" spans="3:16" x14ac:dyDescent="0.3">
      <c r="C167" t="s">
        <v>47</v>
      </c>
      <c r="D167" t="s">
        <v>22</v>
      </c>
      <c r="E167" t="s">
        <v>71</v>
      </c>
      <c r="F167" s="3">
        <v>44581</v>
      </c>
      <c r="G167" s="8">
        <v>12292</v>
      </c>
      <c r="H167">
        <v>57</v>
      </c>
      <c r="I167">
        <v>134</v>
      </c>
      <c r="P167" s="4"/>
    </row>
    <row r="168" spans="3:16" x14ac:dyDescent="0.3">
      <c r="C168" t="s">
        <v>50</v>
      </c>
      <c r="D168" t="s">
        <v>25</v>
      </c>
      <c r="E168" t="s">
        <v>62</v>
      </c>
      <c r="F168" s="3">
        <v>44582</v>
      </c>
      <c r="G168" s="8">
        <v>31220</v>
      </c>
      <c r="H168">
        <v>86</v>
      </c>
      <c r="I168">
        <v>488</v>
      </c>
      <c r="P168" s="4"/>
    </row>
    <row r="169" spans="3:16" x14ac:dyDescent="0.3">
      <c r="C169" t="s">
        <v>40</v>
      </c>
      <c r="D169" t="s">
        <v>20</v>
      </c>
      <c r="E169" t="s">
        <v>64</v>
      </c>
      <c r="F169" s="3">
        <v>44582</v>
      </c>
      <c r="G169" s="8">
        <v>12348</v>
      </c>
      <c r="H169">
        <v>14</v>
      </c>
      <c r="I169">
        <v>124</v>
      </c>
      <c r="P169" s="4"/>
    </row>
    <row r="170" spans="3:16" x14ac:dyDescent="0.3">
      <c r="C170" t="s">
        <v>44</v>
      </c>
      <c r="D170" t="s">
        <v>25</v>
      </c>
      <c r="E170" t="s">
        <v>62</v>
      </c>
      <c r="F170" s="3">
        <v>44582</v>
      </c>
      <c r="G170" s="8">
        <v>36120</v>
      </c>
      <c r="H170">
        <v>85</v>
      </c>
      <c r="I170">
        <v>452</v>
      </c>
      <c r="P170" s="4"/>
    </row>
    <row r="171" spans="3:16" x14ac:dyDescent="0.3">
      <c r="C171" t="s">
        <v>31</v>
      </c>
      <c r="D171" t="s">
        <v>21</v>
      </c>
      <c r="E171" t="s">
        <v>67</v>
      </c>
      <c r="F171" s="3">
        <v>44582</v>
      </c>
      <c r="G171" s="8">
        <v>31220</v>
      </c>
      <c r="H171">
        <v>6</v>
      </c>
      <c r="I171">
        <v>411</v>
      </c>
      <c r="P171" s="4"/>
    </row>
    <row r="172" spans="3:16" x14ac:dyDescent="0.3">
      <c r="C172" t="s">
        <v>49</v>
      </c>
      <c r="D172" t="s">
        <v>22</v>
      </c>
      <c r="E172" t="s">
        <v>64</v>
      </c>
      <c r="F172" s="3">
        <v>44582</v>
      </c>
      <c r="G172" s="8">
        <v>27916</v>
      </c>
      <c r="H172">
        <v>38</v>
      </c>
      <c r="I172">
        <v>233</v>
      </c>
      <c r="P172" s="4"/>
    </row>
    <row r="173" spans="3:16" x14ac:dyDescent="0.3">
      <c r="C173" t="s">
        <v>50</v>
      </c>
      <c r="D173" t="s">
        <v>22</v>
      </c>
      <c r="E173" t="s">
        <v>66</v>
      </c>
      <c r="F173" s="3">
        <v>44582</v>
      </c>
      <c r="G173" s="8">
        <v>45136</v>
      </c>
      <c r="H173">
        <v>39</v>
      </c>
      <c r="I173">
        <v>513</v>
      </c>
      <c r="P173" s="4"/>
    </row>
    <row r="174" spans="3:16" x14ac:dyDescent="0.3">
      <c r="C174" t="s">
        <v>48</v>
      </c>
      <c r="D174" t="s">
        <v>19</v>
      </c>
      <c r="E174" t="s">
        <v>54</v>
      </c>
      <c r="F174" s="3">
        <v>44582</v>
      </c>
      <c r="G174" s="8">
        <v>9632</v>
      </c>
      <c r="H174">
        <v>106</v>
      </c>
      <c r="I174">
        <v>90</v>
      </c>
      <c r="P174" s="4"/>
    </row>
    <row r="175" spans="3:16" x14ac:dyDescent="0.3">
      <c r="C175" t="s">
        <v>30</v>
      </c>
      <c r="D175" t="s">
        <v>20</v>
      </c>
      <c r="E175" t="s">
        <v>61</v>
      </c>
      <c r="F175" s="3">
        <v>44582</v>
      </c>
      <c r="G175" s="8">
        <v>21196</v>
      </c>
      <c r="H175">
        <v>86</v>
      </c>
      <c r="I175">
        <v>332</v>
      </c>
      <c r="P175" s="4"/>
    </row>
    <row r="176" spans="3:16" x14ac:dyDescent="0.3">
      <c r="C176" t="s">
        <v>41</v>
      </c>
      <c r="D176" t="s">
        <v>20</v>
      </c>
      <c r="E176" t="s">
        <v>63</v>
      </c>
      <c r="F176" s="3">
        <v>44582</v>
      </c>
      <c r="G176" s="8">
        <v>25172</v>
      </c>
      <c r="H176">
        <v>158</v>
      </c>
      <c r="I176">
        <v>234</v>
      </c>
      <c r="P176" s="4"/>
    </row>
    <row r="177" spans="3:16" x14ac:dyDescent="0.3">
      <c r="C177" t="s">
        <v>39</v>
      </c>
      <c r="D177" t="s">
        <v>19</v>
      </c>
      <c r="E177" t="s">
        <v>70</v>
      </c>
      <c r="F177" s="3">
        <v>44582</v>
      </c>
      <c r="G177" s="8">
        <v>1120</v>
      </c>
      <c r="H177">
        <v>408</v>
      </c>
      <c r="I177">
        <v>17</v>
      </c>
      <c r="P177" s="4"/>
    </row>
    <row r="178" spans="3:16" x14ac:dyDescent="0.3">
      <c r="C178" t="s">
        <v>32</v>
      </c>
      <c r="D178" t="s">
        <v>22</v>
      </c>
      <c r="E178" t="s">
        <v>56</v>
      </c>
      <c r="F178" s="3">
        <v>44582</v>
      </c>
      <c r="G178" s="8">
        <v>2576</v>
      </c>
      <c r="H178">
        <v>483</v>
      </c>
      <c r="I178">
        <v>30</v>
      </c>
      <c r="P178" s="4"/>
    </row>
    <row r="179" spans="3:16" x14ac:dyDescent="0.3">
      <c r="C179" t="s">
        <v>38</v>
      </c>
      <c r="D179" t="s">
        <v>19</v>
      </c>
      <c r="E179" t="s">
        <v>62</v>
      </c>
      <c r="F179" s="3">
        <v>44582</v>
      </c>
      <c r="G179" s="8">
        <v>8764</v>
      </c>
      <c r="H179">
        <v>65</v>
      </c>
      <c r="I179">
        <v>110</v>
      </c>
      <c r="P179" s="4"/>
    </row>
    <row r="180" spans="3:16" x14ac:dyDescent="0.3">
      <c r="C180" t="s">
        <v>47</v>
      </c>
      <c r="D180" t="s">
        <v>25</v>
      </c>
      <c r="E180" t="s">
        <v>62</v>
      </c>
      <c r="F180" s="3">
        <v>44582</v>
      </c>
      <c r="G180" s="8">
        <v>1708</v>
      </c>
      <c r="H180">
        <v>267</v>
      </c>
      <c r="I180">
        <v>26</v>
      </c>
      <c r="P180" s="4"/>
    </row>
    <row r="181" spans="3:16" x14ac:dyDescent="0.3">
      <c r="C181" t="s">
        <v>45</v>
      </c>
      <c r="D181" t="s">
        <v>23</v>
      </c>
      <c r="E181" t="s">
        <v>67</v>
      </c>
      <c r="F181" s="3">
        <v>44582</v>
      </c>
      <c r="G181" s="8">
        <v>22148</v>
      </c>
      <c r="H181">
        <v>346</v>
      </c>
      <c r="I181">
        <v>426</v>
      </c>
      <c r="P181" s="4"/>
    </row>
    <row r="182" spans="3:16" x14ac:dyDescent="0.3">
      <c r="C182" t="s">
        <v>49</v>
      </c>
      <c r="D182" t="s">
        <v>19</v>
      </c>
      <c r="E182" t="s">
        <v>71</v>
      </c>
      <c r="F182" s="3">
        <v>44582</v>
      </c>
      <c r="G182" s="8">
        <v>2968</v>
      </c>
      <c r="H182">
        <v>264</v>
      </c>
      <c r="I182">
        <v>31</v>
      </c>
      <c r="P182" s="4"/>
    </row>
    <row r="183" spans="3:16" x14ac:dyDescent="0.3">
      <c r="C183" t="s">
        <v>36</v>
      </c>
      <c r="D183" t="s">
        <v>23</v>
      </c>
      <c r="E183" t="s">
        <v>56</v>
      </c>
      <c r="F183" s="3">
        <v>44582</v>
      </c>
      <c r="G183" s="8">
        <v>16800</v>
      </c>
      <c r="H183">
        <v>457</v>
      </c>
      <c r="I183">
        <v>248</v>
      </c>
      <c r="P183" s="4"/>
    </row>
    <row r="184" spans="3:16" x14ac:dyDescent="0.3">
      <c r="C184" t="s">
        <v>39</v>
      </c>
      <c r="D184" t="s">
        <v>20</v>
      </c>
      <c r="E184" t="s">
        <v>72</v>
      </c>
      <c r="F184" s="3">
        <v>44582</v>
      </c>
      <c r="G184" s="8">
        <v>21196</v>
      </c>
      <c r="H184">
        <v>203</v>
      </c>
      <c r="I184">
        <v>442</v>
      </c>
      <c r="P184" s="4"/>
    </row>
    <row r="185" spans="3:16" x14ac:dyDescent="0.3">
      <c r="C185" t="s">
        <v>39</v>
      </c>
      <c r="D185" t="s">
        <v>21</v>
      </c>
      <c r="E185" t="s">
        <v>73</v>
      </c>
      <c r="F185" s="3">
        <v>44582</v>
      </c>
      <c r="G185" s="8">
        <v>15316</v>
      </c>
      <c r="H185">
        <v>286</v>
      </c>
      <c r="I185">
        <v>160</v>
      </c>
      <c r="P185" s="4"/>
    </row>
    <row r="186" spans="3:16" x14ac:dyDescent="0.3">
      <c r="C186" t="s">
        <v>33</v>
      </c>
      <c r="D186" t="s">
        <v>25</v>
      </c>
      <c r="E186" t="s">
        <v>69</v>
      </c>
      <c r="F186" s="3">
        <v>44582</v>
      </c>
      <c r="G186" s="8">
        <v>22988</v>
      </c>
      <c r="H186">
        <v>70</v>
      </c>
      <c r="I186">
        <v>192</v>
      </c>
      <c r="P186" s="4"/>
    </row>
    <row r="187" spans="3:16" x14ac:dyDescent="0.3">
      <c r="C187" t="s">
        <v>37</v>
      </c>
      <c r="D187" t="s">
        <v>25</v>
      </c>
      <c r="E187" t="s">
        <v>56</v>
      </c>
      <c r="F187" s="3">
        <v>44582</v>
      </c>
      <c r="G187" s="8">
        <v>9380</v>
      </c>
      <c r="H187">
        <v>199</v>
      </c>
      <c r="I187">
        <v>147</v>
      </c>
      <c r="P187" s="4"/>
    </row>
    <row r="188" spans="3:16" x14ac:dyDescent="0.3">
      <c r="C188" t="s">
        <v>43</v>
      </c>
      <c r="D188" t="s">
        <v>25</v>
      </c>
      <c r="E188" t="s">
        <v>53</v>
      </c>
      <c r="F188" s="3">
        <v>44583</v>
      </c>
      <c r="G188" s="8">
        <v>17248</v>
      </c>
      <c r="H188">
        <v>181</v>
      </c>
      <c r="I188">
        <v>616</v>
      </c>
      <c r="P188" s="4"/>
    </row>
    <row r="189" spans="3:16" x14ac:dyDescent="0.3">
      <c r="C189" t="s">
        <v>35</v>
      </c>
      <c r="D189" t="s">
        <v>25</v>
      </c>
      <c r="E189" t="s">
        <v>56</v>
      </c>
      <c r="F189" s="3">
        <v>44583</v>
      </c>
      <c r="G189" s="8">
        <v>5432</v>
      </c>
      <c r="H189">
        <v>68</v>
      </c>
      <c r="I189">
        <v>68</v>
      </c>
      <c r="P189" s="4"/>
    </row>
    <row r="190" spans="3:16" x14ac:dyDescent="0.3">
      <c r="C190" t="s">
        <v>28</v>
      </c>
      <c r="D190" t="s">
        <v>21</v>
      </c>
      <c r="E190" t="s">
        <v>53</v>
      </c>
      <c r="F190" s="3">
        <v>44583</v>
      </c>
      <c r="G190" s="8">
        <v>52584</v>
      </c>
      <c r="H190">
        <v>85</v>
      </c>
      <c r="I190">
        <v>1644</v>
      </c>
      <c r="P190" s="4"/>
    </row>
    <row r="191" spans="3:16" x14ac:dyDescent="0.3">
      <c r="C191" t="s">
        <v>32</v>
      </c>
      <c r="D191" t="s">
        <v>19</v>
      </c>
      <c r="E191" t="s">
        <v>60</v>
      </c>
      <c r="F191" s="3">
        <v>44583</v>
      </c>
      <c r="G191" s="8">
        <v>48188</v>
      </c>
      <c r="H191">
        <v>295</v>
      </c>
      <c r="I191">
        <v>927</v>
      </c>
      <c r="P191" s="4"/>
    </row>
    <row r="192" spans="3:16" x14ac:dyDescent="0.3">
      <c r="C192" t="s">
        <v>39</v>
      </c>
      <c r="D192" t="s">
        <v>23</v>
      </c>
      <c r="E192" t="s">
        <v>67</v>
      </c>
      <c r="F192" s="3">
        <v>44583</v>
      </c>
      <c r="G192" s="8">
        <v>23884</v>
      </c>
      <c r="H192">
        <v>44</v>
      </c>
      <c r="I192">
        <v>460</v>
      </c>
      <c r="P192" s="4"/>
    </row>
    <row r="193" spans="3:16" x14ac:dyDescent="0.3">
      <c r="C193" t="s">
        <v>47</v>
      </c>
      <c r="D193" t="s">
        <v>25</v>
      </c>
      <c r="E193" t="s">
        <v>61</v>
      </c>
      <c r="F193" s="3">
        <v>44583</v>
      </c>
      <c r="G193" s="8">
        <v>12152</v>
      </c>
      <c r="H193">
        <v>280</v>
      </c>
      <c r="I193">
        <v>254</v>
      </c>
      <c r="P193" s="4"/>
    </row>
    <row r="194" spans="3:16" x14ac:dyDescent="0.3">
      <c r="C194" t="s">
        <v>33</v>
      </c>
      <c r="D194" t="s">
        <v>20</v>
      </c>
      <c r="E194" t="s">
        <v>63</v>
      </c>
      <c r="F194" s="3">
        <v>44583</v>
      </c>
      <c r="G194" s="8">
        <v>32088</v>
      </c>
      <c r="H194">
        <v>167</v>
      </c>
      <c r="I194">
        <v>268</v>
      </c>
      <c r="P194" s="4"/>
    </row>
    <row r="195" spans="3:16" x14ac:dyDescent="0.3">
      <c r="C195" t="s">
        <v>47</v>
      </c>
      <c r="D195" t="s">
        <v>23</v>
      </c>
      <c r="E195" t="s">
        <v>72</v>
      </c>
      <c r="F195" s="3">
        <v>44583</v>
      </c>
      <c r="G195" s="8">
        <v>8904</v>
      </c>
      <c r="H195">
        <v>1</v>
      </c>
      <c r="I195">
        <v>248</v>
      </c>
      <c r="P195" s="4"/>
    </row>
    <row r="196" spans="3:16" x14ac:dyDescent="0.3">
      <c r="C196" t="s">
        <v>41</v>
      </c>
      <c r="D196" t="s">
        <v>23</v>
      </c>
      <c r="E196" t="s">
        <v>73</v>
      </c>
      <c r="F196" s="3">
        <v>44583</v>
      </c>
      <c r="G196" s="8">
        <v>9464</v>
      </c>
      <c r="H196">
        <v>470</v>
      </c>
      <c r="I196">
        <v>79</v>
      </c>
      <c r="P196" s="4"/>
    </row>
    <row r="197" spans="3:16" x14ac:dyDescent="0.3">
      <c r="C197" t="s">
        <v>52</v>
      </c>
      <c r="D197" t="s">
        <v>19</v>
      </c>
      <c r="E197" t="s">
        <v>59</v>
      </c>
      <c r="F197" s="3">
        <v>44583</v>
      </c>
      <c r="G197" s="8">
        <v>33544</v>
      </c>
      <c r="H197">
        <v>194</v>
      </c>
      <c r="I197">
        <v>599</v>
      </c>
      <c r="P197" s="4"/>
    </row>
    <row r="198" spans="3:16" x14ac:dyDescent="0.3">
      <c r="C198" t="s">
        <v>30</v>
      </c>
      <c r="D198" t="s">
        <v>23</v>
      </c>
      <c r="E198" t="s">
        <v>63</v>
      </c>
      <c r="F198" s="3">
        <v>44583</v>
      </c>
      <c r="G198" s="8">
        <v>52920</v>
      </c>
      <c r="H198">
        <v>261</v>
      </c>
      <c r="I198">
        <v>576</v>
      </c>
      <c r="P198" s="4"/>
    </row>
    <row r="199" spans="3:16" x14ac:dyDescent="0.3">
      <c r="C199" t="s">
        <v>48</v>
      </c>
      <c r="D199" t="s">
        <v>20</v>
      </c>
      <c r="E199" t="s">
        <v>70</v>
      </c>
      <c r="F199" s="3">
        <v>44583</v>
      </c>
      <c r="G199" s="8">
        <v>7084</v>
      </c>
      <c r="H199">
        <v>151</v>
      </c>
      <c r="I199">
        <v>111</v>
      </c>
      <c r="P199" s="4"/>
    </row>
    <row r="200" spans="3:16" x14ac:dyDescent="0.3">
      <c r="C200" t="s">
        <v>44</v>
      </c>
      <c r="D200" t="s">
        <v>20</v>
      </c>
      <c r="E200" t="s">
        <v>57</v>
      </c>
      <c r="F200" s="3">
        <v>44583</v>
      </c>
      <c r="G200" s="8">
        <v>13664</v>
      </c>
      <c r="H200">
        <v>458</v>
      </c>
      <c r="I200">
        <v>228</v>
      </c>
      <c r="P200" s="4"/>
    </row>
    <row r="201" spans="3:16" x14ac:dyDescent="0.3">
      <c r="C201" t="s">
        <v>48</v>
      </c>
      <c r="D201" t="s">
        <v>20</v>
      </c>
      <c r="E201" t="s">
        <v>56</v>
      </c>
      <c r="F201" s="3">
        <v>44583</v>
      </c>
      <c r="G201" s="8">
        <v>60788</v>
      </c>
      <c r="H201">
        <v>11</v>
      </c>
      <c r="I201">
        <v>634</v>
      </c>
      <c r="P201" s="4"/>
    </row>
    <row r="202" spans="3:16" x14ac:dyDescent="0.3">
      <c r="C202" t="s">
        <v>39</v>
      </c>
      <c r="D202" t="s">
        <v>25</v>
      </c>
      <c r="E202" t="s">
        <v>72</v>
      </c>
      <c r="F202" s="3">
        <v>44583</v>
      </c>
      <c r="G202" s="8">
        <v>23884</v>
      </c>
      <c r="H202">
        <v>59</v>
      </c>
      <c r="I202">
        <v>498</v>
      </c>
      <c r="P202" s="4"/>
    </row>
    <row r="203" spans="3:16" x14ac:dyDescent="0.3">
      <c r="C203" t="s">
        <v>29</v>
      </c>
      <c r="D203" t="s">
        <v>20</v>
      </c>
      <c r="E203" t="s">
        <v>53</v>
      </c>
      <c r="F203" s="3">
        <v>44583</v>
      </c>
      <c r="G203" s="8">
        <v>53340</v>
      </c>
      <c r="H203">
        <v>227</v>
      </c>
      <c r="I203">
        <v>1667</v>
      </c>
      <c r="P203" s="4"/>
    </row>
    <row r="204" spans="3:16" x14ac:dyDescent="0.3">
      <c r="C204" t="s">
        <v>36</v>
      </c>
      <c r="D204" t="s">
        <v>23</v>
      </c>
      <c r="E204" t="s">
        <v>62</v>
      </c>
      <c r="F204" s="3">
        <v>44583</v>
      </c>
      <c r="G204" s="8">
        <v>18452</v>
      </c>
      <c r="H204">
        <v>54</v>
      </c>
      <c r="I204">
        <v>210</v>
      </c>
      <c r="P204" s="4"/>
    </row>
    <row r="205" spans="3:16" x14ac:dyDescent="0.3">
      <c r="C205" t="s">
        <v>43</v>
      </c>
      <c r="D205" t="s">
        <v>22</v>
      </c>
      <c r="E205" t="s">
        <v>65</v>
      </c>
      <c r="F205" s="3">
        <v>44583</v>
      </c>
      <c r="G205" s="8">
        <v>41720</v>
      </c>
      <c r="H205">
        <v>110</v>
      </c>
      <c r="I205">
        <v>580</v>
      </c>
      <c r="P205" s="4"/>
    </row>
    <row r="206" spans="3:16" x14ac:dyDescent="0.3">
      <c r="C206" t="s">
        <v>33</v>
      </c>
      <c r="D206" t="s">
        <v>21</v>
      </c>
      <c r="E206" t="s">
        <v>70</v>
      </c>
      <c r="F206" s="3">
        <v>44583</v>
      </c>
      <c r="G206" s="8">
        <v>672</v>
      </c>
      <c r="H206">
        <v>94</v>
      </c>
      <c r="I206">
        <v>10</v>
      </c>
      <c r="P206" s="4"/>
    </row>
    <row r="207" spans="3:16" x14ac:dyDescent="0.3">
      <c r="C207" t="s">
        <v>35</v>
      </c>
      <c r="D207" t="s">
        <v>20</v>
      </c>
      <c r="E207" t="s">
        <v>71</v>
      </c>
      <c r="F207" s="3">
        <v>44583</v>
      </c>
      <c r="G207" s="8">
        <v>18424</v>
      </c>
      <c r="H207">
        <v>256</v>
      </c>
      <c r="I207">
        <v>192</v>
      </c>
      <c r="P207" s="4"/>
    </row>
    <row r="208" spans="3:16" x14ac:dyDescent="0.3">
      <c r="C208" t="s">
        <v>42</v>
      </c>
      <c r="D208" t="s">
        <v>20</v>
      </c>
      <c r="E208" t="s">
        <v>60</v>
      </c>
      <c r="F208" s="3">
        <v>44583</v>
      </c>
      <c r="G208" s="8">
        <v>5964</v>
      </c>
      <c r="H208">
        <v>193</v>
      </c>
      <c r="I208">
        <v>136</v>
      </c>
      <c r="P208" s="4"/>
    </row>
    <row r="209" spans="3:16" x14ac:dyDescent="0.3">
      <c r="C209" t="s">
        <v>29</v>
      </c>
      <c r="D209" t="s">
        <v>22</v>
      </c>
      <c r="E209" t="s">
        <v>71</v>
      </c>
      <c r="F209" s="3">
        <v>44586</v>
      </c>
      <c r="G209" s="8">
        <v>48776</v>
      </c>
      <c r="H209">
        <v>302</v>
      </c>
      <c r="I209">
        <v>509</v>
      </c>
      <c r="P209" s="4"/>
    </row>
    <row r="210" spans="3:16" x14ac:dyDescent="0.3">
      <c r="C210" t="s">
        <v>43</v>
      </c>
      <c r="D210" t="s">
        <v>20</v>
      </c>
      <c r="E210" t="s">
        <v>57</v>
      </c>
      <c r="F210" s="3">
        <v>44586</v>
      </c>
      <c r="G210" s="8">
        <v>40488</v>
      </c>
      <c r="H210">
        <v>206</v>
      </c>
      <c r="I210">
        <v>533</v>
      </c>
      <c r="P210" s="4"/>
    </row>
    <row r="211" spans="3:16" x14ac:dyDescent="0.3">
      <c r="C211" t="s">
        <v>40</v>
      </c>
      <c r="D211" t="s">
        <v>19</v>
      </c>
      <c r="E211" t="s">
        <v>71</v>
      </c>
      <c r="F211" s="3">
        <v>44586</v>
      </c>
      <c r="G211" s="8">
        <v>7364</v>
      </c>
      <c r="H211">
        <v>164</v>
      </c>
      <c r="I211">
        <v>88</v>
      </c>
      <c r="P211" s="4"/>
    </row>
    <row r="212" spans="3:16" x14ac:dyDescent="0.3">
      <c r="C212" t="s">
        <v>47</v>
      </c>
      <c r="D212" t="s">
        <v>20</v>
      </c>
      <c r="E212" t="s">
        <v>53</v>
      </c>
      <c r="F212" s="3">
        <v>44586</v>
      </c>
      <c r="G212" s="8">
        <v>27832</v>
      </c>
      <c r="H212">
        <v>337</v>
      </c>
      <c r="I212">
        <v>580</v>
      </c>
      <c r="P212" s="4"/>
    </row>
    <row r="213" spans="3:16" x14ac:dyDescent="0.3">
      <c r="C213" t="s">
        <v>38</v>
      </c>
      <c r="D213" t="s">
        <v>22</v>
      </c>
      <c r="E213" t="s">
        <v>71</v>
      </c>
      <c r="F213" s="3">
        <v>44586</v>
      </c>
      <c r="G213" s="8">
        <v>2996</v>
      </c>
      <c r="H213">
        <v>323</v>
      </c>
      <c r="I213">
        <v>35</v>
      </c>
      <c r="P213" s="4"/>
    </row>
    <row r="214" spans="3:16" x14ac:dyDescent="0.3">
      <c r="C214" t="s">
        <v>47</v>
      </c>
      <c r="D214" t="s">
        <v>20</v>
      </c>
      <c r="E214" t="s">
        <v>57</v>
      </c>
      <c r="F214" s="3">
        <v>44586</v>
      </c>
      <c r="G214" s="8">
        <v>14028</v>
      </c>
      <c r="H214">
        <v>48</v>
      </c>
      <c r="I214">
        <v>195</v>
      </c>
      <c r="P214" s="4"/>
    </row>
    <row r="215" spans="3:16" x14ac:dyDescent="0.3">
      <c r="C215" t="s">
        <v>48</v>
      </c>
      <c r="D215" t="s">
        <v>25</v>
      </c>
      <c r="E215" t="s">
        <v>72</v>
      </c>
      <c r="F215" s="3">
        <v>44586</v>
      </c>
      <c r="G215" s="8">
        <v>29176</v>
      </c>
      <c r="H215">
        <v>122</v>
      </c>
      <c r="I215">
        <v>562</v>
      </c>
      <c r="P215" s="4"/>
    </row>
    <row r="216" spans="3:16" x14ac:dyDescent="0.3">
      <c r="C216" t="s">
        <v>41</v>
      </c>
      <c r="D216" t="s">
        <v>22</v>
      </c>
      <c r="E216" t="s">
        <v>65</v>
      </c>
      <c r="F216" s="3">
        <v>44586</v>
      </c>
      <c r="G216" s="8">
        <v>20160</v>
      </c>
      <c r="H216">
        <v>219</v>
      </c>
      <c r="I216">
        <v>420</v>
      </c>
      <c r="P216" s="4"/>
    </row>
    <row r="217" spans="3:16" x14ac:dyDescent="0.3">
      <c r="C217" t="s">
        <v>41</v>
      </c>
      <c r="D217" t="s">
        <v>22</v>
      </c>
      <c r="E217" t="s">
        <v>63</v>
      </c>
      <c r="F217" s="3">
        <v>44586</v>
      </c>
      <c r="G217" s="8">
        <v>15652</v>
      </c>
      <c r="H217">
        <v>257</v>
      </c>
      <c r="I217">
        <v>157</v>
      </c>
      <c r="P217" s="4"/>
    </row>
    <row r="218" spans="3:16" x14ac:dyDescent="0.3">
      <c r="C218" t="s">
        <v>40</v>
      </c>
      <c r="D218" t="s">
        <v>21</v>
      </c>
      <c r="E218" t="s">
        <v>61</v>
      </c>
      <c r="F218" s="3">
        <v>44586</v>
      </c>
      <c r="G218" s="8">
        <v>14392</v>
      </c>
      <c r="H218">
        <v>101</v>
      </c>
      <c r="I218">
        <v>300</v>
      </c>
      <c r="P218" s="4"/>
    </row>
    <row r="219" spans="3:16" x14ac:dyDescent="0.3">
      <c r="C219" t="s">
        <v>50</v>
      </c>
      <c r="D219" t="s">
        <v>21</v>
      </c>
      <c r="E219" t="s">
        <v>55</v>
      </c>
      <c r="F219" s="3">
        <v>44586</v>
      </c>
      <c r="G219" s="8">
        <v>35644</v>
      </c>
      <c r="H219">
        <v>302</v>
      </c>
      <c r="I219">
        <v>319</v>
      </c>
      <c r="P219" s="4"/>
    </row>
    <row r="220" spans="3:16" x14ac:dyDescent="0.3">
      <c r="C220" t="s">
        <v>39</v>
      </c>
      <c r="D220" t="s">
        <v>25</v>
      </c>
      <c r="E220" t="s">
        <v>68</v>
      </c>
      <c r="F220" s="3">
        <v>44586</v>
      </c>
      <c r="G220" s="8">
        <v>168</v>
      </c>
      <c r="H220">
        <v>35</v>
      </c>
      <c r="I220">
        <v>2</v>
      </c>
      <c r="P220" s="4"/>
    </row>
    <row r="221" spans="3:16" x14ac:dyDescent="0.3">
      <c r="C221" t="s">
        <v>44</v>
      </c>
      <c r="D221" t="s">
        <v>22</v>
      </c>
      <c r="E221" t="s">
        <v>62</v>
      </c>
      <c r="F221" s="3">
        <v>44586</v>
      </c>
      <c r="G221" s="8">
        <v>9128</v>
      </c>
      <c r="H221">
        <v>222</v>
      </c>
      <c r="I221">
        <v>109</v>
      </c>
      <c r="P221" s="4"/>
    </row>
    <row r="222" spans="3:16" x14ac:dyDescent="0.3">
      <c r="C222" t="s">
        <v>36</v>
      </c>
      <c r="D222" t="s">
        <v>23</v>
      </c>
      <c r="E222" t="s">
        <v>71</v>
      </c>
      <c r="F222" s="3">
        <v>44586</v>
      </c>
      <c r="G222" s="8">
        <v>51856</v>
      </c>
      <c r="H222">
        <v>242</v>
      </c>
      <c r="I222">
        <v>541</v>
      </c>
      <c r="P222" s="4"/>
    </row>
    <row r="223" spans="3:16" x14ac:dyDescent="0.3">
      <c r="C223" t="s">
        <v>40</v>
      </c>
      <c r="D223" t="s">
        <v>23</v>
      </c>
      <c r="E223" t="s">
        <v>67</v>
      </c>
      <c r="F223" s="3">
        <v>44586</v>
      </c>
      <c r="G223" s="8">
        <v>23100</v>
      </c>
      <c r="H223">
        <v>219</v>
      </c>
      <c r="I223">
        <v>361</v>
      </c>
      <c r="P223" s="4"/>
    </row>
    <row r="224" spans="3:16" x14ac:dyDescent="0.3">
      <c r="C224" t="s">
        <v>47</v>
      </c>
      <c r="D224" t="s">
        <v>25</v>
      </c>
      <c r="E224" t="s">
        <v>55</v>
      </c>
      <c r="F224" s="3">
        <v>44586</v>
      </c>
      <c r="G224" s="8">
        <v>43148</v>
      </c>
      <c r="H224">
        <v>100</v>
      </c>
      <c r="I224">
        <v>400</v>
      </c>
      <c r="P224" s="4"/>
    </row>
    <row r="225" spans="3:16" x14ac:dyDescent="0.3">
      <c r="C225" t="s">
        <v>33</v>
      </c>
      <c r="D225" t="s">
        <v>19</v>
      </c>
      <c r="E225" t="s">
        <v>62</v>
      </c>
      <c r="F225" s="3">
        <v>44586</v>
      </c>
      <c r="G225" s="8">
        <v>25368</v>
      </c>
      <c r="H225">
        <v>115</v>
      </c>
      <c r="I225">
        <v>374</v>
      </c>
      <c r="P225" s="4"/>
    </row>
    <row r="226" spans="3:16" x14ac:dyDescent="0.3">
      <c r="C226" t="s">
        <v>45</v>
      </c>
      <c r="D226" t="s">
        <v>22</v>
      </c>
      <c r="E226" t="s">
        <v>68</v>
      </c>
      <c r="F226" s="3">
        <v>44586</v>
      </c>
      <c r="G226" s="8">
        <v>46256</v>
      </c>
      <c r="H226">
        <v>46</v>
      </c>
      <c r="I226">
        <v>463</v>
      </c>
      <c r="P226" s="4"/>
    </row>
    <row r="227" spans="3:16" x14ac:dyDescent="0.3">
      <c r="C227" t="s">
        <v>30</v>
      </c>
      <c r="D227" t="s">
        <v>21</v>
      </c>
      <c r="E227" t="s">
        <v>57</v>
      </c>
      <c r="F227" s="3">
        <v>44586</v>
      </c>
      <c r="G227" s="8">
        <v>11172</v>
      </c>
      <c r="H227">
        <v>37</v>
      </c>
      <c r="I227">
        <v>156</v>
      </c>
      <c r="P227" s="4"/>
    </row>
    <row r="228" spans="3:16" x14ac:dyDescent="0.3">
      <c r="C228" t="s">
        <v>49</v>
      </c>
      <c r="D228" t="s">
        <v>23</v>
      </c>
      <c r="E228" t="s">
        <v>74</v>
      </c>
      <c r="F228" s="3">
        <v>44586</v>
      </c>
      <c r="G228" s="8">
        <v>6412</v>
      </c>
      <c r="H228">
        <v>81</v>
      </c>
      <c r="I228">
        <v>134</v>
      </c>
      <c r="P228" s="4"/>
    </row>
    <row r="229" spans="3:16" x14ac:dyDescent="0.3">
      <c r="C229" t="s">
        <v>37</v>
      </c>
      <c r="D229" t="s">
        <v>19</v>
      </c>
      <c r="E229" t="s">
        <v>70</v>
      </c>
      <c r="F229" s="3">
        <v>44586</v>
      </c>
      <c r="G229" s="8">
        <v>12208</v>
      </c>
      <c r="H229">
        <v>357</v>
      </c>
      <c r="I229">
        <v>180</v>
      </c>
      <c r="P229" s="4"/>
    </row>
    <row r="230" spans="3:16" x14ac:dyDescent="0.3">
      <c r="C230" t="s">
        <v>43</v>
      </c>
      <c r="D230" t="s">
        <v>23</v>
      </c>
      <c r="E230" t="s">
        <v>62</v>
      </c>
      <c r="F230" s="3">
        <v>44586</v>
      </c>
      <c r="G230" s="8">
        <v>6636.0000000000009</v>
      </c>
      <c r="H230">
        <v>82</v>
      </c>
      <c r="I230">
        <v>83</v>
      </c>
      <c r="P230" s="4"/>
    </row>
    <row r="231" spans="3:16" x14ac:dyDescent="0.3">
      <c r="C231" t="s">
        <v>28</v>
      </c>
      <c r="D231" t="s">
        <v>25</v>
      </c>
      <c r="E231" t="s">
        <v>58</v>
      </c>
      <c r="F231" s="3">
        <v>44586</v>
      </c>
      <c r="G231" s="8">
        <v>12572</v>
      </c>
      <c r="H231">
        <v>82</v>
      </c>
      <c r="I231">
        <v>210</v>
      </c>
      <c r="P231" s="4"/>
    </row>
    <row r="232" spans="3:16" x14ac:dyDescent="0.3">
      <c r="C232" t="s">
        <v>29</v>
      </c>
      <c r="D232" t="s">
        <v>21</v>
      </c>
      <c r="E232" t="s">
        <v>62</v>
      </c>
      <c r="F232" s="3">
        <v>44586</v>
      </c>
      <c r="G232" s="8">
        <v>51128</v>
      </c>
      <c r="H232">
        <v>212</v>
      </c>
      <c r="I232">
        <v>609</v>
      </c>
      <c r="P232" s="4"/>
    </row>
    <row r="233" spans="3:16" x14ac:dyDescent="0.3">
      <c r="C233" t="s">
        <v>51</v>
      </c>
      <c r="D233" t="s">
        <v>25</v>
      </c>
      <c r="E233" t="s">
        <v>74</v>
      </c>
      <c r="F233" s="3">
        <v>44586</v>
      </c>
      <c r="G233" s="8">
        <v>1372</v>
      </c>
      <c r="H233">
        <v>313</v>
      </c>
      <c r="I233">
        <v>32</v>
      </c>
      <c r="P233" s="4"/>
    </row>
    <row r="234" spans="3:16" x14ac:dyDescent="0.3">
      <c r="C234" t="s">
        <v>41</v>
      </c>
      <c r="D234" t="s">
        <v>25</v>
      </c>
      <c r="E234" t="s">
        <v>60</v>
      </c>
      <c r="F234" s="3">
        <v>44586</v>
      </c>
      <c r="G234" s="8">
        <v>7140</v>
      </c>
      <c r="H234">
        <v>216</v>
      </c>
      <c r="I234">
        <v>138</v>
      </c>
      <c r="P234" s="4"/>
    </row>
    <row r="235" spans="3:16" x14ac:dyDescent="0.3">
      <c r="C235" t="s">
        <v>41</v>
      </c>
      <c r="D235" t="s">
        <v>23</v>
      </c>
      <c r="E235" t="s">
        <v>53</v>
      </c>
      <c r="F235" s="3">
        <v>44586</v>
      </c>
      <c r="G235" s="8">
        <v>19656</v>
      </c>
      <c r="H235">
        <v>46</v>
      </c>
      <c r="I235">
        <v>615</v>
      </c>
      <c r="P235" s="4"/>
    </row>
    <row r="236" spans="3:16" x14ac:dyDescent="0.3">
      <c r="C236" t="s">
        <v>49</v>
      </c>
      <c r="D236" t="s">
        <v>20</v>
      </c>
      <c r="E236" t="s">
        <v>60</v>
      </c>
      <c r="F236" s="3">
        <v>44587</v>
      </c>
      <c r="G236" s="8">
        <v>7476</v>
      </c>
      <c r="H236">
        <v>242</v>
      </c>
      <c r="I236">
        <v>208</v>
      </c>
      <c r="P236" s="4"/>
    </row>
    <row r="237" spans="3:16" x14ac:dyDescent="0.3">
      <c r="C237" t="s">
        <v>31</v>
      </c>
      <c r="D237" t="s">
        <v>22</v>
      </c>
      <c r="E237" t="s">
        <v>55</v>
      </c>
      <c r="F237" s="3">
        <v>44587</v>
      </c>
      <c r="G237" s="8">
        <v>34048</v>
      </c>
      <c r="H237">
        <v>173</v>
      </c>
      <c r="I237">
        <v>387</v>
      </c>
      <c r="P237" s="4"/>
    </row>
    <row r="238" spans="3:16" x14ac:dyDescent="0.3">
      <c r="C238" t="s">
        <v>36</v>
      </c>
      <c r="D238" t="s">
        <v>20</v>
      </c>
      <c r="E238" t="s">
        <v>53</v>
      </c>
      <c r="F238" s="3">
        <v>44587</v>
      </c>
      <c r="G238" s="8">
        <v>37184</v>
      </c>
      <c r="H238">
        <v>1</v>
      </c>
      <c r="I238">
        <v>716</v>
      </c>
      <c r="P238" s="4"/>
    </row>
    <row r="239" spans="3:16" x14ac:dyDescent="0.3">
      <c r="C239" t="s">
        <v>33</v>
      </c>
      <c r="D239" t="s">
        <v>19</v>
      </c>
      <c r="E239" t="s">
        <v>66</v>
      </c>
      <c r="F239" s="3">
        <v>44587</v>
      </c>
      <c r="G239" s="8">
        <v>24136</v>
      </c>
      <c r="H239">
        <v>229</v>
      </c>
      <c r="I239">
        <v>263</v>
      </c>
      <c r="P239" s="4"/>
    </row>
    <row r="240" spans="3:16" x14ac:dyDescent="0.3">
      <c r="C240" t="s">
        <v>34</v>
      </c>
      <c r="D240" t="s">
        <v>22</v>
      </c>
      <c r="E240" t="s">
        <v>64</v>
      </c>
      <c r="F240" s="3">
        <v>44587</v>
      </c>
      <c r="G240" s="8">
        <v>37884</v>
      </c>
      <c r="H240">
        <v>166</v>
      </c>
      <c r="I240">
        <v>365</v>
      </c>
      <c r="P240" s="4"/>
    </row>
    <row r="241" spans="3:16" x14ac:dyDescent="0.3">
      <c r="C241" t="s">
        <v>46</v>
      </c>
      <c r="D241" t="s">
        <v>22</v>
      </c>
      <c r="E241" t="s">
        <v>68</v>
      </c>
      <c r="F241" s="3">
        <v>44587</v>
      </c>
      <c r="G241" s="8">
        <v>15260</v>
      </c>
      <c r="H241">
        <v>146</v>
      </c>
      <c r="I241">
        <v>166</v>
      </c>
      <c r="P241" s="4"/>
    </row>
    <row r="242" spans="3:16" x14ac:dyDescent="0.3">
      <c r="C242" t="s">
        <v>28</v>
      </c>
      <c r="D242" t="s">
        <v>25</v>
      </c>
      <c r="E242" t="s">
        <v>59</v>
      </c>
      <c r="F242" s="3">
        <v>44587</v>
      </c>
      <c r="G242" s="8">
        <v>37940</v>
      </c>
      <c r="H242">
        <v>140</v>
      </c>
      <c r="I242">
        <v>527</v>
      </c>
      <c r="P242" s="4"/>
    </row>
    <row r="243" spans="3:16" x14ac:dyDescent="0.3">
      <c r="C243" t="s">
        <v>47</v>
      </c>
      <c r="D243" t="s">
        <v>21</v>
      </c>
      <c r="E243" t="s">
        <v>63</v>
      </c>
      <c r="F243" s="3">
        <v>44587</v>
      </c>
      <c r="G243" s="8">
        <v>14196</v>
      </c>
      <c r="H243">
        <v>78</v>
      </c>
      <c r="I243">
        <v>132</v>
      </c>
      <c r="P243" s="4"/>
    </row>
    <row r="244" spans="3:16" x14ac:dyDescent="0.3">
      <c r="C244" t="s">
        <v>31</v>
      </c>
      <c r="D244" t="s">
        <v>20</v>
      </c>
      <c r="E244" t="s">
        <v>53</v>
      </c>
      <c r="F244" s="3">
        <v>44587</v>
      </c>
      <c r="G244" s="8">
        <v>6048</v>
      </c>
      <c r="H244">
        <v>61</v>
      </c>
      <c r="I244">
        <v>117</v>
      </c>
      <c r="P244" s="4"/>
    </row>
    <row r="245" spans="3:16" x14ac:dyDescent="0.3">
      <c r="C245" t="s">
        <v>44</v>
      </c>
      <c r="D245" t="s">
        <v>23</v>
      </c>
      <c r="E245" t="s">
        <v>63</v>
      </c>
      <c r="F245" s="3">
        <v>44587</v>
      </c>
      <c r="G245" s="8">
        <v>9184</v>
      </c>
      <c r="H245">
        <v>113</v>
      </c>
      <c r="I245">
        <v>96</v>
      </c>
      <c r="P245" s="4"/>
    </row>
    <row r="246" spans="3:16" x14ac:dyDescent="0.3">
      <c r="C246" t="s">
        <v>42</v>
      </c>
      <c r="D246" t="s">
        <v>22</v>
      </c>
      <c r="E246" t="s">
        <v>54</v>
      </c>
      <c r="F246" s="3">
        <v>44588</v>
      </c>
      <c r="G246" s="8">
        <v>69608</v>
      </c>
      <c r="H246">
        <v>43</v>
      </c>
      <c r="I246">
        <v>697</v>
      </c>
      <c r="P246" s="4"/>
    </row>
    <row r="247" spans="3:16" x14ac:dyDescent="0.3">
      <c r="C247" t="s">
        <v>46</v>
      </c>
      <c r="D247" t="s">
        <v>20</v>
      </c>
      <c r="E247" t="s">
        <v>65</v>
      </c>
      <c r="F247" s="3">
        <v>44588</v>
      </c>
      <c r="G247" s="8">
        <v>47264</v>
      </c>
      <c r="H247">
        <v>160</v>
      </c>
      <c r="I247">
        <v>844</v>
      </c>
      <c r="P247" s="4"/>
    </row>
    <row r="248" spans="3:16" x14ac:dyDescent="0.3">
      <c r="C248" t="s">
        <v>48</v>
      </c>
      <c r="D248" t="s">
        <v>25</v>
      </c>
      <c r="E248" t="s">
        <v>63</v>
      </c>
      <c r="F248" s="3">
        <v>44588</v>
      </c>
      <c r="G248" s="8">
        <v>42448</v>
      </c>
      <c r="H248">
        <v>232</v>
      </c>
      <c r="I248">
        <v>425</v>
      </c>
      <c r="P248" s="4"/>
    </row>
    <row r="249" spans="3:16" x14ac:dyDescent="0.3">
      <c r="C249" t="s">
        <v>28</v>
      </c>
      <c r="D249" t="s">
        <v>21</v>
      </c>
      <c r="E249" t="s">
        <v>54</v>
      </c>
      <c r="F249" s="3">
        <v>44588</v>
      </c>
      <c r="G249" s="8">
        <v>22232</v>
      </c>
      <c r="H249">
        <v>263</v>
      </c>
      <c r="I249">
        <v>192</v>
      </c>
      <c r="P249" s="4"/>
    </row>
    <row r="250" spans="3:16" x14ac:dyDescent="0.3">
      <c r="C250" t="s">
        <v>51</v>
      </c>
      <c r="D250" t="s">
        <v>20</v>
      </c>
      <c r="E250" t="s">
        <v>57</v>
      </c>
      <c r="F250" s="3">
        <v>44588</v>
      </c>
      <c r="G250" s="8">
        <v>56224</v>
      </c>
      <c r="H250">
        <v>148</v>
      </c>
      <c r="I250">
        <v>781</v>
      </c>
      <c r="P250" s="4"/>
    </row>
    <row r="251" spans="3:16" x14ac:dyDescent="0.3">
      <c r="C251" t="s">
        <v>40</v>
      </c>
      <c r="D251" t="s">
        <v>21</v>
      </c>
      <c r="E251" t="s">
        <v>63</v>
      </c>
      <c r="F251" s="3">
        <v>44588</v>
      </c>
      <c r="G251" s="8">
        <v>20524</v>
      </c>
      <c r="H251">
        <v>171</v>
      </c>
      <c r="I251">
        <v>166</v>
      </c>
      <c r="P251" s="4"/>
    </row>
    <row r="252" spans="3:16" x14ac:dyDescent="0.3">
      <c r="C252" t="s">
        <v>47</v>
      </c>
      <c r="D252" t="s">
        <v>21</v>
      </c>
      <c r="E252" t="s">
        <v>71</v>
      </c>
      <c r="F252" s="3">
        <v>44588</v>
      </c>
      <c r="G252" s="8">
        <v>5908</v>
      </c>
      <c r="H252">
        <v>352</v>
      </c>
      <c r="I252">
        <v>87</v>
      </c>
      <c r="P252" s="4"/>
    </row>
    <row r="253" spans="3:16" x14ac:dyDescent="0.3">
      <c r="C253" t="s">
        <v>37</v>
      </c>
      <c r="D253" t="s">
        <v>19</v>
      </c>
      <c r="E253" t="s">
        <v>57</v>
      </c>
      <c r="F253" s="3">
        <v>44588</v>
      </c>
      <c r="G253" s="8">
        <v>30744</v>
      </c>
      <c r="H253">
        <v>72</v>
      </c>
      <c r="I253">
        <v>549</v>
      </c>
      <c r="P253" s="4"/>
    </row>
    <row r="254" spans="3:16" x14ac:dyDescent="0.3">
      <c r="C254" t="s">
        <v>36</v>
      </c>
      <c r="D254" t="s">
        <v>20</v>
      </c>
      <c r="E254" t="s">
        <v>56</v>
      </c>
      <c r="F254" s="3">
        <v>44588</v>
      </c>
      <c r="G254" s="8">
        <v>34888</v>
      </c>
      <c r="H254">
        <v>35</v>
      </c>
      <c r="I254">
        <v>460</v>
      </c>
      <c r="P254" s="4"/>
    </row>
    <row r="255" spans="3:16" x14ac:dyDescent="0.3">
      <c r="C255" t="s">
        <v>39</v>
      </c>
      <c r="D255" t="s">
        <v>20</v>
      </c>
      <c r="E255" t="s">
        <v>63</v>
      </c>
      <c r="F255" s="3">
        <v>44588</v>
      </c>
      <c r="G255" s="8">
        <v>25480</v>
      </c>
      <c r="H255">
        <v>35</v>
      </c>
      <c r="I255">
        <v>206</v>
      </c>
      <c r="P255" s="4"/>
    </row>
    <row r="256" spans="3:16" x14ac:dyDescent="0.3">
      <c r="C256" t="s">
        <v>30</v>
      </c>
      <c r="D256" t="s">
        <v>20</v>
      </c>
      <c r="E256" t="s">
        <v>56</v>
      </c>
      <c r="F256" s="3">
        <v>44588</v>
      </c>
      <c r="G256" s="8">
        <v>16296.000000000002</v>
      </c>
      <c r="H256">
        <v>208</v>
      </c>
      <c r="I256">
        <v>240</v>
      </c>
      <c r="P256" s="4"/>
    </row>
    <row r="257" spans="3:16" x14ac:dyDescent="0.3">
      <c r="C257" t="s">
        <v>52</v>
      </c>
      <c r="D257" t="s">
        <v>25</v>
      </c>
      <c r="E257" t="s">
        <v>64</v>
      </c>
      <c r="F257" s="3">
        <v>44588</v>
      </c>
      <c r="G257" s="8">
        <v>5236</v>
      </c>
      <c r="H257">
        <v>97</v>
      </c>
      <c r="I257">
        <v>51</v>
      </c>
      <c r="P257" s="4"/>
    </row>
    <row r="258" spans="3:16" x14ac:dyDescent="0.3">
      <c r="C258" t="s">
        <v>38</v>
      </c>
      <c r="D258" t="s">
        <v>19</v>
      </c>
      <c r="E258" t="s">
        <v>67</v>
      </c>
      <c r="F258" s="3">
        <v>44588</v>
      </c>
      <c r="G258" s="8">
        <v>19964</v>
      </c>
      <c r="H258">
        <v>137</v>
      </c>
      <c r="I258">
        <v>357</v>
      </c>
      <c r="P258" s="4"/>
    </row>
    <row r="259" spans="3:16" x14ac:dyDescent="0.3">
      <c r="C259" t="s">
        <v>31</v>
      </c>
      <c r="D259" t="s">
        <v>23</v>
      </c>
      <c r="E259" t="s">
        <v>68</v>
      </c>
      <c r="F259" s="3">
        <v>44588</v>
      </c>
      <c r="G259" s="8">
        <v>27860</v>
      </c>
      <c r="H259">
        <v>91</v>
      </c>
      <c r="I259">
        <v>367</v>
      </c>
      <c r="P259" s="4"/>
    </row>
    <row r="260" spans="3:16" x14ac:dyDescent="0.3">
      <c r="C260" t="s">
        <v>46</v>
      </c>
      <c r="D260" t="s">
        <v>19</v>
      </c>
      <c r="E260" t="s">
        <v>69</v>
      </c>
      <c r="F260" s="3">
        <v>44588</v>
      </c>
      <c r="G260" s="8">
        <v>40796</v>
      </c>
      <c r="H260">
        <v>497</v>
      </c>
      <c r="I260">
        <v>408</v>
      </c>
      <c r="P260" s="4"/>
    </row>
    <row r="261" spans="3:16" x14ac:dyDescent="0.3">
      <c r="C261" t="s">
        <v>43</v>
      </c>
      <c r="D261" t="s">
        <v>25</v>
      </c>
      <c r="E261" t="s">
        <v>62</v>
      </c>
      <c r="F261" s="3">
        <v>44588</v>
      </c>
      <c r="G261" s="8">
        <v>29568</v>
      </c>
      <c r="H261">
        <v>9</v>
      </c>
      <c r="I261">
        <v>390</v>
      </c>
      <c r="P261" s="4"/>
    </row>
    <row r="262" spans="3:16" x14ac:dyDescent="0.3">
      <c r="C262" t="s">
        <v>28</v>
      </c>
      <c r="D262" t="s">
        <v>25</v>
      </c>
      <c r="E262" t="s">
        <v>65</v>
      </c>
      <c r="F262" s="3">
        <v>44588</v>
      </c>
      <c r="G262" s="8">
        <v>23520</v>
      </c>
      <c r="H262">
        <v>71</v>
      </c>
      <c r="I262">
        <v>392</v>
      </c>
      <c r="P262" s="4"/>
    </row>
    <row r="263" spans="3:16" x14ac:dyDescent="0.3">
      <c r="C263" t="s">
        <v>31</v>
      </c>
      <c r="D263" t="s">
        <v>21</v>
      </c>
      <c r="E263" t="s">
        <v>64</v>
      </c>
      <c r="F263" s="3">
        <v>44588</v>
      </c>
      <c r="G263" s="8">
        <v>23800</v>
      </c>
      <c r="H263">
        <v>25</v>
      </c>
      <c r="I263">
        <v>238</v>
      </c>
      <c r="P263" s="4"/>
    </row>
    <row r="264" spans="3:16" x14ac:dyDescent="0.3">
      <c r="C264" t="s">
        <v>45</v>
      </c>
      <c r="D264" t="s">
        <v>21</v>
      </c>
      <c r="E264" t="s">
        <v>63</v>
      </c>
      <c r="F264" s="3">
        <v>44588</v>
      </c>
      <c r="G264" s="8">
        <v>41580</v>
      </c>
      <c r="H264">
        <v>57</v>
      </c>
      <c r="I264">
        <v>336</v>
      </c>
      <c r="P264" s="4"/>
    </row>
    <row r="265" spans="3:16" x14ac:dyDescent="0.3">
      <c r="C265" t="s">
        <v>34</v>
      </c>
      <c r="D265" t="s">
        <v>22</v>
      </c>
      <c r="E265" t="s">
        <v>66</v>
      </c>
      <c r="F265" s="3">
        <v>44588</v>
      </c>
      <c r="G265" s="8">
        <v>24696</v>
      </c>
      <c r="H265">
        <v>33</v>
      </c>
      <c r="I265">
        <v>247</v>
      </c>
      <c r="P265" s="4"/>
    </row>
    <row r="266" spans="3:16" x14ac:dyDescent="0.3">
      <c r="C266" t="s">
        <v>31</v>
      </c>
      <c r="D266" t="s">
        <v>25</v>
      </c>
      <c r="E266" t="s">
        <v>74</v>
      </c>
      <c r="F266" s="3">
        <v>44588</v>
      </c>
      <c r="G266" s="8">
        <v>60956</v>
      </c>
      <c r="H266">
        <v>170</v>
      </c>
      <c r="I266">
        <v>1524</v>
      </c>
      <c r="P266" s="4"/>
    </row>
    <row r="267" spans="3:16" x14ac:dyDescent="0.3">
      <c r="C267" t="s">
        <v>51</v>
      </c>
      <c r="D267" t="s">
        <v>23</v>
      </c>
      <c r="E267" t="s">
        <v>53</v>
      </c>
      <c r="F267" s="3">
        <v>44588</v>
      </c>
      <c r="G267" s="8">
        <v>8876</v>
      </c>
      <c r="H267">
        <v>145</v>
      </c>
      <c r="I267">
        <v>247</v>
      </c>
      <c r="P267" s="4"/>
    </row>
    <row r="268" spans="3:16" x14ac:dyDescent="0.3">
      <c r="C268" t="s">
        <v>48</v>
      </c>
      <c r="D268" t="s">
        <v>25</v>
      </c>
      <c r="E268" t="s">
        <v>74</v>
      </c>
      <c r="F268" s="3">
        <v>44588</v>
      </c>
      <c r="G268" s="8">
        <v>12600</v>
      </c>
      <c r="H268">
        <v>70</v>
      </c>
      <c r="I268">
        <v>243</v>
      </c>
      <c r="P268" s="4"/>
    </row>
    <row r="269" spans="3:16" x14ac:dyDescent="0.3">
      <c r="C269" t="s">
        <v>48</v>
      </c>
      <c r="D269" t="s">
        <v>20</v>
      </c>
      <c r="E269" t="s">
        <v>72</v>
      </c>
      <c r="F269" s="3">
        <v>44588</v>
      </c>
      <c r="G269" s="8">
        <v>11872</v>
      </c>
      <c r="H269">
        <v>216</v>
      </c>
      <c r="I269">
        <v>212</v>
      </c>
      <c r="P269" s="4"/>
    </row>
    <row r="270" spans="3:16" x14ac:dyDescent="0.3">
      <c r="C270" t="s">
        <v>29</v>
      </c>
      <c r="D270" t="s">
        <v>23</v>
      </c>
      <c r="E270" t="s">
        <v>58</v>
      </c>
      <c r="F270" s="3">
        <v>44588</v>
      </c>
      <c r="G270" s="8">
        <v>12963.999999999998</v>
      </c>
      <c r="H270">
        <v>199</v>
      </c>
      <c r="I270">
        <v>163</v>
      </c>
      <c r="P270" s="4"/>
    </row>
    <row r="271" spans="3:16" x14ac:dyDescent="0.3">
      <c r="C271" t="s">
        <v>46</v>
      </c>
      <c r="D271" t="s">
        <v>23</v>
      </c>
      <c r="E271" t="s">
        <v>66</v>
      </c>
      <c r="F271" s="3">
        <v>44588</v>
      </c>
      <c r="G271" s="8">
        <v>14420</v>
      </c>
      <c r="H271">
        <v>120</v>
      </c>
      <c r="I271">
        <v>151</v>
      </c>
      <c r="P271" s="4"/>
    </row>
    <row r="272" spans="3:16" x14ac:dyDescent="0.3">
      <c r="C272" t="s">
        <v>33</v>
      </c>
      <c r="D272" t="s">
        <v>23</v>
      </c>
      <c r="E272" t="s">
        <v>71</v>
      </c>
      <c r="F272" s="3">
        <v>44589</v>
      </c>
      <c r="G272" s="8">
        <v>14560</v>
      </c>
      <c r="H272">
        <v>169</v>
      </c>
      <c r="I272">
        <v>174</v>
      </c>
      <c r="P272" s="4"/>
    </row>
    <row r="273" spans="3:16" x14ac:dyDescent="0.3">
      <c r="C273" t="s">
        <v>42</v>
      </c>
      <c r="D273" t="s">
        <v>23</v>
      </c>
      <c r="E273" t="s">
        <v>71</v>
      </c>
      <c r="F273" s="3">
        <v>44589</v>
      </c>
      <c r="G273" s="8">
        <v>5236</v>
      </c>
      <c r="H273">
        <v>294</v>
      </c>
      <c r="I273">
        <v>77</v>
      </c>
      <c r="P273" s="4"/>
    </row>
    <row r="274" spans="3:16" x14ac:dyDescent="0.3">
      <c r="C274" t="s">
        <v>44</v>
      </c>
      <c r="D274" t="s">
        <v>22</v>
      </c>
      <c r="E274" t="s">
        <v>61</v>
      </c>
      <c r="F274" s="3">
        <v>44589</v>
      </c>
      <c r="G274" s="8">
        <v>41384</v>
      </c>
      <c r="H274">
        <v>131</v>
      </c>
      <c r="I274">
        <v>739</v>
      </c>
      <c r="P274" s="4"/>
    </row>
    <row r="275" spans="3:16" x14ac:dyDescent="0.3">
      <c r="C275" t="s">
        <v>46</v>
      </c>
      <c r="D275" t="s">
        <v>23</v>
      </c>
      <c r="E275" t="s">
        <v>57</v>
      </c>
      <c r="F275" s="3">
        <v>44589</v>
      </c>
      <c r="G275" s="8">
        <v>4284</v>
      </c>
      <c r="H275">
        <v>359</v>
      </c>
      <c r="I275">
        <v>54</v>
      </c>
      <c r="P275" s="4"/>
    </row>
    <row r="276" spans="3:16" x14ac:dyDescent="0.3">
      <c r="C276" t="s">
        <v>42</v>
      </c>
      <c r="D276" t="s">
        <v>20</v>
      </c>
      <c r="E276" t="s">
        <v>74</v>
      </c>
      <c r="F276" s="3">
        <v>44589</v>
      </c>
      <c r="G276" s="8">
        <v>25312</v>
      </c>
      <c r="H276">
        <v>119</v>
      </c>
      <c r="I276">
        <v>791</v>
      </c>
      <c r="P276" s="4"/>
    </row>
    <row r="277" spans="3:16" x14ac:dyDescent="0.3">
      <c r="C277" t="s">
        <v>38</v>
      </c>
      <c r="D277" t="s">
        <v>23</v>
      </c>
      <c r="E277" t="s">
        <v>64</v>
      </c>
      <c r="F277" s="3">
        <v>44589</v>
      </c>
      <c r="G277" s="8">
        <v>7280</v>
      </c>
      <c r="H277">
        <v>143</v>
      </c>
      <c r="I277">
        <v>68</v>
      </c>
      <c r="P277" s="4"/>
    </row>
    <row r="278" spans="3:16" x14ac:dyDescent="0.3">
      <c r="C278" t="s">
        <v>40</v>
      </c>
      <c r="D278" t="s">
        <v>22</v>
      </c>
      <c r="E278" t="s">
        <v>62</v>
      </c>
      <c r="F278" s="3">
        <v>44589</v>
      </c>
      <c r="G278" s="8">
        <v>13748</v>
      </c>
      <c r="H278">
        <v>179</v>
      </c>
      <c r="I278">
        <v>157</v>
      </c>
      <c r="P278" s="4"/>
    </row>
    <row r="279" spans="3:16" x14ac:dyDescent="0.3">
      <c r="C279" t="s">
        <v>48</v>
      </c>
      <c r="D279" t="s">
        <v>20</v>
      </c>
      <c r="E279" t="s">
        <v>60</v>
      </c>
      <c r="F279" s="3">
        <v>44589</v>
      </c>
      <c r="G279" s="8">
        <v>18200</v>
      </c>
      <c r="H279">
        <v>214</v>
      </c>
      <c r="I279">
        <v>455</v>
      </c>
      <c r="P279" s="4"/>
    </row>
    <row r="280" spans="3:16" x14ac:dyDescent="0.3">
      <c r="C280" t="s">
        <v>28</v>
      </c>
      <c r="D280" t="s">
        <v>23</v>
      </c>
      <c r="E280" t="s">
        <v>66</v>
      </c>
      <c r="F280" s="3">
        <v>44589</v>
      </c>
      <c r="G280" s="8">
        <v>11872</v>
      </c>
      <c r="H280">
        <v>259</v>
      </c>
      <c r="I280">
        <v>110</v>
      </c>
      <c r="P280" s="4"/>
    </row>
    <row r="281" spans="3:16" x14ac:dyDescent="0.3">
      <c r="C281" t="s">
        <v>45</v>
      </c>
      <c r="D281" t="s">
        <v>21</v>
      </c>
      <c r="E281" t="s">
        <v>59</v>
      </c>
      <c r="F281" s="3">
        <v>44589</v>
      </c>
      <c r="G281" s="8">
        <v>50260</v>
      </c>
      <c r="H281">
        <v>4</v>
      </c>
      <c r="I281">
        <v>898</v>
      </c>
      <c r="P281" s="4"/>
    </row>
    <row r="282" spans="3:16" x14ac:dyDescent="0.3">
      <c r="C282" t="s">
        <v>48</v>
      </c>
      <c r="D282" t="s">
        <v>23</v>
      </c>
      <c r="E282" t="s">
        <v>54</v>
      </c>
      <c r="F282" s="3">
        <v>44589</v>
      </c>
      <c r="G282" s="8">
        <v>32984</v>
      </c>
      <c r="H282">
        <v>294</v>
      </c>
      <c r="I282">
        <v>318</v>
      </c>
      <c r="P282" s="4"/>
    </row>
    <row r="283" spans="3:16" x14ac:dyDescent="0.3">
      <c r="C283" t="s">
        <v>40</v>
      </c>
      <c r="D283" t="s">
        <v>22</v>
      </c>
      <c r="E283" t="s">
        <v>58</v>
      </c>
      <c r="F283" s="3">
        <v>44589</v>
      </c>
      <c r="G283" s="8">
        <v>4760</v>
      </c>
      <c r="H283">
        <v>137</v>
      </c>
      <c r="I283">
        <v>70</v>
      </c>
      <c r="P283" s="4"/>
    </row>
    <row r="284" spans="3:16" x14ac:dyDescent="0.3">
      <c r="C284" t="s">
        <v>52</v>
      </c>
      <c r="D284" t="s">
        <v>25</v>
      </c>
      <c r="E284" t="s">
        <v>61</v>
      </c>
      <c r="F284" s="3">
        <v>44589</v>
      </c>
      <c r="G284" s="8">
        <v>13132</v>
      </c>
      <c r="H284">
        <v>146</v>
      </c>
      <c r="I284">
        <v>183</v>
      </c>
      <c r="P284" s="4"/>
    </row>
    <row r="285" spans="3:16" x14ac:dyDescent="0.3">
      <c r="C285" t="s">
        <v>39</v>
      </c>
      <c r="D285" t="s">
        <v>19</v>
      </c>
      <c r="E285" t="s">
        <v>69</v>
      </c>
      <c r="F285" s="3">
        <v>44589</v>
      </c>
      <c r="G285" s="8">
        <v>12348</v>
      </c>
      <c r="H285">
        <v>300</v>
      </c>
      <c r="I285">
        <v>115</v>
      </c>
      <c r="P285" s="4"/>
    </row>
    <row r="286" spans="3:16" x14ac:dyDescent="0.3">
      <c r="C286" t="s">
        <v>33</v>
      </c>
      <c r="D286" t="s">
        <v>22</v>
      </c>
      <c r="E286" t="s">
        <v>62</v>
      </c>
      <c r="F286" s="3">
        <v>44589</v>
      </c>
      <c r="G286" s="8">
        <v>26124</v>
      </c>
      <c r="H286">
        <v>244</v>
      </c>
      <c r="I286">
        <v>297</v>
      </c>
      <c r="P286" s="4"/>
    </row>
    <row r="287" spans="3:16" x14ac:dyDescent="0.3">
      <c r="C287" t="s">
        <v>47</v>
      </c>
      <c r="D287" t="s">
        <v>21</v>
      </c>
      <c r="E287" t="s">
        <v>60</v>
      </c>
      <c r="F287" s="3">
        <v>44589</v>
      </c>
      <c r="G287" s="8">
        <v>16912</v>
      </c>
      <c r="H287">
        <v>55</v>
      </c>
      <c r="I287">
        <v>249</v>
      </c>
      <c r="P287" s="4"/>
    </row>
    <row r="288" spans="3:16" x14ac:dyDescent="0.3">
      <c r="C288" t="s">
        <v>52</v>
      </c>
      <c r="D288" t="s">
        <v>21</v>
      </c>
      <c r="E288" t="s">
        <v>73</v>
      </c>
      <c r="F288" s="3">
        <v>44589</v>
      </c>
      <c r="G288" s="8">
        <v>40376</v>
      </c>
      <c r="H288">
        <v>118</v>
      </c>
      <c r="I288">
        <v>389</v>
      </c>
      <c r="P288" s="4"/>
    </row>
    <row r="289" spans="3:16" x14ac:dyDescent="0.3">
      <c r="C289" t="s">
        <v>51</v>
      </c>
      <c r="D289" t="s">
        <v>25</v>
      </c>
      <c r="E289" t="s">
        <v>54</v>
      </c>
      <c r="F289" s="3">
        <v>44589</v>
      </c>
      <c r="G289" s="8">
        <v>728</v>
      </c>
      <c r="H289">
        <v>46</v>
      </c>
      <c r="I289">
        <v>6</v>
      </c>
      <c r="P289" s="4"/>
    </row>
    <row r="290" spans="3:16" x14ac:dyDescent="0.3">
      <c r="C290" t="s">
        <v>34</v>
      </c>
      <c r="D290" t="s">
        <v>25</v>
      </c>
      <c r="E290" t="s">
        <v>60</v>
      </c>
      <c r="F290" s="3">
        <v>44589</v>
      </c>
      <c r="G290" s="8">
        <v>2464</v>
      </c>
      <c r="H290">
        <v>151</v>
      </c>
      <c r="I290">
        <v>37</v>
      </c>
      <c r="P290" s="4"/>
    </row>
    <row r="291" spans="3:16" x14ac:dyDescent="0.3">
      <c r="C291" t="s">
        <v>52</v>
      </c>
      <c r="D291" t="s">
        <v>21</v>
      </c>
      <c r="E291" t="s">
        <v>67</v>
      </c>
      <c r="F291" s="3">
        <v>44590</v>
      </c>
      <c r="G291" s="8">
        <v>48524</v>
      </c>
      <c r="H291">
        <v>121</v>
      </c>
      <c r="I291">
        <v>809</v>
      </c>
      <c r="P291" s="4"/>
    </row>
    <row r="292" spans="3:16" x14ac:dyDescent="0.3">
      <c r="C292" t="s">
        <v>38</v>
      </c>
      <c r="D292" t="s">
        <v>21</v>
      </c>
      <c r="E292" t="s">
        <v>66</v>
      </c>
      <c r="F292" s="3">
        <v>44590</v>
      </c>
      <c r="G292" s="8">
        <v>9576</v>
      </c>
      <c r="H292">
        <v>323</v>
      </c>
      <c r="I292">
        <v>93</v>
      </c>
      <c r="P292" s="4"/>
    </row>
    <row r="293" spans="3:16" x14ac:dyDescent="0.3">
      <c r="C293" t="s">
        <v>43</v>
      </c>
      <c r="D293" t="s">
        <v>22</v>
      </c>
      <c r="E293" t="s">
        <v>60</v>
      </c>
      <c r="F293" s="3">
        <v>44590</v>
      </c>
      <c r="G293" s="8">
        <v>57148</v>
      </c>
      <c r="H293">
        <v>89</v>
      </c>
      <c r="I293">
        <v>841</v>
      </c>
      <c r="P293" s="4"/>
    </row>
    <row r="294" spans="3:16" x14ac:dyDescent="0.3">
      <c r="C294" t="s">
        <v>42</v>
      </c>
      <c r="D294" t="s">
        <v>25</v>
      </c>
      <c r="E294" t="s">
        <v>70</v>
      </c>
      <c r="F294" s="3">
        <v>44590</v>
      </c>
      <c r="G294" s="8">
        <v>43764</v>
      </c>
      <c r="H294">
        <v>185</v>
      </c>
      <c r="I294">
        <v>730</v>
      </c>
      <c r="P294" s="4"/>
    </row>
    <row r="295" spans="3:16" x14ac:dyDescent="0.3">
      <c r="C295" t="s">
        <v>52</v>
      </c>
      <c r="D295" t="s">
        <v>20</v>
      </c>
      <c r="E295" t="s">
        <v>66</v>
      </c>
      <c r="F295" s="3">
        <v>44590</v>
      </c>
      <c r="G295" s="8">
        <v>31108</v>
      </c>
      <c r="H295">
        <v>345</v>
      </c>
      <c r="I295">
        <v>260</v>
      </c>
      <c r="P295" s="4"/>
    </row>
    <row r="296" spans="3:16" x14ac:dyDescent="0.3">
      <c r="C296" t="s">
        <v>37</v>
      </c>
      <c r="D296" t="s">
        <v>23</v>
      </c>
      <c r="E296" t="s">
        <v>53</v>
      </c>
      <c r="F296" s="3">
        <v>44590</v>
      </c>
      <c r="G296" s="8">
        <v>37744</v>
      </c>
      <c r="H296">
        <v>7</v>
      </c>
      <c r="I296">
        <v>858</v>
      </c>
      <c r="P296" s="4"/>
    </row>
    <row r="297" spans="3:16" x14ac:dyDescent="0.3">
      <c r="C297" t="s">
        <v>38</v>
      </c>
      <c r="D297" t="s">
        <v>23</v>
      </c>
      <c r="E297" t="s">
        <v>65</v>
      </c>
      <c r="F297" s="3">
        <v>44590</v>
      </c>
      <c r="G297" s="8">
        <v>5068</v>
      </c>
      <c r="H297">
        <v>104</v>
      </c>
      <c r="I297">
        <v>116</v>
      </c>
      <c r="P297" s="4"/>
    </row>
    <row r="298" spans="3:16" x14ac:dyDescent="0.3">
      <c r="C298" t="s">
        <v>38</v>
      </c>
      <c r="D298" t="s">
        <v>21</v>
      </c>
      <c r="E298" t="s">
        <v>64</v>
      </c>
      <c r="F298" s="3">
        <v>44590</v>
      </c>
      <c r="G298" s="8">
        <v>35224</v>
      </c>
      <c r="H298">
        <v>32</v>
      </c>
      <c r="I298">
        <v>327</v>
      </c>
      <c r="P298" s="4"/>
    </row>
    <row r="299" spans="3:16" x14ac:dyDescent="0.3">
      <c r="C299" t="s">
        <v>37</v>
      </c>
      <c r="D299" t="s">
        <v>20</v>
      </c>
      <c r="E299" t="s">
        <v>62</v>
      </c>
      <c r="F299" s="3">
        <v>44590</v>
      </c>
      <c r="G299" s="8">
        <v>14560</v>
      </c>
      <c r="H299">
        <v>403</v>
      </c>
      <c r="I299">
        <v>243</v>
      </c>
      <c r="P299" s="4"/>
    </row>
    <row r="300" spans="3:16" x14ac:dyDescent="0.3">
      <c r="C300" t="s">
        <v>38</v>
      </c>
      <c r="D300" t="s">
        <v>20</v>
      </c>
      <c r="E300" t="s">
        <v>73</v>
      </c>
      <c r="F300" s="3">
        <v>44590</v>
      </c>
      <c r="G300" s="8">
        <v>19600</v>
      </c>
      <c r="H300">
        <v>239</v>
      </c>
      <c r="I300">
        <v>182</v>
      </c>
      <c r="P300" s="4"/>
    </row>
    <row r="301" spans="3:16" x14ac:dyDescent="0.3">
      <c r="C301" t="s">
        <v>49</v>
      </c>
      <c r="D301" t="s">
        <v>19</v>
      </c>
      <c r="E301" t="s">
        <v>60</v>
      </c>
      <c r="F301" s="3">
        <v>44590</v>
      </c>
      <c r="G301" s="8">
        <v>22232</v>
      </c>
      <c r="H301">
        <v>219</v>
      </c>
      <c r="I301">
        <v>348</v>
      </c>
      <c r="P301" s="4"/>
    </row>
    <row r="302" spans="3:16" x14ac:dyDescent="0.3">
      <c r="C302" t="s">
        <v>35</v>
      </c>
      <c r="D302" t="s">
        <v>25</v>
      </c>
      <c r="E302" t="s">
        <v>70</v>
      </c>
      <c r="F302" s="3">
        <v>44590</v>
      </c>
      <c r="G302" s="8">
        <v>36568</v>
      </c>
      <c r="H302">
        <v>1</v>
      </c>
      <c r="I302">
        <v>436</v>
      </c>
      <c r="P302" s="4"/>
    </row>
    <row r="303" spans="3:16" x14ac:dyDescent="0.3">
      <c r="C303" t="s">
        <v>29</v>
      </c>
      <c r="D303" t="s">
        <v>20</v>
      </c>
      <c r="E303" t="s">
        <v>58</v>
      </c>
      <c r="F303" s="3">
        <v>44590</v>
      </c>
      <c r="G303" s="8">
        <v>14056</v>
      </c>
      <c r="H303">
        <v>143</v>
      </c>
      <c r="I303">
        <v>235</v>
      </c>
      <c r="P303" s="4"/>
    </row>
    <row r="304" spans="3:16" x14ac:dyDescent="0.3">
      <c r="C304" t="s">
        <v>50</v>
      </c>
      <c r="D304" t="s">
        <v>23</v>
      </c>
      <c r="E304" t="s">
        <v>59</v>
      </c>
      <c r="F304" s="3">
        <v>44590</v>
      </c>
      <c r="G304" s="8">
        <v>560</v>
      </c>
      <c r="H304">
        <v>91</v>
      </c>
      <c r="I304">
        <v>10</v>
      </c>
      <c r="P304" s="4"/>
    </row>
    <row r="305" spans="3:16" x14ac:dyDescent="0.3">
      <c r="C305" t="s">
        <v>46</v>
      </c>
      <c r="D305" t="s">
        <v>20</v>
      </c>
      <c r="E305" t="s">
        <v>55</v>
      </c>
      <c r="F305" s="3">
        <v>44593</v>
      </c>
      <c r="G305" s="8">
        <v>47376</v>
      </c>
      <c r="H305">
        <v>211</v>
      </c>
      <c r="I305">
        <v>439</v>
      </c>
      <c r="P305" s="4"/>
    </row>
    <row r="306" spans="3:16" x14ac:dyDescent="0.3">
      <c r="C306" t="s">
        <v>30</v>
      </c>
      <c r="D306" t="s">
        <v>25</v>
      </c>
      <c r="E306" t="s">
        <v>54</v>
      </c>
      <c r="F306" s="3">
        <v>44593</v>
      </c>
      <c r="G306" s="8">
        <v>26068</v>
      </c>
      <c r="H306">
        <v>54</v>
      </c>
      <c r="I306">
        <v>233</v>
      </c>
      <c r="P306" s="4"/>
    </row>
    <row r="307" spans="3:16" x14ac:dyDescent="0.3">
      <c r="C307" t="s">
        <v>38</v>
      </c>
      <c r="D307" t="s">
        <v>22</v>
      </c>
      <c r="E307" t="s">
        <v>54</v>
      </c>
      <c r="F307" s="3">
        <v>44593</v>
      </c>
      <c r="G307" s="8">
        <v>34860</v>
      </c>
      <c r="H307">
        <v>24</v>
      </c>
      <c r="I307">
        <v>282</v>
      </c>
      <c r="P307" s="4"/>
    </row>
    <row r="308" spans="3:16" x14ac:dyDescent="0.3">
      <c r="C308" t="s">
        <v>32</v>
      </c>
      <c r="D308" t="s">
        <v>22</v>
      </c>
      <c r="E308" t="s">
        <v>63</v>
      </c>
      <c r="F308" s="3">
        <v>44593</v>
      </c>
      <c r="G308" s="8">
        <v>19404</v>
      </c>
      <c r="H308">
        <v>455</v>
      </c>
      <c r="I308">
        <v>180</v>
      </c>
      <c r="P308" s="4"/>
    </row>
    <row r="309" spans="3:16" x14ac:dyDescent="0.3">
      <c r="C309" t="s">
        <v>28</v>
      </c>
      <c r="D309" t="s">
        <v>21</v>
      </c>
      <c r="E309" t="s">
        <v>63</v>
      </c>
      <c r="F309" s="3">
        <v>44593</v>
      </c>
      <c r="G309" s="8">
        <v>43932</v>
      </c>
      <c r="H309">
        <v>185</v>
      </c>
      <c r="I309">
        <v>379</v>
      </c>
      <c r="P309" s="4"/>
    </row>
    <row r="310" spans="3:16" x14ac:dyDescent="0.3">
      <c r="C310" t="s">
        <v>51</v>
      </c>
      <c r="D310" t="s">
        <v>19</v>
      </c>
      <c r="E310" t="s">
        <v>72</v>
      </c>
      <c r="F310" s="3">
        <v>44593</v>
      </c>
      <c r="G310" s="8">
        <v>13160</v>
      </c>
      <c r="H310">
        <v>75</v>
      </c>
      <c r="I310">
        <v>329</v>
      </c>
      <c r="P310" s="4"/>
    </row>
    <row r="311" spans="3:16" x14ac:dyDescent="0.3">
      <c r="C311" t="s">
        <v>42</v>
      </c>
      <c r="D311" t="s">
        <v>19</v>
      </c>
      <c r="E311" t="s">
        <v>63</v>
      </c>
      <c r="F311" s="3">
        <v>44593</v>
      </c>
      <c r="G311" s="8">
        <v>26180</v>
      </c>
      <c r="H311">
        <v>86</v>
      </c>
      <c r="I311">
        <v>212</v>
      </c>
      <c r="P311" s="4"/>
    </row>
    <row r="312" spans="3:16" x14ac:dyDescent="0.3">
      <c r="C312" t="s">
        <v>30</v>
      </c>
      <c r="D312" t="s">
        <v>23</v>
      </c>
      <c r="E312" t="s">
        <v>74</v>
      </c>
      <c r="F312" s="3">
        <v>44593</v>
      </c>
      <c r="G312" s="8">
        <v>1764.0000000000002</v>
      </c>
      <c r="H312">
        <v>7</v>
      </c>
      <c r="I312">
        <v>45</v>
      </c>
      <c r="P312" s="4"/>
    </row>
    <row r="313" spans="3:16" x14ac:dyDescent="0.3">
      <c r="C313" t="s">
        <v>45</v>
      </c>
      <c r="D313" t="s">
        <v>22</v>
      </c>
      <c r="E313" t="s">
        <v>62</v>
      </c>
      <c r="F313" s="3">
        <v>44593</v>
      </c>
      <c r="G313" s="8">
        <v>39396</v>
      </c>
      <c r="H313">
        <v>75</v>
      </c>
      <c r="I313">
        <v>580</v>
      </c>
      <c r="P313" s="4"/>
    </row>
    <row r="314" spans="3:16" x14ac:dyDescent="0.3">
      <c r="C314" t="s">
        <v>40</v>
      </c>
      <c r="D314" t="s">
        <v>25</v>
      </c>
      <c r="E314" t="s">
        <v>60</v>
      </c>
      <c r="F314" s="3">
        <v>44593</v>
      </c>
      <c r="G314" s="8">
        <v>12292</v>
      </c>
      <c r="H314">
        <v>9</v>
      </c>
      <c r="I314">
        <v>308</v>
      </c>
      <c r="P314" s="4"/>
    </row>
    <row r="315" spans="3:16" x14ac:dyDescent="0.3">
      <c r="C315" t="s">
        <v>48</v>
      </c>
      <c r="D315" t="s">
        <v>21</v>
      </c>
      <c r="E315" t="s">
        <v>63</v>
      </c>
      <c r="F315" s="3">
        <v>44593</v>
      </c>
      <c r="G315" s="8">
        <v>17808</v>
      </c>
      <c r="H315">
        <v>75</v>
      </c>
      <c r="I315">
        <v>149</v>
      </c>
      <c r="P315" s="4"/>
    </row>
    <row r="316" spans="3:16" x14ac:dyDescent="0.3">
      <c r="C316" t="s">
        <v>43</v>
      </c>
      <c r="D316" t="s">
        <v>23</v>
      </c>
      <c r="E316" t="s">
        <v>56</v>
      </c>
      <c r="F316" s="3">
        <v>44593</v>
      </c>
      <c r="G316" s="8">
        <v>40880</v>
      </c>
      <c r="H316">
        <v>105</v>
      </c>
      <c r="I316">
        <v>538</v>
      </c>
      <c r="P316" s="4"/>
    </row>
    <row r="317" spans="3:16" x14ac:dyDescent="0.3">
      <c r="C317" t="s">
        <v>40</v>
      </c>
      <c r="D317" t="s">
        <v>20</v>
      </c>
      <c r="E317" t="s">
        <v>74</v>
      </c>
      <c r="F317" s="3">
        <v>44593</v>
      </c>
      <c r="G317" s="8">
        <v>12600</v>
      </c>
      <c r="H317">
        <v>11</v>
      </c>
      <c r="I317">
        <v>210</v>
      </c>
      <c r="P317" s="4"/>
    </row>
    <row r="318" spans="3:16" x14ac:dyDescent="0.3">
      <c r="C318" t="s">
        <v>38</v>
      </c>
      <c r="D318" t="s">
        <v>21</v>
      </c>
      <c r="E318" t="s">
        <v>67</v>
      </c>
      <c r="F318" s="3">
        <v>44593</v>
      </c>
      <c r="G318" s="8">
        <v>24332</v>
      </c>
      <c r="H318">
        <v>43</v>
      </c>
      <c r="I318">
        <v>381</v>
      </c>
      <c r="P318" s="4"/>
    </row>
    <row r="319" spans="3:16" x14ac:dyDescent="0.3">
      <c r="C319" t="s">
        <v>39</v>
      </c>
      <c r="D319" t="s">
        <v>20</v>
      </c>
      <c r="E319" t="s">
        <v>65</v>
      </c>
      <c r="F319" s="3">
        <v>44593</v>
      </c>
      <c r="G319" s="8">
        <v>56252</v>
      </c>
      <c r="H319">
        <v>140</v>
      </c>
      <c r="I319">
        <v>1407</v>
      </c>
      <c r="P319" s="4"/>
    </row>
    <row r="320" spans="3:16" x14ac:dyDescent="0.3">
      <c r="C320" t="s">
        <v>38</v>
      </c>
      <c r="D320" t="s">
        <v>20</v>
      </c>
      <c r="E320" t="s">
        <v>74</v>
      </c>
      <c r="F320" s="3">
        <v>44593</v>
      </c>
      <c r="G320" s="8">
        <v>18312</v>
      </c>
      <c r="H320">
        <v>256</v>
      </c>
      <c r="I320">
        <v>306</v>
      </c>
      <c r="P320" s="4"/>
    </row>
    <row r="321" spans="3:16" x14ac:dyDescent="0.3">
      <c r="C321" t="s">
        <v>50</v>
      </c>
      <c r="D321" t="s">
        <v>22</v>
      </c>
      <c r="E321" t="s">
        <v>60</v>
      </c>
      <c r="F321" s="3">
        <v>44593</v>
      </c>
      <c r="G321" s="8">
        <v>25816</v>
      </c>
      <c r="H321">
        <v>21</v>
      </c>
      <c r="I321">
        <v>461</v>
      </c>
      <c r="P321" s="4"/>
    </row>
    <row r="322" spans="3:16" x14ac:dyDescent="0.3">
      <c r="C322" t="s">
        <v>46</v>
      </c>
      <c r="D322" t="s">
        <v>21</v>
      </c>
      <c r="E322" t="s">
        <v>69</v>
      </c>
      <c r="F322" s="3">
        <v>44594</v>
      </c>
      <c r="G322" s="8">
        <v>26600</v>
      </c>
      <c r="H322">
        <v>166</v>
      </c>
      <c r="I322">
        <v>256</v>
      </c>
      <c r="P322" s="4"/>
    </row>
    <row r="323" spans="3:16" x14ac:dyDescent="0.3">
      <c r="C323" t="s">
        <v>28</v>
      </c>
      <c r="D323" t="s">
        <v>22</v>
      </c>
      <c r="E323" t="s">
        <v>68</v>
      </c>
      <c r="F323" s="3">
        <v>44594</v>
      </c>
      <c r="G323" s="8">
        <v>9744</v>
      </c>
      <c r="H323">
        <v>203</v>
      </c>
      <c r="I323">
        <v>94</v>
      </c>
      <c r="P323" s="4"/>
    </row>
    <row r="324" spans="3:16" x14ac:dyDescent="0.3">
      <c r="C324" t="s">
        <v>51</v>
      </c>
      <c r="D324" t="s">
        <v>25</v>
      </c>
      <c r="E324" t="s">
        <v>62</v>
      </c>
      <c r="F324" s="3">
        <v>44594</v>
      </c>
      <c r="G324" s="8">
        <v>27776</v>
      </c>
      <c r="H324">
        <v>33</v>
      </c>
      <c r="I324">
        <v>331</v>
      </c>
      <c r="P324" s="4"/>
    </row>
    <row r="325" spans="3:16" x14ac:dyDescent="0.3">
      <c r="C325" t="s">
        <v>32</v>
      </c>
      <c r="D325" t="s">
        <v>22</v>
      </c>
      <c r="E325" t="s">
        <v>64</v>
      </c>
      <c r="F325" s="3">
        <v>44594</v>
      </c>
      <c r="G325" s="8">
        <v>79268</v>
      </c>
      <c r="H325">
        <v>126</v>
      </c>
      <c r="I325">
        <v>684</v>
      </c>
      <c r="P325" s="4"/>
    </row>
    <row r="326" spans="3:16" x14ac:dyDescent="0.3">
      <c r="C326" t="s">
        <v>28</v>
      </c>
      <c r="D326" t="s">
        <v>22</v>
      </c>
      <c r="E326" t="s">
        <v>61</v>
      </c>
      <c r="F326" s="3">
        <v>44594</v>
      </c>
      <c r="G326" s="8">
        <v>14084</v>
      </c>
      <c r="H326">
        <v>50</v>
      </c>
      <c r="I326">
        <v>235</v>
      </c>
      <c r="P326" s="4"/>
    </row>
    <row r="327" spans="3:16" x14ac:dyDescent="0.3">
      <c r="C327" t="s">
        <v>43</v>
      </c>
      <c r="D327" t="s">
        <v>21</v>
      </c>
      <c r="E327" t="s">
        <v>64</v>
      </c>
      <c r="F327" s="3">
        <v>44594</v>
      </c>
      <c r="G327" s="8">
        <v>41832</v>
      </c>
      <c r="H327">
        <v>546</v>
      </c>
      <c r="I327">
        <v>327</v>
      </c>
      <c r="P327" s="4"/>
    </row>
    <row r="328" spans="3:16" x14ac:dyDescent="0.3">
      <c r="C328" t="s">
        <v>52</v>
      </c>
      <c r="D328" t="s">
        <v>25</v>
      </c>
      <c r="E328" t="s">
        <v>71</v>
      </c>
      <c r="F328" s="3">
        <v>44594</v>
      </c>
      <c r="G328" s="8">
        <v>5208</v>
      </c>
      <c r="H328">
        <v>401</v>
      </c>
      <c r="I328">
        <v>57</v>
      </c>
      <c r="P328" s="4"/>
    </row>
    <row r="329" spans="3:16" x14ac:dyDescent="0.3">
      <c r="C329" t="s">
        <v>41</v>
      </c>
      <c r="D329" t="s">
        <v>19</v>
      </c>
      <c r="E329" t="s">
        <v>64</v>
      </c>
      <c r="F329" s="3">
        <v>44594</v>
      </c>
      <c r="G329" s="8">
        <v>31808</v>
      </c>
      <c r="H329">
        <v>221</v>
      </c>
      <c r="I329">
        <v>249</v>
      </c>
      <c r="P329" s="4"/>
    </row>
    <row r="330" spans="3:16" x14ac:dyDescent="0.3">
      <c r="C330" t="s">
        <v>44</v>
      </c>
      <c r="D330" t="s">
        <v>19</v>
      </c>
      <c r="E330" t="s">
        <v>59</v>
      </c>
      <c r="F330" s="3">
        <v>44594</v>
      </c>
      <c r="G330" s="8">
        <v>19012</v>
      </c>
      <c r="H330">
        <v>133</v>
      </c>
      <c r="I330">
        <v>265</v>
      </c>
      <c r="P330" s="4"/>
    </row>
    <row r="331" spans="3:16" x14ac:dyDescent="0.3">
      <c r="C331" t="s">
        <v>42</v>
      </c>
      <c r="D331" t="s">
        <v>22</v>
      </c>
      <c r="E331" t="s">
        <v>56</v>
      </c>
      <c r="F331" s="3">
        <v>44594</v>
      </c>
      <c r="G331" s="8">
        <v>45808</v>
      </c>
      <c r="H331">
        <v>81</v>
      </c>
      <c r="I331">
        <v>546</v>
      </c>
      <c r="P331" s="4"/>
    </row>
    <row r="332" spans="3:16" x14ac:dyDescent="0.3">
      <c r="C332" t="s">
        <v>30</v>
      </c>
      <c r="D332" t="s">
        <v>22</v>
      </c>
      <c r="E332" t="s">
        <v>55</v>
      </c>
      <c r="F332" s="3">
        <v>44594</v>
      </c>
      <c r="G332" s="8">
        <v>37380</v>
      </c>
      <c r="H332">
        <v>124</v>
      </c>
      <c r="I332">
        <v>390</v>
      </c>
      <c r="P332" s="4"/>
    </row>
    <row r="333" spans="3:16" x14ac:dyDescent="0.3">
      <c r="C333" t="s">
        <v>47</v>
      </c>
      <c r="D333" t="s">
        <v>22</v>
      </c>
      <c r="E333" t="s">
        <v>58</v>
      </c>
      <c r="F333" s="3">
        <v>44594</v>
      </c>
      <c r="G333" s="8">
        <v>29960</v>
      </c>
      <c r="H333">
        <v>172</v>
      </c>
      <c r="I333">
        <v>357</v>
      </c>
      <c r="P333" s="4"/>
    </row>
    <row r="334" spans="3:16" x14ac:dyDescent="0.3">
      <c r="C334" t="s">
        <v>35</v>
      </c>
      <c r="D334" t="s">
        <v>22</v>
      </c>
      <c r="E334" t="s">
        <v>63</v>
      </c>
      <c r="F334" s="3">
        <v>44594</v>
      </c>
      <c r="G334" s="8">
        <v>6076</v>
      </c>
      <c r="H334">
        <v>127</v>
      </c>
      <c r="I334">
        <v>57</v>
      </c>
      <c r="P334" s="4"/>
    </row>
    <row r="335" spans="3:16" x14ac:dyDescent="0.3">
      <c r="C335" t="s">
        <v>40</v>
      </c>
      <c r="D335" t="s">
        <v>20</v>
      </c>
      <c r="E335" t="s">
        <v>67</v>
      </c>
      <c r="F335" s="3">
        <v>44594</v>
      </c>
      <c r="G335" s="8">
        <v>12348.000000000002</v>
      </c>
      <c r="H335">
        <v>135</v>
      </c>
      <c r="I335">
        <v>155</v>
      </c>
      <c r="P335" s="4"/>
    </row>
    <row r="336" spans="3:16" x14ac:dyDescent="0.3">
      <c r="C336" t="s">
        <v>37</v>
      </c>
      <c r="D336" t="s">
        <v>20</v>
      </c>
      <c r="E336" t="s">
        <v>67</v>
      </c>
      <c r="F336" s="3">
        <v>44594</v>
      </c>
      <c r="G336" s="8">
        <v>9408</v>
      </c>
      <c r="H336">
        <v>178</v>
      </c>
      <c r="I336">
        <v>168</v>
      </c>
      <c r="P336" s="4"/>
    </row>
    <row r="337" spans="3:16" x14ac:dyDescent="0.3">
      <c r="C337" t="s">
        <v>48</v>
      </c>
      <c r="D337" t="s">
        <v>23</v>
      </c>
      <c r="E337" t="s">
        <v>72</v>
      </c>
      <c r="F337" s="3">
        <v>44594</v>
      </c>
      <c r="G337" s="8">
        <v>46312</v>
      </c>
      <c r="H337">
        <v>76</v>
      </c>
      <c r="I337">
        <v>891</v>
      </c>
      <c r="P337" s="4"/>
    </row>
    <row r="338" spans="3:16" x14ac:dyDescent="0.3">
      <c r="C338" t="s">
        <v>42</v>
      </c>
      <c r="D338" t="s">
        <v>21</v>
      </c>
      <c r="E338" t="s">
        <v>68</v>
      </c>
      <c r="F338" s="3">
        <v>44594</v>
      </c>
      <c r="G338" s="8">
        <v>1848</v>
      </c>
      <c r="H338">
        <v>223</v>
      </c>
      <c r="I338">
        <v>22</v>
      </c>
      <c r="P338" s="4"/>
    </row>
    <row r="339" spans="3:16" x14ac:dyDescent="0.3">
      <c r="C339" t="s">
        <v>52</v>
      </c>
      <c r="D339" t="s">
        <v>22</v>
      </c>
      <c r="E339" t="s">
        <v>73</v>
      </c>
      <c r="F339" s="3">
        <v>44595</v>
      </c>
      <c r="G339" s="8">
        <v>27664</v>
      </c>
      <c r="H339">
        <v>32</v>
      </c>
      <c r="I339">
        <v>315</v>
      </c>
      <c r="P339" s="4"/>
    </row>
    <row r="340" spans="3:16" x14ac:dyDescent="0.3">
      <c r="C340" t="s">
        <v>42</v>
      </c>
      <c r="D340" t="s">
        <v>22</v>
      </c>
      <c r="E340" t="s">
        <v>53</v>
      </c>
      <c r="F340" s="3">
        <v>44595</v>
      </c>
      <c r="G340" s="8">
        <v>12992</v>
      </c>
      <c r="H340">
        <v>101</v>
      </c>
      <c r="I340">
        <v>542</v>
      </c>
      <c r="P340" s="4"/>
    </row>
    <row r="341" spans="3:16" x14ac:dyDescent="0.3">
      <c r="C341" t="s">
        <v>35</v>
      </c>
      <c r="D341" t="s">
        <v>23</v>
      </c>
      <c r="E341" t="s">
        <v>54</v>
      </c>
      <c r="F341" s="3">
        <v>44595</v>
      </c>
      <c r="G341" s="8">
        <v>25900</v>
      </c>
      <c r="H341">
        <v>431</v>
      </c>
      <c r="I341">
        <v>240</v>
      </c>
      <c r="P341" s="4"/>
    </row>
    <row r="342" spans="3:16" x14ac:dyDescent="0.3">
      <c r="C342" t="s">
        <v>36</v>
      </c>
      <c r="D342" t="s">
        <v>20</v>
      </c>
      <c r="E342" t="s">
        <v>68</v>
      </c>
      <c r="F342" s="3">
        <v>44595</v>
      </c>
      <c r="G342" s="8">
        <v>36036</v>
      </c>
      <c r="H342">
        <v>129</v>
      </c>
      <c r="I342">
        <v>501</v>
      </c>
      <c r="P342" s="4"/>
    </row>
    <row r="343" spans="3:16" x14ac:dyDescent="0.3">
      <c r="C343" t="s">
        <v>48</v>
      </c>
      <c r="D343" t="s">
        <v>23</v>
      </c>
      <c r="E343" t="s">
        <v>60</v>
      </c>
      <c r="F343" s="3">
        <v>44595</v>
      </c>
      <c r="G343" s="8">
        <v>11340</v>
      </c>
      <c r="H343">
        <v>20</v>
      </c>
      <c r="I343">
        <v>189</v>
      </c>
      <c r="P343" s="4"/>
    </row>
    <row r="344" spans="3:16" x14ac:dyDescent="0.3">
      <c r="C344" t="s">
        <v>45</v>
      </c>
      <c r="D344" t="s">
        <v>22</v>
      </c>
      <c r="E344" t="s">
        <v>54</v>
      </c>
      <c r="F344" s="3">
        <v>44595</v>
      </c>
      <c r="G344" s="8">
        <v>30576</v>
      </c>
      <c r="H344">
        <v>77</v>
      </c>
      <c r="I344">
        <v>294</v>
      </c>
      <c r="P344" s="4"/>
    </row>
    <row r="345" spans="3:16" x14ac:dyDescent="0.3">
      <c r="C345" t="s">
        <v>50</v>
      </c>
      <c r="D345" t="s">
        <v>20</v>
      </c>
      <c r="E345" t="s">
        <v>74</v>
      </c>
      <c r="F345" s="3">
        <v>44595</v>
      </c>
      <c r="G345" s="8">
        <v>13440</v>
      </c>
      <c r="H345">
        <v>48</v>
      </c>
      <c r="I345">
        <v>240</v>
      </c>
      <c r="P345" s="4"/>
    </row>
    <row r="346" spans="3:16" x14ac:dyDescent="0.3">
      <c r="C346" t="s">
        <v>50</v>
      </c>
      <c r="D346" t="s">
        <v>21</v>
      </c>
      <c r="E346" t="s">
        <v>58</v>
      </c>
      <c r="F346" s="3">
        <v>44595</v>
      </c>
      <c r="G346" s="8">
        <v>5516</v>
      </c>
      <c r="H346">
        <v>246</v>
      </c>
      <c r="I346">
        <v>99</v>
      </c>
      <c r="P346" s="4"/>
    </row>
    <row r="347" spans="3:16" x14ac:dyDescent="0.3">
      <c r="C347" t="s">
        <v>34</v>
      </c>
      <c r="D347" t="s">
        <v>21</v>
      </c>
      <c r="E347" t="s">
        <v>63</v>
      </c>
      <c r="F347" s="3">
        <v>44595</v>
      </c>
      <c r="G347" s="8">
        <v>38136</v>
      </c>
      <c r="H347">
        <v>229</v>
      </c>
      <c r="I347">
        <v>382</v>
      </c>
      <c r="P347" s="4"/>
    </row>
    <row r="348" spans="3:16" x14ac:dyDescent="0.3">
      <c r="C348" t="s">
        <v>48</v>
      </c>
      <c r="D348" t="s">
        <v>21</v>
      </c>
      <c r="E348" t="s">
        <v>68</v>
      </c>
      <c r="F348" s="3">
        <v>44595</v>
      </c>
      <c r="G348" s="8">
        <v>57792.000000000007</v>
      </c>
      <c r="H348">
        <v>28</v>
      </c>
      <c r="I348">
        <v>657</v>
      </c>
      <c r="P348" s="4"/>
    </row>
    <row r="349" spans="3:16" x14ac:dyDescent="0.3">
      <c r="C349" t="s">
        <v>52</v>
      </c>
      <c r="D349" t="s">
        <v>21</v>
      </c>
      <c r="E349" t="s">
        <v>72</v>
      </c>
      <c r="F349" s="3">
        <v>44595</v>
      </c>
      <c r="G349" s="8">
        <v>15316</v>
      </c>
      <c r="H349">
        <v>432</v>
      </c>
      <c r="I349">
        <v>240</v>
      </c>
      <c r="P349" s="4"/>
    </row>
    <row r="350" spans="3:16" x14ac:dyDescent="0.3">
      <c r="C350" t="s">
        <v>30</v>
      </c>
      <c r="D350" t="s">
        <v>25</v>
      </c>
      <c r="E350" t="s">
        <v>53</v>
      </c>
      <c r="F350" s="3">
        <v>44596</v>
      </c>
      <c r="G350" s="8">
        <v>36344</v>
      </c>
      <c r="H350">
        <v>206</v>
      </c>
      <c r="I350">
        <v>758</v>
      </c>
      <c r="P350" s="4"/>
    </row>
    <row r="351" spans="3:16" x14ac:dyDescent="0.3">
      <c r="C351" t="s">
        <v>46</v>
      </c>
      <c r="D351" t="s">
        <v>23</v>
      </c>
      <c r="E351" t="s">
        <v>54</v>
      </c>
      <c r="F351" s="3">
        <v>44596</v>
      </c>
      <c r="G351" s="8">
        <v>23212</v>
      </c>
      <c r="H351">
        <v>299</v>
      </c>
      <c r="I351">
        <v>194</v>
      </c>
      <c r="P351" s="4"/>
    </row>
    <row r="352" spans="3:16" x14ac:dyDescent="0.3">
      <c r="C352" t="s">
        <v>35</v>
      </c>
      <c r="D352" t="s">
        <v>20</v>
      </c>
      <c r="E352" t="s">
        <v>69</v>
      </c>
      <c r="F352" s="3">
        <v>44596</v>
      </c>
      <c r="G352" s="8">
        <v>728</v>
      </c>
      <c r="H352">
        <v>36</v>
      </c>
      <c r="I352">
        <v>7</v>
      </c>
      <c r="P352" s="4"/>
    </row>
    <row r="353" spans="3:16" x14ac:dyDescent="0.3">
      <c r="C353" t="s">
        <v>49</v>
      </c>
      <c r="D353" t="s">
        <v>20</v>
      </c>
      <c r="E353" t="s">
        <v>56</v>
      </c>
      <c r="F353" s="3">
        <v>44596</v>
      </c>
      <c r="G353" s="8">
        <v>39452</v>
      </c>
      <c r="H353">
        <v>21</v>
      </c>
      <c r="I353">
        <v>520</v>
      </c>
      <c r="P353" s="4"/>
    </row>
    <row r="354" spans="3:16" x14ac:dyDescent="0.3">
      <c r="C354" t="s">
        <v>37</v>
      </c>
      <c r="D354" t="s">
        <v>25</v>
      </c>
      <c r="E354" t="s">
        <v>53</v>
      </c>
      <c r="F354" s="3">
        <v>44596</v>
      </c>
      <c r="G354" s="8">
        <v>16184</v>
      </c>
      <c r="H354">
        <v>80</v>
      </c>
      <c r="I354">
        <v>289</v>
      </c>
      <c r="P354" s="4"/>
    </row>
    <row r="355" spans="3:16" x14ac:dyDescent="0.3">
      <c r="C355" t="s">
        <v>40</v>
      </c>
      <c r="D355" t="s">
        <v>20</v>
      </c>
      <c r="E355" t="s">
        <v>65</v>
      </c>
      <c r="F355" s="3">
        <v>44596</v>
      </c>
      <c r="G355" s="8">
        <v>13972</v>
      </c>
      <c r="H355">
        <v>140</v>
      </c>
      <c r="I355">
        <v>350</v>
      </c>
      <c r="P355" s="4"/>
    </row>
    <row r="356" spans="3:16" x14ac:dyDescent="0.3">
      <c r="C356" t="s">
        <v>44</v>
      </c>
      <c r="D356" t="s">
        <v>23</v>
      </c>
      <c r="E356" t="s">
        <v>70</v>
      </c>
      <c r="F356" s="3">
        <v>44596</v>
      </c>
      <c r="G356" s="8">
        <v>1568</v>
      </c>
      <c r="H356">
        <v>89</v>
      </c>
      <c r="I356">
        <v>18</v>
      </c>
      <c r="P356" s="4"/>
    </row>
    <row r="357" spans="3:16" x14ac:dyDescent="0.3">
      <c r="C357" t="s">
        <v>32</v>
      </c>
      <c r="D357" t="s">
        <v>22</v>
      </c>
      <c r="E357" t="s">
        <v>55</v>
      </c>
      <c r="F357" s="3">
        <v>44596</v>
      </c>
      <c r="G357" s="8">
        <v>10136</v>
      </c>
      <c r="H357">
        <v>19</v>
      </c>
      <c r="I357">
        <v>111</v>
      </c>
      <c r="P357" s="4"/>
    </row>
    <row r="358" spans="3:16" x14ac:dyDescent="0.3">
      <c r="C358" t="s">
        <v>34</v>
      </c>
      <c r="D358" t="s">
        <v>20</v>
      </c>
      <c r="E358" t="s">
        <v>56</v>
      </c>
      <c r="F358" s="3">
        <v>44596</v>
      </c>
      <c r="G358" s="8">
        <v>28336</v>
      </c>
      <c r="H358">
        <v>6</v>
      </c>
      <c r="I358">
        <v>308</v>
      </c>
      <c r="P358" s="4"/>
    </row>
    <row r="359" spans="3:16" x14ac:dyDescent="0.3">
      <c r="C359" t="s">
        <v>32</v>
      </c>
      <c r="D359" t="s">
        <v>20</v>
      </c>
      <c r="E359" t="s">
        <v>53</v>
      </c>
      <c r="F359" s="3">
        <v>44596</v>
      </c>
      <c r="G359" s="8">
        <v>19236</v>
      </c>
      <c r="H359">
        <v>70</v>
      </c>
      <c r="I359">
        <v>344</v>
      </c>
      <c r="P359" s="4"/>
    </row>
    <row r="360" spans="3:16" x14ac:dyDescent="0.3">
      <c r="C360" t="s">
        <v>47</v>
      </c>
      <c r="D360" t="s">
        <v>23</v>
      </c>
      <c r="E360" t="s">
        <v>66</v>
      </c>
      <c r="F360" s="3">
        <v>44596</v>
      </c>
      <c r="G360" s="8">
        <v>31836</v>
      </c>
      <c r="H360">
        <v>273</v>
      </c>
      <c r="I360">
        <v>266</v>
      </c>
      <c r="P360" s="4"/>
    </row>
    <row r="361" spans="3:16" x14ac:dyDescent="0.3">
      <c r="C361" t="s">
        <v>46</v>
      </c>
      <c r="D361" t="s">
        <v>23</v>
      </c>
      <c r="E361" t="s">
        <v>71</v>
      </c>
      <c r="F361" s="3">
        <v>44596</v>
      </c>
      <c r="G361" s="8">
        <v>42084</v>
      </c>
      <c r="H361">
        <v>231</v>
      </c>
      <c r="I361">
        <v>527</v>
      </c>
      <c r="P361" s="4"/>
    </row>
    <row r="362" spans="3:16" x14ac:dyDescent="0.3">
      <c r="C362" t="s">
        <v>46</v>
      </c>
      <c r="D362" t="s">
        <v>23</v>
      </c>
      <c r="E362" t="s">
        <v>65</v>
      </c>
      <c r="F362" s="3">
        <v>44596</v>
      </c>
      <c r="G362" s="8">
        <v>224</v>
      </c>
      <c r="H362">
        <v>168</v>
      </c>
      <c r="I362">
        <v>5</v>
      </c>
      <c r="P362" s="4"/>
    </row>
    <row r="363" spans="3:16" x14ac:dyDescent="0.3">
      <c r="C363" t="s">
        <v>50</v>
      </c>
      <c r="D363" t="s">
        <v>20</v>
      </c>
      <c r="E363" t="s">
        <v>72</v>
      </c>
      <c r="F363" s="3">
        <v>44596</v>
      </c>
      <c r="G363" s="8">
        <v>12068</v>
      </c>
      <c r="H363">
        <v>103</v>
      </c>
      <c r="I363">
        <v>189</v>
      </c>
      <c r="P363" s="4"/>
    </row>
    <row r="364" spans="3:16" x14ac:dyDescent="0.3">
      <c r="C364" t="s">
        <v>43</v>
      </c>
      <c r="D364" t="s">
        <v>22</v>
      </c>
      <c r="E364" t="s">
        <v>53</v>
      </c>
      <c r="F364" s="3">
        <v>44596</v>
      </c>
      <c r="G364" s="8">
        <v>75796</v>
      </c>
      <c r="H364">
        <v>300</v>
      </c>
      <c r="I364">
        <v>2707</v>
      </c>
      <c r="P364" s="4"/>
    </row>
    <row r="365" spans="3:16" x14ac:dyDescent="0.3">
      <c r="C365" t="s">
        <v>52</v>
      </c>
      <c r="D365" t="s">
        <v>20</v>
      </c>
      <c r="E365" t="s">
        <v>54</v>
      </c>
      <c r="F365" s="3">
        <v>44596</v>
      </c>
      <c r="G365" s="8">
        <v>35056</v>
      </c>
      <c r="H365">
        <v>69</v>
      </c>
      <c r="I365">
        <v>338</v>
      </c>
      <c r="P365" s="4"/>
    </row>
    <row r="366" spans="3:16" x14ac:dyDescent="0.3">
      <c r="C366" t="s">
        <v>45</v>
      </c>
      <c r="D366" t="s">
        <v>22</v>
      </c>
      <c r="E366" t="s">
        <v>57</v>
      </c>
      <c r="F366" s="3">
        <v>44596</v>
      </c>
      <c r="G366" s="8">
        <v>48803.999999999993</v>
      </c>
      <c r="H366">
        <v>103</v>
      </c>
      <c r="I366">
        <v>643</v>
      </c>
      <c r="P366" s="4"/>
    </row>
    <row r="367" spans="3:16" x14ac:dyDescent="0.3">
      <c r="C367" t="s">
        <v>33</v>
      </c>
      <c r="D367" t="s">
        <v>21</v>
      </c>
      <c r="E367" t="s">
        <v>55</v>
      </c>
      <c r="F367" s="3">
        <v>44596</v>
      </c>
      <c r="G367" s="8">
        <v>47740</v>
      </c>
      <c r="H367">
        <v>189</v>
      </c>
      <c r="I367">
        <v>460</v>
      </c>
      <c r="P367" s="4"/>
    </row>
    <row r="368" spans="3:16" x14ac:dyDescent="0.3">
      <c r="C368" t="s">
        <v>28</v>
      </c>
      <c r="D368" t="s">
        <v>21</v>
      </c>
      <c r="E368" t="s">
        <v>67</v>
      </c>
      <c r="F368" s="3">
        <v>44596</v>
      </c>
      <c r="G368" s="8">
        <v>14896</v>
      </c>
      <c r="H368">
        <v>322</v>
      </c>
      <c r="I368">
        <v>266</v>
      </c>
      <c r="P368" s="4"/>
    </row>
    <row r="369" spans="3:16" x14ac:dyDescent="0.3">
      <c r="C369" t="s">
        <v>36</v>
      </c>
      <c r="D369" t="s">
        <v>23</v>
      </c>
      <c r="E369" t="s">
        <v>59</v>
      </c>
      <c r="F369" s="3">
        <v>44596</v>
      </c>
      <c r="G369" s="8">
        <v>10584</v>
      </c>
      <c r="H369">
        <v>70</v>
      </c>
      <c r="I369">
        <v>166</v>
      </c>
      <c r="P369" s="4"/>
    </row>
    <row r="370" spans="3:16" x14ac:dyDescent="0.3">
      <c r="C370" t="s">
        <v>30</v>
      </c>
      <c r="D370" t="s">
        <v>22</v>
      </c>
      <c r="E370" t="s">
        <v>60</v>
      </c>
      <c r="F370" s="3">
        <v>44596</v>
      </c>
      <c r="G370" s="8">
        <v>2744</v>
      </c>
      <c r="H370">
        <v>18</v>
      </c>
      <c r="I370">
        <v>46</v>
      </c>
      <c r="P370" s="4"/>
    </row>
    <row r="371" spans="3:16" x14ac:dyDescent="0.3">
      <c r="C371" t="s">
        <v>43</v>
      </c>
      <c r="D371" t="s">
        <v>19</v>
      </c>
      <c r="E371" t="s">
        <v>67</v>
      </c>
      <c r="F371" s="3">
        <v>44596</v>
      </c>
      <c r="G371" s="8">
        <v>8148</v>
      </c>
      <c r="H371">
        <v>272</v>
      </c>
      <c r="I371">
        <v>128</v>
      </c>
      <c r="P371" s="4"/>
    </row>
    <row r="372" spans="3:16" x14ac:dyDescent="0.3">
      <c r="C372" t="s">
        <v>36</v>
      </c>
      <c r="D372" t="s">
        <v>22</v>
      </c>
      <c r="E372" t="s">
        <v>62</v>
      </c>
      <c r="F372" s="3">
        <v>44596</v>
      </c>
      <c r="G372" s="8">
        <v>25200</v>
      </c>
      <c r="H372">
        <v>208</v>
      </c>
      <c r="I372">
        <v>300</v>
      </c>
      <c r="P372" s="4"/>
    </row>
    <row r="373" spans="3:16" x14ac:dyDescent="0.3">
      <c r="C373" t="s">
        <v>42</v>
      </c>
      <c r="D373" t="s">
        <v>23</v>
      </c>
      <c r="E373" t="s">
        <v>68</v>
      </c>
      <c r="F373" s="3">
        <v>44596</v>
      </c>
      <c r="G373" s="8">
        <v>10164</v>
      </c>
      <c r="H373">
        <v>14</v>
      </c>
      <c r="I373">
        <v>111</v>
      </c>
      <c r="P373" s="4"/>
    </row>
    <row r="374" spans="3:16" x14ac:dyDescent="0.3">
      <c r="C374" t="s">
        <v>31</v>
      </c>
      <c r="D374" t="s">
        <v>22</v>
      </c>
      <c r="E374" t="s">
        <v>57</v>
      </c>
      <c r="F374" s="3">
        <v>44596</v>
      </c>
      <c r="G374" s="8">
        <v>7532</v>
      </c>
      <c r="H374">
        <v>97</v>
      </c>
      <c r="I374">
        <v>118</v>
      </c>
      <c r="P374" s="4"/>
    </row>
    <row r="375" spans="3:16" x14ac:dyDescent="0.3">
      <c r="C375" t="s">
        <v>39</v>
      </c>
      <c r="D375" t="s">
        <v>22</v>
      </c>
      <c r="E375" t="s">
        <v>55</v>
      </c>
      <c r="F375" s="3">
        <v>44596</v>
      </c>
      <c r="G375" s="8">
        <v>41020</v>
      </c>
      <c r="H375">
        <v>180</v>
      </c>
      <c r="I375">
        <v>446</v>
      </c>
      <c r="P375" s="4"/>
    </row>
    <row r="376" spans="3:16" x14ac:dyDescent="0.3">
      <c r="C376" t="s">
        <v>34</v>
      </c>
      <c r="D376" t="s">
        <v>20</v>
      </c>
      <c r="E376" t="s">
        <v>64</v>
      </c>
      <c r="F376" s="3">
        <v>44597</v>
      </c>
      <c r="G376" s="8">
        <v>23212</v>
      </c>
      <c r="H376">
        <v>98</v>
      </c>
      <c r="I376">
        <v>233</v>
      </c>
      <c r="P376" s="4"/>
    </row>
    <row r="377" spans="3:16" x14ac:dyDescent="0.3">
      <c r="C377" t="s">
        <v>40</v>
      </c>
      <c r="D377" t="s">
        <v>22</v>
      </c>
      <c r="E377" t="s">
        <v>61</v>
      </c>
      <c r="F377" s="3">
        <v>44597</v>
      </c>
      <c r="G377" s="8">
        <v>33040</v>
      </c>
      <c r="H377">
        <v>239</v>
      </c>
      <c r="I377">
        <v>1033</v>
      </c>
      <c r="P377" s="4"/>
    </row>
    <row r="378" spans="3:16" x14ac:dyDescent="0.3">
      <c r="C378" t="s">
        <v>52</v>
      </c>
      <c r="D378" t="s">
        <v>22</v>
      </c>
      <c r="E378" t="s">
        <v>72</v>
      </c>
      <c r="F378" s="3">
        <v>44597</v>
      </c>
      <c r="G378" s="8">
        <v>59472</v>
      </c>
      <c r="H378">
        <v>5</v>
      </c>
      <c r="I378">
        <v>1859</v>
      </c>
      <c r="P378" s="4"/>
    </row>
    <row r="379" spans="3:16" x14ac:dyDescent="0.3">
      <c r="C379" t="s">
        <v>30</v>
      </c>
      <c r="D379" t="s">
        <v>21</v>
      </c>
      <c r="E379" t="s">
        <v>59</v>
      </c>
      <c r="F379" s="3">
        <v>44597</v>
      </c>
      <c r="G379" s="8">
        <v>16548</v>
      </c>
      <c r="H379">
        <v>10</v>
      </c>
      <c r="I379">
        <v>276</v>
      </c>
      <c r="P379" s="4"/>
    </row>
    <row r="380" spans="3:16" x14ac:dyDescent="0.3">
      <c r="C380" t="s">
        <v>41</v>
      </c>
      <c r="D380" t="s">
        <v>20</v>
      </c>
      <c r="E380" t="s">
        <v>64</v>
      </c>
      <c r="F380" s="3">
        <v>44597</v>
      </c>
      <c r="G380" s="8">
        <v>28644</v>
      </c>
      <c r="H380">
        <v>480</v>
      </c>
      <c r="I380">
        <v>276</v>
      </c>
      <c r="P380" s="4"/>
    </row>
    <row r="381" spans="3:16" x14ac:dyDescent="0.3">
      <c r="C381" t="s">
        <v>52</v>
      </c>
      <c r="D381" t="s">
        <v>21</v>
      </c>
      <c r="E381" t="s">
        <v>66</v>
      </c>
      <c r="F381" s="3">
        <v>44597</v>
      </c>
      <c r="G381" s="8">
        <v>38500</v>
      </c>
      <c r="H381">
        <v>149</v>
      </c>
      <c r="I381">
        <v>332</v>
      </c>
      <c r="P381" s="4"/>
    </row>
    <row r="382" spans="3:16" x14ac:dyDescent="0.3">
      <c r="C382" t="s">
        <v>50</v>
      </c>
      <c r="D382" t="s">
        <v>23</v>
      </c>
      <c r="E382" t="s">
        <v>63</v>
      </c>
      <c r="F382" s="3">
        <v>44597</v>
      </c>
      <c r="G382" s="8">
        <v>51408</v>
      </c>
      <c r="H382">
        <v>296</v>
      </c>
      <c r="I382">
        <v>429</v>
      </c>
      <c r="P382" s="4"/>
    </row>
    <row r="383" spans="3:16" x14ac:dyDescent="0.3">
      <c r="C383" t="s">
        <v>49</v>
      </c>
      <c r="D383" t="s">
        <v>23</v>
      </c>
      <c r="E383" t="s">
        <v>59</v>
      </c>
      <c r="F383" s="3">
        <v>44597</v>
      </c>
      <c r="G383" s="8">
        <v>30184</v>
      </c>
      <c r="H383">
        <v>365</v>
      </c>
      <c r="I383">
        <v>581</v>
      </c>
      <c r="P383" s="4"/>
    </row>
    <row r="384" spans="3:16" x14ac:dyDescent="0.3">
      <c r="C384" t="s">
        <v>50</v>
      </c>
      <c r="D384" t="s">
        <v>21</v>
      </c>
      <c r="E384" t="s">
        <v>59</v>
      </c>
      <c r="F384" s="3">
        <v>44597</v>
      </c>
      <c r="G384" s="8">
        <v>16492</v>
      </c>
      <c r="H384">
        <v>104</v>
      </c>
      <c r="I384">
        <v>275</v>
      </c>
      <c r="P384" s="4"/>
    </row>
    <row r="385" spans="3:16" x14ac:dyDescent="0.3">
      <c r="C385" t="s">
        <v>51</v>
      </c>
      <c r="D385" t="s">
        <v>22</v>
      </c>
      <c r="E385" t="s">
        <v>63</v>
      </c>
      <c r="F385" s="3">
        <v>44597</v>
      </c>
      <c r="G385" s="8">
        <v>52696</v>
      </c>
      <c r="H385">
        <v>78</v>
      </c>
      <c r="I385">
        <v>573</v>
      </c>
      <c r="P385" s="4"/>
    </row>
    <row r="386" spans="3:16" x14ac:dyDescent="0.3">
      <c r="C386" t="s">
        <v>48</v>
      </c>
      <c r="D386" t="s">
        <v>21</v>
      </c>
      <c r="E386" t="s">
        <v>59</v>
      </c>
      <c r="F386" s="3">
        <v>44597</v>
      </c>
      <c r="G386" s="8">
        <v>30548</v>
      </c>
      <c r="H386">
        <v>161</v>
      </c>
      <c r="I386">
        <v>546</v>
      </c>
      <c r="P386" s="4"/>
    </row>
    <row r="387" spans="3:16" x14ac:dyDescent="0.3">
      <c r="C387" t="s">
        <v>49</v>
      </c>
      <c r="D387" t="s">
        <v>21</v>
      </c>
      <c r="E387" t="s">
        <v>72</v>
      </c>
      <c r="F387" s="3">
        <v>44597</v>
      </c>
      <c r="G387" s="8">
        <v>13244</v>
      </c>
      <c r="H387">
        <v>128</v>
      </c>
      <c r="I387">
        <v>332</v>
      </c>
      <c r="P387" s="4"/>
    </row>
    <row r="388" spans="3:16" x14ac:dyDescent="0.3">
      <c r="C388" t="s">
        <v>51</v>
      </c>
      <c r="D388" t="s">
        <v>22</v>
      </c>
      <c r="E388" t="s">
        <v>57</v>
      </c>
      <c r="F388" s="3">
        <v>44597</v>
      </c>
      <c r="G388" s="8">
        <v>9352</v>
      </c>
      <c r="H388">
        <v>52</v>
      </c>
      <c r="I388">
        <v>107</v>
      </c>
      <c r="P388" s="4"/>
    </row>
    <row r="389" spans="3:16" x14ac:dyDescent="0.3">
      <c r="C389" t="s">
        <v>37</v>
      </c>
      <c r="D389" t="s">
        <v>22</v>
      </c>
      <c r="E389" t="s">
        <v>73</v>
      </c>
      <c r="F389" s="3">
        <v>44600</v>
      </c>
      <c r="G389" s="8">
        <v>13860</v>
      </c>
      <c r="H389">
        <v>228</v>
      </c>
      <c r="I389">
        <v>139</v>
      </c>
      <c r="P389" s="4"/>
    </row>
    <row r="390" spans="3:16" x14ac:dyDescent="0.3">
      <c r="C390" t="s">
        <v>48</v>
      </c>
      <c r="D390" t="s">
        <v>19</v>
      </c>
      <c r="E390" t="s">
        <v>68</v>
      </c>
      <c r="F390" s="3">
        <v>44600</v>
      </c>
      <c r="G390" s="8">
        <v>9380</v>
      </c>
      <c r="H390">
        <v>435</v>
      </c>
      <c r="I390">
        <v>107</v>
      </c>
      <c r="P390" s="4"/>
    </row>
    <row r="391" spans="3:16" x14ac:dyDescent="0.3">
      <c r="C391" t="s">
        <v>49</v>
      </c>
      <c r="D391" t="s">
        <v>23</v>
      </c>
      <c r="E391" t="s">
        <v>63</v>
      </c>
      <c r="F391" s="3">
        <v>44600</v>
      </c>
      <c r="G391" s="8">
        <v>50792</v>
      </c>
      <c r="H391">
        <v>53</v>
      </c>
      <c r="I391">
        <v>471</v>
      </c>
      <c r="P391" s="4"/>
    </row>
    <row r="392" spans="3:16" x14ac:dyDescent="0.3">
      <c r="C392" t="s">
        <v>28</v>
      </c>
      <c r="D392" t="s">
        <v>25</v>
      </c>
      <c r="E392" t="s">
        <v>56</v>
      </c>
      <c r="F392" s="3">
        <v>44600</v>
      </c>
      <c r="G392" s="8">
        <v>26712</v>
      </c>
      <c r="H392">
        <v>24</v>
      </c>
      <c r="I392">
        <v>334</v>
      </c>
      <c r="P392" s="4"/>
    </row>
    <row r="393" spans="3:16" x14ac:dyDescent="0.3">
      <c r="C393" t="s">
        <v>43</v>
      </c>
      <c r="D393" t="s">
        <v>23</v>
      </c>
      <c r="E393" t="s">
        <v>72</v>
      </c>
      <c r="F393" s="3">
        <v>44600</v>
      </c>
      <c r="G393" s="8">
        <v>19404</v>
      </c>
      <c r="H393">
        <v>120</v>
      </c>
      <c r="I393">
        <v>324</v>
      </c>
      <c r="P393" s="4"/>
    </row>
    <row r="394" spans="3:16" x14ac:dyDescent="0.3">
      <c r="C394" t="s">
        <v>39</v>
      </c>
      <c r="D394" t="s">
        <v>25</v>
      </c>
      <c r="E394" t="s">
        <v>66</v>
      </c>
      <c r="F394" s="3">
        <v>44600</v>
      </c>
      <c r="G394" s="8">
        <v>1344</v>
      </c>
      <c r="H394">
        <v>164</v>
      </c>
      <c r="I394">
        <v>12</v>
      </c>
      <c r="P394" s="4"/>
    </row>
    <row r="395" spans="3:16" x14ac:dyDescent="0.3">
      <c r="C395" t="s">
        <v>43</v>
      </c>
      <c r="D395" t="s">
        <v>23</v>
      </c>
      <c r="E395" t="s">
        <v>53</v>
      </c>
      <c r="F395" s="3">
        <v>44600</v>
      </c>
      <c r="G395" s="8">
        <v>9464</v>
      </c>
      <c r="H395">
        <v>8</v>
      </c>
      <c r="I395">
        <v>198</v>
      </c>
      <c r="P395" s="4"/>
    </row>
    <row r="396" spans="3:16" x14ac:dyDescent="0.3">
      <c r="C396" t="s">
        <v>39</v>
      </c>
      <c r="D396" t="s">
        <v>21</v>
      </c>
      <c r="E396" t="s">
        <v>71</v>
      </c>
      <c r="F396" s="3">
        <v>44600</v>
      </c>
      <c r="G396" s="8">
        <v>42392</v>
      </c>
      <c r="H396">
        <v>226</v>
      </c>
      <c r="I396">
        <v>461</v>
      </c>
      <c r="P396" s="4"/>
    </row>
    <row r="397" spans="3:16" x14ac:dyDescent="0.3">
      <c r="C397" t="s">
        <v>28</v>
      </c>
      <c r="D397" t="s">
        <v>22</v>
      </c>
      <c r="E397" t="s">
        <v>67</v>
      </c>
      <c r="F397" s="3">
        <v>44600</v>
      </c>
      <c r="G397" s="8">
        <v>53172</v>
      </c>
      <c r="H397">
        <v>199</v>
      </c>
      <c r="I397">
        <v>665</v>
      </c>
      <c r="P397" s="4"/>
    </row>
    <row r="398" spans="3:16" x14ac:dyDescent="0.3">
      <c r="C398" t="s">
        <v>36</v>
      </c>
      <c r="D398" t="s">
        <v>19</v>
      </c>
      <c r="E398" t="s">
        <v>59</v>
      </c>
      <c r="F398" s="3">
        <v>44600</v>
      </c>
      <c r="G398" s="8">
        <v>8344</v>
      </c>
      <c r="H398">
        <v>90</v>
      </c>
      <c r="I398">
        <v>261</v>
      </c>
      <c r="P398" s="4"/>
    </row>
    <row r="399" spans="3:16" x14ac:dyDescent="0.3">
      <c r="C399" t="s">
        <v>31</v>
      </c>
      <c r="D399" t="s">
        <v>19</v>
      </c>
      <c r="E399" t="s">
        <v>68</v>
      </c>
      <c r="F399" s="3">
        <v>44600</v>
      </c>
      <c r="G399" s="8">
        <v>11004</v>
      </c>
      <c r="H399">
        <v>133</v>
      </c>
      <c r="I399">
        <v>120</v>
      </c>
      <c r="P399" s="4"/>
    </row>
    <row r="400" spans="3:16" x14ac:dyDescent="0.3">
      <c r="C400" t="s">
        <v>29</v>
      </c>
      <c r="D400" t="s">
        <v>23</v>
      </c>
      <c r="E400" t="s">
        <v>55</v>
      </c>
      <c r="F400" s="3">
        <v>44600</v>
      </c>
      <c r="G400" s="8">
        <v>21924</v>
      </c>
      <c r="H400">
        <v>283</v>
      </c>
      <c r="I400">
        <v>275</v>
      </c>
      <c r="P400" s="4"/>
    </row>
    <row r="401" spans="3:16" x14ac:dyDescent="0.3">
      <c r="C401" t="s">
        <v>40</v>
      </c>
      <c r="D401" t="s">
        <v>21</v>
      </c>
      <c r="E401" t="s">
        <v>67</v>
      </c>
      <c r="F401" s="3">
        <v>44600</v>
      </c>
      <c r="G401" s="8">
        <v>22512</v>
      </c>
      <c r="H401">
        <v>11</v>
      </c>
      <c r="I401">
        <v>433</v>
      </c>
      <c r="P401" s="4"/>
    </row>
    <row r="402" spans="3:16" x14ac:dyDescent="0.3">
      <c r="C402" t="s">
        <v>34</v>
      </c>
      <c r="D402" t="s">
        <v>21</v>
      </c>
      <c r="E402" t="s">
        <v>73</v>
      </c>
      <c r="F402" s="3">
        <v>44600</v>
      </c>
      <c r="G402" s="8">
        <v>10640</v>
      </c>
      <c r="H402">
        <v>113</v>
      </c>
      <c r="I402">
        <v>89</v>
      </c>
      <c r="P402" s="4"/>
    </row>
    <row r="403" spans="3:16" x14ac:dyDescent="0.3">
      <c r="C403" t="s">
        <v>33</v>
      </c>
      <c r="D403" t="s">
        <v>22</v>
      </c>
      <c r="E403" t="s">
        <v>70</v>
      </c>
      <c r="F403" s="3">
        <v>44601</v>
      </c>
      <c r="G403" s="8">
        <v>5544</v>
      </c>
      <c r="H403">
        <v>157</v>
      </c>
      <c r="I403">
        <v>82</v>
      </c>
      <c r="P403" s="4"/>
    </row>
    <row r="404" spans="3:16" x14ac:dyDescent="0.3">
      <c r="C404" t="s">
        <v>48</v>
      </c>
      <c r="D404" t="s">
        <v>20</v>
      </c>
      <c r="E404" t="s">
        <v>54</v>
      </c>
      <c r="F404" s="3">
        <v>44601</v>
      </c>
      <c r="G404" s="8">
        <v>44240</v>
      </c>
      <c r="H404">
        <v>175</v>
      </c>
      <c r="I404">
        <v>382</v>
      </c>
      <c r="P404" s="4"/>
    </row>
    <row r="405" spans="3:16" x14ac:dyDescent="0.3">
      <c r="C405" t="s">
        <v>47</v>
      </c>
      <c r="D405" t="s">
        <v>19</v>
      </c>
      <c r="E405" t="s">
        <v>62</v>
      </c>
      <c r="F405" s="3">
        <v>44601</v>
      </c>
      <c r="G405" s="8">
        <v>11676</v>
      </c>
      <c r="H405">
        <v>147</v>
      </c>
      <c r="I405">
        <v>172</v>
      </c>
      <c r="P405" s="4"/>
    </row>
    <row r="406" spans="3:16" x14ac:dyDescent="0.3">
      <c r="C406" t="s">
        <v>35</v>
      </c>
      <c r="D406" t="s">
        <v>23</v>
      </c>
      <c r="E406" t="s">
        <v>71</v>
      </c>
      <c r="F406" s="3">
        <v>44601</v>
      </c>
      <c r="G406" s="8">
        <v>34720</v>
      </c>
      <c r="H406">
        <v>334</v>
      </c>
      <c r="I406">
        <v>457</v>
      </c>
      <c r="P406" s="4"/>
    </row>
    <row r="407" spans="3:16" x14ac:dyDescent="0.3">
      <c r="C407" t="s">
        <v>40</v>
      </c>
      <c r="D407" t="s">
        <v>21</v>
      </c>
      <c r="E407" t="s">
        <v>55</v>
      </c>
      <c r="F407" s="3">
        <v>44601</v>
      </c>
      <c r="G407" s="8">
        <v>5936</v>
      </c>
      <c r="H407">
        <v>362</v>
      </c>
      <c r="I407">
        <v>71</v>
      </c>
      <c r="P407" s="4"/>
    </row>
    <row r="408" spans="3:16" x14ac:dyDescent="0.3">
      <c r="C408" t="s">
        <v>48</v>
      </c>
      <c r="D408" t="s">
        <v>23</v>
      </c>
      <c r="E408" t="s">
        <v>62</v>
      </c>
      <c r="F408" s="3">
        <v>44601</v>
      </c>
      <c r="G408" s="8">
        <v>67676</v>
      </c>
      <c r="H408">
        <v>199</v>
      </c>
      <c r="I408">
        <v>996</v>
      </c>
      <c r="P408" s="4"/>
    </row>
    <row r="409" spans="3:16" x14ac:dyDescent="0.3">
      <c r="C409" t="s">
        <v>51</v>
      </c>
      <c r="D409" t="s">
        <v>19</v>
      </c>
      <c r="E409" t="s">
        <v>64</v>
      </c>
      <c r="F409" s="3">
        <v>44601</v>
      </c>
      <c r="G409" s="8">
        <v>52752</v>
      </c>
      <c r="H409">
        <v>215</v>
      </c>
      <c r="I409">
        <v>440</v>
      </c>
      <c r="P409" s="4"/>
    </row>
    <row r="410" spans="3:16" x14ac:dyDescent="0.3">
      <c r="C410" t="s">
        <v>42</v>
      </c>
      <c r="D410" t="s">
        <v>19</v>
      </c>
      <c r="E410" t="s">
        <v>57</v>
      </c>
      <c r="F410" s="3">
        <v>44601</v>
      </c>
      <c r="G410" s="8">
        <v>19992</v>
      </c>
      <c r="H410">
        <v>182</v>
      </c>
      <c r="I410">
        <v>294</v>
      </c>
      <c r="P410" s="4"/>
    </row>
    <row r="411" spans="3:16" x14ac:dyDescent="0.3">
      <c r="C411" t="s">
        <v>45</v>
      </c>
      <c r="D411" t="s">
        <v>20</v>
      </c>
      <c r="E411" t="s">
        <v>56</v>
      </c>
      <c r="F411" s="3">
        <v>44601</v>
      </c>
      <c r="G411" s="8">
        <v>24584</v>
      </c>
      <c r="H411">
        <v>64</v>
      </c>
      <c r="I411">
        <v>342</v>
      </c>
      <c r="P411" s="4"/>
    </row>
    <row r="412" spans="3:16" x14ac:dyDescent="0.3">
      <c r="C412" t="s">
        <v>50</v>
      </c>
      <c r="D412" t="s">
        <v>22</v>
      </c>
      <c r="E412" t="s">
        <v>54</v>
      </c>
      <c r="F412" s="3">
        <v>44601</v>
      </c>
      <c r="G412" s="8">
        <v>22484</v>
      </c>
      <c r="H412">
        <v>162</v>
      </c>
      <c r="I412">
        <v>217</v>
      </c>
      <c r="P412" s="4"/>
    </row>
    <row r="413" spans="3:16" x14ac:dyDescent="0.3">
      <c r="C413" t="s">
        <v>49</v>
      </c>
      <c r="D413" t="s">
        <v>20</v>
      </c>
      <c r="E413" t="s">
        <v>58</v>
      </c>
      <c r="F413" s="3">
        <v>44601</v>
      </c>
      <c r="G413" s="8">
        <v>3919.9999999999995</v>
      </c>
      <c r="H413">
        <v>75</v>
      </c>
      <c r="I413">
        <v>47</v>
      </c>
      <c r="P413" s="4"/>
    </row>
    <row r="414" spans="3:16" x14ac:dyDescent="0.3">
      <c r="C414" t="s">
        <v>44</v>
      </c>
      <c r="D414" t="s">
        <v>21</v>
      </c>
      <c r="E414" t="s">
        <v>70</v>
      </c>
      <c r="F414" s="3">
        <v>44602</v>
      </c>
      <c r="G414" s="8">
        <v>29372</v>
      </c>
      <c r="H414">
        <v>116</v>
      </c>
      <c r="I414">
        <v>350</v>
      </c>
      <c r="P414" s="4"/>
    </row>
    <row r="415" spans="3:16" x14ac:dyDescent="0.3">
      <c r="C415" t="s">
        <v>28</v>
      </c>
      <c r="D415" t="s">
        <v>23</v>
      </c>
      <c r="E415" t="s">
        <v>73</v>
      </c>
      <c r="F415" s="3">
        <v>44602</v>
      </c>
      <c r="G415" s="8">
        <v>7000</v>
      </c>
      <c r="H415">
        <v>9</v>
      </c>
      <c r="I415">
        <v>63</v>
      </c>
      <c r="P415" s="4"/>
    </row>
    <row r="416" spans="3:16" x14ac:dyDescent="0.3">
      <c r="C416" t="s">
        <v>32</v>
      </c>
      <c r="D416" t="s">
        <v>22</v>
      </c>
      <c r="E416" t="s">
        <v>59</v>
      </c>
      <c r="F416" s="3">
        <v>44602</v>
      </c>
      <c r="G416" s="8">
        <v>9856</v>
      </c>
      <c r="H416">
        <v>90</v>
      </c>
      <c r="I416">
        <v>165</v>
      </c>
      <c r="P416" s="4"/>
    </row>
    <row r="417" spans="3:16" x14ac:dyDescent="0.3">
      <c r="C417" t="s">
        <v>40</v>
      </c>
      <c r="D417" t="s">
        <v>21</v>
      </c>
      <c r="E417" t="s">
        <v>54</v>
      </c>
      <c r="F417" s="3">
        <v>44602</v>
      </c>
      <c r="G417" s="8">
        <v>7896</v>
      </c>
      <c r="H417">
        <v>47</v>
      </c>
      <c r="I417">
        <v>86</v>
      </c>
      <c r="P417" s="4"/>
    </row>
    <row r="418" spans="3:16" x14ac:dyDescent="0.3">
      <c r="C418" t="s">
        <v>34</v>
      </c>
      <c r="D418" t="s">
        <v>19</v>
      </c>
      <c r="E418" t="s">
        <v>74</v>
      </c>
      <c r="F418" s="3">
        <v>44602</v>
      </c>
      <c r="G418" s="8">
        <v>47292</v>
      </c>
      <c r="H418">
        <v>52</v>
      </c>
      <c r="I418">
        <v>986</v>
      </c>
      <c r="P418" s="4"/>
    </row>
    <row r="419" spans="3:16" x14ac:dyDescent="0.3">
      <c r="C419" t="s">
        <v>46</v>
      </c>
      <c r="D419" t="s">
        <v>25</v>
      </c>
      <c r="E419" t="s">
        <v>56</v>
      </c>
      <c r="F419" s="3">
        <v>44602</v>
      </c>
      <c r="G419" s="8">
        <v>29400</v>
      </c>
      <c r="H419">
        <v>250</v>
      </c>
      <c r="I419">
        <v>335</v>
      </c>
      <c r="P419" s="4"/>
    </row>
    <row r="420" spans="3:16" x14ac:dyDescent="0.3">
      <c r="C420" t="s">
        <v>46</v>
      </c>
      <c r="D420" t="s">
        <v>23</v>
      </c>
      <c r="E420" t="s">
        <v>72</v>
      </c>
      <c r="F420" s="3">
        <v>44602</v>
      </c>
      <c r="G420" s="8">
        <v>16660</v>
      </c>
      <c r="H420">
        <v>170</v>
      </c>
      <c r="I420">
        <v>417</v>
      </c>
      <c r="P420" s="4"/>
    </row>
    <row r="421" spans="3:16" x14ac:dyDescent="0.3">
      <c r="C421" t="s">
        <v>30</v>
      </c>
      <c r="D421" t="s">
        <v>22</v>
      </c>
      <c r="E421" t="s">
        <v>56</v>
      </c>
      <c r="F421" s="3">
        <v>44602</v>
      </c>
      <c r="G421" s="8">
        <v>2520</v>
      </c>
      <c r="H421">
        <v>41</v>
      </c>
      <c r="I421">
        <v>28</v>
      </c>
      <c r="P421" s="4"/>
    </row>
    <row r="422" spans="3:16" x14ac:dyDescent="0.3">
      <c r="C422" t="s">
        <v>40</v>
      </c>
      <c r="D422" t="s">
        <v>23</v>
      </c>
      <c r="E422" t="s">
        <v>72</v>
      </c>
      <c r="F422" s="3">
        <v>44602</v>
      </c>
      <c r="G422" s="8">
        <v>9128</v>
      </c>
      <c r="H422">
        <v>238</v>
      </c>
      <c r="I422">
        <v>143</v>
      </c>
      <c r="P422" s="4"/>
    </row>
    <row r="423" spans="3:16" x14ac:dyDescent="0.3">
      <c r="C423" t="s">
        <v>48</v>
      </c>
      <c r="D423" t="s">
        <v>23</v>
      </c>
      <c r="E423" t="s">
        <v>65</v>
      </c>
      <c r="F423" s="3">
        <v>44602</v>
      </c>
      <c r="G423" s="8">
        <v>21000</v>
      </c>
      <c r="H423">
        <v>37</v>
      </c>
      <c r="I423">
        <v>292</v>
      </c>
      <c r="P423" s="4"/>
    </row>
    <row r="424" spans="3:16" x14ac:dyDescent="0.3">
      <c r="C424" t="s">
        <v>37</v>
      </c>
      <c r="D424" t="s">
        <v>23</v>
      </c>
      <c r="E424" t="s">
        <v>70</v>
      </c>
      <c r="F424" s="3">
        <v>44602</v>
      </c>
      <c r="G424" s="8">
        <v>46704</v>
      </c>
      <c r="H424">
        <v>253</v>
      </c>
      <c r="I424">
        <v>730</v>
      </c>
      <c r="P424" s="4"/>
    </row>
    <row r="425" spans="3:16" x14ac:dyDescent="0.3">
      <c r="C425" t="s">
        <v>48</v>
      </c>
      <c r="D425" t="s">
        <v>19</v>
      </c>
      <c r="E425" t="s">
        <v>73</v>
      </c>
      <c r="F425" s="3">
        <v>44602</v>
      </c>
      <c r="G425" s="8">
        <v>59668</v>
      </c>
      <c r="H425">
        <v>289</v>
      </c>
      <c r="I425">
        <v>533</v>
      </c>
      <c r="P425" s="4"/>
    </row>
    <row r="426" spans="3:16" x14ac:dyDescent="0.3">
      <c r="C426" t="s">
        <v>34</v>
      </c>
      <c r="D426" t="s">
        <v>23</v>
      </c>
      <c r="E426" t="s">
        <v>69</v>
      </c>
      <c r="F426" s="3">
        <v>44603</v>
      </c>
      <c r="G426" s="8">
        <v>18536</v>
      </c>
      <c r="H426">
        <v>100</v>
      </c>
      <c r="I426">
        <v>155</v>
      </c>
      <c r="P426" s="4"/>
    </row>
    <row r="427" spans="3:16" x14ac:dyDescent="0.3">
      <c r="C427" t="s">
        <v>32</v>
      </c>
      <c r="D427" t="s">
        <v>21</v>
      </c>
      <c r="E427" t="s">
        <v>69</v>
      </c>
      <c r="F427" s="3">
        <v>44603</v>
      </c>
      <c r="G427" s="8">
        <v>3276</v>
      </c>
      <c r="H427">
        <v>196</v>
      </c>
      <c r="I427">
        <v>27</v>
      </c>
      <c r="P427" s="4"/>
    </row>
    <row r="428" spans="3:16" x14ac:dyDescent="0.3">
      <c r="C428" t="s">
        <v>41</v>
      </c>
      <c r="D428" t="s">
        <v>22</v>
      </c>
      <c r="E428" t="s">
        <v>66</v>
      </c>
      <c r="F428" s="3">
        <v>44603</v>
      </c>
      <c r="G428" s="8">
        <v>9688</v>
      </c>
      <c r="H428">
        <v>60</v>
      </c>
      <c r="I428">
        <v>106</v>
      </c>
      <c r="P428" s="4"/>
    </row>
    <row r="429" spans="3:16" x14ac:dyDescent="0.3">
      <c r="C429" t="s">
        <v>44</v>
      </c>
      <c r="D429" t="s">
        <v>23</v>
      </c>
      <c r="E429" t="s">
        <v>69</v>
      </c>
      <c r="F429" s="3">
        <v>44603</v>
      </c>
      <c r="G429" s="8">
        <v>5852</v>
      </c>
      <c r="H429">
        <v>158</v>
      </c>
      <c r="I429">
        <v>59</v>
      </c>
      <c r="P429" s="4"/>
    </row>
    <row r="430" spans="3:16" x14ac:dyDescent="0.3">
      <c r="C430" t="s">
        <v>46</v>
      </c>
      <c r="D430" t="s">
        <v>23</v>
      </c>
      <c r="E430" t="s">
        <v>69</v>
      </c>
      <c r="F430" s="3">
        <v>44603</v>
      </c>
      <c r="G430" s="8">
        <v>4200</v>
      </c>
      <c r="H430">
        <v>10</v>
      </c>
      <c r="I430">
        <v>32</v>
      </c>
      <c r="P430" s="4"/>
    </row>
    <row r="431" spans="3:16" x14ac:dyDescent="0.3">
      <c r="C431" t="s">
        <v>33</v>
      </c>
      <c r="D431" t="s">
        <v>20</v>
      </c>
      <c r="E431" t="s">
        <v>68</v>
      </c>
      <c r="F431" s="3">
        <v>44603</v>
      </c>
      <c r="G431" s="8">
        <v>6104</v>
      </c>
      <c r="H431">
        <v>527</v>
      </c>
      <c r="I431">
        <v>85</v>
      </c>
      <c r="P431" s="4"/>
    </row>
    <row r="432" spans="3:16" x14ac:dyDescent="0.3">
      <c r="C432" t="s">
        <v>30</v>
      </c>
      <c r="D432" t="s">
        <v>25</v>
      </c>
      <c r="E432" t="s">
        <v>59</v>
      </c>
      <c r="F432" s="3">
        <v>44603</v>
      </c>
      <c r="G432" s="8">
        <v>1708</v>
      </c>
      <c r="H432">
        <v>163</v>
      </c>
      <c r="I432">
        <v>27</v>
      </c>
      <c r="P432" s="4"/>
    </row>
    <row r="433" spans="3:16" x14ac:dyDescent="0.3">
      <c r="C433" t="s">
        <v>37</v>
      </c>
      <c r="D433" t="s">
        <v>21</v>
      </c>
      <c r="E433" t="s">
        <v>55</v>
      </c>
      <c r="F433" s="3">
        <v>44603</v>
      </c>
      <c r="G433" s="8">
        <v>43904</v>
      </c>
      <c r="H433">
        <v>132</v>
      </c>
      <c r="I433">
        <v>440</v>
      </c>
      <c r="P433" s="4"/>
    </row>
    <row r="434" spans="3:16" x14ac:dyDescent="0.3">
      <c r="C434" t="s">
        <v>31</v>
      </c>
      <c r="D434" t="s">
        <v>25</v>
      </c>
      <c r="E434" t="s">
        <v>58</v>
      </c>
      <c r="F434" s="3">
        <v>44604</v>
      </c>
      <c r="G434" s="8">
        <v>26012</v>
      </c>
      <c r="H434">
        <v>299</v>
      </c>
      <c r="I434">
        <v>407</v>
      </c>
      <c r="P434" s="4"/>
    </row>
    <row r="435" spans="3:16" x14ac:dyDescent="0.3">
      <c r="C435" t="s">
        <v>44</v>
      </c>
      <c r="D435" t="s">
        <v>20</v>
      </c>
      <c r="E435" t="s">
        <v>71</v>
      </c>
      <c r="F435" s="3">
        <v>44604</v>
      </c>
      <c r="G435" s="8">
        <v>84</v>
      </c>
      <c r="H435">
        <v>300</v>
      </c>
      <c r="I435">
        <v>1</v>
      </c>
      <c r="P435" s="4"/>
    </row>
    <row r="436" spans="3:16" x14ac:dyDescent="0.3">
      <c r="C436" t="s">
        <v>32</v>
      </c>
      <c r="D436" t="s">
        <v>20</v>
      </c>
      <c r="E436" t="s">
        <v>61</v>
      </c>
      <c r="F436" s="3">
        <v>44604</v>
      </c>
      <c r="G436" s="8">
        <v>28252</v>
      </c>
      <c r="H436">
        <v>13</v>
      </c>
      <c r="I436">
        <v>393</v>
      </c>
      <c r="P436" s="4"/>
    </row>
    <row r="437" spans="3:16" x14ac:dyDescent="0.3">
      <c r="C437" t="s">
        <v>52</v>
      </c>
      <c r="D437" t="s">
        <v>23</v>
      </c>
      <c r="E437" t="s">
        <v>68</v>
      </c>
      <c r="F437" s="3">
        <v>44604</v>
      </c>
      <c r="G437" s="8">
        <v>15960</v>
      </c>
      <c r="H437">
        <v>50</v>
      </c>
      <c r="I437">
        <v>200</v>
      </c>
      <c r="P437" s="4"/>
    </row>
    <row r="438" spans="3:16" x14ac:dyDescent="0.3">
      <c r="C438" t="s">
        <v>45</v>
      </c>
      <c r="D438" t="s">
        <v>25</v>
      </c>
      <c r="E438" t="s">
        <v>74</v>
      </c>
      <c r="F438" s="3">
        <v>44604</v>
      </c>
      <c r="G438" s="8">
        <v>7224</v>
      </c>
      <c r="H438">
        <v>184</v>
      </c>
      <c r="I438">
        <v>129</v>
      </c>
      <c r="P438" s="4"/>
    </row>
    <row r="439" spans="3:16" x14ac:dyDescent="0.3">
      <c r="C439" t="s">
        <v>47</v>
      </c>
      <c r="D439" t="s">
        <v>22</v>
      </c>
      <c r="E439" t="s">
        <v>60</v>
      </c>
      <c r="F439" s="3">
        <v>44604</v>
      </c>
      <c r="G439" s="8">
        <v>40544</v>
      </c>
      <c r="H439">
        <v>115</v>
      </c>
      <c r="I439">
        <v>597</v>
      </c>
      <c r="P439" s="4"/>
    </row>
    <row r="440" spans="3:16" x14ac:dyDescent="0.3">
      <c r="C440" t="s">
        <v>43</v>
      </c>
      <c r="D440" t="s">
        <v>20</v>
      </c>
      <c r="E440" t="s">
        <v>70</v>
      </c>
      <c r="F440" s="3">
        <v>44604</v>
      </c>
      <c r="G440" s="8">
        <v>5152</v>
      </c>
      <c r="H440">
        <v>119</v>
      </c>
      <c r="I440">
        <v>62</v>
      </c>
      <c r="P440" s="4"/>
    </row>
    <row r="441" spans="3:16" x14ac:dyDescent="0.3">
      <c r="C441" t="s">
        <v>33</v>
      </c>
      <c r="D441" t="s">
        <v>23</v>
      </c>
      <c r="E441" t="s">
        <v>60</v>
      </c>
      <c r="F441" s="3">
        <v>44604</v>
      </c>
      <c r="G441" s="8">
        <v>5180</v>
      </c>
      <c r="H441">
        <v>107</v>
      </c>
      <c r="I441">
        <v>87</v>
      </c>
      <c r="P441" s="4"/>
    </row>
    <row r="442" spans="3:16" x14ac:dyDescent="0.3">
      <c r="C442" t="s">
        <v>40</v>
      </c>
      <c r="D442" t="s">
        <v>21</v>
      </c>
      <c r="E442" t="s">
        <v>74</v>
      </c>
      <c r="F442" s="3">
        <v>44604</v>
      </c>
      <c r="G442" s="8">
        <v>25844</v>
      </c>
      <c r="H442">
        <v>288</v>
      </c>
      <c r="I442">
        <v>718</v>
      </c>
      <c r="P442" s="4"/>
    </row>
    <row r="443" spans="3:16" x14ac:dyDescent="0.3">
      <c r="C443" t="s">
        <v>34</v>
      </c>
      <c r="D443" t="s">
        <v>25</v>
      </c>
      <c r="E443" t="s">
        <v>69</v>
      </c>
      <c r="F443" s="3">
        <v>44604</v>
      </c>
      <c r="G443" s="8">
        <v>19796</v>
      </c>
      <c r="H443">
        <v>31</v>
      </c>
      <c r="I443">
        <v>155</v>
      </c>
      <c r="P443" s="4"/>
    </row>
    <row r="444" spans="3:16" x14ac:dyDescent="0.3">
      <c r="C444" t="s">
        <v>49</v>
      </c>
      <c r="D444" t="s">
        <v>25</v>
      </c>
      <c r="E444" t="s">
        <v>65</v>
      </c>
      <c r="F444" s="3">
        <v>44604</v>
      </c>
      <c r="G444" s="8">
        <v>21728</v>
      </c>
      <c r="H444">
        <v>39</v>
      </c>
      <c r="I444">
        <v>302</v>
      </c>
      <c r="P444" s="4"/>
    </row>
    <row r="445" spans="3:16" x14ac:dyDescent="0.3">
      <c r="C445" t="s">
        <v>46</v>
      </c>
      <c r="D445" t="s">
        <v>23</v>
      </c>
      <c r="E445" t="s">
        <v>73</v>
      </c>
      <c r="F445" s="3">
        <v>44604</v>
      </c>
      <c r="G445" s="8">
        <v>28448</v>
      </c>
      <c r="H445">
        <v>55</v>
      </c>
      <c r="I445">
        <v>246</v>
      </c>
      <c r="P445" s="4"/>
    </row>
    <row r="446" spans="3:16" x14ac:dyDescent="0.3">
      <c r="C446" t="s">
        <v>43</v>
      </c>
      <c r="D446" t="s">
        <v>20</v>
      </c>
      <c r="E446" t="s">
        <v>68</v>
      </c>
      <c r="F446" s="3">
        <v>44604</v>
      </c>
      <c r="G446" s="8">
        <v>1064</v>
      </c>
      <c r="H446">
        <v>112</v>
      </c>
      <c r="I446">
        <v>11</v>
      </c>
      <c r="P446" s="4"/>
    </row>
    <row r="447" spans="3:16" x14ac:dyDescent="0.3">
      <c r="C447" t="s">
        <v>32</v>
      </c>
      <c r="D447" t="s">
        <v>21</v>
      </c>
      <c r="E447" t="s">
        <v>59</v>
      </c>
      <c r="F447" s="3">
        <v>44604</v>
      </c>
      <c r="G447" s="8">
        <v>24808</v>
      </c>
      <c r="H447">
        <v>44</v>
      </c>
      <c r="I447">
        <v>414</v>
      </c>
      <c r="P447" s="4"/>
    </row>
    <row r="448" spans="3:16" x14ac:dyDescent="0.3">
      <c r="C448" t="s">
        <v>34</v>
      </c>
      <c r="D448" t="s">
        <v>25</v>
      </c>
      <c r="E448" t="s">
        <v>64</v>
      </c>
      <c r="F448" s="3">
        <v>44607</v>
      </c>
      <c r="G448" s="8">
        <v>4228</v>
      </c>
      <c r="H448">
        <v>288</v>
      </c>
      <c r="I448">
        <v>43</v>
      </c>
      <c r="P448" s="4"/>
    </row>
    <row r="449" spans="3:16" x14ac:dyDescent="0.3">
      <c r="C449" t="s">
        <v>46</v>
      </c>
      <c r="D449" t="s">
        <v>20</v>
      </c>
      <c r="E449" t="s">
        <v>66</v>
      </c>
      <c r="F449" s="3">
        <v>44607</v>
      </c>
      <c r="G449" s="8">
        <v>7700</v>
      </c>
      <c r="H449">
        <v>460</v>
      </c>
      <c r="I449">
        <v>67</v>
      </c>
      <c r="P449" s="4"/>
    </row>
    <row r="450" spans="3:16" x14ac:dyDescent="0.3">
      <c r="C450" t="s">
        <v>31</v>
      </c>
      <c r="D450" t="s">
        <v>22</v>
      </c>
      <c r="E450" t="s">
        <v>56</v>
      </c>
      <c r="F450" s="3">
        <v>44607</v>
      </c>
      <c r="G450" s="8">
        <v>7364</v>
      </c>
      <c r="H450">
        <v>185</v>
      </c>
      <c r="I450">
        <v>77</v>
      </c>
      <c r="P450" s="4"/>
    </row>
    <row r="451" spans="3:16" x14ac:dyDescent="0.3">
      <c r="C451" t="s">
        <v>38</v>
      </c>
      <c r="D451" t="s">
        <v>23</v>
      </c>
      <c r="E451" t="s">
        <v>55</v>
      </c>
      <c r="F451" s="3">
        <v>44607</v>
      </c>
      <c r="G451" s="8">
        <v>4816</v>
      </c>
      <c r="H451">
        <v>5</v>
      </c>
      <c r="I451">
        <v>61</v>
      </c>
      <c r="P451" s="4"/>
    </row>
    <row r="452" spans="3:16" x14ac:dyDescent="0.3">
      <c r="C452" t="s">
        <v>31</v>
      </c>
      <c r="D452" t="s">
        <v>25</v>
      </c>
      <c r="E452" t="s">
        <v>56</v>
      </c>
      <c r="F452" s="3">
        <v>44607</v>
      </c>
      <c r="G452" s="8">
        <v>16296</v>
      </c>
      <c r="H452">
        <v>146</v>
      </c>
      <c r="I452">
        <v>186</v>
      </c>
      <c r="P452" s="4"/>
    </row>
    <row r="453" spans="3:16" x14ac:dyDescent="0.3">
      <c r="C453" t="s">
        <v>47</v>
      </c>
      <c r="D453" t="s">
        <v>21</v>
      </c>
      <c r="E453" t="s">
        <v>69</v>
      </c>
      <c r="F453" s="3">
        <v>44607</v>
      </c>
      <c r="G453" s="8">
        <v>17892</v>
      </c>
      <c r="H453">
        <v>39</v>
      </c>
      <c r="I453">
        <v>150</v>
      </c>
      <c r="P453" s="4"/>
    </row>
    <row r="454" spans="3:16" x14ac:dyDescent="0.3">
      <c r="C454" t="s">
        <v>47</v>
      </c>
      <c r="D454" t="s">
        <v>20</v>
      </c>
      <c r="E454" t="s">
        <v>72</v>
      </c>
      <c r="F454" s="3">
        <v>44607</v>
      </c>
      <c r="G454" s="8">
        <v>11788</v>
      </c>
      <c r="H454">
        <v>210</v>
      </c>
      <c r="I454">
        <v>246</v>
      </c>
      <c r="P454" s="4"/>
    </row>
    <row r="455" spans="3:16" x14ac:dyDescent="0.3">
      <c r="C455" t="s">
        <v>36</v>
      </c>
      <c r="D455" t="s">
        <v>21</v>
      </c>
      <c r="E455" t="s">
        <v>63</v>
      </c>
      <c r="F455" s="3">
        <v>44607</v>
      </c>
      <c r="G455" s="8">
        <v>61544</v>
      </c>
      <c r="H455">
        <v>59</v>
      </c>
      <c r="I455">
        <v>642</v>
      </c>
      <c r="P455" s="4"/>
    </row>
    <row r="456" spans="3:16" x14ac:dyDescent="0.3">
      <c r="C456" t="s">
        <v>31</v>
      </c>
      <c r="D456" t="s">
        <v>20</v>
      </c>
      <c r="E456" t="s">
        <v>54</v>
      </c>
      <c r="F456" s="3">
        <v>44607</v>
      </c>
      <c r="G456" s="8">
        <v>18760</v>
      </c>
      <c r="H456">
        <v>229</v>
      </c>
      <c r="I456">
        <v>188</v>
      </c>
      <c r="P456" s="4"/>
    </row>
    <row r="457" spans="3:16" x14ac:dyDescent="0.3">
      <c r="C457" t="s">
        <v>52</v>
      </c>
      <c r="D457" t="s">
        <v>21</v>
      </c>
      <c r="E457" t="s">
        <v>60</v>
      </c>
      <c r="F457" s="3">
        <v>44607</v>
      </c>
      <c r="G457" s="8">
        <v>1372</v>
      </c>
      <c r="H457">
        <v>158</v>
      </c>
      <c r="I457">
        <v>39</v>
      </c>
      <c r="P457" s="4"/>
    </row>
    <row r="458" spans="3:16" x14ac:dyDescent="0.3">
      <c r="C458" t="s">
        <v>45</v>
      </c>
      <c r="D458" t="s">
        <v>23</v>
      </c>
      <c r="E458" t="s">
        <v>58</v>
      </c>
      <c r="F458" s="3">
        <v>44607</v>
      </c>
      <c r="G458" s="8">
        <v>12208</v>
      </c>
      <c r="H458">
        <v>393</v>
      </c>
      <c r="I458">
        <v>146</v>
      </c>
      <c r="P458" s="4"/>
    </row>
    <row r="459" spans="3:16" x14ac:dyDescent="0.3">
      <c r="C459" t="s">
        <v>50</v>
      </c>
      <c r="D459" t="s">
        <v>19</v>
      </c>
      <c r="E459" t="s">
        <v>69</v>
      </c>
      <c r="F459" s="3">
        <v>44607</v>
      </c>
      <c r="G459" s="8">
        <v>2744</v>
      </c>
      <c r="H459">
        <v>187</v>
      </c>
      <c r="I459">
        <v>25</v>
      </c>
      <c r="P459" s="4"/>
    </row>
    <row r="460" spans="3:16" x14ac:dyDescent="0.3">
      <c r="C460" t="s">
        <v>31</v>
      </c>
      <c r="D460" t="s">
        <v>23</v>
      </c>
      <c r="E460" t="s">
        <v>60</v>
      </c>
      <c r="F460" s="3">
        <v>44607</v>
      </c>
      <c r="G460" s="8">
        <v>27972</v>
      </c>
      <c r="H460">
        <v>133</v>
      </c>
      <c r="I460">
        <v>538</v>
      </c>
      <c r="P460" s="4"/>
    </row>
    <row r="461" spans="3:16" x14ac:dyDescent="0.3">
      <c r="C461" t="s">
        <v>51</v>
      </c>
      <c r="D461" t="s">
        <v>20</v>
      </c>
      <c r="E461" t="s">
        <v>54</v>
      </c>
      <c r="F461" s="3">
        <v>44608</v>
      </c>
      <c r="G461" s="8">
        <v>20944</v>
      </c>
      <c r="H461">
        <v>170</v>
      </c>
      <c r="I461">
        <v>169</v>
      </c>
      <c r="P461" s="4"/>
    </row>
    <row r="462" spans="3:16" x14ac:dyDescent="0.3">
      <c r="C462" t="s">
        <v>37</v>
      </c>
      <c r="D462" t="s">
        <v>22</v>
      </c>
      <c r="E462" t="s">
        <v>55</v>
      </c>
      <c r="F462" s="3">
        <v>44608</v>
      </c>
      <c r="G462" s="8">
        <v>34552</v>
      </c>
      <c r="H462">
        <v>212</v>
      </c>
      <c r="I462">
        <v>333</v>
      </c>
      <c r="P462" s="4"/>
    </row>
    <row r="463" spans="3:16" x14ac:dyDescent="0.3">
      <c r="C463" t="s">
        <v>38</v>
      </c>
      <c r="D463" t="s">
        <v>25</v>
      </c>
      <c r="E463" t="s">
        <v>69</v>
      </c>
      <c r="F463" s="3">
        <v>44608</v>
      </c>
      <c r="G463" s="8">
        <v>22848</v>
      </c>
      <c r="H463">
        <v>288</v>
      </c>
      <c r="I463">
        <v>191</v>
      </c>
      <c r="P463" s="4"/>
    </row>
    <row r="464" spans="3:16" x14ac:dyDescent="0.3">
      <c r="C464" t="s">
        <v>30</v>
      </c>
      <c r="D464" t="s">
        <v>21</v>
      </c>
      <c r="E464" t="s">
        <v>58</v>
      </c>
      <c r="F464" s="3">
        <v>44608</v>
      </c>
      <c r="G464" s="8">
        <v>25032</v>
      </c>
      <c r="H464">
        <v>334</v>
      </c>
      <c r="I464">
        <v>330</v>
      </c>
      <c r="P464" s="4"/>
    </row>
    <row r="465" spans="3:16" x14ac:dyDescent="0.3">
      <c r="C465" t="s">
        <v>31</v>
      </c>
      <c r="D465" t="s">
        <v>21</v>
      </c>
      <c r="E465" t="s">
        <v>74</v>
      </c>
      <c r="F465" s="3">
        <v>44608</v>
      </c>
      <c r="G465" s="8">
        <v>12936</v>
      </c>
      <c r="H465">
        <v>90</v>
      </c>
      <c r="I465">
        <v>294</v>
      </c>
      <c r="P465" s="4"/>
    </row>
    <row r="466" spans="3:16" x14ac:dyDescent="0.3">
      <c r="C466" t="s">
        <v>46</v>
      </c>
      <c r="D466" t="s">
        <v>22</v>
      </c>
      <c r="E466" t="s">
        <v>63</v>
      </c>
      <c r="F466" s="3">
        <v>44608</v>
      </c>
      <c r="G466" s="8">
        <v>70308</v>
      </c>
      <c r="H466">
        <v>32</v>
      </c>
      <c r="I466">
        <v>677</v>
      </c>
      <c r="P466" s="4"/>
    </row>
    <row r="467" spans="3:16" x14ac:dyDescent="0.3">
      <c r="C467" t="s">
        <v>42</v>
      </c>
      <c r="D467" t="s">
        <v>21</v>
      </c>
      <c r="E467" t="s">
        <v>59</v>
      </c>
      <c r="F467" s="3">
        <v>44608</v>
      </c>
      <c r="G467" s="8">
        <v>50736</v>
      </c>
      <c r="H467">
        <v>217</v>
      </c>
      <c r="I467">
        <v>668</v>
      </c>
      <c r="P467" s="4"/>
    </row>
    <row r="468" spans="3:16" x14ac:dyDescent="0.3">
      <c r="C468" t="s">
        <v>32</v>
      </c>
      <c r="D468" t="s">
        <v>22</v>
      </c>
      <c r="E468" t="s">
        <v>71</v>
      </c>
      <c r="F468" s="3">
        <v>44608</v>
      </c>
      <c r="G468" s="8">
        <v>4956</v>
      </c>
      <c r="H468">
        <v>29</v>
      </c>
      <c r="I468">
        <v>54</v>
      </c>
      <c r="P468" s="4"/>
    </row>
    <row r="469" spans="3:16" x14ac:dyDescent="0.3">
      <c r="C469" t="s">
        <v>46</v>
      </c>
      <c r="D469" t="s">
        <v>20</v>
      </c>
      <c r="E469" t="s">
        <v>61</v>
      </c>
      <c r="F469" s="3">
        <v>44608</v>
      </c>
      <c r="G469" s="8">
        <v>13608</v>
      </c>
      <c r="H469">
        <v>55</v>
      </c>
      <c r="I469">
        <v>243</v>
      </c>
      <c r="P469" s="4"/>
    </row>
    <row r="470" spans="3:16" x14ac:dyDescent="0.3">
      <c r="C470" t="s">
        <v>43</v>
      </c>
      <c r="D470" t="s">
        <v>22</v>
      </c>
      <c r="E470" t="s">
        <v>62</v>
      </c>
      <c r="F470" s="3">
        <v>44608</v>
      </c>
      <c r="G470" s="8">
        <v>45528</v>
      </c>
      <c r="H470">
        <v>432</v>
      </c>
      <c r="I470">
        <v>633</v>
      </c>
      <c r="P470" s="4"/>
    </row>
    <row r="471" spans="3:16" x14ac:dyDescent="0.3">
      <c r="C471" t="s">
        <v>49</v>
      </c>
      <c r="D471" t="s">
        <v>22</v>
      </c>
      <c r="E471" t="s">
        <v>54</v>
      </c>
      <c r="F471" s="3">
        <v>44608</v>
      </c>
      <c r="G471" s="8">
        <v>28532</v>
      </c>
      <c r="H471">
        <v>212</v>
      </c>
      <c r="I471">
        <v>265</v>
      </c>
      <c r="P471" s="4"/>
    </row>
    <row r="472" spans="3:16" x14ac:dyDescent="0.3">
      <c r="C472" t="s">
        <v>34</v>
      </c>
      <c r="D472" t="s">
        <v>22</v>
      </c>
      <c r="E472" t="s">
        <v>54</v>
      </c>
      <c r="F472" s="3">
        <v>44609</v>
      </c>
      <c r="G472" s="8">
        <v>33236</v>
      </c>
      <c r="H472">
        <v>171</v>
      </c>
      <c r="I472">
        <v>333</v>
      </c>
      <c r="P472" s="4"/>
    </row>
    <row r="473" spans="3:16" x14ac:dyDescent="0.3">
      <c r="C473" t="s">
        <v>36</v>
      </c>
      <c r="D473" t="s">
        <v>25</v>
      </c>
      <c r="E473" t="s">
        <v>65</v>
      </c>
      <c r="F473" s="3">
        <v>44609</v>
      </c>
      <c r="G473" s="8">
        <v>5740</v>
      </c>
      <c r="H473">
        <v>3</v>
      </c>
      <c r="I473">
        <v>131</v>
      </c>
      <c r="P473" s="4"/>
    </row>
    <row r="474" spans="3:16" x14ac:dyDescent="0.3">
      <c r="C474" t="s">
        <v>29</v>
      </c>
      <c r="D474" t="s">
        <v>23</v>
      </c>
      <c r="E474" t="s">
        <v>59</v>
      </c>
      <c r="F474" s="3">
        <v>44609</v>
      </c>
      <c r="G474" s="8">
        <v>12908</v>
      </c>
      <c r="H474">
        <v>126</v>
      </c>
      <c r="I474">
        <v>216</v>
      </c>
      <c r="P474" s="4"/>
    </row>
    <row r="475" spans="3:16" x14ac:dyDescent="0.3">
      <c r="C475" t="s">
        <v>35</v>
      </c>
      <c r="D475" t="s">
        <v>25</v>
      </c>
      <c r="E475" t="s">
        <v>66</v>
      </c>
      <c r="F475" s="3">
        <v>44609</v>
      </c>
      <c r="G475" s="8">
        <v>532</v>
      </c>
      <c r="H475">
        <v>195</v>
      </c>
      <c r="I475">
        <v>6</v>
      </c>
      <c r="P475" s="4"/>
    </row>
    <row r="476" spans="3:16" x14ac:dyDescent="0.3">
      <c r="C476" t="s">
        <v>32</v>
      </c>
      <c r="D476" t="s">
        <v>19</v>
      </c>
      <c r="E476" t="s">
        <v>71</v>
      </c>
      <c r="F476" s="3">
        <v>44609</v>
      </c>
      <c r="G476" s="8">
        <v>21784</v>
      </c>
      <c r="H476">
        <v>425</v>
      </c>
      <c r="I476">
        <v>273</v>
      </c>
      <c r="P476" s="4"/>
    </row>
    <row r="477" spans="3:16" x14ac:dyDescent="0.3">
      <c r="C477" t="s">
        <v>43</v>
      </c>
      <c r="D477" t="s">
        <v>22</v>
      </c>
      <c r="E477" t="s">
        <v>71</v>
      </c>
      <c r="F477" s="3">
        <v>44609</v>
      </c>
      <c r="G477" s="8">
        <v>17696</v>
      </c>
      <c r="H477">
        <v>91</v>
      </c>
      <c r="I477">
        <v>261</v>
      </c>
      <c r="P477" s="4"/>
    </row>
    <row r="478" spans="3:16" x14ac:dyDescent="0.3">
      <c r="C478" t="s">
        <v>34</v>
      </c>
      <c r="D478" t="s">
        <v>20</v>
      </c>
      <c r="E478" t="s">
        <v>54</v>
      </c>
      <c r="F478" s="3">
        <v>44609</v>
      </c>
      <c r="G478" s="8">
        <v>7308</v>
      </c>
      <c r="H478">
        <v>168</v>
      </c>
      <c r="I478">
        <v>80</v>
      </c>
      <c r="P478" s="4"/>
    </row>
    <row r="479" spans="3:16" x14ac:dyDescent="0.3">
      <c r="C479" t="s">
        <v>31</v>
      </c>
      <c r="D479" t="s">
        <v>25</v>
      </c>
      <c r="E479" t="s">
        <v>69</v>
      </c>
      <c r="F479" s="3">
        <v>44609</v>
      </c>
      <c r="G479" s="8">
        <v>32928</v>
      </c>
      <c r="H479">
        <v>264</v>
      </c>
      <c r="I479">
        <v>305</v>
      </c>
      <c r="P479" s="4"/>
    </row>
    <row r="480" spans="3:16" x14ac:dyDescent="0.3">
      <c r="C480" t="s">
        <v>38</v>
      </c>
      <c r="D480" t="s">
        <v>19</v>
      </c>
      <c r="E480" t="s">
        <v>59</v>
      </c>
      <c r="F480" s="3">
        <v>44609</v>
      </c>
      <c r="G480" s="8">
        <v>3444</v>
      </c>
      <c r="H480">
        <v>262</v>
      </c>
      <c r="I480">
        <v>62</v>
      </c>
      <c r="P480" s="4"/>
    </row>
    <row r="481" spans="3:16" x14ac:dyDescent="0.3">
      <c r="C481" t="s">
        <v>28</v>
      </c>
      <c r="D481" t="s">
        <v>25</v>
      </c>
      <c r="E481" t="s">
        <v>74</v>
      </c>
      <c r="F481" s="3">
        <v>44609</v>
      </c>
      <c r="G481" s="8">
        <v>32395.999999999996</v>
      </c>
      <c r="H481">
        <v>178</v>
      </c>
      <c r="I481">
        <v>675</v>
      </c>
      <c r="P481" s="4"/>
    </row>
    <row r="482" spans="3:16" x14ac:dyDescent="0.3">
      <c r="C482" t="s">
        <v>48</v>
      </c>
      <c r="D482" t="s">
        <v>19</v>
      </c>
      <c r="E482" t="s">
        <v>67</v>
      </c>
      <c r="F482" s="3">
        <v>44609</v>
      </c>
      <c r="G482" s="8">
        <v>23576</v>
      </c>
      <c r="H482">
        <v>592</v>
      </c>
      <c r="I482">
        <v>281</v>
      </c>
      <c r="P482" s="4"/>
    </row>
    <row r="483" spans="3:16" x14ac:dyDescent="0.3">
      <c r="C483" t="s">
        <v>35</v>
      </c>
      <c r="D483" t="s">
        <v>21</v>
      </c>
      <c r="E483" t="s">
        <v>64</v>
      </c>
      <c r="F483" s="3">
        <v>44609</v>
      </c>
      <c r="G483" s="8">
        <v>32844</v>
      </c>
      <c r="H483">
        <v>601</v>
      </c>
      <c r="I483">
        <v>257</v>
      </c>
      <c r="P483" s="4"/>
    </row>
    <row r="484" spans="3:16" x14ac:dyDescent="0.3">
      <c r="C484" t="s">
        <v>38</v>
      </c>
      <c r="D484" t="s">
        <v>22</v>
      </c>
      <c r="E484" t="s">
        <v>64</v>
      </c>
      <c r="F484" s="3">
        <v>44609</v>
      </c>
      <c r="G484" s="8">
        <v>41440</v>
      </c>
      <c r="H484">
        <v>206</v>
      </c>
      <c r="I484">
        <v>415</v>
      </c>
      <c r="P484" s="4"/>
    </row>
    <row r="485" spans="3:16" x14ac:dyDescent="0.3">
      <c r="C485" t="s">
        <v>45</v>
      </c>
      <c r="D485" t="s">
        <v>20</v>
      </c>
      <c r="E485" t="s">
        <v>54</v>
      </c>
      <c r="F485" s="3">
        <v>44609</v>
      </c>
      <c r="G485" s="8">
        <v>20580</v>
      </c>
      <c r="H485">
        <v>98</v>
      </c>
      <c r="I485">
        <v>166</v>
      </c>
      <c r="P485" s="4"/>
    </row>
    <row r="486" spans="3:16" x14ac:dyDescent="0.3">
      <c r="C486" t="s">
        <v>39</v>
      </c>
      <c r="D486" t="s">
        <v>20</v>
      </c>
      <c r="E486" t="s">
        <v>61</v>
      </c>
      <c r="F486" s="3">
        <v>44609</v>
      </c>
      <c r="G486" s="8">
        <v>36652</v>
      </c>
      <c r="H486">
        <v>235</v>
      </c>
      <c r="I486">
        <v>1146</v>
      </c>
      <c r="P486" s="4"/>
    </row>
    <row r="487" spans="3:16" x14ac:dyDescent="0.3">
      <c r="C487" t="s">
        <v>48</v>
      </c>
      <c r="D487" t="s">
        <v>22</v>
      </c>
      <c r="E487" t="s">
        <v>60</v>
      </c>
      <c r="F487" s="3">
        <v>44609</v>
      </c>
      <c r="G487" s="8">
        <v>61292</v>
      </c>
      <c r="H487">
        <v>33</v>
      </c>
      <c r="I487">
        <v>1393</v>
      </c>
      <c r="P487" s="4"/>
    </row>
    <row r="488" spans="3:16" x14ac:dyDescent="0.3">
      <c r="C488" t="s">
        <v>47</v>
      </c>
      <c r="D488" t="s">
        <v>23</v>
      </c>
      <c r="E488" t="s">
        <v>53</v>
      </c>
      <c r="F488" s="3">
        <v>44609</v>
      </c>
      <c r="G488" s="8">
        <v>31976</v>
      </c>
      <c r="H488">
        <v>177</v>
      </c>
      <c r="I488">
        <v>1000</v>
      </c>
      <c r="P488" s="4"/>
    </row>
    <row r="489" spans="3:16" x14ac:dyDescent="0.3">
      <c r="C489" t="s">
        <v>44</v>
      </c>
      <c r="D489" t="s">
        <v>23</v>
      </c>
      <c r="E489" t="s">
        <v>62</v>
      </c>
      <c r="F489" s="3">
        <v>44609</v>
      </c>
      <c r="G489" s="8">
        <v>25452</v>
      </c>
      <c r="H489">
        <v>87</v>
      </c>
      <c r="I489">
        <v>455</v>
      </c>
      <c r="P489" s="4"/>
    </row>
    <row r="490" spans="3:16" x14ac:dyDescent="0.3">
      <c r="C490" t="s">
        <v>33</v>
      </c>
      <c r="D490" t="s">
        <v>25</v>
      </c>
      <c r="E490" t="s">
        <v>68</v>
      </c>
      <c r="F490" s="3">
        <v>44609</v>
      </c>
      <c r="G490" s="8">
        <v>13048</v>
      </c>
      <c r="H490">
        <v>185</v>
      </c>
      <c r="I490">
        <v>172</v>
      </c>
      <c r="P490" s="4"/>
    </row>
    <row r="491" spans="3:16" x14ac:dyDescent="0.3">
      <c r="C491" t="s">
        <v>32</v>
      </c>
      <c r="D491" t="s">
        <v>19</v>
      </c>
      <c r="E491" t="s">
        <v>66</v>
      </c>
      <c r="F491" s="3">
        <v>44609</v>
      </c>
      <c r="G491" s="8">
        <v>11172</v>
      </c>
      <c r="H491">
        <v>93</v>
      </c>
      <c r="I491">
        <v>127</v>
      </c>
      <c r="P491" s="4"/>
    </row>
    <row r="492" spans="3:16" x14ac:dyDescent="0.3">
      <c r="C492" t="s">
        <v>48</v>
      </c>
      <c r="D492" t="s">
        <v>22</v>
      </c>
      <c r="E492" t="s">
        <v>63</v>
      </c>
      <c r="F492" s="3">
        <v>44610</v>
      </c>
      <c r="G492" s="8">
        <v>33964</v>
      </c>
      <c r="H492">
        <v>338</v>
      </c>
      <c r="I492">
        <v>340</v>
      </c>
      <c r="P492" s="4"/>
    </row>
    <row r="493" spans="3:16" x14ac:dyDescent="0.3">
      <c r="C493" t="s">
        <v>29</v>
      </c>
      <c r="D493" t="s">
        <v>19</v>
      </c>
      <c r="E493" t="s">
        <v>73</v>
      </c>
      <c r="F493" s="3">
        <v>44610</v>
      </c>
      <c r="G493" s="8">
        <v>54740</v>
      </c>
      <c r="H493">
        <v>39</v>
      </c>
      <c r="I493">
        <v>571</v>
      </c>
      <c r="P493" s="4"/>
    </row>
    <row r="494" spans="3:16" x14ac:dyDescent="0.3">
      <c r="C494" t="s">
        <v>51</v>
      </c>
      <c r="D494" t="s">
        <v>23</v>
      </c>
      <c r="E494" t="s">
        <v>60</v>
      </c>
      <c r="F494" s="3">
        <v>44610</v>
      </c>
      <c r="G494" s="8">
        <v>3080</v>
      </c>
      <c r="H494">
        <v>137</v>
      </c>
      <c r="I494">
        <v>52</v>
      </c>
      <c r="P494" s="4"/>
    </row>
    <row r="495" spans="3:16" x14ac:dyDescent="0.3">
      <c r="C495" t="s">
        <v>35</v>
      </c>
      <c r="D495" t="s">
        <v>23</v>
      </c>
      <c r="E495" t="s">
        <v>59</v>
      </c>
      <c r="F495" s="3">
        <v>44610</v>
      </c>
      <c r="G495" s="8">
        <v>34524</v>
      </c>
      <c r="H495">
        <v>399</v>
      </c>
      <c r="I495">
        <v>1079</v>
      </c>
      <c r="P495" s="4"/>
    </row>
    <row r="496" spans="3:16" x14ac:dyDescent="0.3">
      <c r="C496" t="s">
        <v>34</v>
      </c>
      <c r="D496" t="s">
        <v>25</v>
      </c>
      <c r="E496" t="s">
        <v>65</v>
      </c>
      <c r="F496" s="3">
        <v>44610</v>
      </c>
      <c r="G496" s="8">
        <v>18144</v>
      </c>
      <c r="H496">
        <v>120</v>
      </c>
      <c r="I496">
        <v>267</v>
      </c>
      <c r="P496" s="4"/>
    </row>
    <row r="497" spans="3:16" x14ac:dyDescent="0.3">
      <c r="C497" t="s">
        <v>48</v>
      </c>
      <c r="D497" t="s">
        <v>20</v>
      </c>
      <c r="E497" t="s">
        <v>71</v>
      </c>
      <c r="F497" s="3">
        <v>44610</v>
      </c>
      <c r="G497" s="8">
        <v>57988</v>
      </c>
      <c r="H497">
        <v>21</v>
      </c>
      <c r="I497">
        <v>605</v>
      </c>
      <c r="P497" s="4"/>
    </row>
    <row r="498" spans="3:16" x14ac:dyDescent="0.3">
      <c r="C498" t="s">
        <v>48</v>
      </c>
      <c r="D498" t="s">
        <v>19</v>
      </c>
      <c r="E498" t="s">
        <v>62</v>
      </c>
      <c r="F498" s="3">
        <v>44610</v>
      </c>
      <c r="G498" s="8">
        <v>30688.000000000004</v>
      </c>
      <c r="H498">
        <v>112</v>
      </c>
      <c r="I498">
        <v>452</v>
      </c>
      <c r="P498" s="4"/>
    </row>
    <row r="499" spans="3:16" x14ac:dyDescent="0.3">
      <c r="C499" t="s">
        <v>30</v>
      </c>
      <c r="D499" t="s">
        <v>19</v>
      </c>
      <c r="E499" t="s">
        <v>71</v>
      </c>
      <c r="F499" s="3">
        <v>44610</v>
      </c>
      <c r="G499" s="8">
        <v>43512</v>
      </c>
      <c r="H499">
        <v>329</v>
      </c>
      <c r="I499">
        <v>573</v>
      </c>
      <c r="P499" s="4"/>
    </row>
    <row r="500" spans="3:16" x14ac:dyDescent="0.3">
      <c r="C500" t="s">
        <v>29</v>
      </c>
      <c r="D500" t="s">
        <v>19</v>
      </c>
      <c r="E500" t="s">
        <v>59</v>
      </c>
      <c r="F500" s="3">
        <v>44610</v>
      </c>
      <c r="G500" s="8">
        <v>50288</v>
      </c>
      <c r="H500">
        <v>94</v>
      </c>
      <c r="I500">
        <v>1397</v>
      </c>
      <c r="P500" s="4"/>
    </row>
    <row r="501" spans="3:16" x14ac:dyDescent="0.3">
      <c r="C501" t="s">
        <v>50</v>
      </c>
      <c r="D501" t="s">
        <v>19</v>
      </c>
      <c r="E501" t="s">
        <v>59</v>
      </c>
      <c r="F501" s="3">
        <v>44610</v>
      </c>
      <c r="G501" s="8">
        <v>6300</v>
      </c>
      <c r="H501">
        <v>90</v>
      </c>
      <c r="I501">
        <v>105</v>
      </c>
      <c r="P501" s="4"/>
    </row>
    <row r="502" spans="3:16" x14ac:dyDescent="0.3">
      <c r="C502" t="s">
        <v>29</v>
      </c>
      <c r="D502" t="s">
        <v>23</v>
      </c>
      <c r="E502" t="s">
        <v>69</v>
      </c>
      <c r="F502" s="3">
        <v>44610</v>
      </c>
      <c r="G502" s="8">
        <v>21812</v>
      </c>
      <c r="H502">
        <v>260</v>
      </c>
      <c r="I502">
        <v>166</v>
      </c>
      <c r="P502" s="4"/>
    </row>
    <row r="503" spans="3:16" x14ac:dyDescent="0.3">
      <c r="C503" t="s">
        <v>50</v>
      </c>
      <c r="D503" t="s">
        <v>25</v>
      </c>
      <c r="E503" t="s">
        <v>69</v>
      </c>
      <c r="F503" s="3">
        <v>44610</v>
      </c>
      <c r="G503" s="8">
        <v>19208</v>
      </c>
      <c r="H503">
        <v>84</v>
      </c>
      <c r="I503">
        <v>155</v>
      </c>
      <c r="P503" s="4"/>
    </row>
    <row r="504" spans="3:16" x14ac:dyDescent="0.3">
      <c r="C504" t="s">
        <v>47</v>
      </c>
      <c r="D504" t="s">
        <v>22</v>
      </c>
      <c r="E504" t="s">
        <v>59</v>
      </c>
      <c r="F504" s="3">
        <v>44611</v>
      </c>
      <c r="G504" s="8">
        <v>30604</v>
      </c>
      <c r="H504">
        <v>325</v>
      </c>
      <c r="I504">
        <v>426</v>
      </c>
      <c r="P504" s="4"/>
    </row>
    <row r="505" spans="3:16" x14ac:dyDescent="0.3">
      <c r="C505" t="s">
        <v>49</v>
      </c>
      <c r="D505" t="s">
        <v>22</v>
      </c>
      <c r="E505" t="s">
        <v>53</v>
      </c>
      <c r="F505" s="3">
        <v>44611</v>
      </c>
      <c r="G505" s="8">
        <v>8316</v>
      </c>
      <c r="H505">
        <v>527</v>
      </c>
      <c r="I505">
        <v>260</v>
      </c>
      <c r="P505" s="4"/>
    </row>
    <row r="506" spans="3:16" x14ac:dyDescent="0.3">
      <c r="C506" t="s">
        <v>29</v>
      </c>
      <c r="D506" t="s">
        <v>25</v>
      </c>
      <c r="E506" t="s">
        <v>55</v>
      </c>
      <c r="F506" s="3">
        <v>44611</v>
      </c>
      <c r="G506" s="8">
        <v>8400</v>
      </c>
      <c r="H506">
        <v>62</v>
      </c>
      <c r="I506">
        <v>81</v>
      </c>
      <c r="P506" s="4"/>
    </row>
    <row r="507" spans="3:16" x14ac:dyDescent="0.3">
      <c r="C507" t="s">
        <v>35</v>
      </c>
      <c r="D507" t="s">
        <v>19</v>
      </c>
      <c r="E507" t="s">
        <v>67</v>
      </c>
      <c r="F507" s="3">
        <v>44611</v>
      </c>
      <c r="G507" s="8">
        <v>21112</v>
      </c>
      <c r="H507">
        <v>242</v>
      </c>
      <c r="I507">
        <v>406</v>
      </c>
      <c r="P507" s="4"/>
    </row>
    <row r="508" spans="3:16" x14ac:dyDescent="0.3">
      <c r="C508" t="s">
        <v>28</v>
      </c>
      <c r="D508" t="s">
        <v>21</v>
      </c>
      <c r="E508" t="s">
        <v>55</v>
      </c>
      <c r="F508" s="3">
        <v>44611</v>
      </c>
      <c r="G508" s="8">
        <v>16996</v>
      </c>
      <c r="H508">
        <v>19</v>
      </c>
      <c r="I508">
        <v>164</v>
      </c>
      <c r="P508" s="4"/>
    </row>
    <row r="509" spans="3:16" x14ac:dyDescent="0.3">
      <c r="C509" t="s">
        <v>43</v>
      </c>
      <c r="D509" t="s">
        <v>21</v>
      </c>
      <c r="E509" t="s">
        <v>58</v>
      </c>
      <c r="F509" s="3">
        <v>44611</v>
      </c>
      <c r="G509" s="8">
        <v>15904</v>
      </c>
      <c r="H509">
        <v>9</v>
      </c>
      <c r="I509">
        <v>210</v>
      </c>
      <c r="P509" s="4"/>
    </row>
    <row r="510" spans="3:16" x14ac:dyDescent="0.3">
      <c r="C510" t="s">
        <v>33</v>
      </c>
      <c r="D510" t="s">
        <v>21</v>
      </c>
      <c r="E510" t="s">
        <v>64</v>
      </c>
      <c r="F510" s="3">
        <v>44611</v>
      </c>
      <c r="G510" s="8">
        <v>27804</v>
      </c>
      <c r="H510">
        <v>183</v>
      </c>
      <c r="I510">
        <v>218</v>
      </c>
      <c r="P510" s="4"/>
    </row>
    <row r="511" spans="3:16" x14ac:dyDescent="0.3">
      <c r="C511" t="s">
        <v>35</v>
      </c>
      <c r="D511" t="s">
        <v>20</v>
      </c>
      <c r="E511" t="s">
        <v>55</v>
      </c>
      <c r="F511" s="3">
        <v>44611</v>
      </c>
      <c r="G511" s="8">
        <v>2464</v>
      </c>
      <c r="H511">
        <v>161</v>
      </c>
      <c r="I511">
        <v>25</v>
      </c>
      <c r="P511" s="4"/>
    </row>
    <row r="512" spans="3:16" x14ac:dyDescent="0.3">
      <c r="C512" t="s">
        <v>40</v>
      </c>
      <c r="D512" t="s">
        <v>20</v>
      </c>
      <c r="E512" t="s">
        <v>56</v>
      </c>
      <c r="F512" s="3">
        <v>44611</v>
      </c>
      <c r="G512" s="8">
        <v>21756.000000000004</v>
      </c>
      <c r="H512">
        <v>115</v>
      </c>
      <c r="I512">
        <v>287</v>
      </c>
      <c r="P512" s="4"/>
    </row>
    <row r="513" spans="3:16" x14ac:dyDescent="0.3">
      <c r="C513" t="s">
        <v>41</v>
      </c>
      <c r="D513" t="s">
        <v>22</v>
      </c>
      <c r="E513" t="s">
        <v>59</v>
      </c>
      <c r="F513" s="3">
        <v>44611</v>
      </c>
      <c r="G513" s="8">
        <v>252</v>
      </c>
      <c r="H513">
        <v>206</v>
      </c>
      <c r="I513">
        <v>7</v>
      </c>
      <c r="P513" s="4"/>
    </row>
    <row r="514" spans="3:16" x14ac:dyDescent="0.3">
      <c r="C514" t="s">
        <v>41</v>
      </c>
      <c r="D514" t="s">
        <v>23</v>
      </c>
      <c r="E514" t="s">
        <v>72</v>
      </c>
      <c r="F514" s="3">
        <v>44611</v>
      </c>
      <c r="G514" s="8">
        <v>6132</v>
      </c>
      <c r="H514">
        <v>115</v>
      </c>
      <c r="I514">
        <v>110</v>
      </c>
      <c r="P514" s="4"/>
    </row>
    <row r="515" spans="3:16" x14ac:dyDescent="0.3">
      <c r="C515" t="s">
        <v>33</v>
      </c>
      <c r="D515" t="s">
        <v>21</v>
      </c>
      <c r="E515" t="s">
        <v>74</v>
      </c>
      <c r="F515" s="3">
        <v>44611</v>
      </c>
      <c r="G515" s="8">
        <v>14140</v>
      </c>
      <c r="H515">
        <v>337</v>
      </c>
      <c r="I515">
        <v>322</v>
      </c>
      <c r="P515" s="4"/>
    </row>
    <row r="516" spans="3:16" x14ac:dyDescent="0.3">
      <c r="C516" t="s">
        <v>44</v>
      </c>
      <c r="D516" t="s">
        <v>23</v>
      </c>
      <c r="E516" t="s">
        <v>55</v>
      </c>
      <c r="F516" s="3">
        <v>44611</v>
      </c>
      <c r="G516" s="8">
        <v>9716</v>
      </c>
      <c r="H516">
        <v>4</v>
      </c>
      <c r="I516">
        <v>111</v>
      </c>
      <c r="P516" s="4"/>
    </row>
    <row r="517" spans="3:16" x14ac:dyDescent="0.3">
      <c r="C517" t="s">
        <v>30</v>
      </c>
      <c r="D517" t="s">
        <v>22</v>
      </c>
      <c r="E517" t="s">
        <v>57</v>
      </c>
      <c r="F517" s="3">
        <v>44611</v>
      </c>
      <c r="G517" s="8">
        <v>28476</v>
      </c>
      <c r="H517">
        <v>144</v>
      </c>
      <c r="I517">
        <v>356</v>
      </c>
      <c r="P517" s="4"/>
    </row>
    <row r="518" spans="3:16" x14ac:dyDescent="0.3">
      <c r="C518" t="s">
        <v>29</v>
      </c>
      <c r="D518" t="s">
        <v>25</v>
      </c>
      <c r="E518" t="s">
        <v>66</v>
      </c>
      <c r="F518" s="3">
        <v>44611</v>
      </c>
      <c r="G518" s="8">
        <v>14084</v>
      </c>
      <c r="H518">
        <v>304</v>
      </c>
      <c r="I518">
        <v>118</v>
      </c>
      <c r="P518" s="4"/>
    </row>
    <row r="519" spans="3:16" x14ac:dyDescent="0.3">
      <c r="C519" t="s">
        <v>39</v>
      </c>
      <c r="D519" t="s">
        <v>21</v>
      </c>
      <c r="E519" t="s">
        <v>64</v>
      </c>
      <c r="F519" s="3">
        <v>44611</v>
      </c>
      <c r="G519" s="8">
        <v>14980</v>
      </c>
      <c r="H519">
        <v>177</v>
      </c>
      <c r="I519">
        <v>118</v>
      </c>
      <c r="P519" s="4"/>
    </row>
    <row r="520" spans="3:16" x14ac:dyDescent="0.3">
      <c r="C520" t="s">
        <v>47</v>
      </c>
      <c r="D520" t="s">
        <v>19</v>
      </c>
      <c r="E520" t="s">
        <v>60</v>
      </c>
      <c r="F520" s="3">
        <v>44611</v>
      </c>
      <c r="G520" s="8">
        <v>19264</v>
      </c>
      <c r="H520">
        <v>100</v>
      </c>
      <c r="I520">
        <v>301</v>
      </c>
      <c r="P520" s="4"/>
    </row>
    <row r="521" spans="3:16" x14ac:dyDescent="0.3">
      <c r="C521" t="s">
        <v>29</v>
      </c>
      <c r="D521" t="s">
        <v>20</v>
      </c>
      <c r="E521" t="s">
        <v>72</v>
      </c>
      <c r="F521" s="3">
        <v>44611</v>
      </c>
      <c r="G521" s="8">
        <v>6944</v>
      </c>
      <c r="H521">
        <v>72</v>
      </c>
      <c r="I521">
        <v>193</v>
      </c>
      <c r="P521" s="4"/>
    </row>
    <row r="522" spans="3:16" x14ac:dyDescent="0.3">
      <c r="C522" t="s">
        <v>48</v>
      </c>
      <c r="D522" t="s">
        <v>19</v>
      </c>
      <c r="E522" t="s">
        <v>74</v>
      </c>
      <c r="F522" s="3">
        <v>44611</v>
      </c>
      <c r="G522" s="8">
        <v>4396</v>
      </c>
      <c r="H522">
        <v>139</v>
      </c>
      <c r="I522">
        <v>92</v>
      </c>
      <c r="P522" s="4"/>
    </row>
    <row r="523" spans="3:16" x14ac:dyDescent="0.3">
      <c r="C523" t="s">
        <v>45</v>
      </c>
      <c r="D523" t="s">
        <v>20</v>
      </c>
      <c r="E523" t="s">
        <v>64</v>
      </c>
      <c r="F523" s="3">
        <v>44611</v>
      </c>
      <c r="G523" s="8">
        <v>26768</v>
      </c>
      <c r="H523">
        <v>165</v>
      </c>
      <c r="I523">
        <v>231</v>
      </c>
      <c r="P523" s="4"/>
    </row>
    <row r="524" spans="3:16" x14ac:dyDescent="0.3">
      <c r="C524" t="s">
        <v>29</v>
      </c>
      <c r="D524" t="s">
        <v>19</v>
      </c>
      <c r="E524" t="s">
        <v>72</v>
      </c>
      <c r="F524" s="3">
        <v>44614</v>
      </c>
      <c r="G524" s="8">
        <v>1456</v>
      </c>
      <c r="H524">
        <v>177</v>
      </c>
      <c r="I524">
        <v>31</v>
      </c>
      <c r="P524" s="4"/>
    </row>
    <row r="525" spans="3:16" x14ac:dyDescent="0.3">
      <c r="C525" t="s">
        <v>39</v>
      </c>
      <c r="D525" t="s">
        <v>23</v>
      </c>
      <c r="E525" t="s">
        <v>56</v>
      </c>
      <c r="F525" s="3">
        <v>44614</v>
      </c>
      <c r="G525" s="8">
        <v>43708</v>
      </c>
      <c r="H525">
        <v>202</v>
      </c>
      <c r="I525">
        <v>476</v>
      </c>
      <c r="P525" s="4"/>
    </row>
    <row r="526" spans="3:16" x14ac:dyDescent="0.3">
      <c r="C526" t="s">
        <v>43</v>
      </c>
      <c r="D526" t="s">
        <v>25</v>
      </c>
      <c r="E526" t="s">
        <v>56</v>
      </c>
      <c r="F526" s="3">
        <v>44614</v>
      </c>
      <c r="G526" s="8">
        <v>45640</v>
      </c>
      <c r="H526">
        <v>103</v>
      </c>
      <c r="I526">
        <v>476</v>
      </c>
      <c r="P526" s="4"/>
    </row>
    <row r="527" spans="3:16" x14ac:dyDescent="0.3">
      <c r="C527" t="s">
        <v>52</v>
      </c>
      <c r="D527" t="s">
        <v>22</v>
      </c>
      <c r="E527" t="s">
        <v>63</v>
      </c>
      <c r="F527" s="3">
        <v>44614</v>
      </c>
      <c r="G527" s="8">
        <v>9772</v>
      </c>
      <c r="H527">
        <v>337</v>
      </c>
      <c r="I527">
        <v>82</v>
      </c>
      <c r="P527" s="4"/>
    </row>
    <row r="528" spans="3:16" x14ac:dyDescent="0.3">
      <c r="C528" t="s">
        <v>45</v>
      </c>
      <c r="D528" t="s">
        <v>23</v>
      </c>
      <c r="E528" t="s">
        <v>60</v>
      </c>
      <c r="F528" s="3">
        <v>44614</v>
      </c>
      <c r="G528" s="8">
        <v>1316</v>
      </c>
      <c r="H528">
        <v>257</v>
      </c>
      <c r="I528">
        <v>26</v>
      </c>
      <c r="P528" s="4"/>
    </row>
    <row r="529" spans="3:16" x14ac:dyDescent="0.3">
      <c r="C529" t="s">
        <v>31</v>
      </c>
      <c r="D529" t="s">
        <v>25</v>
      </c>
      <c r="E529" t="s">
        <v>66</v>
      </c>
      <c r="F529" s="3">
        <v>44614</v>
      </c>
      <c r="G529" s="8">
        <v>12264</v>
      </c>
      <c r="H529">
        <v>144</v>
      </c>
      <c r="I529">
        <v>128</v>
      </c>
      <c r="P529" s="4"/>
    </row>
    <row r="530" spans="3:16" x14ac:dyDescent="0.3">
      <c r="C530" t="s">
        <v>50</v>
      </c>
      <c r="D530" t="s">
        <v>25</v>
      </c>
      <c r="E530" t="s">
        <v>72</v>
      </c>
      <c r="F530" s="3">
        <v>44614</v>
      </c>
      <c r="G530" s="8">
        <v>2268</v>
      </c>
      <c r="H530">
        <v>243</v>
      </c>
      <c r="I530">
        <v>38</v>
      </c>
      <c r="P530" s="4"/>
    </row>
    <row r="531" spans="3:16" x14ac:dyDescent="0.3">
      <c r="C531" t="s">
        <v>45</v>
      </c>
      <c r="D531" t="s">
        <v>25</v>
      </c>
      <c r="E531" t="s">
        <v>67</v>
      </c>
      <c r="F531" s="3">
        <v>44614</v>
      </c>
      <c r="G531" s="8">
        <v>58884</v>
      </c>
      <c r="H531">
        <v>257</v>
      </c>
      <c r="I531">
        <v>1052</v>
      </c>
      <c r="P531" s="4"/>
    </row>
    <row r="532" spans="3:16" x14ac:dyDescent="0.3">
      <c r="C532" t="s">
        <v>40</v>
      </c>
      <c r="D532" t="s">
        <v>25</v>
      </c>
      <c r="E532" t="s">
        <v>62</v>
      </c>
      <c r="F532" s="3">
        <v>44614</v>
      </c>
      <c r="G532" s="8">
        <v>27944</v>
      </c>
      <c r="H532">
        <v>11</v>
      </c>
      <c r="I532">
        <v>350</v>
      </c>
      <c r="P532" s="4"/>
    </row>
    <row r="533" spans="3:16" x14ac:dyDescent="0.3">
      <c r="C533" t="s">
        <v>37</v>
      </c>
      <c r="D533" t="s">
        <v>21</v>
      </c>
      <c r="E533" t="s">
        <v>56</v>
      </c>
      <c r="F533" s="3">
        <v>44614</v>
      </c>
      <c r="G533" s="8">
        <v>56448</v>
      </c>
      <c r="H533">
        <v>158</v>
      </c>
      <c r="I533">
        <v>784</v>
      </c>
      <c r="P533" s="4"/>
    </row>
    <row r="534" spans="3:16" x14ac:dyDescent="0.3">
      <c r="C534" t="s">
        <v>39</v>
      </c>
      <c r="D534" t="s">
        <v>20</v>
      </c>
      <c r="E534" t="s">
        <v>67</v>
      </c>
      <c r="F534" s="3">
        <v>44614</v>
      </c>
      <c r="G534" s="8">
        <v>7084</v>
      </c>
      <c r="H534">
        <v>605</v>
      </c>
      <c r="I534">
        <v>137</v>
      </c>
      <c r="P534" s="4"/>
    </row>
    <row r="535" spans="3:16" x14ac:dyDescent="0.3">
      <c r="C535" t="s">
        <v>46</v>
      </c>
      <c r="D535" t="s">
        <v>19</v>
      </c>
      <c r="E535" t="s">
        <v>68</v>
      </c>
      <c r="F535" s="3">
        <v>44614</v>
      </c>
      <c r="G535" s="8">
        <v>20328</v>
      </c>
      <c r="H535">
        <v>164</v>
      </c>
      <c r="I535">
        <v>231</v>
      </c>
      <c r="P535" s="4"/>
    </row>
    <row r="536" spans="3:16" x14ac:dyDescent="0.3">
      <c r="C536" t="s">
        <v>43</v>
      </c>
      <c r="D536" t="s">
        <v>23</v>
      </c>
      <c r="E536" t="s">
        <v>70</v>
      </c>
      <c r="F536" s="3">
        <v>44614</v>
      </c>
      <c r="G536" s="8">
        <v>7307.9999999999991</v>
      </c>
      <c r="H536">
        <v>48</v>
      </c>
      <c r="I536">
        <v>102</v>
      </c>
      <c r="P536" s="4"/>
    </row>
    <row r="537" spans="3:16" x14ac:dyDescent="0.3">
      <c r="C537" t="s">
        <v>49</v>
      </c>
      <c r="D537" t="s">
        <v>22</v>
      </c>
      <c r="E537" t="s">
        <v>66</v>
      </c>
      <c r="F537" s="3">
        <v>44614</v>
      </c>
      <c r="G537" s="8">
        <v>728</v>
      </c>
      <c r="H537">
        <v>85</v>
      </c>
      <c r="I537">
        <v>7</v>
      </c>
      <c r="P537" s="4"/>
    </row>
    <row r="538" spans="3:16" x14ac:dyDescent="0.3">
      <c r="C538" t="s">
        <v>39</v>
      </c>
      <c r="D538" t="s">
        <v>25</v>
      </c>
      <c r="E538" t="s">
        <v>62</v>
      </c>
      <c r="F538" s="3">
        <v>44614</v>
      </c>
      <c r="G538" s="8">
        <v>21476</v>
      </c>
      <c r="H538">
        <v>136</v>
      </c>
      <c r="I538">
        <v>269</v>
      </c>
      <c r="P538" s="4"/>
    </row>
    <row r="539" spans="3:16" x14ac:dyDescent="0.3">
      <c r="C539" t="s">
        <v>37</v>
      </c>
      <c r="D539" t="s">
        <v>21</v>
      </c>
      <c r="E539" t="s">
        <v>66</v>
      </c>
      <c r="F539" s="3">
        <v>44614</v>
      </c>
      <c r="G539" s="8">
        <v>24136</v>
      </c>
      <c r="H539">
        <v>169</v>
      </c>
      <c r="I539">
        <v>275</v>
      </c>
      <c r="P539" s="4"/>
    </row>
    <row r="540" spans="3:16" x14ac:dyDescent="0.3">
      <c r="C540" t="s">
        <v>40</v>
      </c>
      <c r="D540" t="s">
        <v>23</v>
      </c>
      <c r="E540" t="s">
        <v>58</v>
      </c>
      <c r="F540" s="3">
        <v>44614</v>
      </c>
      <c r="G540" s="8">
        <v>52836</v>
      </c>
      <c r="H540">
        <v>204</v>
      </c>
      <c r="I540">
        <v>881</v>
      </c>
      <c r="P540" s="4"/>
    </row>
    <row r="541" spans="3:16" x14ac:dyDescent="0.3">
      <c r="C541" t="s">
        <v>43</v>
      </c>
      <c r="D541" t="s">
        <v>19</v>
      </c>
      <c r="E541" t="s">
        <v>73</v>
      </c>
      <c r="F541" s="3">
        <v>44614</v>
      </c>
      <c r="G541" s="8">
        <v>3388</v>
      </c>
      <c r="H541">
        <v>263</v>
      </c>
      <c r="I541">
        <v>30</v>
      </c>
      <c r="P541" s="4"/>
    </row>
    <row r="542" spans="3:16" x14ac:dyDescent="0.3">
      <c r="C542" t="s">
        <v>34</v>
      </c>
      <c r="D542" t="s">
        <v>23</v>
      </c>
      <c r="E542" t="s">
        <v>59</v>
      </c>
      <c r="F542" s="3">
        <v>44614</v>
      </c>
      <c r="G542" s="8">
        <v>4060</v>
      </c>
      <c r="H542">
        <v>66</v>
      </c>
      <c r="I542">
        <v>64</v>
      </c>
      <c r="P542" s="4"/>
    </row>
    <row r="543" spans="3:16" x14ac:dyDescent="0.3">
      <c r="C543" t="s">
        <v>45</v>
      </c>
      <c r="D543" t="s">
        <v>23</v>
      </c>
      <c r="E543" t="s">
        <v>61</v>
      </c>
      <c r="F543" s="3">
        <v>44615</v>
      </c>
      <c r="G543" s="8">
        <v>64988</v>
      </c>
      <c r="H543">
        <v>215</v>
      </c>
      <c r="I543">
        <v>2031</v>
      </c>
      <c r="P543" s="4"/>
    </row>
    <row r="544" spans="3:16" x14ac:dyDescent="0.3">
      <c r="C544" t="s">
        <v>51</v>
      </c>
      <c r="D544" t="s">
        <v>23</v>
      </c>
      <c r="E544" t="s">
        <v>72</v>
      </c>
      <c r="F544" s="3">
        <v>44615</v>
      </c>
      <c r="G544" s="8">
        <v>9688</v>
      </c>
      <c r="H544">
        <v>41</v>
      </c>
      <c r="I544">
        <v>303</v>
      </c>
      <c r="P544" s="4"/>
    </row>
    <row r="545" spans="3:16" x14ac:dyDescent="0.3">
      <c r="C545" t="s">
        <v>41</v>
      </c>
      <c r="D545" t="s">
        <v>23</v>
      </c>
      <c r="E545" t="s">
        <v>68</v>
      </c>
      <c r="F545" s="3">
        <v>44615</v>
      </c>
      <c r="G545" s="8">
        <v>15988.000000000002</v>
      </c>
      <c r="H545">
        <v>333</v>
      </c>
      <c r="I545">
        <v>174</v>
      </c>
      <c r="P545" s="4"/>
    </row>
    <row r="546" spans="3:16" x14ac:dyDescent="0.3">
      <c r="C546" t="s">
        <v>52</v>
      </c>
      <c r="D546" t="s">
        <v>21</v>
      </c>
      <c r="E546" t="s">
        <v>70</v>
      </c>
      <c r="F546" s="3">
        <v>44615</v>
      </c>
      <c r="G546" s="8">
        <v>28728</v>
      </c>
      <c r="H546">
        <v>125</v>
      </c>
      <c r="I546">
        <v>479</v>
      </c>
      <c r="P546" s="4"/>
    </row>
    <row r="547" spans="3:16" x14ac:dyDescent="0.3">
      <c r="C547" t="s">
        <v>51</v>
      </c>
      <c r="D547" t="s">
        <v>22</v>
      </c>
      <c r="E547" t="s">
        <v>58</v>
      </c>
      <c r="F547" s="3">
        <v>44615</v>
      </c>
      <c r="G547" s="8">
        <v>4984</v>
      </c>
      <c r="H547">
        <v>163</v>
      </c>
      <c r="I547">
        <v>70</v>
      </c>
      <c r="P547" s="4"/>
    </row>
    <row r="548" spans="3:16" x14ac:dyDescent="0.3">
      <c r="C548" t="s">
        <v>52</v>
      </c>
      <c r="D548" t="s">
        <v>20</v>
      </c>
      <c r="E548" t="s">
        <v>61</v>
      </c>
      <c r="F548" s="3">
        <v>44615</v>
      </c>
      <c r="G548" s="8">
        <v>2212</v>
      </c>
      <c r="H548">
        <v>50</v>
      </c>
      <c r="I548">
        <v>27</v>
      </c>
      <c r="P548" s="4"/>
    </row>
    <row r="549" spans="3:16" x14ac:dyDescent="0.3">
      <c r="C549" t="s">
        <v>36</v>
      </c>
      <c r="D549" t="s">
        <v>21</v>
      </c>
      <c r="E549" t="s">
        <v>65</v>
      </c>
      <c r="F549" s="3">
        <v>44615</v>
      </c>
      <c r="G549" s="8">
        <v>10724</v>
      </c>
      <c r="H549">
        <v>206</v>
      </c>
      <c r="I549">
        <v>207</v>
      </c>
      <c r="P549" s="4"/>
    </row>
    <row r="550" spans="3:16" x14ac:dyDescent="0.3">
      <c r="C550" t="s">
        <v>33</v>
      </c>
      <c r="D550" t="s">
        <v>19</v>
      </c>
      <c r="E550" t="s">
        <v>72</v>
      </c>
      <c r="F550" s="3">
        <v>44615</v>
      </c>
      <c r="G550" s="8">
        <v>11200</v>
      </c>
      <c r="H550">
        <v>78</v>
      </c>
      <c r="I550">
        <v>234</v>
      </c>
      <c r="P550" s="4"/>
    </row>
    <row r="551" spans="3:16" x14ac:dyDescent="0.3">
      <c r="C551" t="s">
        <v>36</v>
      </c>
      <c r="D551" t="s">
        <v>20</v>
      </c>
      <c r="E551" t="s">
        <v>57</v>
      </c>
      <c r="F551" s="3">
        <v>44615</v>
      </c>
      <c r="G551" s="8">
        <v>19404</v>
      </c>
      <c r="H551">
        <v>160</v>
      </c>
      <c r="I551">
        <v>304</v>
      </c>
      <c r="P551" s="4"/>
    </row>
    <row r="552" spans="3:16" x14ac:dyDescent="0.3">
      <c r="C552" t="s">
        <v>32</v>
      </c>
      <c r="D552" t="s">
        <v>23</v>
      </c>
      <c r="E552" t="s">
        <v>73</v>
      </c>
      <c r="F552" s="3">
        <v>44615</v>
      </c>
      <c r="G552" s="8">
        <v>672</v>
      </c>
      <c r="H552">
        <v>3</v>
      </c>
      <c r="I552">
        <v>6</v>
      </c>
      <c r="P552" s="4"/>
    </row>
    <row r="553" spans="3:16" x14ac:dyDescent="0.3">
      <c r="C553" t="s">
        <v>42</v>
      </c>
      <c r="D553" t="s">
        <v>19</v>
      </c>
      <c r="E553" t="s">
        <v>65</v>
      </c>
      <c r="F553" s="3">
        <v>44615</v>
      </c>
      <c r="G553" s="8">
        <v>1260</v>
      </c>
      <c r="H553">
        <v>5</v>
      </c>
      <c r="I553">
        <v>21</v>
      </c>
      <c r="P553" s="4"/>
    </row>
    <row r="554" spans="3:16" x14ac:dyDescent="0.3">
      <c r="C554" t="s">
        <v>31</v>
      </c>
      <c r="D554" t="s">
        <v>23</v>
      </c>
      <c r="E554" t="s">
        <v>61</v>
      </c>
      <c r="F554" s="3">
        <v>44615</v>
      </c>
      <c r="G554" s="8">
        <v>47404</v>
      </c>
      <c r="H554">
        <v>58</v>
      </c>
      <c r="I554">
        <v>741</v>
      </c>
      <c r="P554" s="4"/>
    </row>
    <row r="555" spans="3:16" x14ac:dyDescent="0.3">
      <c r="C555" t="s">
        <v>45</v>
      </c>
      <c r="D555" t="s">
        <v>25</v>
      </c>
      <c r="E555" t="s">
        <v>66</v>
      </c>
      <c r="F555" s="3">
        <v>44615</v>
      </c>
      <c r="G555" s="8">
        <v>12880</v>
      </c>
      <c r="H555">
        <v>261</v>
      </c>
      <c r="I555">
        <v>147</v>
      </c>
      <c r="P555" s="4"/>
    </row>
    <row r="556" spans="3:16" x14ac:dyDescent="0.3">
      <c r="C556" t="s">
        <v>32</v>
      </c>
      <c r="D556" t="s">
        <v>20</v>
      </c>
      <c r="E556" t="s">
        <v>74</v>
      </c>
      <c r="F556" s="3">
        <v>44615</v>
      </c>
      <c r="G556" s="8">
        <v>47740</v>
      </c>
      <c r="H556">
        <v>307</v>
      </c>
      <c r="I556">
        <v>1194</v>
      </c>
      <c r="P556" s="4"/>
    </row>
    <row r="557" spans="3:16" x14ac:dyDescent="0.3">
      <c r="C557" t="s">
        <v>30</v>
      </c>
      <c r="D557" t="s">
        <v>23</v>
      </c>
      <c r="E557" t="s">
        <v>68</v>
      </c>
      <c r="F557" s="3">
        <v>44615</v>
      </c>
      <c r="G557" s="8">
        <v>49616</v>
      </c>
      <c r="H557">
        <v>186</v>
      </c>
      <c r="I557">
        <v>478</v>
      </c>
      <c r="P557" s="4"/>
    </row>
    <row r="558" spans="3:16" x14ac:dyDescent="0.3">
      <c r="C558" t="s">
        <v>34</v>
      </c>
      <c r="D558" t="s">
        <v>19</v>
      </c>
      <c r="E558" t="s">
        <v>65</v>
      </c>
      <c r="F558" s="3">
        <v>44616</v>
      </c>
      <c r="G558" s="8">
        <v>6075.9999999999991</v>
      </c>
      <c r="H558">
        <v>132</v>
      </c>
      <c r="I558">
        <v>90</v>
      </c>
      <c r="P558" s="4"/>
    </row>
    <row r="559" spans="3:16" x14ac:dyDescent="0.3">
      <c r="C559" t="s">
        <v>34</v>
      </c>
      <c r="D559" t="s">
        <v>22</v>
      </c>
      <c r="E559" t="s">
        <v>73</v>
      </c>
      <c r="F559" s="3">
        <v>44616</v>
      </c>
      <c r="G559" s="8">
        <v>43736</v>
      </c>
      <c r="H559">
        <v>182</v>
      </c>
      <c r="I559">
        <v>476</v>
      </c>
      <c r="P559" s="4"/>
    </row>
    <row r="560" spans="3:16" x14ac:dyDescent="0.3">
      <c r="C560" t="s">
        <v>35</v>
      </c>
      <c r="D560" t="s">
        <v>20</v>
      </c>
      <c r="E560" t="s">
        <v>68</v>
      </c>
      <c r="F560" s="3">
        <v>44616</v>
      </c>
      <c r="G560" s="8">
        <v>13384</v>
      </c>
      <c r="H560">
        <v>179</v>
      </c>
      <c r="I560">
        <v>129</v>
      </c>
      <c r="P560" s="4"/>
    </row>
    <row r="561" spans="3:16" x14ac:dyDescent="0.3">
      <c r="C561" t="s">
        <v>52</v>
      </c>
      <c r="D561" t="s">
        <v>23</v>
      </c>
      <c r="E561" t="s">
        <v>55</v>
      </c>
      <c r="F561" s="3">
        <v>44616</v>
      </c>
      <c r="G561" s="8">
        <v>33404</v>
      </c>
      <c r="H561">
        <v>36</v>
      </c>
      <c r="I561">
        <v>398</v>
      </c>
      <c r="P561" s="4"/>
    </row>
    <row r="562" spans="3:16" x14ac:dyDescent="0.3">
      <c r="C562" t="s">
        <v>43</v>
      </c>
      <c r="D562" t="s">
        <v>20</v>
      </c>
      <c r="E562" t="s">
        <v>60</v>
      </c>
      <c r="F562" s="3">
        <v>44616</v>
      </c>
      <c r="G562" s="8">
        <v>46872</v>
      </c>
      <c r="H562">
        <v>76</v>
      </c>
      <c r="I562">
        <v>733</v>
      </c>
      <c r="P562" s="4"/>
    </row>
    <row r="563" spans="3:16" x14ac:dyDescent="0.3">
      <c r="C563" t="s">
        <v>48</v>
      </c>
      <c r="D563" t="s">
        <v>23</v>
      </c>
      <c r="E563" t="s">
        <v>55</v>
      </c>
      <c r="F563" s="3">
        <v>44616</v>
      </c>
      <c r="G563" s="8">
        <v>10724</v>
      </c>
      <c r="H563">
        <v>115</v>
      </c>
      <c r="I563">
        <v>117</v>
      </c>
      <c r="P563" s="4"/>
    </row>
    <row r="564" spans="3:16" x14ac:dyDescent="0.3">
      <c r="C564" t="s">
        <v>34</v>
      </c>
      <c r="D564" t="s">
        <v>22</v>
      </c>
      <c r="E564" t="s">
        <v>61</v>
      </c>
      <c r="F564" s="3">
        <v>44616</v>
      </c>
      <c r="G564" s="8">
        <v>24752</v>
      </c>
      <c r="H564">
        <v>292</v>
      </c>
      <c r="I564">
        <v>563</v>
      </c>
      <c r="P564" s="4"/>
    </row>
    <row r="565" spans="3:16" x14ac:dyDescent="0.3">
      <c r="C565" t="s">
        <v>42</v>
      </c>
      <c r="D565" t="s">
        <v>19</v>
      </c>
      <c r="E565" t="s">
        <v>71</v>
      </c>
      <c r="F565" s="3">
        <v>44616</v>
      </c>
      <c r="G565" s="8">
        <v>43764</v>
      </c>
      <c r="H565">
        <v>182</v>
      </c>
      <c r="I565">
        <v>521</v>
      </c>
      <c r="P565" s="4"/>
    </row>
    <row r="566" spans="3:16" x14ac:dyDescent="0.3">
      <c r="C566" t="s">
        <v>42</v>
      </c>
      <c r="D566" t="s">
        <v>23</v>
      </c>
      <c r="E566" t="s">
        <v>54</v>
      </c>
      <c r="F566" s="3">
        <v>44616</v>
      </c>
      <c r="G566" s="8">
        <v>14587.999999999998</v>
      </c>
      <c r="H566">
        <v>220</v>
      </c>
      <c r="I566">
        <v>141</v>
      </c>
      <c r="P566" s="4"/>
    </row>
    <row r="567" spans="3:16" x14ac:dyDescent="0.3">
      <c r="C567" t="s">
        <v>36</v>
      </c>
      <c r="D567" t="s">
        <v>23</v>
      </c>
      <c r="E567" t="s">
        <v>68</v>
      </c>
      <c r="F567" s="3">
        <v>44617</v>
      </c>
      <c r="G567" s="8">
        <v>9744</v>
      </c>
      <c r="H567">
        <v>130</v>
      </c>
      <c r="I567">
        <v>122</v>
      </c>
      <c r="P567" s="4"/>
    </row>
    <row r="568" spans="3:16" x14ac:dyDescent="0.3">
      <c r="C568" t="s">
        <v>42</v>
      </c>
      <c r="D568" t="s">
        <v>23</v>
      </c>
      <c r="E568" t="s">
        <v>73</v>
      </c>
      <c r="F568" s="3">
        <v>44617</v>
      </c>
      <c r="G568" s="8">
        <v>3584.0000000000005</v>
      </c>
      <c r="H568">
        <v>346</v>
      </c>
      <c r="I568">
        <v>41</v>
      </c>
      <c r="P568" s="4"/>
    </row>
    <row r="569" spans="3:16" x14ac:dyDescent="0.3">
      <c r="C569" t="s">
        <v>31</v>
      </c>
      <c r="D569" t="s">
        <v>21</v>
      </c>
      <c r="E569" t="s">
        <v>73</v>
      </c>
      <c r="F569" s="3">
        <v>44617</v>
      </c>
      <c r="G569" s="8">
        <v>15232</v>
      </c>
      <c r="H569">
        <v>17</v>
      </c>
      <c r="I569">
        <v>174</v>
      </c>
      <c r="P569" s="4"/>
    </row>
    <row r="570" spans="3:16" x14ac:dyDescent="0.3">
      <c r="C570" t="s">
        <v>31</v>
      </c>
      <c r="D570" t="s">
        <v>23</v>
      </c>
      <c r="E570" t="s">
        <v>58</v>
      </c>
      <c r="F570" s="3">
        <v>44617</v>
      </c>
      <c r="G570" s="8">
        <v>43680</v>
      </c>
      <c r="H570">
        <v>278</v>
      </c>
      <c r="I570">
        <v>683</v>
      </c>
      <c r="P570" s="4"/>
    </row>
    <row r="571" spans="3:16" x14ac:dyDescent="0.3">
      <c r="C571" t="s">
        <v>44</v>
      </c>
      <c r="D571" t="s">
        <v>25</v>
      </c>
      <c r="E571" t="s">
        <v>65</v>
      </c>
      <c r="F571" s="3">
        <v>44617</v>
      </c>
      <c r="G571" s="8">
        <v>16744</v>
      </c>
      <c r="H571">
        <v>75</v>
      </c>
      <c r="I571">
        <v>299</v>
      </c>
      <c r="P571" s="4"/>
    </row>
    <row r="572" spans="3:16" x14ac:dyDescent="0.3">
      <c r="C572" t="s">
        <v>52</v>
      </c>
      <c r="D572" t="s">
        <v>23</v>
      </c>
      <c r="E572" t="s">
        <v>56</v>
      </c>
      <c r="F572" s="3">
        <v>44617</v>
      </c>
      <c r="G572" s="8">
        <v>27188</v>
      </c>
      <c r="H572">
        <v>72</v>
      </c>
      <c r="I572">
        <v>309</v>
      </c>
      <c r="P572" s="4"/>
    </row>
    <row r="573" spans="3:16" x14ac:dyDescent="0.3">
      <c r="C573" t="s">
        <v>52</v>
      </c>
      <c r="D573" t="s">
        <v>19</v>
      </c>
      <c r="E573" t="s">
        <v>55</v>
      </c>
      <c r="F573" s="3">
        <v>44617</v>
      </c>
      <c r="G573" s="8">
        <v>17276</v>
      </c>
      <c r="H573">
        <v>56</v>
      </c>
      <c r="I573">
        <v>155</v>
      </c>
      <c r="P573" s="4"/>
    </row>
    <row r="574" spans="3:16" x14ac:dyDescent="0.3">
      <c r="C574" t="s">
        <v>47</v>
      </c>
      <c r="D574" t="s">
        <v>23</v>
      </c>
      <c r="E574" t="s">
        <v>67</v>
      </c>
      <c r="F574" s="3">
        <v>44617</v>
      </c>
      <c r="G574" s="8">
        <v>6692</v>
      </c>
      <c r="H574">
        <v>99</v>
      </c>
      <c r="I574">
        <v>105</v>
      </c>
      <c r="P574" s="4"/>
    </row>
    <row r="575" spans="3:16" x14ac:dyDescent="0.3">
      <c r="C575" t="s">
        <v>33</v>
      </c>
      <c r="D575" t="s">
        <v>25</v>
      </c>
      <c r="E575" t="s">
        <v>70</v>
      </c>
      <c r="F575" s="3">
        <v>44617</v>
      </c>
      <c r="G575" s="8">
        <v>2940</v>
      </c>
      <c r="H575">
        <v>84</v>
      </c>
      <c r="I575">
        <v>35</v>
      </c>
      <c r="P575" s="4"/>
    </row>
    <row r="576" spans="3:16" x14ac:dyDescent="0.3">
      <c r="C576" t="s">
        <v>33</v>
      </c>
      <c r="D576" t="s">
        <v>19</v>
      </c>
      <c r="E576" t="s">
        <v>64</v>
      </c>
      <c r="F576" s="3">
        <v>44617</v>
      </c>
      <c r="G576" s="8">
        <v>10528</v>
      </c>
      <c r="H576">
        <v>39</v>
      </c>
      <c r="I576">
        <v>106</v>
      </c>
      <c r="P576" s="4"/>
    </row>
    <row r="577" spans="3:16" x14ac:dyDescent="0.3">
      <c r="C577" t="s">
        <v>31</v>
      </c>
      <c r="D577" t="s">
        <v>25</v>
      </c>
      <c r="E577" t="s">
        <v>53</v>
      </c>
      <c r="F577" s="3">
        <v>44617</v>
      </c>
      <c r="G577" s="8">
        <v>8120</v>
      </c>
      <c r="H577">
        <v>68</v>
      </c>
      <c r="I577">
        <v>170</v>
      </c>
      <c r="P577" s="4"/>
    </row>
    <row r="578" spans="3:16" x14ac:dyDescent="0.3">
      <c r="C578" t="s">
        <v>30</v>
      </c>
      <c r="D578" t="s">
        <v>21</v>
      </c>
      <c r="E578" t="s">
        <v>69</v>
      </c>
      <c r="F578" s="3">
        <v>44617</v>
      </c>
      <c r="G578" s="8">
        <v>4676</v>
      </c>
      <c r="H578">
        <v>265</v>
      </c>
      <c r="I578">
        <v>47</v>
      </c>
      <c r="P578" s="4"/>
    </row>
    <row r="579" spans="3:16" x14ac:dyDescent="0.3">
      <c r="C579" t="s">
        <v>40</v>
      </c>
      <c r="D579" t="s">
        <v>25</v>
      </c>
      <c r="E579" t="s">
        <v>58</v>
      </c>
      <c r="F579" s="3">
        <v>44617</v>
      </c>
      <c r="G579" s="8">
        <v>14812</v>
      </c>
      <c r="H579">
        <v>54</v>
      </c>
      <c r="I579">
        <v>206</v>
      </c>
      <c r="P579" s="4"/>
    </row>
    <row r="580" spans="3:16" x14ac:dyDescent="0.3">
      <c r="C580" t="s">
        <v>28</v>
      </c>
      <c r="D580" t="s">
        <v>20</v>
      </c>
      <c r="E580" t="s">
        <v>60</v>
      </c>
      <c r="F580" s="3">
        <v>44617</v>
      </c>
      <c r="G580" s="8">
        <v>3220</v>
      </c>
      <c r="H580">
        <v>48</v>
      </c>
      <c r="I580">
        <v>54</v>
      </c>
      <c r="P580" s="4"/>
    </row>
    <row r="581" spans="3:16" x14ac:dyDescent="0.3">
      <c r="C581" t="s">
        <v>36</v>
      </c>
      <c r="D581" t="s">
        <v>20</v>
      </c>
      <c r="E581" t="s">
        <v>67</v>
      </c>
      <c r="F581" s="3">
        <v>44617</v>
      </c>
      <c r="G581" s="8">
        <v>1624</v>
      </c>
      <c r="H581">
        <v>260</v>
      </c>
      <c r="I581">
        <v>21</v>
      </c>
      <c r="P581" s="4"/>
    </row>
    <row r="582" spans="3:16" x14ac:dyDescent="0.3">
      <c r="C582" t="s">
        <v>33</v>
      </c>
      <c r="D582" t="s">
        <v>19</v>
      </c>
      <c r="E582" t="s">
        <v>53</v>
      </c>
      <c r="F582" s="3">
        <v>44617</v>
      </c>
      <c r="G582" s="8">
        <v>14364</v>
      </c>
      <c r="H582">
        <v>73</v>
      </c>
      <c r="I582">
        <v>360</v>
      </c>
      <c r="P582" s="4"/>
    </row>
    <row r="583" spans="3:16" x14ac:dyDescent="0.3">
      <c r="C583" t="s">
        <v>33</v>
      </c>
      <c r="D583" t="s">
        <v>20</v>
      </c>
      <c r="E583" t="s">
        <v>60</v>
      </c>
      <c r="F583" s="3">
        <v>44617</v>
      </c>
      <c r="G583" s="8">
        <v>22204</v>
      </c>
      <c r="H583">
        <v>210</v>
      </c>
      <c r="I583">
        <v>463</v>
      </c>
      <c r="P583" s="4"/>
    </row>
    <row r="584" spans="3:16" x14ac:dyDescent="0.3">
      <c r="C584" t="s">
        <v>52</v>
      </c>
      <c r="D584" t="s">
        <v>19</v>
      </c>
      <c r="E584" t="s">
        <v>60</v>
      </c>
      <c r="F584" s="3">
        <v>44617</v>
      </c>
      <c r="G584" s="8">
        <v>14420</v>
      </c>
      <c r="H584">
        <v>347</v>
      </c>
      <c r="I584">
        <v>258</v>
      </c>
      <c r="P584" s="4"/>
    </row>
    <row r="585" spans="3:16" x14ac:dyDescent="0.3">
      <c r="C585" t="s">
        <v>40</v>
      </c>
      <c r="D585" t="s">
        <v>23</v>
      </c>
      <c r="E585" t="s">
        <v>70</v>
      </c>
      <c r="F585" s="3">
        <v>44617</v>
      </c>
      <c r="G585" s="8">
        <v>25424.000000000004</v>
      </c>
      <c r="H585">
        <v>38</v>
      </c>
      <c r="I585">
        <v>374</v>
      </c>
      <c r="P585" s="4"/>
    </row>
    <row r="586" spans="3:16" x14ac:dyDescent="0.3">
      <c r="C586" t="s">
        <v>52</v>
      </c>
      <c r="D586" t="s">
        <v>19</v>
      </c>
      <c r="E586" t="s">
        <v>74</v>
      </c>
      <c r="F586" s="3">
        <v>44617</v>
      </c>
      <c r="G586" s="8">
        <v>2408</v>
      </c>
      <c r="H586">
        <v>238</v>
      </c>
      <c r="I586">
        <v>41</v>
      </c>
      <c r="P586" s="4"/>
    </row>
    <row r="587" spans="3:16" x14ac:dyDescent="0.3">
      <c r="C587" t="s">
        <v>36</v>
      </c>
      <c r="D587" t="s">
        <v>22</v>
      </c>
      <c r="E587" t="s">
        <v>60</v>
      </c>
      <c r="F587" s="3">
        <v>44618</v>
      </c>
      <c r="G587" s="8">
        <v>28168</v>
      </c>
      <c r="H587">
        <v>142</v>
      </c>
      <c r="I587">
        <v>470</v>
      </c>
      <c r="P587" s="4"/>
    </row>
    <row r="588" spans="3:16" x14ac:dyDescent="0.3">
      <c r="C588" t="s">
        <v>34</v>
      </c>
      <c r="D588" t="s">
        <v>19</v>
      </c>
      <c r="E588" t="s">
        <v>70</v>
      </c>
      <c r="F588" s="3">
        <v>44618</v>
      </c>
      <c r="G588" s="8">
        <v>11872</v>
      </c>
      <c r="H588">
        <v>215</v>
      </c>
      <c r="I588">
        <v>142</v>
      </c>
      <c r="P588" s="4"/>
    </row>
    <row r="589" spans="3:16" x14ac:dyDescent="0.3">
      <c r="C589" t="s">
        <v>41</v>
      </c>
      <c r="D589" t="s">
        <v>22</v>
      </c>
      <c r="E589" t="s">
        <v>68</v>
      </c>
      <c r="F589" s="3">
        <v>44618</v>
      </c>
      <c r="G589" s="8">
        <v>1176</v>
      </c>
      <c r="H589">
        <v>80</v>
      </c>
      <c r="I589">
        <v>17</v>
      </c>
      <c r="P589" s="4"/>
    </row>
    <row r="590" spans="3:16" x14ac:dyDescent="0.3">
      <c r="C590" t="s">
        <v>32</v>
      </c>
      <c r="D590" t="s">
        <v>25</v>
      </c>
      <c r="E590" t="s">
        <v>64</v>
      </c>
      <c r="F590" s="3">
        <v>44618</v>
      </c>
      <c r="G590" s="8">
        <v>25452</v>
      </c>
      <c r="H590">
        <v>68</v>
      </c>
      <c r="I590">
        <v>213</v>
      </c>
      <c r="P590" s="4"/>
    </row>
    <row r="591" spans="3:16" x14ac:dyDescent="0.3">
      <c r="C591" t="s">
        <v>40</v>
      </c>
      <c r="D591" t="s">
        <v>21</v>
      </c>
      <c r="E591" t="s">
        <v>65</v>
      </c>
      <c r="F591" s="3">
        <v>44618</v>
      </c>
      <c r="G591" s="8">
        <v>1120</v>
      </c>
      <c r="H591">
        <v>220</v>
      </c>
      <c r="I591">
        <v>18</v>
      </c>
      <c r="P591" s="4"/>
    </row>
    <row r="592" spans="3:16" x14ac:dyDescent="0.3">
      <c r="C592" t="s">
        <v>42</v>
      </c>
      <c r="D592" t="s">
        <v>23</v>
      </c>
      <c r="E592" t="s">
        <v>62</v>
      </c>
      <c r="F592" s="3">
        <v>44618</v>
      </c>
      <c r="G592" s="8">
        <v>1624</v>
      </c>
      <c r="H592">
        <v>22</v>
      </c>
      <c r="I592">
        <v>29</v>
      </c>
      <c r="P592" s="4"/>
    </row>
    <row r="593" spans="3:16" x14ac:dyDescent="0.3">
      <c r="C593" t="s">
        <v>49</v>
      </c>
      <c r="D593" t="s">
        <v>25</v>
      </c>
      <c r="E593" t="s">
        <v>66</v>
      </c>
      <c r="F593" s="3">
        <v>44618</v>
      </c>
      <c r="G593" s="8">
        <v>16576</v>
      </c>
      <c r="H593">
        <v>374</v>
      </c>
      <c r="I593">
        <v>139</v>
      </c>
      <c r="P593" s="4"/>
    </row>
    <row r="594" spans="3:16" x14ac:dyDescent="0.3">
      <c r="C594" t="s">
        <v>39</v>
      </c>
      <c r="D594" t="s">
        <v>25</v>
      </c>
      <c r="E594" t="s">
        <v>54</v>
      </c>
      <c r="F594" s="3">
        <v>44618</v>
      </c>
      <c r="G594" s="8">
        <v>21364</v>
      </c>
      <c r="H594">
        <v>179</v>
      </c>
      <c r="I594">
        <v>173</v>
      </c>
      <c r="P594" s="4"/>
    </row>
    <row r="595" spans="3:16" x14ac:dyDescent="0.3">
      <c r="C595" t="s">
        <v>48</v>
      </c>
      <c r="D595" t="s">
        <v>19</v>
      </c>
      <c r="E595" t="s">
        <v>65</v>
      </c>
      <c r="F595" s="3">
        <v>44618</v>
      </c>
      <c r="G595" s="8">
        <v>11788</v>
      </c>
      <c r="H595">
        <v>103</v>
      </c>
      <c r="I595">
        <v>197</v>
      </c>
      <c r="P595" s="4"/>
    </row>
    <row r="596" spans="3:16" x14ac:dyDescent="0.3">
      <c r="C596" t="s">
        <v>29</v>
      </c>
      <c r="D596" t="s">
        <v>25</v>
      </c>
      <c r="E596" t="s">
        <v>74</v>
      </c>
      <c r="F596" s="3">
        <v>44618</v>
      </c>
      <c r="G596" s="8">
        <v>48104</v>
      </c>
      <c r="H596">
        <v>166</v>
      </c>
      <c r="I596">
        <v>926</v>
      </c>
      <c r="P596" s="4"/>
    </row>
    <row r="597" spans="3:16" x14ac:dyDescent="0.3">
      <c r="C597" t="s">
        <v>41</v>
      </c>
      <c r="D597" t="s">
        <v>25</v>
      </c>
      <c r="E597" t="s">
        <v>67</v>
      </c>
      <c r="F597" s="3">
        <v>44618</v>
      </c>
      <c r="G597" s="8">
        <v>15932</v>
      </c>
      <c r="H597">
        <v>237</v>
      </c>
      <c r="I597">
        <v>307</v>
      </c>
      <c r="P597" s="4"/>
    </row>
    <row r="598" spans="3:16" x14ac:dyDescent="0.3">
      <c r="C598" t="s">
        <v>31</v>
      </c>
      <c r="D598" t="s">
        <v>22</v>
      </c>
      <c r="E598" t="s">
        <v>60</v>
      </c>
      <c r="F598" s="3">
        <v>44618</v>
      </c>
      <c r="G598" s="8">
        <v>7168</v>
      </c>
      <c r="H598">
        <v>283</v>
      </c>
      <c r="I598">
        <v>163</v>
      </c>
      <c r="P598" s="4"/>
    </row>
    <row r="599" spans="3:16" x14ac:dyDescent="0.3">
      <c r="C599" t="s">
        <v>28</v>
      </c>
      <c r="D599" t="s">
        <v>20</v>
      </c>
      <c r="E599" t="s">
        <v>54</v>
      </c>
      <c r="F599" s="3">
        <v>44618</v>
      </c>
      <c r="G599" s="8">
        <v>6104</v>
      </c>
      <c r="H599">
        <v>150</v>
      </c>
      <c r="I599">
        <v>67</v>
      </c>
      <c r="P599" s="4"/>
    </row>
    <row r="600" spans="3:16" x14ac:dyDescent="0.3">
      <c r="C600" t="s">
        <v>33</v>
      </c>
      <c r="D600" t="s">
        <v>21</v>
      </c>
      <c r="E600" t="s">
        <v>63</v>
      </c>
      <c r="F600" s="3">
        <v>44618</v>
      </c>
      <c r="G600" s="8">
        <v>21252</v>
      </c>
      <c r="H600">
        <v>70</v>
      </c>
      <c r="I600">
        <v>190</v>
      </c>
      <c r="P600" s="4"/>
    </row>
    <row r="601" spans="3:16" x14ac:dyDescent="0.3">
      <c r="C601" t="s">
        <v>39</v>
      </c>
      <c r="D601" t="s">
        <v>20</v>
      </c>
      <c r="E601" t="s">
        <v>64</v>
      </c>
      <c r="F601" s="3">
        <v>44618</v>
      </c>
      <c r="G601" s="8">
        <v>30912</v>
      </c>
      <c r="H601">
        <v>48</v>
      </c>
      <c r="I601">
        <v>242</v>
      </c>
      <c r="P601" s="4"/>
    </row>
    <row r="602" spans="3:16" x14ac:dyDescent="0.3">
      <c r="C602" t="s">
        <v>47</v>
      </c>
      <c r="D602" t="s">
        <v>23</v>
      </c>
      <c r="E602" t="s">
        <v>56</v>
      </c>
      <c r="F602" s="3">
        <v>44618</v>
      </c>
      <c r="G602" s="8">
        <v>1652</v>
      </c>
      <c r="H602">
        <v>414</v>
      </c>
      <c r="I602">
        <v>22</v>
      </c>
      <c r="P602" s="4"/>
    </row>
    <row r="603" spans="3:16" x14ac:dyDescent="0.3">
      <c r="C603" t="s">
        <v>51</v>
      </c>
      <c r="D603" t="s">
        <v>22</v>
      </c>
      <c r="E603" t="s">
        <v>60</v>
      </c>
      <c r="F603" s="3">
        <v>44618</v>
      </c>
      <c r="G603" s="8">
        <v>17724</v>
      </c>
      <c r="H603">
        <v>13</v>
      </c>
      <c r="I603">
        <v>493</v>
      </c>
      <c r="P603" s="4"/>
    </row>
    <row r="604" spans="3:16" x14ac:dyDescent="0.3">
      <c r="C604" t="s">
        <v>30</v>
      </c>
      <c r="D604" t="s">
        <v>21</v>
      </c>
      <c r="E604" t="s">
        <v>65</v>
      </c>
      <c r="F604" s="3">
        <v>44618</v>
      </c>
      <c r="G604" s="8">
        <v>4144</v>
      </c>
      <c r="H604">
        <v>240</v>
      </c>
      <c r="I604">
        <v>58</v>
      </c>
      <c r="P604" s="4"/>
    </row>
    <row r="605" spans="3:16" x14ac:dyDescent="0.3">
      <c r="C605" t="s">
        <v>51</v>
      </c>
      <c r="D605" t="s">
        <v>21</v>
      </c>
      <c r="E605" t="s">
        <v>53</v>
      </c>
      <c r="F605" s="3">
        <v>44618</v>
      </c>
      <c r="G605" s="8">
        <v>868</v>
      </c>
      <c r="H605">
        <v>147</v>
      </c>
      <c r="I605">
        <v>25</v>
      </c>
      <c r="P605" s="4"/>
    </row>
    <row r="606" spans="3:16" x14ac:dyDescent="0.3">
      <c r="C606" t="s">
        <v>46</v>
      </c>
      <c r="D606" t="s">
        <v>22</v>
      </c>
      <c r="E606" t="s">
        <v>74</v>
      </c>
      <c r="F606" s="3">
        <v>44618</v>
      </c>
      <c r="G606" s="8">
        <v>30464</v>
      </c>
      <c r="H606">
        <v>16</v>
      </c>
      <c r="I606">
        <v>693</v>
      </c>
      <c r="P606" s="4"/>
    </row>
    <row r="607" spans="3:16" x14ac:dyDescent="0.3">
      <c r="C607" t="s">
        <v>43</v>
      </c>
      <c r="D607" t="s">
        <v>20</v>
      </c>
      <c r="E607" t="s">
        <v>63</v>
      </c>
      <c r="F607" s="3">
        <v>44618</v>
      </c>
      <c r="G607" s="8">
        <v>47600</v>
      </c>
      <c r="H607">
        <v>256</v>
      </c>
      <c r="I607">
        <v>518</v>
      </c>
      <c r="P607" s="4"/>
    </row>
    <row r="608" spans="3:16" x14ac:dyDescent="0.3">
      <c r="C608" t="s">
        <v>35</v>
      </c>
      <c r="D608" t="s">
        <v>25</v>
      </c>
      <c r="E608" t="s">
        <v>74</v>
      </c>
      <c r="F608" s="3">
        <v>44618</v>
      </c>
      <c r="G608" s="8">
        <v>41748</v>
      </c>
      <c r="H608">
        <v>350</v>
      </c>
      <c r="I608">
        <v>1044</v>
      </c>
      <c r="P608" s="4"/>
    </row>
    <row r="609" spans="3:16" x14ac:dyDescent="0.3">
      <c r="C609" t="s">
        <v>49</v>
      </c>
      <c r="D609" t="s">
        <v>22</v>
      </c>
      <c r="E609" t="s">
        <v>65</v>
      </c>
      <c r="F609" s="3">
        <v>44621</v>
      </c>
      <c r="G609" s="8">
        <v>22764</v>
      </c>
      <c r="H609">
        <v>216</v>
      </c>
      <c r="I609">
        <v>335</v>
      </c>
      <c r="P609" s="4"/>
    </row>
    <row r="610" spans="3:16" x14ac:dyDescent="0.3">
      <c r="C610" t="s">
        <v>34</v>
      </c>
      <c r="D610" t="s">
        <v>19</v>
      </c>
      <c r="E610" t="s">
        <v>57</v>
      </c>
      <c r="F610" s="3">
        <v>44621</v>
      </c>
      <c r="G610" s="8">
        <v>21587.999999999996</v>
      </c>
      <c r="H610">
        <v>66</v>
      </c>
      <c r="I610">
        <v>300</v>
      </c>
      <c r="P610" s="4"/>
    </row>
    <row r="611" spans="3:16" x14ac:dyDescent="0.3">
      <c r="C611" t="s">
        <v>39</v>
      </c>
      <c r="D611" t="s">
        <v>21</v>
      </c>
      <c r="E611" t="s">
        <v>63</v>
      </c>
      <c r="F611" s="3">
        <v>44621</v>
      </c>
      <c r="G611" s="8">
        <v>13104</v>
      </c>
      <c r="H611">
        <v>61</v>
      </c>
      <c r="I611">
        <v>143</v>
      </c>
      <c r="P611" s="4"/>
    </row>
    <row r="612" spans="3:16" x14ac:dyDescent="0.3">
      <c r="C612" t="s">
        <v>40</v>
      </c>
      <c r="D612" t="s">
        <v>25</v>
      </c>
      <c r="E612" t="s">
        <v>66</v>
      </c>
      <c r="F612" s="3">
        <v>44621</v>
      </c>
      <c r="G612" s="8">
        <v>16408</v>
      </c>
      <c r="H612">
        <v>14</v>
      </c>
      <c r="I612">
        <v>187</v>
      </c>
      <c r="P612" s="4"/>
    </row>
    <row r="613" spans="3:16" x14ac:dyDescent="0.3">
      <c r="C613" t="s">
        <v>29</v>
      </c>
      <c r="D613" t="s">
        <v>19</v>
      </c>
      <c r="E613" t="s">
        <v>69</v>
      </c>
      <c r="F613" s="3">
        <v>44621</v>
      </c>
      <c r="G613" s="8">
        <v>1904</v>
      </c>
      <c r="H613">
        <v>86</v>
      </c>
      <c r="I613">
        <v>18</v>
      </c>
      <c r="P613" s="4"/>
    </row>
    <row r="614" spans="3:16" x14ac:dyDescent="0.3">
      <c r="C614" t="s">
        <v>45</v>
      </c>
      <c r="D614" t="s">
        <v>23</v>
      </c>
      <c r="E614" t="s">
        <v>63</v>
      </c>
      <c r="F614" s="3">
        <v>44621</v>
      </c>
      <c r="G614" s="8">
        <v>19432</v>
      </c>
      <c r="H614">
        <v>138</v>
      </c>
      <c r="I614">
        <v>157</v>
      </c>
      <c r="P614" s="4"/>
    </row>
    <row r="615" spans="3:16" x14ac:dyDescent="0.3">
      <c r="C615" t="s">
        <v>40</v>
      </c>
      <c r="D615" t="s">
        <v>23</v>
      </c>
      <c r="E615" t="s">
        <v>71</v>
      </c>
      <c r="F615" s="3">
        <v>44621</v>
      </c>
      <c r="G615" s="8">
        <v>29035.999999999996</v>
      </c>
      <c r="H615">
        <v>69</v>
      </c>
      <c r="I615">
        <v>404</v>
      </c>
      <c r="P615" s="4"/>
    </row>
    <row r="616" spans="3:16" x14ac:dyDescent="0.3">
      <c r="C616" t="s">
        <v>39</v>
      </c>
      <c r="D616" t="s">
        <v>22</v>
      </c>
      <c r="E616" t="s">
        <v>70</v>
      </c>
      <c r="F616" s="3">
        <v>44622</v>
      </c>
      <c r="G616" s="8">
        <v>24835.999999999996</v>
      </c>
      <c r="H616">
        <v>35</v>
      </c>
      <c r="I616">
        <v>311</v>
      </c>
      <c r="P616" s="4"/>
    </row>
    <row r="617" spans="3:16" x14ac:dyDescent="0.3">
      <c r="C617" t="s">
        <v>40</v>
      </c>
      <c r="D617" t="s">
        <v>25</v>
      </c>
      <c r="E617" t="s">
        <v>63</v>
      </c>
      <c r="F617" s="3">
        <v>44622</v>
      </c>
      <c r="G617" s="8">
        <v>49560</v>
      </c>
      <c r="H617">
        <v>269</v>
      </c>
      <c r="I617">
        <v>539</v>
      </c>
      <c r="P617" s="4"/>
    </row>
    <row r="618" spans="3:16" x14ac:dyDescent="0.3">
      <c r="C618" t="s">
        <v>33</v>
      </c>
      <c r="D618" t="s">
        <v>20</v>
      </c>
      <c r="E618" t="s">
        <v>62</v>
      </c>
      <c r="F618" s="3">
        <v>44622</v>
      </c>
      <c r="G618" s="8">
        <v>2744</v>
      </c>
      <c r="H618">
        <v>103</v>
      </c>
      <c r="I618">
        <v>41</v>
      </c>
      <c r="P618" s="4"/>
    </row>
    <row r="619" spans="3:16" x14ac:dyDescent="0.3">
      <c r="C619" t="s">
        <v>49</v>
      </c>
      <c r="D619" t="s">
        <v>25</v>
      </c>
      <c r="E619" t="s">
        <v>54</v>
      </c>
      <c r="F619" s="3">
        <v>44622</v>
      </c>
      <c r="G619" s="8">
        <v>36120</v>
      </c>
      <c r="H619">
        <v>563</v>
      </c>
      <c r="I619">
        <v>312</v>
      </c>
      <c r="P619" s="4"/>
    </row>
    <row r="620" spans="3:16" x14ac:dyDescent="0.3">
      <c r="C620" t="s">
        <v>45</v>
      </c>
      <c r="D620" t="s">
        <v>23</v>
      </c>
      <c r="E620" t="s">
        <v>70</v>
      </c>
      <c r="F620" s="3">
        <v>44622</v>
      </c>
      <c r="G620" s="8">
        <v>21504</v>
      </c>
      <c r="H620">
        <v>48</v>
      </c>
      <c r="I620">
        <v>256</v>
      </c>
      <c r="P620" s="4"/>
    </row>
    <row r="621" spans="3:16" x14ac:dyDescent="0.3">
      <c r="C621" t="s">
        <v>52</v>
      </c>
      <c r="D621" t="s">
        <v>19</v>
      </c>
      <c r="E621" t="s">
        <v>73</v>
      </c>
      <c r="F621" s="3">
        <v>44622</v>
      </c>
      <c r="G621" s="8">
        <v>11592</v>
      </c>
      <c r="H621">
        <v>17</v>
      </c>
      <c r="I621">
        <v>126</v>
      </c>
      <c r="P621" s="4"/>
    </row>
    <row r="622" spans="3:16" x14ac:dyDescent="0.3">
      <c r="C622" t="s">
        <v>28</v>
      </c>
      <c r="D622" t="s">
        <v>21</v>
      </c>
      <c r="E622" t="s">
        <v>70</v>
      </c>
      <c r="F622" s="3">
        <v>44622</v>
      </c>
      <c r="G622" s="8">
        <v>75600</v>
      </c>
      <c r="H622">
        <v>13</v>
      </c>
      <c r="I622">
        <v>945</v>
      </c>
      <c r="P622" s="4"/>
    </row>
    <row r="623" spans="3:16" x14ac:dyDescent="0.3">
      <c r="C623" t="s">
        <v>49</v>
      </c>
      <c r="D623" t="s">
        <v>21</v>
      </c>
      <c r="E623" t="s">
        <v>64</v>
      </c>
      <c r="F623" s="3">
        <v>44622</v>
      </c>
      <c r="G623" s="8">
        <v>20328</v>
      </c>
      <c r="H623">
        <v>95</v>
      </c>
      <c r="I623">
        <v>182</v>
      </c>
      <c r="P623" s="4"/>
    </row>
    <row r="624" spans="3:16" x14ac:dyDescent="0.3">
      <c r="C624" t="s">
        <v>47</v>
      </c>
      <c r="D624" t="s">
        <v>19</v>
      </c>
      <c r="E624" t="s">
        <v>57</v>
      </c>
      <c r="F624" s="3">
        <v>44622</v>
      </c>
      <c r="G624" s="8">
        <v>8063.9999999999991</v>
      </c>
      <c r="H624">
        <v>177</v>
      </c>
      <c r="I624">
        <v>107</v>
      </c>
      <c r="P624" s="4"/>
    </row>
    <row r="625" spans="3:16" x14ac:dyDescent="0.3">
      <c r="C625" t="s">
        <v>41</v>
      </c>
      <c r="D625" t="s">
        <v>21</v>
      </c>
      <c r="E625" t="s">
        <v>67</v>
      </c>
      <c r="F625" s="3">
        <v>44622</v>
      </c>
      <c r="G625" s="8">
        <v>3388.0000000000005</v>
      </c>
      <c r="H625">
        <v>145</v>
      </c>
      <c r="I625">
        <v>50</v>
      </c>
      <c r="P625" s="4"/>
    </row>
    <row r="626" spans="3:16" x14ac:dyDescent="0.3">
      <c r="C626" t="s">
        <v>41</v>
      </c>
      <c r="D626" t="s">
        <v>25</v>
      </c>
      <c r="E626" t="s">
        <v>72</v>
      </c>
      <c r="F626" s="3">
        <v>44623</v>
      </c>
      <c r="G626" s="8">
        <v>16800</v>
      </c>
      <c r="H626">
        <v>57</v>
      </c>
      <c r="I626">
        <v>350</v>
      </c>
      <c r="P626" s="4"/>
    </row>
    <row r="627" spans="3:16" x14ac:dyDescent="0.3">
      <c r="C627" t="s">
        <v>30</v>
      </c>
      <c r="D627" t="s">
        <v>25</v>
      </c>
      <c r="E627" t="s">
        <v>68</v>
      </c>
      <c r="F627" s="3">
        <v>44623</v>
      </c>
      <c r="G627" s="8">
        <v>70308</v>
      </c>
      <c r="H627">
        <v>190</v>
      </c>
      <c r="I627">
        <v>977</v>
      </c>
      <c r="P627" s="4"/>
    </row>
    <row r="628" spans="3:16" x14ac:dyDescent="0.3">
      <c r="C628" t="s">
        <v>40</v>
      </c>
      <c r="D628" t="s">
        <v>22</v>
      </c>
      <c r="E628" t="s">
        <v>53</v>
      </c>
      <c r="F628" s="3">
        <v>44623</v>
      </c>
      <c r="G628" s="8">
        <v>3444</v>
      </c>
      <c r="H628">
        <v>108</v>
      </c>
      <c r="I628">
        <v>96</v>
      </c>
      <c r="P628" s="4"/>
    </row>
    <row r="629" spans="3:16" x14ac:dyDescent="0.3">
      <c r="C629" t="s">
        <v>30</v>
      </c>
      <c r="D629" t="s">
        <v>23</v>
      </c>
      <c r="E629" t="s">
        <v>66</v>
      </c>
      <c r="F629" s="3">
        <v>44623</v>
      </c>
      <c r="G629" s="8">
        <v>15316</v>
      </c>
      <c r="H629">
        <v>434</v>
      </c>
      <c r="I629">
        <v>142</v>
      </c>
      <c r="P629" s="4"/>
    </row>
    <row r="630" spans="3:16" x14ac:dyDescent="0.3">
      <c r="C630" t="s">
        <v>28</v>
      </c>
      <c r="D630" t="s">
        <v>20</v>
      </c>
      <c r="E630" t="s">
        <v>69</v>
      </c>
      <c r="F630" s="3">
        <v>44623</v>
      </c>
      <c r="G630" s="8">
        <v>4620</v>
      </c>
      <c r="H630">
        <v>238</v>
      </c>
      <c r="I630">
        <v>37</v>
      </c>
      <c r="P630" s="4"/>
    </row>
    <row r="631" spans="3:16" x14ac:dyDescent="0.3">
      <c r="C631" t="s">
        <v>50</v>
      </c>
      <c r="D631" t="s">
        <v>19</v>
      </c>
      <c r="E631" t="s">
        <v>72</v>
      </c>
      <c r="F631" s="3">
        <v>44623</v>
      </c>
      <c r="G631" s="8">
        <v>44492</v>
      </c>
      <c r="H631">
        <v>189</v>
      </c>
      <c r="I631">
        <v>1391</v>
      </c>
      <c r="P631" s="4"/>
    </row>
    <row r="632" spans="3:16" x14ac:dyDescent="0.3">
      <c r="C632" t="s">
        <v>34</v>
      </c>
      <c r="D632" t="s">
        <v>25</v>
      </c>
      <c r="E632" t="s">
        <v>72</v>
      </c>
      <c r="F632" s="3">
        <v>44623</v>
      </c>
      <c r="G632" s="8">
        <v>34020</v>
      </c>
      <c r="H632">
        <v>82</v>
      </c>
      <c r="I632">
        <v>532</v>
      </c>
      <c r="P632" s="4"/>
    </row>
    <row r="633" spans="3:16" x14ac:dyDescent="0.3">
      <c r="C633" t="s">
        <v>32</v>
      </c>
      <c r="D633" t="s">
        <v>21</v>
      </c>
      <c r="E633" t="s">
        <v>66</v>
      </c>
      <c r="F633" s="3">
        <v>44623</v>
      </c>
      <c r="G633" s="8">
        <v>16520</v>
      </c>
      <c r="H633">
        <v>152</v>
      </c>
      <c r="I633">
        <v>138</v>
      </c>
      <c r="P633" s="4"/>
    </row>
    <row r="634" spans="3:16" x14ac:dyDescent="0.3">
      <c r="C634" t="s">
        <v>45</v>
      </c>
      <c r="D634" t="s">
        <v>19</v>
      </c>
      <c r="E634" t="s">
        <v>54</v>
      </c>
      <c r="F634" s="3">
        <v>44623</v>
      </c>
      <c r="G634" s="8">
        <v>1680</v>
      </c>
      <c r="H634">
        <v>43</v>
      </c>
      <c r="I634">
        <v>15</v>
      </c>
      <c r="P634" s="4"/>
    </row>
    <row r="635" spans="3:16" x14ac:dyDescent="0.3">
      <c r="C635" t="s">
        <v>38</v>
      </c>
      <c r="D635" t="s">
        <v>19</v>
      </c>
      <c r="E635" t="s">
        <v>59</v>
      </c>
      <c r="F635" s="3">
        <v>44623</v>
      </c>
      <c r="G635" s="8">
        <v>3976</v>
      </c>
      <c r="H635">
        <v>92</v>
      </c>
      <c r="I635">
        <v>63</v>
      </c>
      <c r="P635" s="4"/>
    </row>
    <row r="636" spans="3:16" x14ac:dyDescent="0.3">
      <c r="C636" t="s">
        <v>44</v>
      </c>
      <c r="D636" t="s">
        <v>20</v>
      </c>
      <c r="E636" t="s">
        <v>58</v>
      </c>
      <c r="F636" s="3">
        <v>44623</v>
      </c>
      <c r="G636" s="8">
        <v>14756</v>
      </c>
      <c r="H636">
        <v>364</v>
      </c>
      <c r="I636">
        <v>176</v>
      </c>
      <c r="P636" s="4"/>
    </row>
    <row r="637" spans="3:16" x14ac:dyDescent="0.3">
      <c r="C637" t="s">
        <v>47</v>
      </c>
      <c r="D637" t="s">
        <v>21</v>
      </c>
      <c r="E637" t="s">
        <v>59</v>
      </c>
      <c r="F637" s="3">
        <v>44623</v>
      </c>
      <c r="G637" s="8">
        <v>52780</v>
      </c>
      <c r="H637">
        <v>124</v>
      </c>
      <c r="I637">
        <v>880</v>
      </c>
      <c r="P637" s="4"/>
    </row>
    <row r="638" spans="3:16" x14ac:dyDescent="0.3">
      <c r="C638" t="s">
        <v>43</v>
      </c>
      <c r="D638" t="s">
        <v>19</v>
      </c>
      <c r="E638" t="s">
        <v>63</v>
      </c>
      <c r="F638" s="3">
        <v>44624</v>
      </c>
      <c r="G638" s="8">
        <v>26180</v>
      </c>
      <c r="H638">
        <v>276</v>
      </c>
      <c r="I638">
        <v>219</v>
      </c>
      <c r="P638" s="4"/>
    </row>
    <row r="639" spans="3:16" x14ac:dyDescent="0.3">
      <c r="C639" t="s">
        <v>31</v>
      </c>
      <c r="D639" t="s">
        <v>21</v>
      </c>
      <c r="E639" t="s">
        <v>66</v>
      </c>
      <c r="F639" s="3">
        <v>44624</v>
      </c>
      <c r="G639" s="8">
        <v>39928</v>
      </c>
      <c r="H639">
        <v>399</v>
      </c>
      <c r="I639">
        <v>357</v>
      </c>
      <c r="P639" s="4"/>
    </row>
    <row r="640" spans="3:16" x14ac:dyDescent="0.3">
      <c r="C640" t="s">
        <v>51</v>
      </c>
      <c r="D640" t="s">
        <v>20</v>
      </c>
      <c r="E640" t="s">
        <v>56</v>
      </c>
      <c r="F640" s="3">
        <v>44624</v>
      </c>
      <c r="G640" s="8">
        <v>25452</v>
      </c>
      <c r="H640">
        <v>95</v>
      </c>
      <c r="I640">
        <v>398</v>
      </c>
      <c r="P640" s="4"/>
    </row>
    <row r="641" spans="3:16" x14ac:dyDescent="0.3">
      <c r="C641" t="s">
        <v>31</v>
      </c>
      <c r="D641" t="s">
        <v>19</v>
      </c>
      <c r="E641" t="s">
        <v>72</v>
      </c>
      <c r="F641" s="3">
        <v>44624</v>
      </c>
      <c r="G641" s="8">
        <v>57344</v>
      </c>
      <c r="H641">
        <v>50</v>
      </c>
      <c r="I641">
        <v>1304</v>
      </c>
      <c r="P641" s="4"/>
    </row>
    <row r="642" spans="3:16" x14ac:dyDescent="0.3">
      <c r="C642" t="s">
        <v>52</v>
      </c>
      <c r="D642" t="s">
        <v>22</v>
      </c>
      <c r="E642" t="s">
        <v>55</v>
      </c>
      <c r="F642" s="3">
        <v>44624</v>
      </c>
      <c r="G642" s="8">
        <v>28252</v>
      </c>
      <c r="H642">
        <v>182</v>
      </c>
      <c r="I642">
        <v>253</v>
      </c>
      <c r="P642" s="4"/>
    </row>
    <row r="643" spans="3:16" x14ac:dyDescent="0.3">
      <c r="C643" t="s">
        <v>48</v>
      </c>
      <c r="D643" t="s">
        <v>19</v>
      </c>
      <c r="E643" t="s">
        <v>64</v>
      </c>
      <c r="F643" s="3">
        <v>44624</v>
      </c>
      <c r="G643" s="8">
        <v>22204</v>
      </c>
      <c r="H643">
        <v>176</v>
      </c>
      <c r="I643">
        <v>199</v>
      </c>
      <c r="P643" s="4"/>
    </row>
    <row r="644" spans="3:16" x14ac:dyDescent="0.3">
      <c r="C644" t="s">
        <v>32</v>
      </c>
      <c r="D644" t="s">
        <v>21</v>
      </c>
      <c r="E644" t="s">
        <v>53</v>
      </c>
      <c r="F644" s="3">
        <v>44624</v>
      </c>
      <c r="G644" s="8">
        <v>1792</v>
      </c>
      <c r="H644">
        <v>319</v>
      </c>
      <c r="I644">
        <v>38</v>
      </c>
      <c r="P644" s="4"/>
    </row>
    <row r="645" spans="3:16" x14ac:dyDescent="0.3">
      <c r="C645" t="s">
        <v>42</v>
      </c>
      <c r="D645" t="s">
        <v>20</v>
      </c>
      <c r="E645" t="s">
        <v>62</v>
      </c>
      <c r="F645" s="3">
        <v>44625</v>
      </c>
      <c r="G645" s="8">
        <v>36484</v>
      </c>
      <c r="H645">
        <v>66</v>
      </c>
      <c r="I645">
        <v>481</v>
      </c>
      <c r="P645" s="4"/>
    </row>
    <row r="646" spans="3:16" x14ac:dyDescent="0.3">
      <c r="C646" t="s">
        <v>31</v>
      </c>
      <c r="D646" t="s">
        <v>23</v>
      </c>
      <c r="E646" t="s">
        <v>53</v>
      </c>
      <c r="F646" s="3">
        <v>44625</v>
      </c>
      <c r="G646" s="8">
        <v>25032</v>
      </c>
      <c r="H646">
        <v>277</v>
      </c>
      <c r="I646">
        <v>626</v>
      </c>
      <c r="P646" s="4"/>
    </row>
    <row r="647" spans="3:16" x14ac:dyDescent="0.3">
      <c r="C647" t="s">
        <v>33</v>
      </c>
      <c r="D647" t="s">
        <v>23</v>
      </c>
      <c r="E647" t="s">
        <v>69</v>
      </c>
      <c r="F647" s="3">
        <v>44625</v>
      </c>
      <c r="G647" s="8">
        <v>43008</v>
      </c>
      <c r="H647">
        <v>111</v>
      </c>
      <c r="I647">
        <v>347</v>
      </c>
      <c r="P647" s="4"/>
    </row>
    <row r="648" spans="3:16" x14ac:dyDescent="0.3">
      <c r="C648" t="s">
        <v>39</v>
      </c>
      <c r="D648" t="s">
        <v>25</v>
      </c>
      <c r="E648" t="s">
        <v>56</v>
      </c>
      <c r="F648" s="3">
        <v>44625</v>
      </c>
      <c r="G648" s="8">
        <v>49644</v>
      </c>
      <c r="H648">
        <v>100</v>
      </c>
      <c r="I648">
        <v>540</v>
      </c>
      <c r="P648" s="4"/>
    </row>
    <row r="649" spans="3:16" x14ac:dyDescent="0.3">
      <c r="C649" t="s">
        <v>42</v>
      </c>
      <c r="D649" t="s">
        <v>19</v>
      </c>
      <c r="E649" t="s">
        <v>69</v>
      </c>
      <c r="F649" s="3">
        <v>44625</v>
      </c>
      <c r="G649" s="8">
        <v>1232</v>
      </c>
      <c r="H649">
        <v>74</v>
      </c>
      <c r="I649">
        <v>10</v>
      </c>
      <c r="P649" s="4"/>
    </row>
    <row r="650" spans="3:16" x14ac:dyDescent="0.3">
      <c r="C650" t="s">
        <v>35</v>
      </c>
      <c r="D650" t="s">
        <v>21</v>
      </c>
      <c r="E650" t="s">
        <v>65</v>
      </c>
      <c r="F650" s="3">
        <v>44625</v>
      </c>
      <c r="G650" s="8">
        <v>42756</v>
      </c>
      <c r="H650">
        <v>296</v>
      </c>
      <c r="I650">
        <v>764</v>
      </c>
      <c r="P650" s="4"/>
    </row>
    <row r="651" spans="3:16" x14ac:dyDescent="0.3">
      <c r="C651" t="s">
        <v>31</v>
      </c>
      <c r="D651" t="s">
        <v>20</v>
      </c>
      <c r="E651" t="s">
        <v>66</v>
      </c>
      <c r="F651" s="3">
        <v>44625</v>
      </c>
      <c r="G651" s="8">
        <v>1792</v>
      </c>
      <c r="H651">
        <v>98</v>
      </c>
      <c r="I651">
        <v>16</v>
      </c>
      <c r="P651" s="4"/>
    </row>
    <row r="652" spans="3:16" x14ac:dyDescent="0.3">
      <c r="C652" t="s">
        <v>42</v>
      </c>
      <c r="D652" t="s">
        <v>21</v>
      </c>
      <c r="E652" t="s">
        <v>58</v>
      </c>
      <c r="F652" s="3">
        <v>44625</v>
      </c>
      <c r="G652" s="8">
        <v>17640</v>
      </c>
      <c r="H652">
        <v>271</v>
      </c>
      <c r="I652">
        <v>260</v>
      </c>
      <c r="P652" s="4"/>
    </row>
    <row r="653" spans="3:16" x14ac:dyDescent="0.3">
      <c r="C653" t="s">
        <v>46</v>
      </c>
      <c r="D653" t="s">
        <v>20</v>
      </c>
      <c r="E653" t="s">
        <v>72</v>
      </c>
      <c r="F653" s="3">
        <v>44628</v>
      </c>
      <c r="G653" s="8">
        <v>25060</v>
      </c>
      <c r="H653">
        <v>501</v>
      </c>
      <c r="I653">
        <v>570</v>
      </c>
      <c r="P653" s="4"/>
    </row>
    <row r="654" spans="3:16" x14ac:dyDescent="0.3">
      <c r="C654" t="s">
        <v>32</v>
      </c>
      <c r="D654" t="s">
        <v>23</v>
      </c>
      <c r="E654" t="s">
        <v>62</v>
      </c>
      <c r="F654" s="3">
        <v>44628</v>
      </c>
      <c r="G654" s="8">
        <v>29204</v>
      </c>
      <c r="H654">
        <v>116</v>
      </c>
      <c r="I654">
        <v>366</v>
      </c>
      <c r="P654" s="4"/>
    </row>
    <row r="655" spans="3:16" x14ac:dyDescent="0.3">
      <c r="C655" t="s">
        <v>30</v>
      </c>
      <c r="D655" t="s">
        <v>19</v>
      </c>
      <c r="E655" t="s">
        <v>69</v>
      </c>
      <c r="F655" s="3">
        <v>44628</v>
      </c>
      <c r="G655" s="8">
        <v>19208</v>
      </c>
      <c r="H655">
        <v>330</v>
      </c>
      <c r="I655">
        <v>185</v>
      </c>
      <c r="P655" s="4"/>
    </row>
    <row r="656" spans="3:16" x14ac:dyDescent="0.3">
      <c r="C656" t="s">
        <v>45</v>
      </c>
      <c r="D656" t="s">
        <v>23</v>
      </c>
      <c r="E656" t="s">
        <v>54</v>
      </c>
      <c r="F656" s="3">
        <v>44628</v>
      </c>
      <c r="G656" s="8">
        <v>5432</v>
      </c>
      <c r="H656">
        <v>99</v>
      </c>
      <c r="I656">
        <v>53</v>
      </c>
      <c r="P656" s="4"/>
    </row>
    <row r="657" spans="3:16" x14ac:dyDescent="0.3">
      <c r="C657" t="s">
        <v>51</v>
      </c>
      <c r="D657" t="s">
        <v>21</v>
      </c>
      <c r="E657" t="s">
        <v>59</v>
      </c>
      <c r="F657" s="3">
        <v>44628</v>
      </c>
      <c r="G657" s="8">
        <v>6440</v>
      </c>
      <c r="H657">
        <v>284</v>
      </c>
      <c r="I657">
        <v>147</v>
      </c>
      <c r="P657" s="4"/>
    </row>
    <row r="658" spans="3:16" x14ac:dyDescent="0.3">
      <c r="C658" t="s">
        <v>30</v>
      </c>
      <c r="D658" t="s">
        <v>20</v>
      </c>
      <c r="E658" t="s">
        <v>68</v>
      </c>
      <c r="F658" s="3">
        <v>44628</v>
      </c>
      <c r="G658" s="8">
        <v>252</v>
      </c>
      <c r="H658">
        <v>106</v>
      </c>
      <c r="I658">
        <v>3</v>
      </c>
      <c r="P658" s="4"/>
    </row>
    <row r="659" spans="3:16" x14ac:dyDescent="0.3">
      <c r="C659" t="s">
        <v>32</v>
      </c>
      <c r="D659" t="s">
        <v>25</v>
      </c>
      <c r="E659" t="s">
        <v>62</v>
      </c>
      <c r="F659" s="3">
        <v>44628</v>
      </c>
      <c r="G659" s="8">
        <v>644</v>
      </c>
      <c r="H659">
        <v>55</v>
      </c>
      <c r="I659">
        <v>8</v>
      </c>
      <c r="P659" s="4"/>
    </row>
    <row r="660" spans="3:16" x14ac:dyDescent="0.3">
      <c r="C660" t="s">
        <v>29</v>
      </c>
      <c r="D660" t="s">
        <v>23</v>
      </c>
      <c r="E660" t="s">
        <v>70</v>
      </c>
      <c r="F660" s="3">
        <v>44628</v>
      </c>
      <c r="G660" s="8">
        <v>4984</v>
      </c>
      <c r="H660">
        <v>157</v>
      </c>
      <c r="I660">
        <v>70</v>
      </c>
      <c r="P660" s="4"/>
    </row>
    <row r="661" spans="3:16" x14ac:dyDescent="0.3">
      <c r="C661" t="s">
        <v>46</v>
      </c>
      <c r="D661" t="s">
        <v>22</v>
      </c>
      <c r="E661" t="s">
        <v>64</v>
      </c>
      <c r="F661" s="3">
        <v>44628</v>
      </c>
      <c r="G661" s="8">
        <v>196</v>
      </c>
      <c r="H661">
        <v>250</v>
      </c>
      <c r="I661">
        <v>3</v>
      </c>
      <c r="P661" s="4"/>
    </row>
    <row r="662" spans="3:16" x14ac:dyDescent="0.3">
      <c r="C662" t="s">
        <v>40</v>
      </c>
      <c r="D662" t="s">
        <v>21</v>
      </c>
      <c r="E662" t="s">
        <v>70</v>
      </c>
      <c r="F662" s="3">
        <v>44628</v>
      </c>
      <c r="G662" s="8">
        <v>16128</v>
      </c>
      <c r="H662">
        <v>150</v>
      </c>
      <c r="I662">
        <v>202</v>
      </c>
      <c r="P662" s="4"/>
    </row>
    <row r="663" spans="3:16" x14ac:dyDescent="0.3">
      <c r="C663" t="s">
        <v>49</v>
      </c>
      <c r="D663" t="s">
        <v>23</v>
      </c>
      <c r="E663" t="s">
        <v>53</v>
      </c>
      <c r="F663" s="3">
        <v>44628</v>
      </c>
      <c r="G663" s="8">
        <v>4340</v>
      </c>
      <c r="H663">
        <v>181</v>
      </c>
      <c r="I663">
        <v>181</v>
      </c>
      <c r="P663" s="4"/>
    </row>
    <row r="664" spans="3:16" x14ac:dyDescent="0.3">
      <c r="C664" t="s">
        <v>41</v>
      </c>
      <c r="D664" t="s">
        <v>21</v>
      </c>
      <c r="E664" t="s">
        <v>55</v>
      </c>
      <c r="F664" s="3">
        <v>44628</v>
      </c>
      <c r="G664" s="8">
        <v>17388</v>
      </c>
      <c r="H664">
        <v>135</v>
      </c>
      <c r="I664">
        <v>174</v>
      </c>
      <c r="P664" s="4"/>
    </row>
    <row r="665" spans="3:16" x14ac:dyDescent="0.3">
      <c r="C665" t="s">
        <v>46</v>
      </c>
      <c r="D665" t="s">
        <v>19</v>
      </c>
      <c r="E665" t="s">
        <v>73</v>
      </c>
      <c r="F665" s="3">
        <v>44628</v>
      </c>
      <c r="G665" s="8">
        <v>28336</v>
      </c>
      <c r="H665">
        <v>193</v>
      </c>
      <c r="I665">
        <v>322</v>
      </c>
      <c r="P665" s="4"/>
    </row>
    <row r="666" spans="3:16" x14ac:dyDescent="0.3">
      <c r="C666" t="s">
        <v>44</v>
      </c>
      <c r="D666" t="s">
        <v>23</v>
      </c>
      <c r="E666" t="s">
        <v>57</v>
      </c>
      <c r="F666" s="3">
        <v>44628</v>
      </c>
      <c r="G666" s="8">
        <v>21531.999999999996</v>
      </c>
      <c r="H666">
        <v>117</v>
      </c>
      <c r="I666">
        <v>300</v>
      </c>
      <c r="P666" s="4"/>
    </row>
    <row r="667" spans="3:16" x14ac:dyDescent="0.3">
      <c r="C667" t="s">
        <v>37</v>
      </c>
      <c r="D667" t="s">
        <v>23</v>
      </c>
      <c r="E667" t="s">
        <v>65</v>
      </c>
      <c r="F667" s="3">
        <v>44628</v>
      </c>
      <c r="G667" s="8">
        <v>5404</v>
      </c>
      <c r="H667">
        <v>232</v>
      </c>
      <c r="I667">
        <v>123</v>
      </c>
      <c r="P667" s="4"/>
    </row>
    <row r="668" spans="3:16" x14ac:dyDescent="0.3">
      <c r="C668" t="s">
        <v>50</v>
      </c>
      <c r="D668" t="s">
        <v>19</v>
      </c>
      <c r="E668" t="s">
        <v>74</v>
      </c>
      <c r="F668" s="3">
        <v>44628</v>
      </c>
      <c r="G668" s="8">
        <v>14364</v>
      </c>
      <c r="H668">
        <v>455</v>
      </c>
      <c r="I668">
        <v>257</v>
      </c>
      <c r="P668" s="4"/>
    </row>
    <row r="669" spans="3:16" x14ac:dyDescent="0.3">
      <c r="C669" t="s">
        <v>44</v>
      </c>
      <c r="D669" t="s">
        <v>23</v>
      </c>
      <c r="E669" t="s">
        <v>65</v>
      </c>
      <c r="F669" s="3">
        <v>44628</v>
      </c>
      <c r="G669" s="8">
        <v>6160</v>
      </c>
      <c r="H669">
        <v>27</v>
      </c>
      <c r="I669">
        <v>154</v>
      </c>
      <c r="P669" s="4"/>
    </row>
    <row r="670" spans="3:16" x14ac:dyDescent="0.3">
      <c r="C670" t="s">
        <v>34</v>
      </c>
      <c r="D670" t="s">
        <v>21</v>
      </c>
      <c r="E670" t="s">
        <v>66</v>
      </c>
      <c r="F670" s="3">
        <v>44628</v>
      </c>
      <c r="G670" s="8">
        <v>39536</v>
      </c>
      <c r="H670">
        <v>113</v>
      </c>
      <c r="I670">
        <v>341</v>
      </c>
      <c r="P670" s="4"/>
    </row>
    <row r="671" spans="3:16" x14ac:dyDescent="0.3">
      <c r="C671" t="s">
        <v>49</v>
      </c>
      <c r="D671" t="s">
        <v>22</v>
      </c>
      <c r="E671" t="s">
        <v>56</v>
      </c>
      <c r="F671" s="3">
        <v>44628</v>
      </c>
      <c r="G671" s="8">
        <v>37660</v>
      </c>
      <c r="H671">
        <v>296</v>
      </c>
      <c r="I671">
        <v>554</v>
      </c>
      <c r="P671" s="4"/>
    </row>
    <row r="672" spans="3:16" x14ac:dyDescent="0.3">
      <c r="C672" t="s">
        <v>29</v>
      </c>
      <c r="D672" t="s">
        <v>19</v>
      </c>
      <c r="E672" t="s">
        <v>66</v>
      </c>
      <c r="F672" s="3">
        <v>44628</v>
      </c>
      <c r="G672" s="8">
        <v>7112</v>
      </c>
      <c r="H672">
        <v>52</v>
      </c>
      <c r="I672">
        <v>66</v>
      </c>
      <c r="P672" s="4"/>
    </row>
    <row r="673" spans="3:16" x14ac:dyDescent="0.3">
      <c r="C673" t="s">
        <v>48</v>
      </c>
      <c r="D673" t="s">
        <v>23</v>
      </c>
      <c r="E673" t="s">
        <v>57</v>
      </c>
      <c r="F673" s="3">
        <v>44628</v>
      </c>
      <c r="G673" s="8">
        <v>32480.000000000004</v>
      </c>
      <c r="H673">
        <v>224</v>
      </c>
      <c r="I673">
        <v>370</v>
      </c>
      <c r="P673" s="4"/>
    </row>
    <row r="674" spans="3:16" x14ac:dyDescent="0.3">
      <c r="C674" t="s">
        <v>36</v>
      </c>
      <c r="D674" t="s">
        <v>20</v>
      </c>
      <c r="E674" t="s">
        <v>54</v>
      </c>
      <c r="F674" s="3">
        <v>44628</v>
      </c>
      <c r="G674" s="8">
        <v>11396</v>
      </c>
      <c r="H674">
        <v>128</v>
      </c>
      <c r="I674">
        <v>95</v>
      </c>
      <c r="P674" s="4"/>
    </row>
    <row r="675" spans="3:16" x14ac:dyDescent="0.3">
      <c r="C675" t="s">
        <v>44</v>
      </c>
      <c r="D675" t="s">
        <v>19</v>
      </c>
      <c r="E675" t="s">
        <v>56</v>
      </c>
      <c r="F675" s="3">
        <v>44628</v>
      </c>
      <c r="G675" s="8">
        <v>9632</v>
      </c>
      <c r="H675">
        <v>288</v>
      </c>
      <c r="I675">
        <v>115</v>
      </c>
      <c r="P675" s="4"/>
    </row>
    <row r="676" spans="3:16" x14ac:dyDescent="0.3">
      <c r="C676" t="s">
        <v>38</v>
      </c>
      <c r="D676" t="s">
        <v>23</v>
      </c>
      <c r="E676" t="s">
        <v>73</v>
      </c>
      <c r="F676" s="3">
        <v>44628</v>
      </c>
      <c r="G676" s="8">
        <v>48300</v>
      </c>
      <c r="H676">
        <v>265</v>
      </c>
      <c r="I676">
        <v>549</v>
      </c>
      <c r="P676" s="4"/>
    </row>
    <row r="677" spans="3:16" x14ac:dyDescent="0.3">
      <c r="C677" t="s">
        <v>37</v>
      </c>
      <c r="D677" t="s">
        <v>23</v>
      </c>
      <c r="E677" t="s">
        <v>69</v>
      </c>
      <c r="F677" s="3">
        <v>44628</v>
      </c>
      <c r="G677" s="8">
        <v>10920</v>
      </c>
      <c r="H677">
        <v>120</v>
      </c>
      <c r="I677">
        <v>95</v>
      </c>
      <c r="P677" s="4"/>
    </row>
    <row r="678" spans="3:16" x14ac:dyDescent="0.3">
      <c r="C678" t="s">
        <v>50</v>
      </c>
      <c r="D678" t="s">
        <v>20</v>
      </c>
      <c r="E678" t="s">
        <v>57</v>
      </c>
      <c r="F678" s="3">
        <v>44629</v>
      </c>
      <c r="G678" s="8">
        <v>7112</v>
      </c>
      <c r="H678">
        <v>267</v>
      </c>
      <c r="I678">
        <v>112</v>
      </c>
      <c r="P678" s="4"/>
    </row>
    <row r="679" spans="3:16" x14ac:dyDescent="0.3">
      <c r="C679" t="s">
        <v>49</v>
      </c>
      <c r="D679" t="s">
        <v>25</v>
      </c>
      <c r="E679" t="s">
        <v>53</v>
      </c>
      <c r="F679" s="3">
        <v>44629</v>
      </c>
      <c r="G679" s="8">
        <v>18900</v>
      </c>
      <c r="H679">
        <v>157</v>
      </c>
      <c r="I679">
        <v>591</v>
      </c>
      <c r="P679" s="4"/>
    </row>
    <row r="680" spans="3:16" x14ac:dyDescent="0.3">
      <c r="C680" t="s">
        <v>44</v>
      </c>
      <c r="D680" t="s">
        <v>23</v>
      </c>
      <c r="E680" t="s">
        <v>67</v>
      </c>
      <c r="F680" s="3">
        <v>44629</v>
      </c>
      <c r="G680" s="8">
        <v>25620.000000000004</v>
      </c>
      <c r="H680">
        <v>40</v>
      </c>
      <c r="I680">
        <v>338</v>
      </c>
      <c r="P680" s="4"/>
    </row>
    <row r="681" spans="3:16" x14ac:dyDescent="0.3">
      <c r="C681" t="s">
        <v>30</v>
      </c>
      <c r="D681" t="s">
        <v>20</v>
      </c>
      <c r="E681" t="s">
        <v>71</v>
      </c>
      <c r="F681" s="3">
        <v>44629</v>
      </c>
      <c r="G681" s="8">
        <v>10696</v>
      </c>
      <c r="H681">
        <v>402</v>
      </c>
      <c r="I681">
        <v>122</v>
      </c>
      <c r="P681" s="4"/>
    </row>
    <row r="682" spans="3:16" x14ac:dyDescent="0.3">
      <c r="C682" t="s">
        <v>52</v>
      </c>
      <c r="D682" t="s">
        <v>22</v>
      </c>
      <c r="E682" t="s">
        <v>71</v>
      </c>
      <c r="F682" s="3">
        <v>44629</v>
      </c>
      <c r="G682" s="8">
        <v>23632</v>
      </c>
      <c r="H682">
        <v>149</v>
      </c>
      <c r="I682">
        <v>311</v>
      </c>
      <c r="P682" s="4"/>
    </row>
    <row r="683" spans="3:16" x14ac:dyDescent="0.3">
      <c r="C683" t="s">
        <v>52</v>
      </c>
      <c r="D683" t="s">
        <v>19</v>
      </c>
      <c r="E683" t="s">
        <v>70</v>
      </c>
      <c r="F683" s="3">
        <v>44629</v>
      </c>
      <c r="G683" s="8">
        <v>29204</v>
      </c>
      <c r="H683">
        <v>39</v>
      </c>
      <c r="I683">
        <v>457</v>
      </c>
      <c r="P683" s="4"/>
    </row>
    <row r="684" spans="3:16" x14ac:dyDescent="0.3">
      <c r="C684" t="s">
        <v>52</v>
      </c>
      <c r="D684" t="s">
        <v>21</v>
      </c>
      <c r="E684" t="s">
        <v>55</v>
      </c>
      <c r="F684" s="3">
        <v>44629</v>
      </c>
      <c r="G684" s="8">
        <v>616</v>
      </c>
      <c r="H684">
        <v>101</v>
      </c>
      <c r="I684">
        <v>6</v>
      </c>
      <c r="P684" s="4"/>
    </row>
    <row r="685" spans="3:16" x14ac:dyDescent="0.3">
      <c r="C685" t="s">
        <v>43</v>
      </c>
      <c r="D685" t="s">
        <v>21</v>
      </c>
      <c r="E685" t="s">
        <v>53</v>
      </c>
      <c r="F685" s="3">
        <v>44629</v>
      </c>
      <c r="G685" s="8">
        <v>1372</v>
      </c>
      <c r="H685">
        <v>103</v>
      </c>
      <c r="I685">
        <v>29</v>
      </c>
      <c r="P685" s="4"/>
    </row>
    <row r="686" spans="3:16" x14ac:dyDescent="0.3">
      <c r="C686" t="s">
        <v>30</v>
      </c>
      <c r="D686" t="s">
        <v>25</v>
      </c>
      <c r="E686" t="s">
        <v>74</v>
      </c>
      <c r="F686" s="3">
        <v>44629</v>
      </c>
      <c r="G686" s="8">
        <v>59611.999999999993</v>
      </c>
      <c r="H686">
        <v>136</v>
      </c>
      <c r="I686">
        <v>1656</v>
      </c>
      <c r="P686" s="4"/>
    </row>
    <row r="687" spans="3:16" x14ac:dyDescent="0.3">
      <c r="C687" t="s">
        <v>48</v>
      </c>
      <c r="D687" t="s">
        <v>25</v>
      </c>
      <c r="E687" t="s">
        <v>65</v>
      </c>
      <c r="F687" s="3">
        <v>44629</v>
      </c>
      <c r="G687" s="8">
        <v>21559.999999999996</v>
      </c>
      <c r="H687">
        <v>482</v>
      </c>
      <c r="I687">
        <v>318</v>
      </c>
      <c r="P687" s="4"/>
    </row>
    <row r="688" spans="3:16" x14ac:dyDescent="0.3">
      <c r="C688" t="s">
        <v>40</v>
      </c>
      <c r="D688" t="s">
        <v>19</v>
      </c>
      <c r="E688" t="s">
        <v>70</v>
      </c>
      <c r="F688" s="3">
        <v>44629</v>
      </c>
      <c r="G688" s="8">
        <v>2212</v>
      </c>
      <c r="H688">
        <v>105</v>
      </c>
      <c r="I688">
        <v>27</v>
      </c>
      <c r="P688" s="4"/>
    </row>
    <row r="689" spans="3:16" x14ac:dyDescent="0.3">
      <c r="C689" t="s">
        <v>36</v>
      </c>
      <c r="D689" t="s">
        <v>20</v>
      </c>
      <c r="E689" t="s">
        <v>55</v>
      </c>
      <c r="F689" s="3">
        <v>44629</v>
      </c>
      <c r="G689" s="8">
        <v>29064</v>
      </c>
      <c r="H689">
        <v>70</v>
      </c>
      <c r="I689">
        <v>346</v>
      </c>
      <c r="P689" s="4"/>
    </row>
    <row r="690" spans="3:16" x14ac:dyDescent="0.3">
      <c r="C690" t="s">
        <v>45</v>
      </c>
      <c r="D690" t="s">
        <v>25</v>
      </c>
      <c r="E690" t="s">
        <v>58</v>
      </c>
      <c r="F690" s="3">
        <v>44629</v>
      </c>
      <c r="G690" s="8">
        <v>35168</v>
      </c>
      <c r="H690">
        <v>32</v>
      </c>
      <c r="I690">
        <v>419</v>
      </c>
      <c r="P690" s="4"/>
    </row>
    <row r="691" spans="3:16" x14ac:dyDescent="0.3">
      <c r="C691" t="s">
        <v>32</v>
      </c>
      <c r="D691" t="s">
        <v>22</v>
      </c>
      <c r="E691" t="s">
        <v>57</v>
      </c>
      <c r="F691" s="3">
        <v>44629</v>
      </c>
      <c r="G691" s="8">
        <v>35868</v>
      </c>
      <c r="H691">
        <v>154</v>
      </c>
      <c r="I691">
        <v>561</v>
      </c>
      <c r="P691" s="4"/>
    </row>
    <row r="692" spans="3:16" x14ac:dyDescent="0.3">
      <c r="C692" t="s">
        <v>52</v>
      </c>
      <c r="D692" t="s">
        <v>22</v>
      </c>
      <c r="E692" t="s">
        <v>56</v>
      </c>
      <c r="F692" s="3">
        <v>44629</v>
      </c>
      <c r="G692" s="8">
        <v>14644</v>
      </c>
      <c r="H692">
        <v>269</v>
      </c>
      <c r="I692">
        <v>167</v>
      </c>
      <c r="P692" s="4"/>
    </row>
    <row r="693" spans="3:16" x14ac:dyDescent="0.3">
      <c r="C693" t="s">
        <v>44</v>
      </c>
      <c r="D693" t="s">
        <v>25</v>
      </c>
      <c r="E693" t="s">
        <v>74</v>
      </c>
      <c r="F693" s="3">
        <v>44630</v>
      </c>
      <c r="G693" s="8">
        <v>5376</v>
      </c>
      <c r="H693">
        <v>8</v>
      </c>
      <c r="I693">
        <v>112</v>
      </c>
      <c r="P693" s="4"/>
    </row>
    <row r="694" spans="3:16" x14ac:dyDescent="0.3">
      <c r="C694" t="s">
        <v>46</v>
      </c>
      <c r="D694" t="s">
        <v>19</v>
      </c>
      <c r="E694" t="s">
        <v>53</v>
      </c>
      <c r="F694" s="3">
        <v>44630</v>
      </c>
      <c r="G694" s="8">
        <v>41048</v>
      </c>
      <c r="H694">
        <v>168</v>
      </c>
      <c r="I694">
        <v>856</v>
      </c>
      <c r="P694" s="4"/>
    </row>
    <row r="695" spans="3:16" x14ac:dyDescent="0.3">
      <c r="C695" t="s">
        <v>30</v>
      </c>
      <c r="D695" t="s">
        <v>22</v>
      </c>
      <c r="E695" t="s">
        <v>58</v>
      </c>
      <c r="F695" s="3">
        <v>44630</v>
      </c>
      <c r="G695" s="8">
        <v>17920</v>
      </c>
      <c r="H695">
        <v>128</v>
      </c>
      <c r="I695">
        <v>264</v>
      </c>
      <c r="P695" s="4"/>
    </row>
    <row r="696" spans="3:16" x14ac:dyDescent="0.3">
      <c r="C696" t="s">
        <v>51</v>
      </c>
      <c r="D696" t="s">
        <v>25</v>
      </c>
      <c r="E696" t="s">
        <v>68</v>
      </c>
      <c r="F696" s="3">
        <v>44630</v>
      </c>
      <c r="G696" s="8">
        <v>31136</v>
      </c>
      <c r="H696">
        <v>100</v>
      </c>
      <c r="I696">
        <v>300</v>
      </c>
      <c r="P696" s="4"/>
    </row>
    <row r="697" spans="3:16" x14ac:dyDescent="0.3">
      <c r="C697" t="s">
        <v>28</v>
      </c>
      <c r="D697" t="s">
        <v>21</v>
      </c>
      <c r="E697" t="s">
        <v>73</v>
      </c>
      <c r="F697" s="3">
        <v>44630</v>
      </c>
      <c r="G697" s="8">
        <v>76216</v>
      </c>
      <c r="H697">
        <v>178</v>
      </c>
      <c r="I697">
        <v>658</v>
      </c>
      <c r="P697" s="4"/>
    </row>
    <row r="698" spans="3:16" x14ac:dyDescent="0.3">
      <c r="C698" t="s">
        <v>48</v>
      </c>
      <c r="D698" t="s">
        <v>25</v>
      </c>
      <c r="E698" t="s">
        <v>71</v>
      </c>
      <c r="F698" s="3">
        <v>44630</v>
      </c>
      <c r="G698" s="8">
        <v>93072</v>
      </c>
      <c r="H698">
        <v>80</v>
      </c>
      <c r="I698">
        <v>1058</v>
      </c>
      <c r="P698" s="4"/>
    </row>
    <row r="699" spans="3:16" x14ac:dyDescent="0.3">
      <c r="C699" t="s">
        <v>39</v>
      </c>
      <c r="D699" t="s">
        <v>22</v>
      </c>
      <c r="E699" t="s">
        <v>59</v>
      </c>
      <c r="F699" s="3">
        <v>44631</v>
      </c>
      <c r="G699" s="8">
        <v>15540</v>
      </c>
      <c r="H699">
        <v>242</v>
      </c>
      <c r="I699">
        <v>195</v>
      </c>
      <c r="P699" s="4"/>
    </row>
    <row r="700" spans="3:16" x14ac:dyDescent="0.3">
      <c r="C700" t="s">
        <v>48</v>
      </c>
      <c r="D700" t="s">
        <v>20</v>
      </c>
      <c r="E700" t="s">
        <v>61</v>
      </c>
      <c r="F700" s="3">
        <v>44631</v>
      </c>
      <c r="G700" s="8">
        <v>28588</v>
      </c>
      <c r="H700">
        <v>225</v>
      </c>
      <c r="I700">
        <v>477</v>
      </c>
      <c r="P700" s="4"/>
    </row>
    <row r="701" spans="3:16" x14ac:dyDescent="0.3">
      <c r="C701" t="s">
        <v>50</v>
      </c>
      <c r="D701" t="s">
        <v>22</v>
      </c>
      <c r="E701" t="s">
        <v>63</v>
      </c>
      <c r="F701" s="3">
        <v>44631</v>
      </c>
      <c r="G701" s="8">
        <v>18284</v>
      </c>
      <c r="H701">
        <v>62</v>
      </c>
      <c r="I701">
        <v>164</v>
      </c>
      <c r="P701" s="4"/>
    </row>
    <row r="702" spans="3:16" x14ac:dyDescent="0.3">
      <c r="C702" t="s">
        <v>36</v>
      </c>
      <c r="D702" t="s">
        <v>19</v>
      </c>
      <c r="E702" t="s">
        <v>67</v>
      </c>
      <c r="F702" s="3">
        <v>44631</v>
      </c>
      <c r="G702" s="8">
        <v>31892</v>
      </c>
      <c r="H702">
        <v>80</v>
      </c>
      <c r="I702">
        <v>614</v>
      </c>
      <c r="P702" s="4"/>
    </row>
    <row r="703" spans="3:16" x14ac:dyDescent="0.3">
      <c r="C703" t="s">
        <v>38</v>
      </c>
      <c r="D703" t="s">
        <v>20</v>
      </c>
      <c r="E703" t="s">
        <v>54</v>
      </c>
      <c r="F703" s="3">
        <v>44631</v>
      </c>
      <c r="G703" s="8">
        <v>24220</v>
      </c>
      <c r="H703">
        <v>213</v>
      </c>
      <c r="I703">
        <v>202</v>
      </c>
      <c r="P703" s="4"/>
    </row>
    <row r="704" spans="3:16" x14ac:dyDescent="0.3">
      <c r="C704" t="s">
        <v>40</v>
      </c>
      <c r="D704" t="s">
        <v>25</v>
      </c>
      <c r="E704" t="s">
        <v>70</v>
      </c>
      <c r="F704" s="3">
        <v>44631</v>
      </c>
      <c r="G704" s="8">
        <v>3388</v>
      </c>
      <c r="H704">
        <v>213</v>
      </c>
      <c r="I704">
        <v>43</v>
      </c>
      <c r="P704" s="4"/>
    </row>
    <row r="705" spans="3:16" x14ac:dyDescent="0.3">
      <c r="C705" t="s">
        <v>39</v>
      </c>
      <c r="D705" t="s">
        <v>25</v>
      </c>
      <c r="E705" t="s">
        <v>53</v>
      </c>
      <c r="F705" s="3">
        <v>44631</v>
      </c>
      <c r="G705" s="8">
        <v>19656</v>
      </c>
      <c r="H705">
        <v>147</v>
      </c>
      <c r="I705">
        <v>702</v>
      </c>
      <c r="P705" s="4"/>
    </row>
    <row r="706" spans="3:16" x14ac:dyDescent="0.3">
      <c r="C706" t="s">
        <v>29</v>
      </c>
      <c r="D706" t="s">
        <v>19</v>
      </c>
      <c r="E706" t="s">
        <v>71</v>
      </c>
      <c r="F706" s="3">
        <v>44631</v>
      </c>
      <c r="G706" s="8">
        <v>5432</v>
      </c>
      <c r="H706">
        <v>204</v>
      </c>
      <c r="I706">
        <v>76</v>
      </c>
      <c r="P706" s="4"/>
    </row>
    <row r="707" spans="3:16" x14ac:dyDescent="0.3">
      <c r="C707" t="s">
        <v>28</v>
      </c>
      <c r="D707" t="s">
        <v>25</v>
      </c>
      <c r="E707" t="s">
        <v>73</v>
      </c>
      <c r="F707" s="3">
        <v>44631</v>
      </c>
      <c r="G707" s="8">
        <v>5712</v>
      </c>
      <c r="H707">
        <v>387</v>
      </c>
      <c r="I707">
        <v>50</v>
      </c>
      <c r="P707" s="4"/>
    </row>
    <row r="708" spans="3:16" x14ac:dyDescent="0.3">
      <c r="C708" t="s">
        <v>45</v>
      </c>
      <c r="D708" t="s">
        <v>21</v>
      </c>
      <c r="E708" t="s">
        <v>68</v>
      </c>
      <c r="F708" s="3">
        <v>44631</v>
      </c>
      <c r="G708" s="8">
        <v>35056</v>
      </c>
      <c r="H708">
        <v>50</v>
      </c>
      <c r="I708">
        <v>439</v>
      </c>
      <c r="P708" s="4"/>
    </row>
    <row r="709" spans="3:16" x14ac:dyDescent="0.3">
      <c r="C709" t="s">
        <v>35</v>
      </c>
      <c r="D709" t="s">
        <v>19</v>
      </c>
      <c r="E709" t="s">
        <v>70</v>
      </c>
      <c r="F709" s="3">
        <v>44631</v>
      </c>
      <c r="G709" s="8">
        <v>41888</v>
      </c>
      <c r="H709">
        <v>107</v>
      </c>
      <c r="I709">
        <v>456</v>
      </c>
      <c r="P709" s="4"/>
    </row>
    <row r="710" spans="3:16" x14ac:dyDescent="0.3">
      <c r="C710" t="s">
        <v>34</v>
      </c>
      <c r="D710" t="s">
        <v>20</v>
      </c>
      <c r="E710" t="s">
        <v>55</v>
      </c>
      <c r="F710" s="3">
        <v>44631</v>
      </c>
      <c r="G710" s="8">
        <v>7840</v>
      </c>
      <c r="H710">
        <v>65</v>
      </c>
      <c r="I710">
        <v>70</v>
      </c>
      <c r="P710" s="4"/>
    </row>
    <row r="711" spans="3:16" x14ac:dyDescent="0.3">
      <c r="C711" t="s">
        <v>30</v>
      </c>
      <c r="D711" t="s">
        <v>23</v>
      </c>
      <c r="E711" t="s">
        <v>61</v>
      </c>
      <c r="F711" s="3">
        <v>44631</v>
      </c>
      <c r="G711" s="8">
        <v>40684</v>
      </c>
      <c r="H711">
        <v>69</v>
      </c>
      <c r="I711">
        <v>536</v>
      </c>
      <c r="P711" s="4"/>
    </row>
    <row r="712" spans="3:16" x14ac:dyDescent="0.3">
      <c r="C712" t="s">
        <v>31</v>
      </c>
      <c r="D712" t="s">
        <v>23</v>
      </c>
      <c r="E712" t="s">
        <v>72</v>
      </c>
      <c r="F712" s="3">
        <v>44631</v>
      </c>
      <c r="G712" s="8">
        <v>33012</v>
      </c>
      <c r="H712">
        <v>13</v>
      </c>
      <c r="I712">
        <v>551</v>
      </c>
      <c r="P712" s="4"/>
    </row>
    <row r="713" spans="3:16" x14ac:dyDescent="0.3">
      <c r="C713" t="s">
        <v>28</v>
      </c>
      <c r="D713" t="s">
        <v>22</v>
      </c>
      <c r="E713" t="s">
        <v>63</v>
      </c>
      <c r="F713" s="3">
        <v>44631</v>
      </c>
      <c r="G713" s="8">
        <v>38136</v>
      </c>
      <c r="H713">
        <v>86</v>
      </c>
      <c r="I713">
        <v>367</v>
      </c>
      <c r="P713" s="4"/>
    </row>
    <row r="714" spans="3:16" x14ac:dyDescent="0.3">
      <c r="C714" t="s">
        <v>50</v>
      </c>
      <c r="D714" t="s">
        <v>23</v>
      </c>
      <c r="E714" t="s">
        <v>71</v>
      </c>
      <c r="F714" s="3">
        <v>44631</v>
      </c>
      <c r="G714" s="8">
        <v>23744</v>
      </c>
      <c r="H714">
        <v>199</v>
      </c>
      <c r="I714">
        <v>350</v>
      </c>
      <c r="P714" s="4"/>
    </row>
    <row r="715" spans="3:16" x14ac:dyDescent="0.3">
      <c r="C715" t="s">
        <v>28</v>
      </c>
      <c r="D715" t="s">
        <v>20</v>
      </c>
      <c r="E715" t="s">
        <v>59</v>
      </c>
      <c r="F715" s="3">
        <v>44632</v>
      </c>
      <c r="G715" s="8">
        <v>616</v>
      </c>
      <c r="H715">
        <v>172</v>
      </c>
      <c r="I715">
        <v>8</v>
      </c>
      <c r="P715" s="4"/>
    </row>
    <row r="716" spans="3:16" x14ac:dyDescent="0.3">
      <c r="C716" t="s">
        <v>39</v>
      </c>
      <c r="D716" t="s">
        <v>25</v>
      </c>
      <c r="E716" t="s">
        <v>69</v>
      </c>
      <c r="F716" s="3">
        <v>44632</v>
      </c>
      <c r="G716" s="8">
        <v>22652</v>
      </c>
      <c r="H716">
        <v>155</v>
      </c>
      <c r="I716">
        <v>196</v>
      </c>
      <c r="P716" s="4"/>
    </row>
    <row r="717" spans="3:16" x14ac:dyDescent="0.3">
      <c r="C717" t="s">
        <v>40</v>
      </c>
      <c r="D717" t="s">
        <v>20</v>
      </c>
      <c r="E717" t="s">
        <v>72</v>
      </c>
      <c r="F717" s="3">
        <v>44632</v>
      </c>
      <c r="G717" s="8">
        <v>45192</v>
      </c>
      <c r="H717">
        <v>14</v>
      </c>
      <c r="I717">
        <v>1256</v>
      </c>
      <c r="P717" s="4"/>
    </row>
    <row r="718" spans="3:16" x14ac:dyDescent="0.3">
      <c r="C718" t="s">
        <v>50</v>
      </c>
      <c r="D718" t="s">
        <v>23</v>
      </c>
      <c r="E718" t="s">
        <v>54</v>
      </c>
      <c r="F718" s="3">
        <v>44632</v>
      </c>
      <c r="G718" s="8">
        <v>5236</v>
      </c>
      <c r="H718">
        <v>237</v>
      </c>
      <c r="I718">
        <v>49</v>
      </c>
      <c r="P718" s="4"/>
    </row>
    <row r="719" spans="3:16" x14ac:dyDescent="0.3">
      <c r="C719" t="s">
        <v>30</v>
      </c>
      <c r="D719" t="s">
        <v>20</v>
      </c>
      <c r="E719" t="s">
        <v>61</v>
      </c>
      <c r="F719" s="3">
        <v>44632</v>
      </c>
      <c r="G719" s="8">
        <v>15259.999999999998</v>
      </c>
      <c r="H719">
        <v>258</v>
      </c>
      <c r="I719">
        <v>212</v>
      </c>
      <c r="P719" s="4"/>
    </row>
    <row r="720" spans="3:16" x14ac:dyDescent="0.3">
      <c r="C720" t="s">
        <v>36</v>
      </c>
      <c r="D720" t="s">
        <v>19</v>
      </c>
      <c r="E720" t="s">
        <v>66</v>
      </c>
      <c r="F720" s="3">
        <v>44632</v>
      </c>
      <c r="G720" s="8">
        <v>1540</v>
      </c>
      <c r="H720">
        <v>227</v>
      </c>
      <c r="I720">
        <v>16</v>
      </c>
      <c r="P720" s="4"/>
    </row>
    <row r="721" spans="3:16" x14ac:dyDescent="0.3">
      <c r="C721" t="s">
        <v>49</v>
      </c>
      <c r="D721" t="s">
        <v>21</v>
      </c>
      <c r="E721" t="s">
        <v>68</v>
      </c>
      <c r="F721" s="3">
        <v>44632</v>
      </c>
      <c r="G721" s="8">
        <v>1260</v>
      </c>
      <c r="H721">
        <v>232</v>
      </c>
      <c r="I721">
        <v>15</v>
      </c>
      <c r="P721" s="4"/>
    </row>
    <row r="722" spans="3:16" x14ac:dyDescent="0.3">
      <c r="C722" t="s">
        <v>37</v>
      </c>
      <c r="D722" t="s">
        <v>22</v>
      </c>
      <c r="E722" t="s">
        <v>68</v>
      </c>
      <c r="F722" s="3">
        <v>44632</v>
      </c>
      <c r="G722" s="8">
        <v>47292</v>
      </c>
      <c r="H722">
        <v>453</v>
      </c>
      <c r="I722">
        <v>657</v>
      </c>
      <c r="P722" s="4"/>
    </row>
    <row r="723" spans="3:16" x14ac:dyDescent="0.3">
      <c r="C723" t="s">
        <v>30</v>
      </c>
      <c r="D723" t="s">
        <v>19</v>
      </c>
      <c r="E723" t="s">
        <v>66</v>
      </c>
      <c r="F723" s="3">
        <v>44632</v>
      </c>
      <c r="G723" s="8">
        <v>11564</v>
      </c>
      <c r="H723">
        <v>205</v>
      </c>
      <c r="I723">
        <v>108</v>
      </c>
      <c r="P723" s="4"/>
    </row>
    <row r="724" spans="3:16" x14ac:dyDescent="0.3">
      <c r="C724" t="s">
        <v>34</v>
      </c>
      <c r="D724" t="s">
        <v>20</v>
      </c>
      <c r="E724" t="s">
        <v>58</v>
      </c>
      <c r="F724" s="3">
        <v>44632</v>
      </c>
      <c r="G724" s="8">
        <v>21112</v>
      </c>
      <c r="H724">
        <v>54</v>
      </c>
      <c r="I724">
        <v>264</v>
      </c>
      <c r="P724" s="4"/>
    </row>
    <row r="725" spans="3:16" x14ac:dyDescent="0.3">
      <c r="C725" t="s">
        <v>33</v>
      </c>
      <c r="D725" t="s">
        <v>20</v>
      </c>
      <c r="E725" t="s">
        <v>55</v>
      </c>
      <c r="F725" s="3">
        <v>44632</v>
      </c>
      <c r="G725" s="8">
        <v>32144</v>
      </c>
      <c r="H725">
        <v>118</v>
      </c>
      <c r="I725">
        <v>335</v>
      </c>
      <c r="P725" s="4"/>
    </row>
    <row r="726" spans="3:16" x14ac:dyDescent="0.3">
      <c r="C726" t="s">
        <v>51</v>
      </c>
      <c r="D726" t="s">
        <v>20</v>
      </c>
      <c r="E726" t="s">
        <v>68</v>
      </c>
      <c r="F726" s="3">
        <v>44632</v>
      </c>
      <c r="G726" s="8">
        <v>11760</v>
      </c>
      <c r="H726">
        <v>142</v>
      </c>
      <c r="I726">
        <v>128</v>
      </c>
      <c r="P726" s="4"/>
    </row>
    <row r="727" spans="3:16" x14ac:dyDescent="0.3">
      <c r="C727" t="s">
        <v>29</v>
      </c>
      <c r="D727" t="s">
        <v>22</v>
      </c>
      <c r="E727" t="s">
        <v>68</v>
      </c>
      <c r="F727" s="3">
        <v>44632</v>
      </c>
      <c r="G727" s="8">
        <v>33236</v>
      </c>
      <c r="H727">
        <v>232</v>
      </c>
      <c r="I727">
        <v>333</v>
      </c>
      <c r="P727" s="4"/>
    </row>
    <row r="728" spans="3:16" x14ac:dyDescent="0.3">
      <c r="C728" t="s">
        <v>43</v>
      </c>
      <c r="D728" t="s">
        <v>22</v>
      </c>
      <c r="E728" t="s">
        <v>66</v>
      </c>
      <c r="F728" s="3">
        <v>44632</v>
      </c>
      <c r="G728" s="8">
        <v>7280</v>
      </c>
      <c r="H728">
        <v>18</v>
      </c>
      <c r="I728">
        <v>63</v>
      </c>
      <c r="P728" s="4"/>
    </row>
    <row r="729" spans="3:16" x14ac:dyDescent="0.3">
      <c r="C729" t="s">
        <v>39</v>
      </c>
      <c r="D729" t="s">
        <v>21</v>
      </c>
      <c r="E729" t="s">
        <v>53</v>
      </c>
      <c r="F729" s="3">
        <v>44632</v>
      </c>
      <c r="G729" s="8">
        <v>5572</v>
      </c>
      <c r="H729">
        <v>153</v>
      </c>
      <c r="I729">
        <v>127</v>
      </c>
      <c r="P729" s="4"/>
    </row>
    <row r="730" spans="3:16" x14ac:dyDescent="0.3">
      <c r="C730" t="s">
        <v>29</v>
      </c>
      <c r="D730" t="s">
        <v>25</v>
      </c>
      <c r="E730" t="s">
        <v>69</v>
      </c>
      <c r="F730" s="3">
        <v>44632</v>
      </c>
      <c r="G730" s="8">
        <v>25760</v>
      </c>
      <c r="H730">
        <v>235</v>
      </c>
      <c r="I730">
        <v>215</v>
      </c>
      <c r="P730" s="4"/>
    </row>
    <row r="731" spans="3:16" x14ac:dyDescent="0.3">
      <c r="C731" t="s">
        <v>38</v>
      </c>
      <c r="D731" t="s">
        <v>20</v>
      </c>
      <c r="E731" t="s">
        <v>63</v>
      </c>
      <c r="F731" s="3">
        <v>44632</v>
      </c>
      <c r="G731" s="8">
        <v>9100</v>
      </c>
      <c r="H731">
        <v>359</v>
      </c>
      <c r="I731">
        <v>99</v>
      </c>
      <c r="P731" s="4"/>
    </row>
    <row r="732" spans="3:16" x14ac:dyDescent="0.3">
      <c r="C732" t="s">
        <v>28</v>
      </c>
      <c r="D732" t="s">
        <v>20</v>
      </c>
      <c r="E732" t="s">
        <v>55</v>
      </c>
      <c r="F732" s="3">
        <v>44632</v>
      </c>
      <c r="G732" s="8">
        <v>15764</v>
      </c>
      <c r="H732">
        <v>209</v>
      </c>
      <c r="I732">
        <v>180</v>
      </c>
      <c r="P732" s="4"/>
    </row>
    <row r="733" spans="3:16" x14ac:dyDescent="0.3">
      <c r="C733" t="s">
        <v>36</v>
      </c>
      <c r="D733" t="s">
        <v>20</v>
      </c>
      <c r="E733" t="s">
        <v>74</v>
      </c>
      <c r="F733" s="3">
        <v>44632</v>
      </c>
      <c r="G733" s="8">
        <v>196</v>
      </c>
      <c r="H733">
        <v>78</v>
      </c>
      <c r="I733">
        <v>4</v>
      </c>
      <c r="P733" s="4"/>
    </row>
    <row r="734" spans="3:16" x14ac:dyDescent="0.3">
      <c r="C734" t="s">
        <v>49</v>
      </c>
      <c r="D734" t="s">
        <v>21</v>
      </c>
      <c r="E734" t="s">
        <v>70</v>
      </c>
      <c r="F734" s="3">
        <v>44632</v>
      </c>
      <c r="G734" s="8">
        <v>13384</v>
      </c>
      <c r="H734">
        <v>122</v>
      </c>
      <c r="I734">
        <v>168</v>
      </c>
      <c r="P734" s="4"/>
    </row>
    <row r="735" spans="3:16" x14ac:dyDescent="0.3">
      <c r="C735" t="s">
        <v>45</v>
      </c>
      <c r="D735" t="s">
        <v>22</v>
      </c>
      <c r="E735" t="s">
        <v>60</v>
      </c>
      <c r="F735" s="3">
        <v>44635</v>
      </c>
      <c r="G735" s="8">
        <v>18368</v>
      </c>
      <c r="H735">
        <v>445</v>
      </c>
      <c r="I735">
        <v>511</v>
      </c>
      <c r="P735" s="4"/>
    </row>
    <row r="736" spans="3:16" x14ac:dyDescent="0.3">
      <c r="C736" t="s">
        <v>51</v>
      </c>
      <c r="D736" t="s">
        <v>19</v>
      </c>
      <c r="E736" t="s">
        <v>65</v>
      </c>
      <c r="F736" s="3">
        <v>44635</v>
      </c>
      <c r="G736" s="8">
        <v>35448</v>
      </c>
      <c r="H736">
        <v>152</v>
      </c>
      <c r="I736">
        <v>522</v>
      </c>
      <c r="P736" s="4"/>
    </row>
    <row r="737" spans="3:16" x14ac:dyDescent="0.3">
      <c r="C737" t="s">
        <v>34</v>
      </c>
      <c r="D737" t="s">
        <v>25</v>
      </c>
      <c r="E737" t="s">
        <v>59</v>
      </c>
      <c r="F737" s="3">
        <v>44635</v>
      </c>
      <c r="G737" s="8">
        <v>38360</v>
      </c>
      <c r="H737">
        <v>133</v>
      </c>
      <c r="I737">
        <v>640</v>
      </c>
      <c r="P737" s="4"/>
    </row>
    <row r="738" spans="3:16" x14ac:dyDescent="0.3">
      <c r="C738" t="s">
        <v>31</v>
      </c>
      <c r="D738" t="s">
        <v>21</v>
      </c>
      <c r="E738" t="s">
        <v>56</v>
      </c>
      <c r="F738" s="3">
        <v>44635</v>
      </c>
      <c r="G738" s="8">
        <v>28700</v>
      </c>
      <c r="H738">
        <v>47</v>
      </c>
      <c r="I738">
        <v>359</v>
      </c>
      <c r="P738" s="4"/>
    </row>
    <row r="739" spans="3:16" x14ac:dyDescent="0.3">
      <c r="C739" t="s">
        <v>42</v>
      </c>
      <c r="D739" t="s">
        <v>22</v>
      </c>
      <c r="E739" t="s">
        <v>55</v>
      </c>
      <c r="F739" s="3">
        <v>44635</v>
      </c>
      <c r="G739" s="8">
        <v>10136</v>
      </c>
      <c r="H739">
        <v>119</v>
      </c>
      <c r="I739">
        <v>91</v>
      </c>
      <c r="P739" s="4"/>
    </row>
    <row r="740" spans="3:16" x14ac:dyDescent="0.3">
      <c r="C740" t="s">
        <v>29</v>
      </c>
      <c r="D740" t="s">
        <v>22</v>
      </c>
      <c r="E740" t="s">
        <v>59</v>
      </c>
      <c r="F740" s="3">
        <v>44635</v>
      </c>
      <c r="G740" s="8">
        <v>4648</v>
      </c>
      <c r="H740">
        <v>3</v>
      </c>
      <c r="I740">
        <v>62</v>
      </c>
      <c r="P740" s="4"/>
    </row>
    <row r="741" spans="3:16" x14ac:dyDescent="0.3">
      <c r="C741" t="s">
        <v>41</v>
      </c>
      <c r="D741" t="s">
        <v>23</v>
      </c>
      <c r="E741" t="s">
        <v>58</v>
      </c>
      <c r="F741" s="3">
        <v>44635</v>
      </c>
      <c r="G741" s="8">
        <v>28168</v>
      </c>
      <c r="H741">
        <v>173</v>
      </c>
      <c r="I741">
        <v>470</v>
      </c>
      <c r="P741" s="4"/>
    </row>
    <row r="742" spans="3:16" x14ac:dyDescent="0.3">
      <c r="C742" t="s">
        <v>37</v>
      </c>
      <c r="D742" t="s">
        <v>22</v>
      </c>
      <c r="E742" t="s">
        <v>67</v>
      </c>
      <c r="F742" s="3">
        <v>44635</v>
      </c>
      <c r="G742" s="8">
        <v>29568</v>
      </c>
      <c r="H742">
        <v>111</v>
      </c>
      <c r="I742">
        <v>493</v>
      </c>
      <c r="P742" s="4"/>
    </row>
    <row r="743" spans="3:16" x14ac:dyDescent="0.3">
      <c r="C743" t="s">
        <v>52</v>
      </c>
      <c r="D743" t="s">
        <v>23</v>
      </c>
      <c r="E743" t="s">
        <v>58</v>
      </c>
      <c r="F743" s="3">
        <v>44635</v>
      </c>
      <c r="G743" s="8">
        <v>1484</v>
      </c>
      <c r="H743">
        <v>191</v>
      </c>
      <c r="I743">
        <v>20</v>
      </c>
      <c r="P743" s="4"/>
    </row>
    <row r="744" spans="3:16" x14ac:dyDescent="0.3">
      <c r="C744" t="s">
        <v>36</v>
      </c>
      <c r="D744" t="s">
        <v>25</v>
      </c>
      <c r="E744" t="s">
        <v>59</v>
      </c>
      <c r="F744" s="3">
        <v>44636</v>
      </c>
      <c r="G744" s="8">
        <v>30912</v>
      </c>
      <c r="H744">
        <v>151</v>
      </c>
      <c r="I744">
        <v>368</v>
      </c>
      <c r="P744" s="4"/>
    </row>
    <row r="745" spans="3:16" x14ac:dyDescent="0.3">
      <c r="C745" t="s">
        <v>33</v>
      </c>
      <c r="D745" t="s">
        <v>19</v>
      </c>
      <c r="E745" t="s">
        <v>69</v>
      </c>
      <c r="F745" s="3">
        <v>44636</v>
      </c>
      <c r="G745" s="8">
        <v>2072</v>
      </c>
      <c r="H745">
        <v>223</v>
      </c>
      <c r="I745">
        <v>21</v>
      </c>
      <c r="P745" s="4"/>
    </row>
    <row r="746" spans="3:16" x14ac:dyDescent="0.3">
      <c r="C746" t="s">
        <v>39</v>
      </c>
      <c r="D746" t="s">
        <v>22</v>
      </c>
      <c r="E746" t="s">
        <v>66</v>
      </c>
      <c r="F746" s="3">
        <v>44636</v>
      </c>
      <c r="G746" s="8">
        <v>34188</v>
      </c>
      <c r="H746">
        <v>112</v>
      </c>
      <c r="I746">
        <v>317</v>
      </c>
      <c r="P746" s="4"/>
    </row>
    <row r="747" spans="3:16" x14ac:dyDescent="0.3">
      <c r="C747" t="s">
        <v>46</v>
      </c>
      <c r="D747" t="s">
        <v>19</v>
      </c>
      <c r="E747" t="s">
        <v>58</v>
      </c>
      <c r="F747" s="3">
        <v>44636</v>
      </c>
      <c r="G747" s="8">
        <v>16072</v>
      </c>
      <c r="H747">
        <v>34</v>
      </c>
      <c r="I747">
        <v>192</v>
      </c>
      <c r="P747" s="4"/>
    </row>
    <row r="748" spans="3:16" x14ac:dyDescent="0.3">
      <c r="C748" t="s">
        <v>51</v>
      </c>
      <c r="D748" t="s">
        <v>25</v>
      </c>
      <c r="E748" t="s">
        <v>73</v>
      </c>
      <c r="F748" s="3">
        <v>44636</v>
      </c>
      <c r="G748" s="8">
        <v>24472</v>
      </c>
      <c r="H748">
        <v>203</v>
      </c>
      <c r="I748">
        <v>266</v>
      </c>
      <c r="P748" s="4"/>
    </row>
    <row r="749" spans="3:16" x14ac:dyDescent="0.3">
      <c r="C749" t="s">
        <v>43</v>
      </c>
      <c r="D749" t="s">
        <v>25</v>
      </c>
      <c r="E749" t="s">
        <v>64</v>
      </c>
      <c r="F749" s="3">
        <v>44636</v>
      </c>
      <c r="G749" s="8">
        <v>6328</v>
      </c>
      <c r="H749">
        <v>119</v>
      </c>
      <c r="I749">
        <v>55</v>
      </c>
      <c r="P749" s="4"/>
    </row>
    <row r="750" spans="3:16" x14ac:dyDescent="0.3">
      <c r="C750" t="s">
        <v>36</v>
      </c>
      <c r="D750" t="s">
        <v>25</v>
      </c>
      <c r="E750" t="s">
        <v>56</v>
      </c>
      <c r="F750" s="3">
        <v>44636</v>
      </c>
      <c r="G750" s="8">
        <v>14503.999999999998</v>
      </c>
      <c r="H750">
        <v>309</v>
      </c>
      <c r="I750">
        <v>214</v>
      </c>
      <c r="P750" s="4"/>
    </row>
    <row r="751" spans="3:16" x14ac:dyDescent="0.3">
      <c r="C751" t="s">
        <v>49</v>
      </c>
      <c r="D751" t="s">
        <v>23</v>
      </c>
      <c r="E751" t="s">
        <v>64</v>
      </c>
      <c r="F751" s="3">
        <v>44636</v>
      </c>
      <c r="G751" s="8">
        <v>35924</v>
      </c>
      <c r="H751">
        <v>152</v>
      </c>
      <c r="I751">
        <v>360</v>
      </c>
      <c r="P751" s="4"/>
    </row>
    <row r="752" spans="3:16" x14ac:dyDescent="0.3">
      <c r="C752" t="s">
        <v>39</v>
      </c>
      <c r="D752" t="s">
        <v>21</v>
      </c>
      <c r="E752" t="s">
        <v>74</v>
      </c>
      <c r="F752" s="3">
        <v>44636</v>
      </c>
      <c r="G752" s="8">
        <v>13216</v>
      </c>
      <c r="H752">
        <v>306</v>
      </c>
      <c r="I752">
        <v>255</v>
      </c>
      <c r="P752" s="4"/>
    </row>
    <row r="753" spans="3:16" x14ac:dyDescent="0.3">
      <c r="C753" t="s">
        <v>30</v>
      </c>
      <c r="D753" t="s">
        <v>20</v>
      </c>
      <c r="E753" t="s">
        <v>64</v>
      </c>
      <c r="F753" s="3">
        <v>44636</v>
      </c>
      <c r="G753" s="8">
        <v>24304</v>
      </c>
      <c r="H753">
        <v>74</v>
      </c>
      <c r="I753">
        <v>196</v>
      </c>
      <c r="P753" s="4"/>
    </row>
    <row r="754" spans="3:16" x14ac:dyDescent="0.3">
      <c r="C754" t="s">
        <v>31</v>
      </c>
      <c r="D754" t="s">
        <v>22</v>
      </c>
      <c r="E754" t="s">
        <v>72</v>
      </c>
      <c r="F754" s="3">
        <v>44636</v>
      </c>
      <c r="G754" s="8">
        <v>50120</v>
      </c>
      <c r="H754">
        <v>134</v>
      </c>
      <c r="I754">
        <v>964</v>
      </c>
      <c r="P754" s="4"/>
    </row>
    <row r="755" spans="3:16" x14ac:dyDescent="0.3">
      <c r="C755" t="s">
        <v>29</v>
      </c>
      <c r="D755" t="s">
        <v>21</v>
      </c>
      <c r="E755" t="s">
        <v>67</v>
      </c>
      <c r="F755" s="3">
        <v>44636</v>
      </c>
      <c r="G755" s="8">
        <v>14700</v>
      </c>
      <c r="H755">
        <v>273</v>
      </c>
      <c r="I755">
        <v>283</v>
      </c>
      <c r="P755" s="4"/>
    </row>
    <row r="756" spans="3:16" x14ac:dyDescent="0.3">
      <c r="C756" t="s">
        <v>46</v>
      </c>
      <c r="D756" t="s">
        <v>20</v>
      </c>
      <c r="E756" t="s">
        <v>57</v>
      </c>
      <c r="F756" s="3">
        <v>44636</v>
      </c>
      <c r="G756" s="8">
        <v>1736</v>
      </c>
      <c r="H756">
        <v>152</v>
      </c>
      <c r="I756">
        <v>28</v>
      </c>
      <c r="P756" s="4"/>
    </row>
    <row r="757" spans="3:16" x14ac:dyDescent="0.3">
      <c r="C757" t="s">
        <v>41</v>
      </c>
      <c r="D757" t="s">
        <v>22</v>
      </c>
      <c r="E757" t="s">
        <v>67</v>
      </c>
      <c r="F757" s="3">
        <v>44636</v>
      </c>
      <c r="G757" s="8">
        <v>22036</v>
      </c>
      <c r="H757">
        <v>16</v>
      </c>
      <c r="I757">
        <v>307</v>
      </c>
      <c r="P757" s="4"/>
    </row>
    <row r="758" spans="3:16" x14ac:dyDescent="0.3">
      <c r="C758" t="s">
        <v>28</v>
      </c>
      <c r="D758" t="s">
        <v>22</v>
      </c>
      <c r="E758" t="s">
        <v>62</v>
      </c>
      <c r="F758" s="3">
        <v>44636</v>
      </c>
      <c r="G758" s="8">
        <v>43372</v>
      </c>
      <c r="H758">
        <v>228</v>
      </c>
      <c r="I758">
        <v>517</v>
      </c>
      <c r="P758" s="4"/>
    </row>
    <row r="759" spans="3:16" x14ac:dyDescent="0.3">
      <c r="C759" t="s">
        <v>28</v>
      </c>
      <c r="D759" t="s">
        <v>23</v>
      </c>
      <c r="E759" t="s">
        <v>53</v>
      </c>
      <c r="F759" s="3">
        <v>44636</v>
      </c>
      <c r="G759" s="8">
        <v>30492.000000000004</v>
      </c>
      <c r="H759">
        <v>88</v>
      </c>
      <c r="I759">
        <v>587</v>
      </c>
      <c r="P759" s="4"/>
    </row>
    <row r="760" spans="3:16" x14ac:dyDescent="0.3">
      <c r="C760" t="s">
        <v>28</v>
      </c>
      <c r="D760" t="s">
        <v>23</v>
      </c>
      <c r="E760" t="s">
        <v>65</v>
      </c>
      <c r="F760" s="3">
        <v>44636</v>
      </c>
      <c r="G760" s="8">
        <v>30492</v>
      </c>
      <c r="H760">
        <v>152</v>
      </c>
      <c r="I760">
        <v>636</v>
      </c>
      <c r="P760" s="4"/>
    </row>
    <row r="761" spans="3:16" x14ac:dyDescent="0.3">
      <c r="C761" t="s">
        <v>28</v>
      </c>
      <c r="D761" t="s">
        <v>23</v>
      </c>
      <c r="E761" t="s">
        <v>55</v>
      </c>
      <c r="F761" s="3">
        <v>44637</v>
      </c>
      <c r="G761" s="8">
        <v>26292</v>
      </c>
      <c r="H761">
        <v>185</v>
      </c>
      <c r="I761">
        <v>313</v>
      </c>
      <c r="P761" s="4"/>
    </row>
    <row r="762" spans="3:16" x14ac:dyDescent="0.3">
      <c r="C762" t="s">
        <v>32</v>
      </c>
      <c r="D762" t="s">
        <v>22</v>
      </c>
      <c r="E762" t="s">
        <v>60</v>
      </c>
      <c r="F762" s="3">
        <v>44637</v>
      </c>
      <c r="G762" s="8">
        <v>10080</v>
      </c>
      <c r="H762">
        <v>95</v>
      </c>
      <c r="I762">
        <v>149</v>
      </c>
      <c r="P762" s="4"/>
    </row>
    <row r="763" spans="3:16" x14ac:dyDescent="0.3">
      <c r="C763" t="s">
        <v>31</v>
      </c>
      <c r="D763" t="s">
        <v>22</v>
      </c>
      <c r="E763" t="s">
        <v>62</v>
      </c>
      <c r="F763" s="3">
        <v>44637</v>
      </c>
      <c r="G763" s="8">
        <v>3640</v>
      </c>
      <c r="H763">
        <v>14</v>
      </c>
      <c r="I763">
        <v>54</v>
      </c>
      <c r="P763" s="4"/>
    </row>
    <row r="764" spans="3:16" x14ac:dyDescent="0.3">
      <c r="C764" t="s">
        <v>52</v>
      </c>
      <c r="D764" t="s">
        <v>21</v>
      </c>
      <c r="E764" t="s">
        <v>74</v>
      </c>
      <c r="F764" s="3">
        <v>44637</v>
      </c>
      <c r="G764" s="8">
        <v>21588</v>
      </c>
      <c r="H764">
        <v>8</v>
      </c>
      <c r="I764">
        <v>416</v>
      </c>
      <c r="P764" s="4"/>
    </row>
    <row r="765" spans="3:16" x14ac:dyDescent="0.3">
      <c r="C765" t="s">
        <v>47</v>
      </c>
      <c r="D765" t="s">
        <v>23</v>
      </c>
      <c r="E765" t="s">
        <v>63</v>
      </c>
      <c r="F765" s="3">
        <v>44637</v>
      </c>
      <c r="G765" s="8">
        <v>17052</v>
      </c>
      <c r="H765">
        <v>464</v>
      </c>
      <c r="I765">
        <v>158</v>
      </c>
      <c r="P765" s="4"/>
    </row>
    <row r="766" spans="3:16" x14ac:dyDescent="0.3">
      <c r="C766" t="s">
        <v>50</v>
      </c>
      <c r="D766" t="s">
        <v>20</v>
      </c>
      <c r="E766" t="s">
        <v>73</v>
      </c>
      <c r="F766" s="3">
        <v>44637</v>
      </c>
      <c r="G766" s="8">
        <v>30548</v>
      </c>
      <c r="H766">
        <v>114</v>
      </c>
      <c r="I766">
        <v>273</v>
      </c>
      <c r="P766" s="4"/>
    </row>
    <row r="767" spans="3:16" x14ac:dyDescent="0.3">
      <c r="C767" t="s">
        <v>42</v>
      </c>
      <c r="D767" t="s">
        <v>23</v>
      </c>
      <c r="E767" t="s">
        <v>56</v>
      </c>
      <c r="F767" s="3">
        <v>44637</v>
      </c>
      <c r="G767" s="8">
        <v>60956</v>
      </c>
      <c r="H767">
        <v>156</v>
      </c>
      <c r="I767">
        <v>953</v>
      </c>
      <c r="P767" s="4"/>
    </row>
    <row r="768" spans="3:16" x14ac:dyDescent="0.3">
      <c r="C768" t="s">
        <v>36</v>
      </c>
      <c r="D768" t="s">
        <v>21</v>
      </c>
      <c r="E768" t="s">
        <v>71</v>
      </c>
      <c r="F768" s="3">
        <v>44637</v>
      </c>
      <c r="G768" s="8">
        <v>31360</v>
      </c>
      <c r="H768">
        <v>81</v>
      </c>
      <c r="I768">
        <v>392</v>
      </c>
      <c r="P768" s="4"/>
    </row>
    <row r="769" spans="3:16" x14ac:dyDescent="0.3">
      <c r="C769" t="s">
        <v>47</v>
      </c>
      <c r="D769" t="s">
        <v>23</v>
      </c>
      <c r="E769" t="s">
        <v>69</v>
      </c>
      <c r="F769" s="3">
        <v>44637</v>
      </c>
      <c r="G769" s="8">
        <v>5208</v>
      </c>
      <c r="H769">
        <v>298</v>
      </c>
      <c r="I769">
        <v>51</v>
      </c>
      <c r="P769" s="4"/>
    </row>
    <row r="770" spans="3:16" x14ac:dyDescent="0.3">
      <c r="C770" t="s">
        <v>47</v>
      </c>
      <c r="D770" t="s">
        <v>21</v>
      </c>
      <c r="E770" t="s">
        <v>73</v>
      </c>
      <c r="F770" s="3">
        <v>44637</v>
      </c>
      <c r="G770" s="8">
        <v>12768</v>
      </c>
      <c r="H770">
        <v>459</v>
      </c>
      <c r="I770">
        <v>128</v>
      </c>
      <c r="P770" s="4"/>
    </row>
    <row r="771" spans="3:16" x14ac:dyDescent="0.3">
      <c r="C771" t="s">
        <v>36</v>
      </c>
      <c r="D771" t="s">
        <v>25</v>
      </c>
      <c r="E771" t="s">
        <v>63</v>
      </c>
      <c r="F771" s="3">
        <v>44637</v>
      </c>
      <c r="G771" s="8">
        <v>17248</v>
      </c>
      <c r="H771">
        <v>79</v>
      </c>
      <c r="I771">
        <v>188</v>
      </c>
      <c r="P771" s="4"/>
    </row>
    <row r="772" spans="3:16" x14ac:dyDescent="0.3">
      <c r="C772" t="s">
        <v>49</v>
      </c>
      <c r="D772" t="s">
        <v>21</v>
      </c>
      <c r="E772" t="s">
        <v>63</v>
      </c>
      <c r="F772" s="3">
        <v>44637</v>
      </c>
      <c r="G772" s="8">
        <v>25032</v>
      </c>
      <c r="H772">
        <v>49</v>
      </c>
      <c r="I772">
        <v>224</v>
      </c>
      <c r="P772" s="4"/>
    </row>
    <row r="773" spans="3:16" x14ac:dyDescent="0.3">
      <c r="C773" t="s">
        <v>32</v>
      </c>
      <c r="D773" t="s">
        <v>21</v>
      </c>
      <c r="E773" t="s">
        <v>68</v>
      </c>
      <c r="F773" s="3">
        <v>44637</v>
      </c>
      <c r="G773" s="8">
        <v>31724</v>
      </c>
      <c r="H773">
        <v>257</v>
      </c>
      <c r="I773">
        <v>418</v>
      </c>
      <c r="P773" s="4"/>
    </row>
    <row r="774" spans="3:16" x14ac:dyDescent="0.3">
      <c r="C774" t="s">
        <v>50</v>
      </c>
      <c r="D774" t="s">
        <v>23</v>
      </c>
      <c r="E774" t="s">
        <v>68</v>
      </c>
      <c r="F774" s="3">
        <v>44637</v>
      </c>
      <c r="G774" s="8">
        <v>10304</v>
      </c>
      <c r="H774">
        <v>67</v>
      </c>
      <c r="I774">
        <v>129</v>
      </c>
      <c r="P774" s="4"/>
    </row>
    <row r="775" spans="3:16" x14ac:dyDescent="0.3">
      <c r="C775" t="s">
        <v>30</v>
      </c>
      <c r="D775" t="s">
        <v>22</v>
      </c>
      <c r="E775" t="s">
        <v>73</v>
      </c>
      <c r="F775" s="3">
        <v>44637</v>
      </c>
      <c r="G775" s="8">
        <v>2492</v>
      </c>
      <c r="H775">
        <v>224</v>
      </c>
      <c r="I775">
        <v>22</v>
      </c>
      <c r="P775" s="4"/>
    </row>
    <row r="776" spans="3:16" x14ac:dyDescent="0.3">
      <c r="C776" t="s">
        <v>33</v>
      </c>
      <c r="D776" t="s">
        <v>20</v>
      </c>
      <c r="E776" t="s">
        <v>73</v>
      </c>
      <c r="F776" s="3">
        <v>44637</v>
      </c>
      <c r="G776" s="8">
        <v>30268</v>
      </c>
      <c r="H776">
        <v>254</v>
      </c>
      <c r="I776">
        <v>292</v>
      </c>
      <c r="P776" s="4"/>
    </row>
    <row r="777" spans="3:16" x14ac:dyDescent="0.3">
      <c r="C777" t="s">
        <v>44</v>
      </c>
      <c r="D777" t="s">
        <v>22</v>
      </c>
      <c r="E777" t="s">
        <v>68</v>
      </c>
      <c r="F777" s="3">
        <v>44638</v>
      </c>
      <c r="G777" s="8">
        <v>25452</v>
      </c>
      <c r="H777">
        <v>179</v>
      </c>
      <c r="I777">
        <v>266</v>
      </c>
      <c r="P777" s="4"/>
    </row>
    <row r="778" spans="3:16" x14ac:dyDescent="0.3">
      <c r="C778" t="s">
        <v>29</v>
      </c>
      <c r="D778" t="s">
        <v>23</v>
      </c>
      <c r="E778" t="s">
        <v>68</v>
      </c>
      <c r="F778" s="3">
        <v>44638</v>
      </c>
      <c r="G778" s="8">
        <v>6580</v>
      </c>
      <c r="H778">
        <v>97</v>
      </c>
      <c r="I778">
        <v>75</v>
      </c>
      <c r="P778" s="4"/>
    </row>
    <row r="779" spans="3:16" x14ac:dyDescent="0.3">
      <c r="C779" t="s">
        <v>35</v>
      </c>
      <c r="D779" t="s">
        <v>23</v>
      </c>
      <c r="E779" t="s">
        <v>74</v>
      </c>
      <c r="F779" s="3">
        <v>44638</v>
      </c>
      <c r="G779" s="8">
        <v>50960</v>
      </c>
      <c r="H779">
        <v>72</v>
      </c>
      <c r="I779">
        <v>980</v>
      </c>
      <c r="P779" s="4"/>
    </row>
    <row r="780" spans="3:16" x14ac:dyDescent="0.3">
      <c r="C780" t="s">
        <v>43</v>
      </c>
      <c r="D780" t="s">
        <v>23</v>
      </c>
      <c r="E780" t="s">
        <v>67</v>
      </c>
      <c r="F780" s="3">
        <v>44638</v>
      </c>
      <c r="G780" s="8">
        <v>27020</v>
      </c>
      <c r="H780">
        <v>504</v>
      </c>
      <c r="I780">
        <v>483</v>
      </c>
      <c r="P780" s="4"/>
    </row>
    <row r="781" spans="3:16" x14ac:dyDescent="0.3">
      <c r="C781" t="s">
        <v>46</v>
      </c>
      <c r="D781" t="s">
        <v>22</v>
      </c>
      <c r="E781" t="s">
        <v>65</v>
      </c>
      <c r="F781" s="3">
        <v>44638</v>
      </c>
      <c r="G781" s="8">
        <v>53284</v>
      </c>
      <c r="H781">
        <v>119</v>
      </c>
      <c r="I781">
        <v>833</v>
      </c>
      <c r="P781" s="4"/>
    </row>
    <row r="782" spans="3:16" x14ac:dyDescent="0.3">
      <c r="C782" t="s">
        <v>40</v>
      </c>
      <c r="D782" t="s">
        <v>19</v>
      </c>
      <c r="E782" t="s">
        <v>62</v>
      </c>
      <c r="F782" s="3">
        <v>44638</v>
      </c>
      <c r="G782" s="8">
        <v>4312</v>
      </c>
      <c r="H782">
        <v>41</v>
      </c>
      <c r="I782">
        <v>57</v>
      </c>
      <c r="P782" s="4"/>
    </row>
    <row r="783" spans="3:16" x14ac:dyDescent="0.3">
      <c r="C783" t="s">
        <v>45</v>
      </c>
      <c r="D783" t="s">
        <v>23</v>
      </c>
      <c r="E783" t="s">
        <v>71</v>
      </c>
      <c r="F783" s="3">
        <v>44638</v>
      </c>
      <c r="G783" s="8">
        <v>52416</v>
      </c>
      <c r="H783">
        <v>77</v>
      </c>
      <c r="I783">
        <v>624</v>
      </c>
      <c r="P783" s="4"/>
    </row>
    <row r="784" spans="3:16" x14ac:dyDescent="0.3">
      <c r="C784" t="s">
        <v>38</v>
      </c>
      <c r="D784" t="s">
        <v>23</v>
      </c>
      <c r="E784" t="s">
        <v>69</v>
      </c>
      <c r="F784" s="3">
        <v>44638</v>
      </c>
      <c r="G784" s="8">
        <v>40964</v>
      </c>
      <c r="H784">
        <v>74</v>
      </c>
      <c r="I784">
        <v>366</v>
      </c>
      <c r="P784" s="4"/>
    </row>
    <row r="785" spans="3:16" x14ac:dyDescent="0.3">
      <c r="C785" t="s">
        <v>50</v>
      </c>
      <c r="D785" t="s">
        <v>20</v>
      </c>
      <c r="E785" t="s">
        <v>56</v>
      </c>
      <c r="F785" s="3">
        <v>44639</v>
      </c>
      <c r="G785" s="8">
        <v>7616</v>
      </c>
      <c r="H785">
        <v>316</v>
      </c>
      <c r="I785">
        <v>112</v>
      </c>
      <c r="P785" s="4"/>
    </row>
    <row r="786" spans="3:16" x14ac:dyDescent="0.3">
      <c r="C786" t="s">
        <v>46</v>
      </c>
      <c r="D786" t="s">
        <v>23</v>
      </c>
      <c r="E786" t="s">
        <v>67</v>
      </c>
      <c r="F786" s="3">
        <v>44639</v>
      </c>
      <c r="G786" s="8">
        <v>16464</v>
      </c>
      <c r="H786">
        <v>89</v>
      </c>
      <c r="I786">
        <v>217</v>
      </c>
      <c r="P786" s="4"/>
    </row>
    <row r="787" spans="3:16" x14ac:dyDescent="0.3">
      <c r="C787" t="s">
        <v>40</v>
      </c>
      <c r="D787" t="s">
        <v>23</v>
      </c>
      <c r="E787" t="s">
        <v>55</v>
      </c>
      <c r="F787" s="3">
        <v>44639</v>
      </c>
      <c r="G787" s="8">
        <v>5208</v>
      </c>
      <c r="H787">
        <v>24</v>
      </c>
      <c r="I787">
        <v>55</v>
      </c>
      <c r="P787" s="4"/>
    </row>
    <row r="788" spans="3:16" x14ac:dyDescent="0.3">
      <c r="C788" t="s">
        <v>30</v>
      </c>
      <c r="D788" t="s">
        <v>23</v>
      </c>
      <c r="E788" t="s">
        <v>55</v>
      </c>
      <c r="F788" s="3">
        <v>44639</v>
      </c>
      <c r="G788" s="8">
        <v>18424</v>
      </c>
      <c r="H788">
        <v>186</v>
      </c>
      <c r="I788">
        <v>210</v>
      </c>
      <c r="P788" s="4"/>
    </row>
    <row r="789" spans="3:16" x14ac:dyDescent="0.3">
      <c r="C789" t="s">
        <v>35</v>
      </c>
      <c r="D789" t="s">
        <v>22</v>
      </c>
      <c r="E789" t="s">
        <v>59</v>
      </c>
      <c r="F789" s="3">
        <v>44639</v>
      </c>
      <c r="G789" s="8">
        <v>34104</v>
      </c>
      <c r="H789">
        <v>153</v>
      </c>
      <c r="I789">
        <v>569</v>
      </c>
      <c r="P789" s="4"/>
    </row>
    <row r="790" spans="3:16" x14ac:dyDescent="0.3">
      <c r="C790" t="s">
        <v>50</v>
      </c>
      <c r="D790" t="s">
        <v>23</v>
      </c>
      <c r="E790" t="s">
        <v>73</v>
      </c>
      <c r="F790" s="3">
        <v>44642</v>
      </c>
      <c r="G790" s="8">
        <v>55328</v>
      </c>
      <c r="H790">
        <v>187</v>
      </c>
      <c r="I790">
        <v>577</v>
      </c>
      <c r="P790" s="4"/>
    </row>
    <row r="791" spans="3:16" x14ac:dyDescent="0.3">
      <c r="C791" t="s">
        <v>30</v>
      </c>
      <c r="D791" t="s">
        <v>20</v>
      </c>
      <c r="E791" t="s">
        <v>73</v>
      </c>
      <c r="F791" s="3">
        <v>44642</v>
      </c>
      <c r="G791" s="8">
        <v>43848</v>
      </c>
      <c r="H791">
        <v>24</v>
      </c>
      <c r="I791">
        <v>392</v>
      </c>
      <c r="P791" s="4"/>
    </row>
    <row r="792" spans="3:16" x14ac:dyDescent="0.3">
      <c r="C792" t="s">
        <v>31</v>
      </c>
      <c r="D792" t="s">
        <v>22</v>
      </c>
      <c r="E792" t="s">
        <v>58</v>
      </c>
      <c r="F792" s="3">
        <v>44642</v>
      </c>
      <c r="G792" s="8">
        <v>21531.999999999996</v>
      </c>
      <c r="H792">
        <v>212</v>
      </c>
      <c r="I792">
        <v>317</v>
      </c>
      <c r="P792" s="4"/>
    </row>
    <row r="793" spans="3:16" x14ac:dyDescent="0.3">
      <c r="C793" t="s">
        <v>35</v>
      </c>
      <c r="D793" t="s">
        <v>19</v>
      </c>
      <c r="E793" t="s">
        <v>72</v>
      </c>
      <c r="F793" s="3">
        <v>44642</v>
      </c>
      <c r="G793" s="8">
        <v>11424</v>
      </c>
      <c r="H793">
        <v>138</v>
      </c>
      <c r="I793">
        <v>179</v>
      </c>
      <c r="P793" s="4"/>
    </row>
    <row r="794" spans="3:16" x14ac:dyDescent="0.3">
      <c r="C794" t="s">
        <v>50</v>
      </c>
      <c r="D794" t="s">
        <v>21</v>
      </c>
      <c r="E794" t="s">
        <v>63</v>
      </c>
      <c r="F794" s="3">
        <v>44642</v>
      </c>
      <c r="G794" s="8">
        <v>11816</v>
      </c>
      <c r="H794">
        <v>143</v>
      </c>
      <c r="I794">
        <v>96</v>
      </c>
      <c r="P794" s="4"/>
    </row>
    <row r="795" spans="3:16" x14ac:dyDescent="0.3">
      <c r="C795" t="s">
        <v>32</v>
      </c>
      <c r="D795" t="s">
        <v>21</v>
      </c>
      <c r="E795" t="s">
        <v>55</v>
      </c>
      <c r="F795" s="3">
        <v>44642</v>
      </c>
      <c r="G795" s="8">
        <v>57540</v>
      </c>
      <c r="H795">
        <v>230</v>
      </c>
      <c r="I795">
        <v>600</v>
      </c>
      <c r="P795" s="4"/>
    </row>
    <row r="796" spans="3:16" x14ac:dyDescent="0.3">
      <c r="C796" t="s">
        <v>41</v>
      </c>
      <c r="D796" t="s">
        <v>20</v>
      </c>
      <c r="E796" t="s">
        <v>59</v>
      </c>
      <c r="F796" s="3">
        <v>44642</v>
      </c>
      <c r="G796" s="8">
        <v>41384</v>
      </c>
      <c r="H796">
        <v>88</v>
      </c>
      <c r="I796">
        <v>647</v>
      </c>
      <c r="P796" s="4"/>
    </row>
    <row r="797" spans="3:16" x14ac:dyDescent="0.3">
      <c r="C797" t="s">
        <v>52</v>
      </c>
      <c r="D797" t="s">
        <v>22</v>
      </c>
      <c r="E797" t="s">
        <v>67</v>
      </c>
      <c r="F797" s="3">
        <v>44642</v>
      </c>
      <c r="G797" s="8">
        <v>6272</v>
      </c>
      <c r="H797">
        <v>199</v>
      </c>
      <c r="I797">
        <v>83</v>
      </c>
      <c r="P797" s="4"/>
    </row>
    <row r="798" spans="3:16" x14ac:dyDescent="0.3">
      <c r="C798" t="s">
        <v>42</v>
      </c>
      <c r="D798" t="s">
        <v>20</v>
      </c>
      <c r="E798" t="s">
        <v>63</v>
      </c>
      <c r="F798" s="3">
        <v>44642</v>
      </c>
      <c r="G798" s="8">
        <v>14728</v>
      </c>
      <c r="H798">
        <v>152</v>
      </c>
      <c r="I798">
        <v>148</v>
      </c>
      <c r="P798" s="4"/>
    </row>
    <row r="799" spans="3:16" x14ac:dyDescent="0.3">
      <c r="C799" t="s">
        <v>29</v>
      </c>
      <c r="D799" t="s">
        <v>22</v>
      </c>
      <c r="E799" t="s">
        <v>64</v>
      </c>
      <c r="F799" s="3">
        <v>44642</v>
      </c>
      <c r="G799" s="8">
        <v>22176</v>
      </c>
      <c r="H799">
        <v>162</v>
      </c>
      <c r="I799">
        <v>185</v>
      </c>
      <c r="P799" s="4"/>
    </row>
    <row r="800" spans="3:16" x14ac:dyDescent="0.3">
      <c r="C800" t="s">
        <v>29</v>
      </c>
      <c r="D800" t="s">
        <v>21</v>
      </c>
      <c r="E800" t="s">
        <v>64</v>
      </c>
      <c r="F800" s="3">
        <v>44642</v>
      </c>
      <c r="G800" s="8">
        <v>1008</v>
      </c>
      <c r="H800">
        <v>48</v>
      </c>
      <c r="I800">
        <v>10</v>
      </c>
      <c r="P800" s="4"/>
    </row>
    <row r="801" spans="3:16" x14ac:dyDescent="0.3">
      <c r="C801" t="s">
        <v>37</v>
      </c>
      <c r="D801" t="s">
        <v>23</v>
      </c>
      <c r="E801" t="s">
        <v>71</v>
      </c>
      <c r="F801" s="3">
        <v>44642</v>
      </c>
      <c r="G801" s="8">
        <v>24920.000000000004</v>
      </c>
      <c r="H801">
        <v>68</v>
      </c>
      <c r="I801">
        <v>271</v>
      </c>
      <c r="P801" s="4"/>
    </row>
    <row r="802" spans="3:16" x14ac:dyDescent="0.3">
      <c r="C802" t="s">
        <v>46</v>
      </c>
      <c r="D802" t="s">
        <v>25</v>
      </c>
      <c r="E802" t="s">
        <v>64</v>
      </c>
      <c r="F802" s="3">
        <v>44643</v>
      </c>
      <c r="G802" s="8">
        <v>14896</v>
      </c>
      <c r="H802">
        <v>37</v>
      </c>
      <c r="I802">
        <v>129</v>
      </c>
      <c r="P802" s="4"/>
    </row>
    <row r="803" spans="3:16" x14ac:dyDescent="0.3">
      <c r="C803" t="s">
        <v>29</v>
      </c>
      <c r="D803" t="s">
        <v>25</v>
      </c>
      <c r="E803" t="s">
        <v>65</v>
      </c>
      <c r="F803" s="3">
        <v>44643</v>
      </c>
      <c r="G803" s="8">
        <v>22176</v>
      </c>
      <c r="H803">
        <v>59</v>
      </c>
      <c r="I803">
        <v>427</v>
      </c>
      <c r="P803" s="4"/>
    </row>
    <row r="804" spans="3:16" x14ac:dyDescent="0.3">
      <c r="C804" t="s">
        <v>28</v>
      </c>
      <c r="D804" t="s">
        <v>20</v>
      </c>
      <c r="E804" t="s">
        <v>57</v>
      </c>
      <c r="F804" s="3">
        <v>44643</v>
      </c>
      <c r="G804" s="8">
        <v>34496</v>
      </c>
      <c r="H804">
        <v>54</v>
      </c>
      <c r="I804">
        <v>392</v>
      </c>
      <c r="P804" s="4"/>
    </row>
    <row r="805" spans="3:16" x14ac:dyDescent="0.3">
      <c r="C805" t="s">
        <v>48</v>
      </c>
      <c r="D805" t="s">
        <v>22</v>
      </c>
      <c r="E805" t="s">
        <v>61</v>
      </c>
      <c r="F805" s="3">
        <v>44643</v>
      </c>
      <c r="G805" s="8">
        <v>18508</v>
      </c>
      <c r="H805">
        <v>135</v>
      </c>
      <c r="I805">
        <v>515</v>
      </c>
      <c r="P805" s="4"/>
    </row>
    <row r="806" spans="3:16" x14ac:dyDescent="0.3">
      <c r="C806" t="s">
        <v>28</v>
      </c>
      <c r="D806" t="s">
        <v>19</v>
      </c>
      <c r="E806" t="s">
        <v>65</v>
      </c>
      <c r="F806" s="3">
        <v>44643</v>
      </c>
      <c r="G806" s="8">
        <v>52948</v>
      </c>
      <c r="H806">
        <v>374</v>
      </c>
      <c r="I806">
        <v>1019</v>
      </c>
      <c r="P806" s="4"/>
    </row>
    <row r="807" spans="3:16" x14ac:dyDescent="0.3">
      <c r="C807" t="s">
        <v>39</v>
      </c>
      <c r="D807" t="s">
        <v>23</v>
      </c>
      <c r="E807" t="s">
        <v>58</v>
      </c>
      <c r="F807" s="3">
        <v>44643</v>
      </c>
      <c r="G807" s="8">
        <v>12572</v>
      </c>
      <c r="H807">
        <v>298</v>
      </c>
      <c r="I807">
        <v>158</v>
      </c>
      <c r="P807" s="4"/>
    </row>
    <row r="808" spans="3:16" x14ac:dyDescent="0.3">
      <c r="C808" t="s">
        <v>34</v>
      </c>
      <c r="D808" t="s">
        <v>23</v>
      </c>
      <c r="E808" t="s">
        <v>63</v>
      </c>
      <c r="F808" s="3">
        <v>44643</v>
      </c>
      <c r="G808" s="8">
        <v>34524</v>
      </c>
      <c r="H808">
        <v>83</v>
      </c>
      <c r="I808">
        <v>376</v>
      </c>
      <c r="P808" s="4"/>
    </row>
    <row r="809" spans="3:16" x14ac:dyDescent="0.3">
      <c r="C809" t="s">
        <v>37</v>
      </c>
      <c r="D809" t="s">
        <v>23</v>
      </c>
      <c r="E809" t="s">
        <v>62</v>
      </c>
      <c r="F809" s="3">
        <v>44643</v>
      </c>
      <c r="G809" s="8">
        <v>19544</v>
      </c>
      <c r="H809">
        <v>343</v>
      </c>
      <c r="I809">
        <v>288</v>
      </c>
      <c r="P809" s="4"/>
    </row>
    <row r="810" spans="3:16" x14ac:dyDescent="0.3">
      <c r="C810" t="s">
        <v>49</v>
      </c>
      <c r="D810" t="s">
        <v>25</v>
      </c>
      <c r="E810" t="s">
        <v>70</v>
      </c>
      <c r="F810" s="3">
        <v>44643</v>
      </c>
      <c r="G810" s="8">
        <v>20048</v>
      </c>
      <c r="H810">
        <v>71</v>
      </c>
      <c r="I810">
        <v>295</v>
      </c>
      <c r="P810" s="4"/>
    </row>
    <row r="811" spans="3:16" x14ac:dyDescent="0.3">
      <c r="C811" t="s">
        <v>33</v>
      </c>
      <c r="D811" t="s">
        <v>21</v>
      </c>
      <c r="E811" t="s">
        <v>58</v>
      </c>
      <c r="F811" s="3">
        <v>44643</v>
      </c>
      <c r="G811" s="8">
        <v>31388</v>
      </c>
      <c r="H811">
        <v>353</v>
      </c>
      <c r="I811">
        <v>462</v>
      </c>
      <c r="P811" s="4"/>
    </row>
    <row r="812" spans="3:16" x14ac:dyDescent="0.3">
      <c r="C812" t="s">
        <v>28</v>
      </c>
      <c r="D812" t="s">
        <v>23</v>
      </c>
      <c r="E812" t="s">
        <v>61</v>
      </c>
      <c r="F812" s="3">
        <v>44644</v>
      </c>
      <c r="G812" s="8">
        <v>10836</v>
      </c>
      <c r="H812">
        <v>203</v>
      </c>
      <c r="I812">
        <v>301</v>
      </c>
      <c r="P812" s="4"/>
    </row>
    <row r="813" spans="3:16" x14ac:dyDescent="0.3">
      <c r="C813" t="s">
        <v>33</v>
      </c>
      <c r="D813" t="s">
        <v>20</v>
      </c>
      <c r="E813" t="s">
        <v>54</v>
      </c>
      <c r="F813" s="3">
        <v>44644</v>
      </c>
      <c r="G813" s="8">
        <v>35672</v>
      </c>
      <c r="H813">
        <v>295</v>
      </c>
      <c r="I813">
        <v>372</v>
      </c>
      <c r="P813" s="4"/>
    </row>
    <row r="814" spans="3:16" x14ac:dyDescent="0.3">
      <c r="C814" t="s">
        <v>29</v>
      </c>
      <c r="D814" t="s">
        <v>20</v>
      </c>
      <c r="E814" t="s">
        <v>73</v>
      </c>
      <c r="F814" s="3">
        <v>44644</v>
      </c>
      <c r="G814" s="8">
        <v>47768</v>
      </c>
      <c r="H814">
        <v>436</v>
      </c>
      <c r="I814">
        <v>543</v>
      </c>
      <c r="P814" s="4"/>
    </row>
    <row r="815" spans="3:16" x14ac:dyDescent="0.3">
      <c r="C815" t="s">
        <v>39</v>
      </c>
      <c r="D815" t="s">
        <v>20</v>
      </c>
      <c r="E815" t="s">
        <v>74</v>
      </c>
      <c r="F815" s="3">
        <v>44644</v>
      </c>
      <c r="G815" s="8">
        <v>76692</v>
      </c>
      <c r="H815">
        <v>42</v>
      </c>
      <c r="I815">
        <v>1279</v>
      </c>
      <c r="P815" s="4"/>
    </row>
    <row r="816" spans="3:16" x14ac:dyDescent="0.3">
      <c r="C816" t="s">
        <v>47</v>
      </c>
      <c r="D816" t="s">
        <v>22</v>
      </c>
      <c r="E816" t="s">
        <v>73</v>
      </c>
      <c r="F816" s="3">
        <v>44644</v>
      </c>
      <c r="G816" s="8">
        <v>10360</v>
      </c>
      <c r="H816">
        <v>209</v>
      </c>
      <c r="I816">
        <v>87</v>
      </c>
      <c r="P816" s="4"/>
    </row>
    <row r="817" spans="3:16" x14ac:dyDescent="0.3">
      <c r="C817" t="s">
        <v>47</v>
      </c>
      <c r="D817" t="s">
        <v>25</v>
      </c>
      <c r="E817" t="s">
        <v>57</v>
      </c>
      <c r="F817" s="3">
        <v>44644</v>
      </c>
      <c r="G817" s="8">
        <v>10220</v>
      </c>
      <c r="H817">
        <v>73</v>
      </c>
      <c r="I817">
        <v>160</v>
      </c>
      <c r="P817" s="4"/>
    </row>
    <row r="818" spans="3:16" x14ac:dyDescent="0.3">
      <c r="C818" t="s">
        <v>41</v>
      </c>
      <c r="D818" t="s">
        <v>19</v>
      </c>
      <c r="E818" t="s">
        <v>58</v>
      </c>
      <c r="F818" s="3">
        <v>44644</v>
      </c>
      <c r="G818" s="8">
        <v>3443.9999999999995</v>
      </c>
      <c r="H818">
        <v>80</v>
      </c>
      <c r="I818">
        <v>46</v>
      </c>
      <c r="P818" s="4"/>
    </row>
    <row r="819" spans="3:16" x14ac:dyDescent="0.3">
      <c r="C819" t="s">
        <v>38</v>
      </c>
      <c r="D819" t="s">
        <v>19</v>
      </c>
      <c r="E819" t="s">
        <v>73</v>
      </c>
      <c r="F819" s="3">
        <v>44644</v>
      </c>
      <c r="G819" s="8">
        <v>47824</v>
      </c>
      <c r="H819">
        <v>282</v>
      </c>
      <c r="I819">
        <v>544</v>
      </c>
      <c r="P819" s="4"/>
    </row>
    <row r="820" spans="3:16" x14ac:dyDescent="0.3">
      <c r="C820" t="s">
        <v>38</v>
      </c>
      <c r="D820" t="s">
        <v>25</v>
      </c>
      <c r="E820" t="s">
        <v>74</v>
      </c>
      <c r="F820" s="3">
        <v>44644</v>
      </c>
      <c r="G820" s="8">
        <v>34356</v>
      </c>
      <c r="H820">
        <v>226</v>
      </c>
      <c r="I820">
        <v>661</v>
      </c>
      <c r="P820" s="4"/>
    </row>
    <row r="821" spans="3:16" x14ac:dyDescent="0.3">
      <c r="C821" t="s">
        <v>32</v>
      </c>
      <c r="D821" t="s">
        <v>20</v>
      </c>
      <c r="E821" t="s">
        <v>68</v>
      </c>
      <c r="F821" s="3">
        <v>44644</v>
      </c>
      <c r="G821" s="8">
        <v>25983.999999999996</v>
      </c>
      <c r="H821">
        <v>196</v>
      </c>
      <c r="I821">
        <v>361</v>
      </c>
      <c r="P821" s="4"/>
    </row>
    <row r="822" spans="3:16" x14ac:dyDescent="0.3">
      <c r="C822" t="s">
        <v>33</v>
      </c>
      <c r="D822" t="s">
        <v>23</v>
      </c>
      <c r="E822" t="s">
        <v>54</v>
      </c>
      <c r="F822" s="3">
        <v>44644</v>
      </c>
      <c r="G822" s="8">
        <v>21196</v>
      </c>
      <c r="H822">
        <v>203</v>
      </c>
      <c r="I822">
        <v>204</v>
      </c>
      <c r="P822" s="4"/>
    </row>
    <row r="823" spans="3:16" x14ac:dyDescent="0.3">
      <c r="C823" t="s">
        <v>44</v>
      </c>
      <c r="D823" t="s">
        <v>20</v>
      </c>
      <c r="E823" t="s">
        <v>62</v>
      </c>
      <c r="F823" s="3">
        <v>44644</v>
      </c>
      <c r="G823" s="8">
        <v>19432</v>
      </c>
      <c r="H823">
        <v>174</v>
      </c>
      <c r="I823">
        <v>324</v>
      </c>
      <c r="P823" s="4"/>
    </row>
    <row r="824" spans="3:16" x14ac:dyDescent="0.3">
      <c r="C824" t="s">
        <v>46</v>
      </c>
      <c r="D824" t="s">
        <v>25</v>
      </c>
      <c r="E824" t="s">
        <v>71</v>
      </c>
      <c r="F824" s="3">
        <v>44644</v>
      </c>
      <c r="G824" s="8">
        <v>1428</v>
      </c>
      <c r="H824">
        <v>204</v>
      </c>
      <c r="I824">
        <v>19</v>
      </c>
      <c r="P824" s="4"/>
    </row>
    <row r="825" spans="3:16" x14ac:dyDescent="0.3">
      <c r="C825" t="s">
        <v>39</v>
      </c>
      <c r="D825" t="s">
        <v>22</v>
      </c>
      <c r="E825" t="s">
        <v>59</v>
      </c>
      <c r="F825" s="3">
        <v>44644</v>
      </c>
      <c r="G825" s="8">
        <v>21056</v>
      </c>
      <c r="H825">
        <v>182</v>
      </c>
      <c r="I825">
        <v>405</v>
      </c>
      <c r="P825" s="4"/>
    </row>
    <row r="826" spans="3:16" x14ac:dyDescent="0.3">
      <c r="C826" t="s">
        <v>40</v>
      </c>
      <c r="D826" t="s">
        <v>19</v>
      </c>
      <c r="E826" t="s">
        <v>55</v>
      </c>
      <c r="F826" s="3">
        <v>44644</v>
      </c>
      <c r="G826" s="8">
        <v>31584</v>
      </c>
      <c r="H826">
        <v>83</v>
      </c>
      <c r="I826">
        <v>304</v>
      </c>
      <c r="P826" s="4"/>
    </row>
    <row r="827" spans="3:16" x14ac:dyDescent="0.3">
      <c r="C827" t="s">
        <v>32</v>
      </c>
      <c r="D827" t="s">
        <v>21</v>
      </c>
      <c r="E827" t="s">
        <v>72</v>
      </c>
      <c r="F827" s="3">
        <v>44644</v>
      </c>
      <c r="G827" s="8">
        <v>38192</v>
      </c>
      <c r="H827">
        <v>173</v>
      </c>
      <c r="I827">
        <v>796</v>
      </c>
      <c r="P827" s="4"/>
    </row>
    <row r="828" spans="3:16" x14ac:dyDescent="0.3">
      <c r="C828" t="s">
        <v>39</v>
      </c>
      <c r="D828" t="s">
        <v>19</v>
      </c>
      <c r="E828" t="s">
        <v>57</v>
      </c>
      <c r="F828" s="3">
        <v>44644</v>
      </c>
      <c r="G828" s="8">
        <v>12096</v>
      </c>
      <c r="H828">
        <v>240</v>
      </c>
      <c r="I828">
        <v>178</v>
      </c>
      <c r="P828" s="4"/>
    </row>
    <row r="829" spans="3:16" x14ac:dyDescent="0.3">
      <c r="C829" t="s">
        <v>48</v>
      </c>
      <c r="D829" t="s">
        <v>25</v>
      </c>
      <c r="E829" t="s">
        <v>54</v>
      </c>
      <c r="F829" s="3">
        <v>44644</v>
      </c>
      <c r="G829" s="8">
        <v>49028</v>
      </c>
      <c r="H829">
        <v>365</v>
      </c>
      <c r="I829">
        <v>409</v>
      </c>
      <c r="P829" s="4"/>
    </row>
    <row r="830" spans="3:16" x14ac:dyDescent="0.3">
      <c r="C830" t="s">
        <v>32</v>
      </c>
      <c r="D830" t="s">
        <v>23</v>
      </c>
      <c r="E830" t="s">
        <v>54</v>
      </c>
      <c r="F830" s="3">
        <v>44644</v>
      </c>
      <c r="G830" s="8">
        <v>21308</v>
      </c>
      <c r="H830">
        <v>2</v>
      </c>
      <c r="I830">
        <v>184</v>
      </c>
      <c r="P830" s="4"/>
    </row>
    <row r="831" spans="3:16" x14ac:dyDescent="0.3">
      <c r="C831" t="s">
        <v>49</v>
      </c>
      <c r="D831" t="s">
        <v>20</v>
      </c>
      <c r="E831" t="s">
        <v>64</v>
      </c>
      <c r="F831" s="3">
        <v>44644</v>
      </c>
      <c r="G831" s="8">
        <v>3136</v>
      </c>
      <c r="H831">
        <v>208</v>
      </c>
      <c r="I831">
        <v>33</v>
      </c>
      <c r="P831" s="4"/>
    </row>
    <row r="832" spans="3:16" x14ac:dyDescent="0.3">
      <c r="C832" t="s">
        <v>39</v>
      </c>
      <c r="D832" t="s">
        <v>20</v>
      </c>
      <c r="E832" t="s">
        <v>56</v>
      </c>
      <c r="F832" s="3">
        <v>44645</v>
      </c>
      <c r="G832" s="8">
        <v>23296</v>
      </c>
      <c r="H832">
        <v>248</v>
      </c>
      <c r="I832">
        <v>278</v>
      </c>
      <c r="P832" s="4"/>
    </row>
    <row r="833" spans="3:16" x14ac:dyDescent="0.3">
      <c r="C833" t="s">
        <v>35</v>
      </c>
      <c r="D833" t="s">
        <v>25</v>
      </c>
      <c r="E833" t="s">
        <v>68</v>
      </c>
      <c r="F833" s="3">
        <v>44645</v>
      </c>
      <c r="G833" s="8">
        <v>45416</v>
      </c>
      <c r="H833">
        <v>119</v>
      </c>
      <c r="I833">
        <v>494</v>
      </c>
      <c r="P833" s="4"/>
    </row>
    <row r="834" spans="3:16" x14ac:dyDescent="0.3">
      <c r="C834" t="s">
        <v>42</v>
      </c>
      <c r="D834" t="s">
        <v>23</v>
      </c>
      <c r="E834" t="s">
        <v>72</v>
      </c>
      <c r="F834" s="3">
        <v>44645</v>
      </c>
      <c r="G834" s="8">
        <v>28980</v>
      </c>
      <c r="H834">
        <v>185</v>
      </c>
      <c r="I834">
        <v>725</v>
      </c>
      <c r="P834" s="4"/>
    </row>
    <row r="835" spans="3:16" x14ac:dyDescent="0.3">
      <c r="C835" t="s">
        <v>47</v>
      </c>
      <c r="D835" t="s">
        <v>25</v>
      </c>
      <c r="E835" t="s">
        <v>65</v>
      </c>
      <c r="F835" s="3">
        <v>44645</v>
      </c>
      <c r="G835" s="8">
        <v>11480</v>
      </c>
      <c r="H835">
        <v>480</v>
      </c>
      <c r="I835">
        <v>160</v>
      </c>
      <c r="P835" s="4"/>
    </row>
    <row r="836" spans="3:16" x14ac:dyDescent="0.3">
      <c r="C836" t="s">
        <v>35</v>
      </c>
      <c r="D836" t="s">
        <v>25</v>
      </c>
      <c r="E836" t="s">
        <v>53</v>
      </c>
      <c r="F836" s="3">
        <v>44645</v>
      </c>
      <c r="G836" s="8">
        <v>2884</v>
      </c>
      <c r="H836">
        <v>191</v>
      </c>
      <c r="I836">
        <v>91</v>
      </c>
      <c r="P836" s="4"/>
    </row>
    <row r="837" spans="3:16" x14ac:dyDescent="0.3">
      <c r="C837" t="s">
        <v>31</v>
      </c>
      <c r="D837" t="s">
        <v>21</v>
      </c>
      <c r="E837" t="s">
        <v>54</v>
      </c>
      <c r="F837" s="3">
        <v>44645</v>
      </c>
      <c r="G837" s="8">
        <v>5096</v>
      </c>
      <c r="H837">
        <v>197</v>
      </c>
      <c r="I837">
        <v>42</v>
      </c>
      <c r="P837" s="4"/>
    </row>
    <row r="838" spans="3:16" x14ac:dyDescent="0.3">
      <c r="C838" t="s">
        <v>46</v>
      </c>
      <c r="D838" t="s">
        <v>20</v>
      </c>
      <c r="E838" t="s">
        <v>70</v>
      </c>
      <c r="F838" s="3">
        <v>44645</v>
      </c>
      <c r="G838" s="8">
        <v>48748</v>
      </c>
      <c r="H838">
        <v>266</v>
      </c>
      <c r="I838">
        <v>717</v>
      </c>
      <c r="P838" s="4"/>
    </row>
    <row r="839" spans="3:16" x14ac:dyDescent="0.3">
      <c r="C839" t="s">
        <v>50</v>
      </c>
      <c r="D839" t="s">
        <v>25</v>
      </c>
      <c r="E839" t="s">
        <v>58</v>
      </c>
      <c r="F839" s="3">
        <v>44645</v>
      </c>
      <c r="G839" s="8">
        <v>71876</v>
      </c>
      <c r="H839">
        <v>77</v>
      </c>
      <c r="I839">
        <v>899</v>
      </c>
      <c r="P839" s="4"/>
    </row>
    <row r="840" spans="3:16" x14ac:dyDescent="0.3">
      <c r="C840" t="s">
        <v>50</v>
      </c>
      <c r="D840" t="s">
        <v>19</v>
      </c>
      <c r="E840" t="s">
        <v>73</v>
      </c>
      <c r="F840" s="3">
        <v>44645</v>
      </c>
      <c r="G840" s="8">
        <v>9884</v>
      </c>
      <c r="H840">
        <v>174</v>
      </c>
      <c r="I840">
        <v>103</v>
      </c>
      <c r="P840" s="4"/>
    </row>
    <row r="841" spans="3:16" x14ac:dyDescent="0.3">
      <c r="C841" t="s">
        <v>44</v>
      </c>
      <c r="D841" t="s">
        <v>20</v>
      </c>
      <c r="E841" t="s">
        <v>56</v>
      </c>
      <c r="F841" s="3">
        <v>44645</v>
      </c>
      <c r="G841" s="8">
        <v>9184</v>
      </c>
      <c r="H841">
        <v>52</v>
      </c>
      <c r="I841">
        <v>100</v>
      </c>
      <c r="P841" s="4"/>
    </row>
    <row r="842" spans="3:16" x14ac:dyDescent="0.3">
      <c r="C842" t="s">
        <v>51</v>
      </c>
      <c r="D842" t="s">
        <v>25</v>
      </c>
      <c r="E842" t="s">
        <v>70</v>
      </c>
      <c r="F842" s="3">
        <v>44645</v>
      </c>
      <c r="G842" s="8">
        <v>43204</v>
      </c>
      <c r="H842">
        <v>35</v>
      </c>
      <c r="I842">
        <v>636</v>
      </c>
      <c r="P842" s="4"/>
    </row>
    <row r="843" spans="3:16" x14ac:dyDescent="0.3">
      <c r="C843" t="s">
        <v>28</v>
      </c>
      <c r="D843" t="s">
        <v>19</v>
      </c>
      <c r="E843" t="s">
        <v>66</v>
      </c>
      <c r="F843" s="3">
        <v>44645</v>
      </c>
      <c r="G843" s="8">
        <v>12124</v>
      </c>
      <c r="H843">
        <v>49</v>
      </c>
      <c r="I843">
        <v>117</v>
      </c>
      <c r="P843" s="4"/>
    </row>
    <row r="844" spans="3:16" x14ac:dyDescent="0.3">
      <c r="C844" t="s">
        <v>28</v>
      </c>
      <c r="D844" t="s">
        <v>21</v>
      </c>
      <c r="E844" t="s">
        <v>65</v>
      </c>
      <c r="F844" s="3">
        <v>44645</v>
      </c>
      <c r="G844" s="8">
        <v>448</v>
      </c>
      <c r="H844">
        <v>252</v>
      </c>
      <c r="I844">
        <v>11</v>
      </c>
      <c r="P844" s="4"/>
    </row>
    <row r="845" spans="3:16" x14ac:dyDescent="0.3">
      <c r="C845" t="s">
        <v>30</v>
      </c>
      <c r="D845" t="s">
        <v>19</v>
      </c>
      <c r="E845" t="s">
        <v>73</v>
      </c>
      <c r="F845" s="3">
        <v>44645</v>
      </c>
      <c r="G845" s="8">
        <v>1316</v>
      </c>
      <c r="H845">
        <v>130</v>
      </c>
      <c r="I845">
        <v>14</v>
      </c>
      <c r="P845" s="4"/>
    </row>
    <row r="846" spans="3:16" x14ac:dyDescent="0.3">
      <c r="C846" t="s">
        <v>30</v>
      </c>
      <c r="D846" t="s">
        <v>25</v>
      </c>
      <c r="E846" t="s">
        <v>65</v>
      </c>
      <c r="F846" s="3">
        <v>44645</v>
      </c>
      <c r="G846" s="8">
        <v>38360</v>
      </c>
      <c r="H846">
        <v>154</v>
      </c>
      <c r="I846">
        <v>600</v>
      </c>
      <c r="P846" s="4"/>
    </row>
    <row r="847" spans="3:16" x14ac:dyDescent="0.3">
      <c r="C847" t="s">
        <v>40</v>
      </c>
      <c r="D847" t="s">
        <v>23</v>
      </c>
      <c r="E847" t="s">
        <v>66</v>
      </c>
      <c r="F847" s="3">
        <v>44645</v>
      </c>
      <c r="G847" s="8">
        <v>12880</v>
      </c>
      <c r="H847">
        <v>209</v>
      </c>
      <c r="I847">
        <v>115</v>
      </c>
      <c r="P847" s="4"/>
    </row>
    <row r="848" spans="3:16" x14ac:dyDescent="0.3">
      <c r="C848" t="s">
        <v>31</v>
      </c>
      <c r="D848" t="s">
        <v>22</v>
      </c>
      <c r="E848" t="s">
        <v>64</v>
      </c>
      <c r="F848" s="3">
        <v>44645</v>
      </c>
      <c r="G848" s="8">
        <v>38640</v>
      </c>
      <c r="H848">
        <v>106</v>
      </c>
      <c r="I848">
        <v>358</v>
      </c>
      <c r="P848" s="4"/>
    </row>
    <row r="849" spans="3:16" x14ac:dyDescent="0.3">
      <c r="C849" t="s">
        <v>39</v>
      </c>
      <c r="D849" t="s">
        <v>22</v>
      </c>
      <c r="E849" t="s">
        <v>60</v>
      </c>
      <c r="F849" s="3">
        <v>44645</v>
      </c>
      <c r="G849" s="8">
        <v>38948</v>
      </c>
      <c r="H849">
        <v>184</v>
      </c>
      <c r="I849">
        <v>886</v>
      </c>
      <c r="P849" s="4"/>
    </row>
    <row r="850" spans="3:16" x14ac:dyDescent="0.3">
      <c r="C850" t="s">
        <v>32</v>
      </c>
      <c r="D850" t="s">
        <v>20</v>
      </c>
      <c r="E850" t="s">
        <v>72</v>
      </c>
      <c r="F850" s="3">
        <v>44645</v>
      </c>
      <c r="G850" s="8">
        <v>15596</v>
      </c>
      <c r="H850">
        <v>199</v>
      </c>
      <c r="I850">
        <v>488</v>
      </c>
      <c r="P850" s="4"/>
    </row>
    <row r="851" spans="3:16" x14ac:dyDescent="0.3">
      <c r="C851" t="s">
        <v>41</v>
      </c>
      <c r="D851" t="s">
        <v>20</v>
      </c>
      <c r="E851" t="s">
        <v>69</v>
      </c>
      <c r="F851" s="3">
        <v>44646</v>
      </c>
      <c r="G851" s="8">
        <v>5908</v>
      </c>
      <c r="H851">
        <v>58</v>
      </c>
      <c r="I851">
        <v>48</v>
      </c>
      <c r="P851" s="4"/>
    </row>
    <row r="852" spans="3:16" x14ac:dyDescent="0.3">
      <c r="C852" t="s">
        <v>46</v>
      </c>
      <c r="D852" t="s">
        <v>19</v>
      </c>
      <c r="E852" t="s">
        <v>55</v>
      </c>
      <c r="F852" s="3">
        <v>44646</v>
      </c>
      <c r="G852" s="8">
        <v>16968</v>
      </c>
      <c r="H852">
        <v>324</v>
      </c>
      <c r="I852">
        <v>152</v>
      </c>
      <c r="P852" s="4"/>
    </row>
    <row r="853" spans="3:16" x14ac:dyDescent="0.3">
      <c r="C853" t="s">
        <v>35</v>
      </c>
      <c r="D853" t="s">
        <v>21</v>
      </c>
      <c r="E853" t="s">
        <v>74</v>
      </c>
      <c r="F853" s="3">
        <v>44646</v>
      </c>
      <c r="G853" s="8">
        <v>35784</v>
      </c>
      <c r="H853">
        <v>163</v>
      </c>
      <c r="I853">
        <v>895</v>
      </c>
      <c r="P853" s="4"/>
    </row>
    <row r="854" spans="3:16" x14ac:dyDescent="0.3">
      <c r="C854" t="s">
        <v>35</v>
      </c>
      <c r="D854" t="s">
        <v>22</v>
      </c>
      <c r="E854" t="s">
        <v>53</v>
      </c>
      <c r="F854" s="3">
        <v>44646</v>
      </c>
      <c r="G854" s="8">
        <v>58016</v>
      </c>
      <c r="H854">
        <v>150</v>
      </c>
      <c r="I854">
        <v>1813</v>
      </c>
      <c r="P854" s="4"/>
    </row>
    <row r="855" spans="3:16" x14ac:dyDescent="0.3">
      <c r="C855" t="s">
        <v>46</v>
      </c>
      <c r="D855" t="s">
        <v>25</v>
      </c>
      <c r="E855" t="s">
        <v>69</v>
      </c>
      <c r="F855" s="3">
        <v>44646</v>
      </c>
      <c r="G855" s="8">
        <v>25732</v>
      </c>
      <c r="H855">
        <v>130</v>
      </c>
      <c r="I855">
        <v>202</v>
      </c>
      <c r="P855" s="4"/>
    </row>
    <row r="856" spans="3:16" x14ac:dyDescent="0.3">
      <c r="C856" t="s">
        <v>37</v>
      </c>
      <c r="D856" t="s">
        <v>23</v>
      </c>
      <c r="E856" t="s">
        <v>64</v>
      </c>
      <c r="F856" s="3">
        <v>44646</v>
      </c>
      <c r="G856" s="8">
        <v>37044</v>
      </c>
      <c r="H856">
        <v>143</v>
      </c>
      <c r="I856">
        <v>343</v>
      </c>
      <c r="P856" s="4"/>
    </row>
    <row r="857" spans="3:16" x14ac:dyDescent="0.3">
      <c r="C857" t="s">
        <v>33</v>
      </c>
      <c r="D857" t="s">
        <v>25</v>
      </c>
      <c r="E857" t="s">
        <v>56</v>
      </c>
      <c r="F857" s="3">
        <v>44646</v>
      </c>
      <c r="G857" s="8">
        <v>3024</v>
      </c>
      <c r="H857">
        <v>71</v>
      </c>
      <c r="I857">
        <v>38</v>
      </c>
      <c r="P857" s="4"/>
    </row>
    <row r="858" spans="3:16" x14ac:dyDescent="0.3">
      <c r="C858" t="s">
        <v>30</v>
      </c>
      <c r="D858" t="s">
        <v>21</v>
      </c>
      <c r="E858" t="s">
        <v>72</v>
      </c>
      <c r="F858" s="3">
        <v>44646</v>
      </c>
      <c r="G858" s="8">
        <v>16072.000000000002</v>
      </c>
      <c r="H858">
        <v>10</v>
      </c>
      <c r="I858">
        <v>447</v>
      </c>
      <c r="P858" s="4"/>
    </row>
    <row r="859" spans="3:16" x14ac:dyDescent="0.3">
      <c r="C859" t="s">
        <v>43</v>
      </c>
      <c r="D859" t="s">
        <v>19</v>
      </c>
      <c r="E859" t="s">
        <v>71</v>
      </c>
      <c r="F859" s="3">
        <v>44646</v>
      </c>
      <c r="G859" s="8">
        <v>672</v>
      </c>
      <c r="H859">
        <v>281</v>
      </c>
      <c r="I859">
        <v>9</v>
      </c>
      <c r="P859" s="4"/>
    </row>
    <row r="860" spans="3:16" x14ac:dyDescent="0.3">
      <c r="C860" t="s">
        <v>30</v>
      </c>
      <c r="D860" t="s">
        <v>23</v>
      </c>
      <c r="E860" t="s">
        <v>73</v>
      </c>
      <c r="F860" s="3">
        <v>44646</v>
      </c>
      <c r="G860" s="8">
        <v>16016</v>
      </c>
      <c r="H860">
        <v>16</v>
      </c>
      <c r="I860">
        <v>149</v>
      </c>
      <c r="P860" s="4"/>
    </row>
    <row r="861" spans="3:16" x14ac:dyDescent="0.3">
      <c r="C861" t="s">
        <v>44</v>
      </c>
      <c r="D861" t="s">
        <v>19</v>
      </c>
      <c r="E861" t="s">
        <v>71</v>
      </c>
      <c r="F861" s="3">
        <v>44646</v>
      </c>
      <c r="G861" s="8">
        <v>25088</v>
      </c>
      <c r="H861">
        <v>133</v>
      </c>
      <c r="I861">
        <v>299</v>
      </c>
      <c r="P861" s="4"/>
    </row>
    <row r="862" spans="3:16" x14ac:dyDescent="0.3">
      <c r="C862" t="s">
        <v>39</v>
      </c>
      <c r="D862" t="s">
        <v>22</v>
      </c>
      <c r="E862" t="s">
        <v>74</v>
      </c>
      <c r="F862" s="3">
        <v>44646</v>
      </c>
      <c r="G862" s="8">
        <v>20860</v>
      </c>
      <c r="H862">
        <v>87</v>
      </c>
      <c r="I862">
        <v>348</v>
      </c>
      <c r="P862" s="4"/>
    </row>
    <row r="863" spans="3:16" x14ac:dyDescent="0.3">
      <c r="C863" t="s">
        <v>30</v>
      </c>
      <c r="D863" t="s">
        <v>25</v>
      </c>
      <c r="E863" t="s">
        <v>55</v>
      </c>
      <c r="F863" s="3">
        <v>44646</v>
      </c>
      <c r="G863" s="8">
        <v>12376.000000000002</v>
      </c>
      <c r="H863">
        <v>21</v>
      </c>
      <c r="I863">
        <v>148</v>
      </c>
      <c r="P863" s="4"/>
    </row>
    <row r="864" spans="3:16" x14ac:dyDescent="0.3">
      <c r="C864" t="s">
        <v>51</v>
      </c>
      <c r="D864" t="s">
        <v>19</v>
      </c>
      <c r="E864" t="s">
        <v>71</v>
      </c>
      <c r="F864" s="3">
        <v>44646</v>
      </c>
      <c r="G864" s="8">
        <v>37296</v>
      </c>
      <c r="H864">
        <v>171</v>
      </c>
      <c r="I864">
        <v>583</v>
      </c>
      <c r="P864" s="4"/>
    </row>
    <row r="865" spans="3:16" x14ac:dyDescent="0.3">
      <c r="C865" t="s">
        <v>36</v>
      </c>
      <c r="D865" t="s">
        <v>20</v>
      </c>
      <c r="E865" t="s">
        <v>63</v>
      </c>
      <c r="F865" s="3">
        <v>44646</v>
      </c>
      <c r="G865" s="8">
        <v>81788</v>
      </c>
      <c r="H865">
        <v>78</v>
      </c>
      <c r="I865">
        <v>758</v>
      </c>
      <c r="P865" s="4"/>
    </row>
    <row r="866" spans="3:16" x14ac:dyDescent="0.3">
      <c r="C866" t="s">
        <v>38</v>
      </c>
      <c r="D866" t="s">
        <v>22</v>
      </c>
      <c r="E866" t="s">
        <v>72</v>
      </c>
      <c r="F866" s="3">
        <v>44646</v>
      </c>
      <c r="G866" s="8">
        <v>56756</v>
      </c>
      <c r="H866">
        <v>19</v>
      </c>
      <c r="I866">
        <v>1183</v>
      </c>
      <c r="P866" s="4"/>
    </row>
    <row r="867" spans="3:16" x14ac:dyDescent="0.3">
      <c r="C867" t="s">
        <v>44</v>
      </c>
      <c r="D867" t="s">
        <v>22</v>
      </c>
      <c r="E867" t="s">
        <v>67</v>
      </c>
      <c r="F867" s="3">
        <v>44646</v>
      </c>
      <c r="G867" s="8">
        <v>26012</v>
      </c>
      <c r="H867">
        <v>231</v>
      </c>
      <c r="I867">
        <v>434</v>
      </c>
      <c r="P867" s="4"/>
    </row>
    <row r="868" spans="3:16" x14ac:dyDescent="0.3">
      <c r="C868" t="s">
        <v>37</v>
      </c>
      <c r="D868" t="s">
        <v>21</v>
      </c>
      <c r="E868" t="s">
        <v>65</v>
      </c>
      <c r="F868" s="3">
        <v>44646</v>
      </c>
      <c r="G868" s="8">
        <v>8848</v>
      </c>
      <c r="H868">
        <v>24</v>
      </c>
      <c r="I868">
        <v>202</v>
      </c>
      <c r="P868" s="4"/>
    </row>
    <row r="869" spans="3:16" x14ac:dyDescent="0.3">
      <c r="C869" t="s">
        <v>42</v>
      </c>
      <c r="D869" t="s">
        <v>25</v>
      </c>
      <c r="E869" t="s">
        <v>62</v>
      </c>
      <c r="F869" s="3">
        <v>44646</v>
      </c>
      <c r="G869" s="8">
        <v>11900</v>
      </c>
      <c r="H869">
        <v>45</v>
      </c>
      <c r="I869">
        <v>142</v>
      </c>
      <c r="P869" s="4"/>
    </row>
    <row r="870" spans="3:16" x14ac:dyDescent="0.3">
      <c r="C870" t="s">
        <v>45</v>
      </c>
      <c r="D870" t="s">
        <v>21</v>
      </c>
      <c r="E870" t="s">
        <v>60</v>
      </c>
      <c r="F870" s="3">
        <v>44649</v>
      </c>
      <c r="G870" s="8">
        <v>19152</v>
      </c>
      <c r="H870">
        <v>217</v>
      </c>
      <c r="I870">
        <v>342</v>
      </c>
      <c r="P870" s="4"/>
    </row>
    <row r="871" spans="3:16" x14ac:dyDescent="0.3">
      <c r="C871" t="s">
        <v>44</v>
      </c>
      <c r="D871" t="s">
        <v>21</v>
      </c>
      <c r="E871" t="s">
        <v>60</v>
      </c>
      <c r="F871" s="3">
        <v>44649</v>
      </c>
      <c r="G871" s="8">
        <v>38416</v>
      </c>
      <c r="H871">
        <v>201</v>
      </c>
      <c r="I871">
        <v>565</v>
      </c>
      <c r="P871" s="4"/>
    </row>
    <row r="872" spans="3:16" x14ac:dyDescent="0.3">
      <c r="C872" t="s">
        <v>51</v>
      </c>
      <c r="D872" t="s">
        <v>25</v>
      </c>
      <c r="E872" t="s">
        <v>66</v>
      </c>
      <c r="F872" s="3">
        <v>44649</v>
      </c>
      <c r="G872" s="8">
        <v>2464</v>
      </c>
      <c r="H872">
        <v>181</v>
      </c>
      <c r="I872">
        <v>24</v>
      </c>
      <c r="P872" s="4"/>
    </row>
    <row r="873" spans="3:16" x14ac:dyDescent="0.3">
      <c r="C873" t="s">
        <v>33</v>
      </c>
      <c r="D873" t="s">
        <v>21</v>
      </c>
      <c r="E873" t="s">
        <v>59</v>
      </c>
      <c r="F873" s="3">
        <v>44649</v>
      </c>
      <c r="G873" s="8">
        <v>30576</v>
      </c>
      <c r="H873">
        <v>4</v>
      </c>
      <c r="I873">
        <v>695</v>
      </c>
      <c r="P873" s="4"/>
    </row>
    <row r="874" spans="3:16" x14ac:dyDescent="0.3">
      <c r="C874" t="s">
        <v>38</v>
      </c>
      <c r="D874" t="s">
        <v>22</v>
      </c>
      <c r="E874" t="s">
        <v>61</v>
      </c>
      <c r="F874" s="3">
        <v>44649</v>
      </c>
      <c r="G874" s="8">
        <v>16772</v>
      </c>
      <c r="H874">
        <v>153</v>
      </c>
      <c r="I874">
        <v>263</v>
      </c>
      <c r="P874" s="4"/>
    </row>
    <row r="875" spans="3:16" x14ac:dyDescent="0.3">
      <c r="C875" t="s">
        <v>49</v>
      </c>
      <c r="D875" t="s">
        <v>19</v>
      </c>
      <c r="E875" t="s">
        <v>58</v>
      </c>
      <c r="F875" s="3">
        <v>44649</v>
      </c>
      <c r="G875" s="8">
        <v>24528</v>
      </c>
      <c r="H875">
        <v>183</v>
      </c>
      <c r="I875">
        <v>307</v>
      </c>
      <c r="P875" s="4"/>
    </row>
    <row r="876" spans="3:16" x14ac:dyDescent="0.3">
      <c r="C876" t="s">
        <v>33</v>
      </c>
      <c r="D876" t="s">
        <v>25</v>
      </c>
      <c r="E876" t="s">
        <v>67</v>
      </c>
      <c r="F876" s="3">
        <v>44649</v>
      </c>
      <c r="G876" s="8">
        <v>31584</v>
      </c>
      <c r="H876">
        <v>302</v>
      </c>
      <c r="I876">
        <v>376</v>
      </c>
      <c r="P876" s="4"/>
    </row>
    <row r="877" spans="3:16" x14ac:dyDescent="0.3">
      <c r="C877" t="s">
        <v>34</v>
      </c>
      <c r="D877" t="s">
        <v>25</v>
      </c>
      <c r="E877" t="s">
        <v>63</v>
      </c>
      <c r="F877" s="3">
        <v>44649</v>
      </c>
      <c r="G877" s="8">
        <v>10304</v>
      </c>
      <c r="H877">
        <v>332</v>
      </c>
      <c r="I877">
        <v>96</v>
      </c>
      <c r="P877" s="4"/>
    </row>
    <row r="878" spans="3:16" x14ac:dyDescent="0.3">
      <c r="C878" t="s">
        <v>44</v>
      </c>
      <c r="D878" t="s">
        <v>22</v>
      </c>
      <c r="E878" t="s">
        <v>57</v>
      </c>
      <c r="F878" s="3">
        <v>44649</v>
      </c>
      <c r="G878" s="8">
        <v>11284.000000000002</v>
      </c>
      <c r="H878">
        <v>197</v>
      </c>
      <c r="I878">
        <v>157</v>
      </c>
      <c r="P878" s="4"/>
    </row>
    <row r="879" spans="3:16" x14ac:dyDescent="0.3">
      <c r="C879" t="s">
        <v>38</v>
      </c>
      <c r="D879" t="s">
        <v>19</v>
      </c>
      <c r="E879" t="s">
        <v>64</v>
      </c>
      <c r="F879" s="3">
        <v>44649</v>
      </c>
      <c r="G879" s="8">
        <v>48412</v>
      </c>
      <c r="H879">
        <v>88</v>
      </c>
      <c r="I879">
        <v>485</v>
      </c>
      <c r="P879" s="4"/>
    </row>
    <row r="880" spans="3:16" x14ac:dyDescent="0.3">
      <c r="C880" t="s">
        <v>29</v>
      </c>
      <c r="D880" t="s">
        <v>23</v>
      </c>
      <c r="E880" t="s">
        <v>67</v>
      </c>
      <c r="F880" s="3">
        <v>44649</v>
      </c>
      <c r="G880" s="8">
        <v>21084</v>
      </c>
      <c r="H880">
        <v>330</v>
      </c>
      <c r="I880">
        <v>377</v>
      </c>
      <c r="P880" s="4"/>
    </row>
    <row r="881" spans="3:16" x14ac:dyDescent="0.3">
      <c r="C881" t="s">
        <v>43</v>
      </c>
      <c r="D881" t="s">
        <v>21</v>
      </c>
      <c r="E881" t="s">
        <v>72</v>
      </c>
      <c r="F881" s="3">
        <v>44649</v>
      </c>
      <c r="G881" s="8">
        <v>20468</v>
      </c>
      <c r="H881">
        <v>66</v>
      </c>
      <c r="I881">
        <v>512</v>
      </c>
      <c r="P881" s="4"/>
    </row>
    <row r="882" spans="3:16" x14ac:dyDescent="0.3">
      <c r="C882" t="s">
        <v>39</v>
      </c>
      <c r="D882" t="s">
        <v>20</v>
      </c>
      <c r="E882" t="s">
        <v>53</v>
      </c>
      <c r="F882" s="3">
        <v>44650</v>
      </c>
      <c r="G882" s="8">
        <v>19068</v>
      </c>
      <c r="H882">
        <v>232</v>
      </c>
      <c r="I882">
        <v>434</v>
      </c>
      <c r="P882" s="4"/>
    </row>
    <row r="883" spans="3:16" x14ac:dyDescent="0.3">
      <c r="C883" t="s">
        <v>31</v>
      </c>
      <c r="D883" t="s">
        <v>22</v>
      </c>
      <c r="E883" t="s">
        <v>73</v>
      </c>
      <c r="F883" s="3">
        <v>44650</v>
      </c>
      <c r="G883" s="8">
        <v>80304</v>
      </c>
      <c r="H883">
        <v>29</v>
      </c>
      <c r="I883">
        <v>670</v>
      </c>
      <c r="P883" s="4"/>
    </row>
    <row r="884" spans="3:16" x14ac:dyDescent="0.3">
      <c r="C884" t="s">
        <v>35</v>
      </c>
      <c r="D884" t="s">
        <v>25</v>
      </c>
      <c r="E884" t="s">
        <v>61</v>
      </c>
      <c r="F884" s="3">
        <v>44650</v>
      </c>
      <c r="G884" s="8">
        <v>10332</v>
      </c>
      <c r="H884">
        <v>206</v>
      </c>
      <c r="I884">
        <v>185</v>
      </c>
      <c r="P884" s="4"/>
    </row>
    <row r="885" spans="3:16" x14ac:dyDescent="0.3">
      <c r="C885" t="s">
        <v>33</v>
      </c>
      <c r="D885" t="s">
        <v>25</v>
      </c>
      <c r="E885" t="s">
        <v>53</v>
      </c>
      <c r="F885" s="3">
        <v>44650</v>
      </c>
      <c r="G885" s="8">
        <v>56840</v>
      </c>
      <c r="H885">
        <v>39</v>
      </c>
      <c r="I885">
        <v>2030</v>
      </c>
      <c r="P885" s="4"/>
    </row>
    <row r="886" spans="3:16" x14ac:dyDescent="0.3">
      <c r="C886" t="s">
        <v>28</v>
      </c>
      <c r="D886" t="s">
        <v>23</v>
      </c>
      <c r="E886" t="s">
        <v>72</v>
      </c>
      <c r="F886" s="3">
        <v>44650</v>
      </c>
      <c r="G886" s="8">
        <v>17612</v>
      </c>
      <c r="H886">
        <v>25</v>
      </c>
      <c r="I886">
        <v>315</v>
      </c>
      <c r="P886" s="4"/>
    </row>
    <row r="887" spans="3:16" x14ac:dyDescent="0.3">
      <c r="C887" t="s">
        <v>30</v>
      </c>
      <c r="D887" t="s">
        <v>19</v>
      </c>
      <c r="E887" t="s">
        <v>55</v>
      </c>
      <c r="F887" s="3">
        <v>44650</v>
      </c>
      <c r="G887" s="8">
        <v>51940</v>
      </c>
      <c r="H887">
        <v>279</v>
      </c>
      <c r="I887">
        <v>619</v>
      </c>
      <c r="P887" s="4"/>
    </row>
    <row r="888" spans="3:16" x14ac:dyDescent="0.3">
      <c r="C888" t="s">
        <v>45</v>
      </c>
      <c r="D888" t="s">
        <v>23</v>
      </c>
      <c r="E888" t="s">
        <v>56</v>
      </c>
      <c r="F888" s="3">
        <v>44650</v>
      </c>
      <c r="G888" s="8">
        <v>5432</v>
      </c>
      <c r="H888">
        <v>63</v>
      </c>
      <c r="I888">
        <v>68</v>
      </c>
      <c r="P888" s="4"/>
    </row>
    <row r="889" spans="3:16" x14ac:dyDescent="0.3">
      <c r="C889" t="s">
        <v>28</v>
      </c>
      <c r="D889" t="s">
        <v>22</v>
      </c>
      <c r="E889" t="s">
        <v>72</v>
      </c>
      <c r="F889" s="3">
        <v>44650</v>
      </c>
      <c r="G889" s="8">
        <v>812</v>
      </c>
      <c r="H889">
        <v>330</v>
      </c>
      <c r="I889">
        <v>19</v>
      </c>
      <c r="P889" s="4"/>
    </row>
    <row r="890" spans="3:16" x14ac:dyDescent="0.3">
      <c r="C890" t="s">
        <v>37</v>
      </c>
      <c r="D890" t="s">
        <v>19</v>
      </c>
      <c r="E890" t="s">
        <v>61</v>
      </c>
      <c r="F890" s="3">
        <v>44650</v>
      </c>
      <c r="G890" s="8">
        <v>5124</v>
      </c>
      <c r="H890">
        <v>275</v>
      </c>
      <c r="I890">
        <v>99</v>
      </c>
      <c r="P890" s="4"/>
    </row>
    <row r="891" spans="3:16" x14ac:dyDescent="0.3">
      <c r="C891" t="s">
        <v>34</v>
      </c>
      <c r="D891" t="s">
        <v>19</v>
      </c>
      <c r="E891" t="s">
        <v>63</v>
      </c>
      <c r="F891" s="3">
        <v>44650</v>
      </c>
      <c r="G891" s="8">
        <v>53900</v>
      </c>
      <c r="H891">
        <v>119</v>
      </c>
      <c r="I891">
        <v>539</v>
      </c>
      <c r="P891" s="4"/>
    </row>
    <row r="892" spans="3:16" x14ac:dyDescent="0.3">
      <c r="C892" t="s">
        <v>50</v>
      </c>
      <c r="D892" t="s">
        <v>20</v>
      </c>
      <c r="E892" t="s">
        <v>60</v>
      </c>
      <c r="F892" s="3">
        <v>44650</v>
      </c>
      <c r="G892" s="8">
        <v>6188</v>
      </c>
      <c r="H892">
        <v>200</v>
      </c>
      <c r="I892">
        <v>119</v>
      </c>
      <c r="P892" s="4"/>
    </row>
    <row r="893" spans="3:16" x14ac:dyDescent="0.3">
      <c r="C893" t="s">
        <v>31</v>
      </c>
      <c r="D893" t="s">
        <v>22</v>
      </c>
      <c r="E893" t="s">
        <v>70</v>
      </c>
      <c r="F893" s="3">
        <v>44651</v>
      </c>
      <c r="G893" s="8">
        <v>24051.999999999996</v>
      </c>
      <c r="H893">
        <v>217</v>
      </c>
      <c r="I893">
        <v>317</v>
      </c>
      <c r="P893" s="4"/>
    </row>
    <row r="894" spans="3:16" x14ac:dyDescent="0.3">
      <c r="C894" t="s">
        <v>33</v>
      </c>
      <c r="D894" t="s">
        <v>19</v>
      </c>
      <c r="E894" t="s">
        <v>74</v>
      </c>
      <c r="F894" s="3">
        <v>44651</v>
      </c>
      <c r="G894" s="8">
        <v>42812</v>
      </c>
      <c r="H894">
        <v>21</v>
      </c>
      <c r="I894">
        <v>1071</v>
      </c>
      <c r="P894" s="4"/>
    </row>
    <row r="895" spans="3:16" x14ac:dyDescent="0.3">
      <c r="C895" t="s">
        <v>41</v>
      </c>
      <c r="D895" t="s">
        <v>23</v>
      </c>
      <c r="E895" t="s">
        <v>64</v>
      </c>
      <c r="F895" s="3">
        <v>44651</v>
      </c>
      <c r="G895" s="8">
        <v>30520</v>
      </c>
      <c r="H895">
        <v>236</v>
      </c>
      <c r="I895">
        <v>306</v>
      </c>
      <c r="P895" s="4"/>
    </row>
    <row r="896" spans="3:16" x14ac:dyDescent="0.3">
      <c r="C896" t="s">
        <v>51</v>
      </c>
      <c r="D896" t="s">
        <v>21</v>
      </c>
      <c r="E896" t="s">
        <v>61</v>
      </c>
      <c r="F896" s="3">
        <v>44651</v>
      </c>
      <c r="G896" s="8">
        <v>21476</v>
      </c>
      <c r="H896">
        <v>251</v>
      </c>
      <c r="I896">
        <v>384</v>
      </c>
      <c r="P896" s="4"/>
    </row>
    <row r="897" spans="3:16" x14ac:dyDescent="0.3">
      <c r="C897" t="s">
        <v>30</v>
      </c>
      <c r="D897" t="s">
        <v>19</v>
      </c>
      <c r="E897" t="s">
        <v>62</v>
      </c>
      <c r="F897" s="3">
        <v>44651</v>
      </c>
      <c r="G897" s="8">
        <v>31668</v>
      </c>
      <c r="H897">
        <v>115</v>
      </c>
      <c r="I897">
        <v>360</v>
      </c>
      <c r="P897" s="4"/>
    </row>
    <row r="898" spans="3:16" x14ac:dyDescent="0.3">
      <c r="C898" t="s">
        <v>29</v>
      </c>
      <c r="D898" t="s">
        <v>19</v>
      </c>
      <c r="E898" t="s">
        <v>59</v>
      </c>
      <c r="F898" s="3">
        <v>44651</v>
      </c>
      <c r="G898" s="8">
        <v>1036</v>
      </c>
      <c r="H898">
        <v>116</v>
      </c>
      <c r="I898">
        <v>17</v>
      </c>
      <c r="P898" s="4"/>
    </row>
    <row r="899" spans="3:16" x14ac:dyDescent="0.3">
      <c r="C899" t="s">
        <v>41</v>
      </c>
      <c r="D899" t="s">
        <v>21</v>
      </c>
      <c r="E899" t="s">
        <v>63</v>
      </c>
      <c r="F899" s="3">
        <v>44652</v>
      </c>
      <c r="G899" s="8">
        <v>12460</v>
      </c>
      <c r="H899">
        <v>22</v>
      </c>
      <c r="I899">
        <v>112</v>
      </c>
      <c r="P899" s="4"/>
    </row>
    <row r="900" spans="3:16" x14ac:dyDescent="0.3">
      <c r="C900" t="s">
        <v>45</v>
      </c>
      <c r="D900" t="s">
        <v>20</v>
      </c>
      <c r="E900" t="s">
        <v>59</v>
      </c>
      <c r="F900" s="3">
        <v>44652</v>
      </c>
      <c r="G900" s="8">
        <v>42924</v>
      </c>
      <c r="H900">
        <v>117</v>
      </c>
      <c r="I900">
        <v>537</v>
      </c>
      <c r="P900" s="4"/>
    </row>
    <row r="901" spans="3:16" x14ac:dyDescent="0.3">
      <c r="C901" t="s">
        <v>49</v>
      </c>
      <c r="D901" t="s">
        <v>20</v>
      </c>
      <c r="E901" t="s">
        <v>59</v>
      </c>
      <c r="F901" s="3">
        <v>44652</v>
      </c>
      <c r="G901" s="8">
        <v>9408</v>
      </c>
      <c r="H901">
        <v>21</v>
      </c>
      <c r="I901">
        <v>181</v>
      </c>
      <c r="P901" s="4"/>
    </row>
    <row r="902" spans="3:16" x14ac:dyDescent="0.3">
      <c r="C902" t="s">
        <v>30</v>
      </c>
      <c r="D902" t="s">
        <v>21</v>
      </c>
      <c r="E902" t="s">
        <v>71</v>
      </c>
      <c r="F902" s="3">
        <v>44652</v>
      </c>
      <c r="G902" s="8">
        <v>20552</v>
      </c>
      <c r="H902">
        <v>51</v>
      </c>
      <c r="I902">
        <v>303</v>
      </c>
      <c r="P902" s="4"/>
    </row>
    <row r="903" spans="3:16" x14ac:dyDescent="0.3">
      <c r="C903" t="s">
        <v>48</v>
      </c>
      <c r="D903" t="s">
        <v>22</v>
      </c>
      <c r="E903" t="s">
        <v>53</v>
      </c>
      <c r="F903" s="3">
        <v>44652</v>
      </c>
      <c r="G903" s="8">
        <v>5712</v>
      </c>
      <c r="H903">
        <v>194</v>
      </c>
      <c r="I903">
        <v>102</v>
      </c>
      <c r="P903" s="4"/>
    </row>
    <row r="904" spans="3:16" x14ac:dyDescent="0.3">
      <c r="C904" t="s">
        <v>38</v>
      </c>
      <c r="D904" t="s">
        <v>19</v>
      </c>
      <c r="E904" t="s">
        <v>56</v>
      </c>
      <c r="F904" s="3">
        <v>44652</v>
      </c>
      <c r="G904" s="8">
        <v>14392</v>
      </c>
      <c r="H904">
        <v>17</v>
      </c>
      <c r="I904">
        <v>157</v>
      </c>
      <c r="P904" s="4"/>
    </row>
    <row r="905" spans="3:16" x14ac:dyDescent="0.3">
      <c r="C905" t="s">
        <v>31</v>
      </c>
      <c r="D905" t="s">
        <v>19</v>
      </c>
      <c r="E905" t="s">
        <v>59</v>
      </c>
      <c r="F905" s="3">
        <v>44652</v>
      </c>
      <c r="G905" s="8">
        <v>42112.000000000007</v>
      </c>
      <c r="H905">
        <v>21</v>
      </c>
      <c r="I905">
        <v>555</v>
      </c>
      <c r="P905" s="4"/>
    </row>
    <row r="906" spans="3:16" x14ac:dyDescent="0.3">
      <c r="C906" t="s">
        <v>46</v>
      </c>
      <c r="D906" t="s">
        <v>23</v>
      </c>
      <c r="E906" t="s">
        <v>64</v>
      </c>
      <c r="F906" s="3">
        <v>44653</v>
      </c>
      <c r="G906" s="8">
        <v>8400</v>
      </c>
      <c r="H906">
        <v>242</v>
      </c>
      <c r="I906">
        <v>70</v>
      </c>
      <c r="P906" s="4"/>
    </row>
    <row r="907" spans="3:16" x14ac:dyDescent="0.3">
      <c r="C907" t="s">
        <v>51</v>
      </c>
      <c r="D907" t="s">
        <v>22</v>
      </c>
      <c r="E907" t="s">
        <v>54</v>
      </c>
      <c r="F907" s="3">
        <v>44653</v>
      </c>
      <c r="G907" s="8">
        <v>27188</v>
      </c>
      <c r="H907">
        <v>218</v>
      </c>
      <c r="I907">
        <v>262</v>
      </c>
      <c r="P907" s="4"/>
    </row>
    <row r="908" spans="3:16" x14ac:dyDescent="0.3">
      <c r="C908" t="s">
        <v>45</v>
      </c>
      <c r="D908" t="s">
        <v>21</v>
      </c>
      <c r="E908" t="s">
        <v>73</v>
      </c>
      <c r="F908" s="3">
        <v>44653</v>
      </c>
      <c r="G908" s="8">
        <v>24808</v>
      </c>
      <c r="H908">
        <v>52</v>
      </c>
      <c r="I908">
        <v>249</v>
      </c>
      <c r="P908" s="4"/>
    </row>
    <row r="909" spans="3:16" x14ac:dyDescent="0.3">
      <c r="C909" t="s">
        <v>32</v>
      </c>
      <c r="D909" t="s">
        <v>19</v>
      </c>
      <c r="E909" t="s">
        <v>54</v>
      </c>
      <c r="F909" s="3">
        <v>44653</v>
      </c>
      <c r="G909" s="8">
        <v>32004.000000000004</v>
      </c>
      <c r="H909">
        <v>4</v>
      </c>
      <c r="I909">
        <v>348</v>
      </c>
      <c r="P909" s="4"/>
    </row>
    <row r="910" spans="3:16" x14ac:dyDescent="0.3">
      <c r="C910" t="s">
        <v>39</v>
      </c>
      <c r="D910" t="s">
        <v>21</v>
      </c>
      <c r="E910" t="s">
        <v>58</v>
      </c>
      <c r="F910" s="3">
        <v>44653</v>
      </c>
      <c r="G910" s="8">
        <v>55328.000000000007</v>
      </c>
      <c r="H910">
        <v>294</v>
      </c>
      <c r="I910">
        <v>814</v>
      </c>
      <c r="P910" s="4"/>
    </row>
    <row r="911" spans="3:16" x14ac:dyDescent="0.3">
      <c r="C911" t="s">
        <v>44</v>
      </c>
      <c r="D911" t="s">
        <v>21</v>
      </c>
      <c r="E911" t="s">
        <v>74</v>
      </c>
      <c r="F911" s="3">
        <v>44653</v>
      </c>
      <c r="G911" s="8">
        <v>6272</v>
      </c>
      <c r="H911">
        <v>181</v>
      </c>
      <c r="I911">
        <v>121</v>
      </c>
      <c r="P911" s="4"/>
    </row>
    <row r="912" spans="3:16" x14ac:dyDescent="0.3">
      <c r="C912" t="s">
        <v>44</v>
      </c>
      <c r="D912" t="s">
        <v>20</v>
      </c>
      <c r="E912" t="s">
        <v>66</v>
      </c>
      <c r="F912" s="3">
        <v>44653</v>
      </c>
      <c r="G912" s="8">
        <v>12516</v>
      </c>
      <c r="H912">
        <v>127</v>
      </c>
      <c r="I912">
        <v>112</v>
      </c>
      <c r="P912" s="4"/>
    </row>
    <row r="913" spans="3:16" x14ac:dyDescent="0.3">
      <c r="C913" t="s">
        <v>32</v>
      </c>
      <c r="D913" t="s">
        <v>19</v>
      </c>
      <c r="E913" t="s">
        <v>64</v>
      </c>
      <c r="F913" s="3">
        <v>44653</v>
      </c>
      <c r="G913" s="8">
        <v>27776</v>
      </c>
      <c r="H913">
        <v>2</v>
      </c>
      <c r="I913">
        <v>278</v>
      </c>
      <c r="P913" s="4"/>
    </row>
    <row r="914" spans="3:16" x14ac:dyDescent="0.3">
      <c r="C914" t="s">
        <v>45</v>
      </c>
      <c r="D914" t="s">
        <v>20</v>
      </c>
      <c r="E914" t="s">
        <v>63</v>
      </c>
      <c r="F914" s="3">
        <v>44653</v>
      </c>
      <c r="G914" s="8">
        <v>30688</v>
      </c>
      <c r="H914">
        <v>17</v>
      </c>
      <c r="I914">
        <v>265</v>
      </c>
      <c r="P914" s="4"/>
    </row>
    <row r="915" spans="3:16" x14ac:dyDescent="0.3">
      <c r="C915" t="s">
        <v>39</v>
      </c>
      <c r="D915" t="s">
        <v>20</v>
      </c>
      <c r="E915" t="s">
        <v>71</v>
      </c>
      <c r="F915" s="3">
        <v>44653</v>
      </c>
      <c r="G915" s="8">
        <v>16548</v>
      </c>
      <c r="H915">
        <v>200</v>
      </c>
      <c r="I915">
        <v>197</v>
      </c>
      <c r="P915" s="4"/>
    </row>
    <row r="916" spans="3:16" x14ac:dyDescent="0.3">
      <c r="C916" t="s">
        <v>45</v>
      </c>
      <c r="D916" t="s">
        <v>21</v>
      </c>
      <c r="E916" t="s">
        <v>70</v>
      </c>
      <c r="F916" s="3">
        <v>44653</v>
      </c>
      <c r="G916" s="8">
        <v>5460</v>
      </c>
      <c r="H916">
        <v>155</v>
      </c>
      <c r="I916">
        <v>72</v>
      </c>
      <c r="P916" s="4"/>
    </row>
    <row r="917" spans="3:16" x14ac:dyDescent="0.3">
      <c r="C917" t="s">
        <v>43</v>
      </c>
      <c r="D917" t="s">
        <v>25</v>
      </c>
      <c r="E917" t="s">
        <v>57</v>
      </c>
      <c r="F917" s="3">
        <v>44653</v>
      </c>
      <c r="G917" s="8">
        <v>28952</v>
      </c>
      <c r="H917">
        <v>381</v>
      </c>
      <c r="I917">
        <v>453</v>
      </c>
      <c r="P917" s="4"/>
    </row>
    <row r="918" spans="3:16" x14ac:dyDescent="0.3">
      <c r="C918" t="s">
        <v>45</v>
      </c>
      <c r="D918" t="s">
        <v>25</v>
      </c>
      <c r="E918" t="s">
        <v>70</v>
      </c>
      <c r="F918" s="3">
        <v>44653</v>
      </c>
      <c r="G918" s="8">
        <v>42000</v>
      </c>
      <c r="H918">
        <v>355</v>
      </c>
      <c r="I918">
        <v>457</v>
      </c>
      <c r="P918" s="4"/>
    </row>
    <row r="919" spans="3:16" x14ac:dyDescent="0.3">
      <c r="C919" t="s">
        <v>49</v>
      </c>
      <c r="D919" t="s">
        <v>21</v>
      </c>
      <c r="E919" t="s">
        <v>67</v>
      </c>
      <c r="F919" s="3">
        <v>44653</v>
      </c>
      <c r="G919" s="8">
        <v>27160</v>
      </c>
      <c r="H919">
        <v>129</v>
      </c>
      <c r="I919">
        <v>453</v>
      </c>
      <c r="P919" s="4"/>
    </row>
    <row r="920" spans="3:16" x14ac:dyDescent="0.3">
      <c r="C920" t="s">
        <v>45</v>
      </c>
      <c r="D920" t="s">
        <v>22</v>
      </c>
      <c r="E920" t="s">
        <v>74</v>
      </c>
      <c r="F920" s="3">
        <v>44653</v>
      </c>
      <c r="G920" s="8">
        <v>28812</v>
      </c>
      <c r="H920">
        <v>63</v>
      </c>
      <c r="I920">
        <v>515</v>
      </c>
      <c r="P920" s="4"/>
    </row>
    <row r="921" spans="3:16" x14ac:dyDescent="0.3">
      <c r="C921" t="s">
        <v>34</v>
      </c>
      <c r="D921" t="s">
        <v>22</v>
      </c>
      <c r="E921" t="s">
        <v>72</v>
      </c>
      <c r="F921" s="3">
        <v>44653</v>
      </c>
      <c r="G921" s="8">
        <v>24808</v>
      </c>
      <c r="H921">
        <v>86</v>
      </c>
      <c r="I921">
        <v>443</v>
      </c>
      <c r="P921" s="4"/>
    </row>
    <row r="922" spans="3:16" x14ac:dyDescent="0.3">
      <c r="C922" t="s">
        <v>29</v>
      </c>
      <c r="D922" t="s">
        <v>21</v>
      </c>
      <c r="E922" t="s">
        <v>60</v>
      </c>
      <c r="F922" s="3">
        <v>44656</v>
      </c>
      <c r="G922" s="8">
        <v>33404</v>
      </c>
      <c r="H922">
        <v>1</v>
      </c>
      <c r="I922">
        <v>696</v>
      </c>
      <c r="P922" s="4"/>
    </row>
    <row r="923" spans="3:16" x14ac:dyDescent="0.3">
      <c r="C923" t="s">
        <v>52</v>
      </c>
      <c r="D923" t="s">
        <v>22</v>
      </c>
      <c r="E923" t="s">
        <v>74</v>
      </c>
      <c r="F923" s="3">
        <v>44656</v>
      </c>
      <c r="G923" s="8">
        <v>3920</v>
      </c>
      <c r="H923">
        <v>437</v>
      </c>
      <c r="I923">
        <v>109</v>
      </c>
      <c r="P923" s="4"/>
    </row>
    <row r="924" spans="3:16" x14ac:dyDescent="0.3">
      <c r="C924" t="s">
        <v>42</v>
      </c>
      <c r="D924" t="s">
        <v>19</v>
      </c>
      <c r="E924" t="s">
        <v>56</v>
      </c>
      <c r="F924" s="3">
        <v>44656</v>
      </c>
      <c r="G924" s="8">
        <v>51632</v>
      </c>
      <c r="H924">
        <v>182</v>
      </c>
      <c r="I924">
        <v>562</v>
      </c>
      <c r="P924" s="4"/>
    </row>
    <row r="925" spans="3:16" x14ac:dyDescent="0.3">
      <c r="C925" t="s">
        <v>40</v>
      </c>
      <c r="D925" t="s">
        <v>23</v>
      </c>
      <c r="E925" t="s">
        <v>74</v>
      </c>
      <c r="F925" s="3">
        <v>44656</v>
      </c>
      <c r="G925" s="8">
        <v>17892</v>
      </c>
      <c r="H925">
        <v>302</v>
      </c>
      <c r="I925">
        <v>320</v>
      </c>
      <c r="P925" s="4"/>
    </row>
    <row r="926" spans="3:16" x14ac:dyDescent="0.3">
      <c r="C926" t="s">
        <v>31</v>
      </c>
      <c r="D926" t="s">
        <v>22</v>
      </c>
      <c r="E926" t="s">
        <v>69</v>
      </c>
      <c r="F926" s="3">
        <v>44657</v>
      </c>
      <c r="G926" s="8">
        <v>12264</v>
      </c>
      <c r="H926">
        <v>155</v>
      </c>
      <c r="I926">
        <v>93</v>
      </c>
      <c r="P926" s="4"/>
    </row>
    <row r="927" spans="3:16" x14ac:dyDescent="0.3">
      <c r="C927" t="s">
        <v>47</v>
      </c>
      <c r="D927" t="s">
        <v>22</v>
      </c>
      <c r="E927" t="s">
        <v>66</v>
      </c>
      <c r="F927" s="3">
        <v>44657</v>
      </c>
      <c r="G927" s="8">
        <v>16211.999999999998</v>
      </c>
      <c r="H927">
        <v>329</v>
      </c>
      <c r="I927">
        <v>177</v>
      </c>
      <c r="P927" s="4"/>
    </row>
    <row r="928" spans="3:16" x14ac:dyDescent="0.3">
      <c r="C928" t="s">
        <v>31</v>
      </c>
      <c r="D928" t="s">
        <v>20</v>
      </c>
      <c r="E928" t="s">
        <v>71</v>
      </c>
      <c r="F928" s="3">
        <v>44657</v>
      </c>
      <c r="G928" s="8">
        <v>12096</v>
      </c>
      <c r="H928">
        <v>155</v>
      </c>
      <c r="I928">
        <v>152</v>
      </c>
      <c r="P928" s="4"/>
    </row>
    <row r="929" spans="3:16" x14ac:dyDescent="0.3">
      <c r="C929" t="s">
        <v>44</v>
      </c>
      <c r="D929" t="s">
        <v>19</v>
      </c>
      <c r="E929" t="s">
        <v>63</v>
      </c>
      <c r="F929" s="3">
        <v>44658</v>
      </c>
      <c r="G929" s="8">
        <v>8400</v>
      </c>
      <c r="H929">
        <v>147</v>
      </c>
      <c r="I929">
        <v>68</v>
      </c>
      <c r="P929" s="4"/>
    </row>
    <row r="930" spans="3:16" x14ac:dyDescent="0.3">
      <c r="C930" t="s">
        <v>33</v>
      </c>
      <c r="D930" t="s">
        <v>19</v>
      </c>
      <c r="E930" t="s">
        <v>55</v>
      </c>
      <c r="F930" s="3">
        <v>44658</v>
      </c>
      <c r="G930" s="8">
        <v>10220</v>
      </c>
      <c r="H930">
        <v>156</v>
      </c>
      <c r="I930">
        <v>112</v>
      </c>
      <c r="P930" s="4"/>
    </row>
    <row r="931" spans="3:16" x14ac:dyDescent="0.3">
      <c r="C931" t="s">
        <v>40</v>
      </c>
      <c r="D931" t="s">
        <v>20</v>
      </c>
      <c r="E931" t="s">
        <v>63</v>
      </c>
      <c r="F931" s="3">
        <v>44658</v>
      </c>
      <c r="G931" s="8">
        <v>26236</v>
      </c>
      <c r="H931">
        <v>208</v>
      </c>
      <c r="I931">
        <v>243</v>
      </c>
      <c r="P931" s="4"/>
    </row>
    <row r="932" spans="3:16" x14ac:dyDescent="0.3">
      <c r="C932" t="s">
        <v>50</v>
      </c>
      <c r="D932" t="s">
        <v>23</v>
      </c>
      <c r="E932" t="s">
        <v>59</v>
      </c>
      <c r="F932" s="3">
        <v>44658</v>
      </c>
      <c r="G932" s="8">
        <v>32704</v>
      </c>
      <c r="H932">
        <v>183</v>
      </c>
      <c r="I932">
        <v>390</v>
      </c>
      <c r="P932" s="4"/>
    </row>
    <row r="933" spans="3:16" x14ac:dyDescent="0.3">
      <c r="C933" t="s">
        <v>31</v>
      </c>
      <c r="D933" t="s">
        <v>20</v>
      </c>
      <c r="E933" t="s">
        <v>70</v>
      </c>
      <c r="F933" s="3">
        <v>44658</v>
      </c>
      <c r="G933" s="8">
        <v>70700</v>
      </c>
      <c r="H933">
        <v>197</v>
      </c>
      <c r="I933">
        <v>884</v>
      </c>
      <c r="P933" s="4"/>
    </row>
    <row r="934" spans="3:16" x14ac:dyDescent="0.3">
      <c r="C934" t="s">
        <v>49</v>
      </c>
      <c r="D934" t="s">
        <v>19</v>
      </c>
      <c r="E934" t="s">
        <v>72</v>
      </c>
      <c r="F934" s="3">
        <v>44658</v>
      </c>
      <c r="G934" s="8">
        <v>44016</v>
      </c>
      <c r="H934">
        <v>175</v>
      </c>
      <c r="I934">
        <v>1223</v>
      </c>
      <c r="P934" s="4"/>
    </row>
    <row r="935" spans="3:16" x14ac:dyDescent="0.3">
      <c r="C935" t="s">
        <v>35</v>
      </c>
      <c r="D935" t="s">
        <v>25</v>
      </c>
      <c r="E935" t="s">
        <v>54</v>
      </c>
      <c r="F935" s="3">
        <v>44658</v>
      </c>
      <c r="G935" s="8">
        <v>8932</v>
      </c>
      <c r="H935">
        <v>292</v>
      </c>
      <c r="I935">
        <v>77</v>
      </c>
      <c r="P935" s="4"/>
    </row>
    <row r="936" spans="3:16" x14ac:dyDescent="0.3">
      <c r="C936" t="s">
        <v>32</v>
      </c>
      <c r="D936" t="s">
        <v>21</v>
      </c>
      <c r="E936" t="s">
        <v>54</v>
      </c>
      <c r="F936" s="3">
        <v>44658</v>
      </c>
      <c r="G936" s="8">
        <v>65436.000000000007</v>
      </c>
      <c r="H936">
        <v>14</v>
      </c>
      <c r="I936">
        <v>712</v>
      </c>
      <c r="P936" s="4"/>
    </row>
    <row r="937" spans="3:16" x14ac:dyDescent="0.3">
      <c r="C937" t="s">
        <v>37</v>
      </c>
      <c r="D937" t="s">
        <v>20</v>
      </c>
      <c r="E937" t="s">
        <v>74</v>
      </c>
      <c r="F937" s="3">
        <v>44658</v>
      </c>
      <c r="G937" s="8">
        <v>12768</v>
      </c>
      <c r="H937">
        <v>21</v>
      </c>
      <c r="I937">
        <v>228</v>
      </c>
      <c r="P937" s="4"/>
    </row>
    <row r="938" spans="3:16" x14ac:dyDescent="0.3">
      <c r="C938" t="s">
        <v>45</v>
      </c>
      <c r="D938" t="s">
        <v>23</v>
      </c>
      <c r="E938" t="s">
        <v>59</v>
      </c>
      <c r="F938" s="3">
        <v>44658</v>
      </c>
      <c r="G938" s="8">
        <v>21252</v>
      </c>
      <c r="H938">
        <v>275</v>
      </c>
      <c r="I938">
        <v>380</v>
      </c>
      <c r="P938" s="4"/>
    </row>
    <row r="939" spans="3:16" x14ac:dyDescent="0.3">
      <c r="C939" t="s">
        <v>50</v>
      </c>
      <c r="D939" t="s">
        <v>23</v>
      </c>
      <c r="E939" t="s">
        <v>57</v>
      </c>
      <c r="F939" s="3">
        <v>44658</v>
      </c>
      <c r="G939" s="8">
        <v>7364</v>
      </c>
      <c r="H939">
        <v>223</v>
      </c>
      <c r="I939">
        <v>97</v>
      </c>
      <c r="P939" s="4"/>
    </row>
    <row r="940" spans="3:16" x14ac:dyDescent="0.3">
      <c r="C940" t="s">
        <v>29</v>
      </c>
      <c r="D940" t="s">
        <v>20</v>
      </c>
      <c r="E940" t="s">
        <v>55</v>
      </c>
      <c r="F940" s="3">
        <v>44658</v>
      </c>
      <c r="G940" s="8">
        <v>39536</v>
      </c>
      <c r="H940">
        <v>13</v>
      </c>
      <c r="I940">
        <v>396</v>
      </c>
      <c r="P940" s="4"/>
    </row>
    <row r="941" spans="3:16" x14ac:dyDescent="0.3">
      <c r="C941" t="s">
        <v>31</v>
      </c>
      <c r="D941" t="s">
        <v>25</v>
      </c>
      <c r="E941" t="s">
        <v>60</v>
      </c>
      <c r="F941" s="3">
        <v>44658</v>
      </c>
      <c r="G941" s="8">
        <v>12264</v>
      </c>
      <c r="H941">
        <v>268</v>
      </c>
      <c r="I941">
        <v>205</v>
      </c>
      <c r="P941" s="4"/>
    </row>
    <row r="942" spans="3:16" x14ac:dyDescent="0.3">
      <c r="C942" t="s">
        <v>40</v>
      </c>
      <c r="D942" t="s">
        <v>23</v>
      </c>
      <c r="E942" t="s">
        <v>69</v>
      </c>
      <c r="F942" s="3">
        <v>44658</v>
      </c>
      <c r="G942" s="8">
        <v>44828</v>
      </c>
      <c r="H942">
        <v>254</v>
      </c>
      <c r="I942">
        <v>362</v>
      </c>
      <c r="P942" s="4"/>
    </row>
    <row r="943" spans="3:16" x14ac:dyDescent="0.3">
      <c r="C943" t="s">
        <v>42</v>
      </c>
      <c r="D943" t="s">
        <v>22</v>
      </c>
      <c r="E943" t="s">
        <v>61</v>
      </c>
      <c r="F943" s="3">
        <v>44658</v>
      </c>
      <c r="G943" s="8">
        <v>25284</v>
      </c>
      <c r="H943">
        <v>86</v>
      </c>
      <c r="I943">
        <v>452</v>
      </c>
      <c r="P943" s="4"/>
    </row>
    <row r="944" spans="3:16" x14ac:dyDescent="0.3">
      <c r="C944" t="s">
        <v>41</v>
      </c>
      <c r="D944" t="s">
        <v>22</v>
      </c>
      <c r="E944" t="s">
        <v>53</v>
      </c>
      <c r="F944" s="3">
        <v>44658</v>
      </c>
      <c r="G944" s="8">
        <v>21196</v>
      </c>
      <c r="H944">
        <v>62</v>
      </c>
      <c r="I944">
        <v>663</v>
      </c>
      <c r="P944" s="4"/>
    </row>
    <row r="945" spans="3:16" x14ac:dyDescent="0.3">
      <c r="C945" t="s">
        <v>29</v>
      </c>
      <c r="D945" t="s">
        <v>19</v>
      </c>
      <c r="E945" t="s">
        <v>62</v>
      </c>
      <c r="F945" s="3">
        <v>44659</v>
      </c>
      <c r="G945" s="8">
        <v>46312</v>
      </c>
      <c r="H945">
        <v>63</v>
      </c>
      <c r="I945">
        <v>552</v>
      </c>
      <c r="P945" s="4"/>
    </row>
    <row r="946" spans="3:16" x14ac:dyDescent="0.3">
      <c r="C946" t="s">
        <v>35</v>
      </c>
      <c r="D946" t="s">
        <v>22</v>
      </c>
      <c r="E946" t="s">
        <v>71</v>
      </c>
      <c r="F946" s="3">
        <v>44659</v>
      </c>
      <c r="G946" s="8">
        <v>17192</v>
      </c>
      <c r="H946">
        <v>201</v>
      </c>
      <c r="I946">
        <v>239</v>
      </c>
      <c r="P946" s="4"/>
    </row>
    <row r="947" spans="3:16" x14ac:dyDescent="0.3">
      <c r="C947" t="s">
        <v>47</v>
      </c>
      <c r="D947" t="s">
        <v>19</v>
      </c>
      <c r="E947" t="s">
        <v>72</v>
      </c>
      <c r="F947" s="3">
        <v>44659</v>
      </c>
      <c r="G947" s="8">
        <v>38192</v>
      </c>
      <c r="H947">
        <v>17</v>
      </c>
      <c r="I947">
        <v>682</v>
      </c>
      <c r="P947" s="4"/>
    </row>
    <row r="948" spans="3:16" x14ac:dyDescent="0.3">
      <c r="C948" t="s">
        <v>41</v>
      </c>
      <c r="D948" t="s">
        <v>25</v>
      </c>
      <c r="E948" t="s">
        <v>55</v>
      </c>
      <c r="F948" s="3">
        <v>44659</v>
      </c>
      <c r="G948" s="8">
        <v>22652</v>
      </c>
      <c r="H948">
        <v>25</v>
      </c>
      <c r="I948">
        <v>236</v>
      </c>
      <c r="P948" s="4"/>
    </row>
    <row r="949" spans="3:16" x14ac:dyDescent="0.3">
      <c r="C949" t="s">
        <v>41</v>
      </c>
      <c r="D949" t="s">
        <v>20</v>
      </c>
      <c r="E949" t="s">
        <v>55</v>
      </c>
      <c r="F949" s="3">
        <v>44659</v>
      </c>
      <c r="G949" s="8">
        <v>1316</v>
      </c>
      <c r="H949">
        <v>260</v>
      </c>
      <c r="I949">
        <v>15</v>
      </c>
      <c r="P949" s="4"/>
    </row>
    <row r="950" spans="3:16" x14ac:dyDescent="0.3">
      <c r="C950" t="s">
        <v>41</v>
      </c>
      <c r="D950" t="s">
        <v>25</v>
      </c>
      <c r="E950" t="s">
        <v>58</v>
      </c>
      <c r="F950" s="3">
        <v>44659</v>
      </c>
      <c r="G950" s="8">
        <v>37100</v>
      </c>
      <c r="H950">
        <v>165</v>
      </c>
      <c r="I950">
        <v>489</v>
      </c>
      <c r="P950" s="4"/>
    </row>
    <row r="951" spans="3:16" x14ac:dyDescent="0.3">
      <c r="C951" t="s">
        <v>43</v>
      </c>
      <c r="D951" t="s">
        <v>19</v>
      </c>
      <c r="E951" t="s">
        <v>64</v>
      </c>
      <c r="F951" s="3">
        <v>44659</v>
      </c>
      <c r="G951" s="8">
        <v>308</v>
      </c>
      <c r="H951">
        <v>133</v>
      </c>
      <c r="I951">
        <v>3</v>
      </c>
      <c r="P951" s="4"/>
    </row>
    <row r="952" spans="3:16" x14ac:dyDescent="0.3">
      <c r="C952" t="s">
        <v>41</v>
      </c>
      <c r="D952" t="s">
        <v>22</v>
      </c>
      <c r="E952" t="s">
        <v>57</v>
      </c>
      <c r="F952" s="3">
        <v>44659</v>
      </c>
      <c r="G952" s="8">
        <v>17024</v>
      </c>
      <c r="H952">
        <v>110</v>
      </c>
      <c r="I952">
        <v>224</v>
      </c>
      <c r="P952" s="4"/>
    </row>
    <row r="953" spans="3:16" x14ac:dyDescent="0.3">
      <c r="C953" t="s">
        <v>36</v>
      </c>
      <c r="D953" t="s">
        <v>20</v>
      </c>
      <c r="E953" t="s">
        <v>70</v>
      </c>
      <c r="F953" s="3">
        <v>44660</v>
      </c>
      <c r="G953" s="8">
        <v>16072</v>
      </c>
      <c r="H953">
        <v>413</v>
      </c>
      <c r="I953">
        <v>237</v>
      </c>
      <c r="P953" s="4"/>
    </row>
    <row r="954" spans="3:16" x14ac:dyDescent="0.3">
      <c r="C954" t="s">
        <v>46</v>
      </c>
      <c r="D954" t="s">
        <v>20</v>
      </c>
      <c r="E954" t="s">
        <v>58</v>
      </c>
      <c r="F954" s="3">
        <v>44660</v>
      </c>
      <c r="G954" s="8">
        <v>26796</v>
      </c>
      <c r="H954">
        <v>138</v>
      </c>
      <c r="I954">
        <v>479</v>
      </c>
      <c r="P954" s="4"/>
    </row>
    <row r="955" spans="3:16" x14ac:dyDescent="0.3">
      <c r="C955" t="s">
        <v>52</v>
      </c>
      <c r="D955" t="s">
        <v>21</v>
      </c>
      <c r="E955" t="s">
        <v>56</v>
      </c>
      <c r="F955" s="3">
        <v>44660</v>
      </c>
      <c r="G955" s="8">
        <v>18284</v>
      </c>
      <c r="H955">
        <v>17</v>
      </c>
      <c r="I955">
        <v>241</v>
      </c>
      <c r="P955" s="4"/>
    </row>
    <row r="956" spans="3:16" x14ac:dyDescent="0.3">
      <c r="C956" t="s">
        <v>32</v>
      </c>
      <c r="D956" t="s">
        <v>19</v>
      </c>
      <c r="E956" t="s">
        <v>56</v>
      </c>
      <c r="F956" s="3">
        <v>44660</v>
      </c>
      <c r="G956" s="8">
        <v>16772</v>
      </c>
      <c r="H956">
        <v>79</v>
      </c>
      <c r="I956">
        <v>200</v>
      </c>
      <c r="P956" s="4"/>
    </row>
    <row r="957" spans="3:16" x14ac:dyDescent="0.3">
      <c r="C957" t="s">
        <v>49</v>
      </c>
      <c r="D957" t="s">
        <v>21</v>
      </c>
      <c r="E957" t="s">
        <v>53</v>
      </c>
      <c r="F957" s="3">
        <v>44660</v>
      </c>
      <c r="G957" s="8">
        <v>1568</v>
      </c>
      <c r="H957">
        <v>175</v>
      </c>
      <c r="I957">
        <v>28</v>
      </c>
      <c r="P957" s="4"/>
    </row>
    <row r="958" spans="3:16" x14ac:dyDescent="0.3">
      <c r="C958" t="s">
        <v>42</v>
      </c>
      <c r="D958" t="s">
        <v>20</v>
      </c>
      <c r="E958" t="s">
        <v>70</v>
      </c>
      <c r="F958" s="3">
        <v>44660</v>
      </c>
      <c r="G958" s="8">
        <v>12768</v>
      </c>
      <c r="H958">
        <v>18</v>
      </c>
      <c r="I958">
        <v>146</v>
      </c>
      <c r="P958" s="4"/>
    </row>
    <row r="959" spans="3:16" x14ac:dyDescent="0.3">
      <c r="C959" t="s">
        <v>32</v>
      </c>
      <c r="D959" t="s">
        <v>23</v>
      </c>
      <c r="E959" t="s">
        <v>68</v>
      </c>
      <c r="F959" s="3">
        <v>44660</v>
      </c>
      <c r="G959" s="8">
        <v>616</v>
      </c>
      <c r="H959">
        <v>48</v>
      </c>
      <c r="I959">
        <v>7</v>
      </c>
      <c r="P959" s="4"/>
    </row>
    <row r="960" spans="3:16" x14ac:dyDescent="0.3">
      <c r="C960" t="s">
        <v>37</v>
      </c>
      <c r="D960" t="s">
        <v>20</v>
      </c>
      <c r="E960" t="s">
        <v>66</v>
      </c>
      <c r="F960" s="3">
        <v>44660</v>
      </c>
      <c r="G960" s="8">
        <v>22008</v>
      </c>
      <c r="H960">
        <v>112</v>
      </c>
      <c r="I960">
        <v>212</v>
      </c>
      <c r="P960" s="4"/>
    </row>
    <row r="961" spans="3:16" x14ac:dyDescent="0.3">
      <c r="C961" t="s">
        <v>45</v>
      </c>
      <c r="D961" t="s">
        <v>20</v>
      </c>
      <c r="E961" t="s">
        <v>53</v>
      </c>
      <c r="F961" s="3">
        <v>44660</v>
      </c>
      <c r="G961" s="8">
        <v>17556</v>
      </c>
      <c r="H961">
        <v>365</v>
      </c>
      <c r="I961">
        <v>439</v>
      </c>
      <c r="P961" s="4"/>
    </row>
    <row r="962" spans="3:16" x14ac:dyDescent="0.3">
      <c r="C962" t="s">
        <v>39</v>
      </c>
      <c r="D962" t="s">
        <v>19</v>
      </c>
      <c r="E962" t="s">
        <v>71</v>
      </c>
      <c r="F962" s="3">
        <v>44660</v>
      </c>
      <c r="G962" s="8">
        <v>48860</v>
      </c>
      <c r="H962">
        <v>120</v>
      </c>
      <c r="I962">
        <v>764</v>
      </c>
      <c r="P962" s="4"/>
    </row>
    <row r="963" spans="3:16" x14ac:dyDescent="0.3">
      <c r="C963" t="s">
        <v>44</v>
      </c>
      <c r="D963" t="s">
        <v>20</v>
      </c>
      <c r="E963" t="s">
        <v>53</v>
      </c>
      <c r="F963" s="3">
        <v>44660</v>
      </c>
      <c r="G963" s="8">
        <v>7840</v>
      </c>
      <c r="H963">
        <v>50</v>
      </c>
      <c r="I963">
        <v>140</v>
      </c>
      <c r="P963" s="4"/>
    </row>
    <row r="964" spans="3:16" x14ac:dyDescent="0.3">
      <c r="C964" t="s">
        <v>36</v>
      </c>
      <c r="D964" t="s">
        <v>22</v>
      </c>
      <c r="E964" t="s">
        <v>65</v>
      </c>
      <c r="F964" s="3">
        <v>44660</v>
      </c>
      <c r="G964" s="8">
        <v>3975.9999999999995</v>
      </c>
      <c r="H964">
        <v>389</v>
      </c>
      <c r="I964">
        <v>77</v>
      </c>
      <c r="P964" s="4"/>
    </row>
    <row r="965" spans="3:16" x14ac:dyDescent="0.3">
      <c r="C965" t="s">
        <v>50</v>
      </c>
      <c r="D965" t="s">
        <v>25</v>
      </c>
      <c r="E965" t="s">
        <v>55</v>
      </c>
      <c r="F965" s="3">
        <v>44660</v>
      </c>
      <c r="G965" s="8">
        <v>14924</v>
      </c>
      <c r="H965">
        <v>41</v>
      </c>
      <c r="I965">
        <v>150</v>
      </c>
      <c r="P965" s="4"/>
    </row>
    <row r="966" spans="3:16" x14ac:dyDescent="0.3">
      <c r="C966" t="s">
        <v>34</v>
      </c>
      <c r="D966" t="s">
        <v>21</v>
      </c>
      <c r="E966" t="s">
        <v>68</v>
      </c>
      <c r="F966" s="3">
        <v>44663</v>
      </c>
      <c r="G966" s="8">
        <v>47404</v>
      </c>
      <c r="H966">
        <v>45</v>
      </c>
      <c r="I966">
        <v>456</v>
      </c>
      <c r="P966" s="4"/>
    </row>
    <row r="967" spans="3:16" x14ac:dyDescent="0.3">
      <c r="C967" t="s">
        <v>49</v>
      </c>
      <c r="D967" t="s">
        <v>25</v>
      </c>
      <c r="E967" t="s">
        <v>69</v>
      </c>
      <c r="F967" s="3">
        <v>44663</v>
      </c>
      <c r="G967" s="8">
        <v>31192.000000000004</v>
      </c>
      <c r="H967">
        <v>77</v>
      </c>
      <c r="I967">
        <v>289</v>
      </c>
      <c r="P967" s="4"/>
    </row>
    <row r="968" spans="3:16" x14ac:dyDescent="0.3">
      <c r="C968" t="s">
        <v>41</v>
      </c>
      <c r="D968" t="s">
        <v>25</v>
      </c>
      <c r="E968" t="s">
        <v>71</v>
      </c>
      <c r="F968" s="3">
        <v>44663</v>
      </c>
      <c r="G968" s="8">
        <v>2632</v>
      </c>
      <c r="H968">
        <v>82</v>
      </c>
      <c r="I968">
        <v>32</v>
      </c>
      <c r="P968" s="4"/>
    </row>
    <row r="969" spans="3:16" x14ac:dyDescent="0.3">
      <c r="C969" t="s">
        <v>49</v>
      </c>
      <c r="D969" t="s">
        <v>22</v>
      </c>
      <c r="E969" t="s">
        <v>72</v>
      </c>
      <c r="F969" s="3">
        <v>44663</v>
      </c>
      <c r="G969" s="8">
        <v>75852</v>
      </c>
      <c r="H969">
        <v>191</v>
      </c>
      <c r="I969">
        <v>1355</v>
      </c>
      <c r="P969" s="4"/>
    </row>
    <row r="970" spans="3:16" x14ac:dyDescent="0.3">
      <c r="C970" t="s">
        <v>41</v>
      </c>
      <c r="D970" t="s">
        <v>22</v>
      </c>
      <c r="E970" t="s">
        <v>71</v>
      </c>
      <c r="F970" s="3">
        <v>44663</v>
      </c>
      <c r="G970" s="8">
        <v>2296</v>
      </c>
      <c r="H970">
        <v>383</v>
      </c>
      <c r="I970">
        <v>34</v>
      </c>
      <c r="P970" s="4"/>
    </row>
    <row r="971" spans="3:16" x14ac:dyDescent="0.3">
      <c r="C971" t="s">
        <v>43</v>
      </c>
      <c r="D971" t="s">
        <v>23</v>
      </c>
      <c r="E971" t="s">
        <v>69</v>
      </c>
      <c r="F971" s="3">
        <v>44663</v>
      </c>
      <c r="G971" s="8">
        <v>3052</v>
      </c>
      <c r="H971">
        <v>47</v>
      </c>
      <c r="I971">
        <v>28</v>
      </c>
      <c r="P971" s="4"/>
    </row>
    <row r="972" spans="3:16" x14ac:dyDescent="0.3">
      <c r="C972" t="s">
        <v>47</v>
      </c>
      <c r="D972" t="s">
        <v>23</v>
      </c>
      <c r="E972" t="s">
        <v>59</v>
      </c>
      <c r="F972" s="3">
        <v>44663</v>
      </c>
      <c r="G972" s="8">
        <v>5180</v>
      </c>
      <c r="H972">
        <v>218</v>
      </c>
      <c r="I972">
        <v>108</v>
      </c>
      <c r="P972" s="4"/>
    </row>
    <row r="973" spans="3:16" x14ac:dyDescent="0.3">
      <c r="C973" t="s">
        <v>43</v>
      </c>
      <c r="D973" t="s">
        <v>21</v>
      </c>
      <c r="E973" t="s">
        <v>55</v>
      </c>
      <c r="F973" s="3">
        <v>44663</v>
      </c>
      <c r="G973" s="8">
        <v>5124</v>
      </c>
      <c r="H973">
        <v>349</v>
      </c>
      <c r="I973">
        <v>61</v>
      </c>
      <c r="P973" s="4"/>
    </row>
    <row r="974" spans="3:16" x14ac:dyDescent="0.3">
      <c r="C974" t="s">
        <v>50</v>
      </c>
      <c r="D974" t="s">
        <v>23</v>
      </c>
      <c r="E974" t="s">
        <v>72</v>
      </c>
      <c r="F974" s="3">
        <v>44663</v>
      </c>
      <c r="G974" s="8">
        <v>26628</v>
      </c>
      <c r="H974">
        <v>364</v>
      </c>
      <c r="I974">
        <v>606</v>
      </c>
      <c r="P974" s="4"/>
    </row>
    <row r="975" spans="3:16" x14ac:dyDescent="0.3">
      <c r="C975" t="s">
        <v>47</v>
      </c>
      <c r="D975" t="s">
        <v>23</v>
      </c>
      <c r="E975" t="s">
        <v>58</v>
      </c>
      <c r="F975" s="3">
        <v>44663</v>
      </c>
      <c r="G975" s="8">
        <v>6132</v>
      </c>
      <c r="H975">
        <v>129</v>
      </c>
      <c r="I975">
        <v>110</v>
      </c>
      <c r="P975" s="4"/>
    </row>
    <row r="976" spans="3:16" x14ac:dyDescent="0.3">
      <c r="C976" t="s">
        <v>51</v>
      </c>
      <c r="D976" t="s">
        <v>20</v>
      </c>
      <c r="E976" t="s">
        <v>71</v>
      </c>
      <c r="F976" s="3">
        <v>44663</v>
      </c>
      <c r="G976" s="8">
        <v>10136</v>
      </c>
      <c r="H976">
        <v>36</v>
      </c>
      <c r="I976">
        <v>121</v>
      </c>
      <c r="P976" s="4"/>
    </row>
    <row r="977" spans="3:16" x14ac:dyDescent="0.3">
      <c r="C977" t="s">
        <v>36</v>
      </c>
      <c r="D977" t="s">
        <v>21</v>
      </c>
      <c r="E977" t="s">
        <v>60</v>
      </c>
      <c r="F977" s="3">
        <v>44663</v>
      </c>
      <c r="G977" s="8">
        <v>15232</v>
      </c>
      <c r="H977">
        <v>74</v>
      </c>
      <c r="I977">
        <v>224</v>
      </c>
      <c r="P977" s="4"/>
    </row>
    <row r="978" spans="3:16" x14ac:dyDescent="0.3">
      <c r="C978" t="s">
        <v>40</v>
      </c>
      <c r="D978" t="s">
        <v>25</v>
      </c>
      <c r="E978" t="s">
        <v>71</v>
      </c>
      <c r="F978" s="3">
        <v>44663</v>
      </c>
      <c r="G978" s="8">
        <v>30548</v>
      </c>
      <c r="H978">
        <v>90</v>
      </c>
      <c r="I978">
        <v>425</v>
      </c>
      <c r="P978" s="4"/>
    </row>
    <row r="979" spans="3:16" x14ac:dyDescent="0.3">
      <c r="C979" t="s">
        <v>43</v>
      </c>
      <c r="D979" t="s">
        <v>23</v>
      </c>
      <c r="E979" t="s">
        <v>59</v>
      </c>
      <c r="F979" s="3">
        <v>44664</v>
      </c>
      <c r="G979" s="8">
        <v>21588</v>
      </c>
      <c r="H979">
        <v>37</v>
      </c>
      <c r="I979">
        <v>416</v>
      </c>
      <c r="P979" s="4"/>
    </row>
    <row r="980" spans="3:16" x14ac:dyDescent="0.3">
      <c r="C980" t="s">
        <v>28</v>
      </c>
      <c r="D980" t="s">
        <v>19</v>
      </c>
      <c r="E980" t="s">
        <v>63</v>
      </c>
      <c r="F980" s="3">
        <v>44664</v>
      </c>
      <c r="G980" s="8">
        <v>22596</v>
      </c>
      <c r="H980">
        <v>97</v>
      </c>
      <c r="I980">
        <v>202</v>
      </c>
      <c r="P980" s="4"/>
    </row>
    <row r="981" spans="3:16" x14ac:dyDescent="0.3">
      <c r="C981" t="s">
        <v>33</v>
      </c>
      <c r="D981" t="s">
        <v>23</v>
      </c>
      <c r="E981" t="s">
        <v>66</v>
      </c>
      <c r="F981" s="3">
        <v>44664</v>
      </c>
      <c r="G981" s="8">
        <v>11984</v>
      </c>
      <c r="H981">
        <v>136</v>
      </c>
      <c r="I981">
        <v>116</v>
      </c>
      <c r="P981" s="4"/>
    </row>
    <row r="982" spans="3:16" x14ac:dyDescent="0.3">
      <c r="C982" t="s">
        <v>31</v>
      </c>
      <c r="D982" t="s">
        <v>19</v>
      </c>
      <c r="E982" t="s">
        <v>63</v>
      </c>
      <c r="F982" s="3">
        <v>44664</v>
      </c>
      <c r="G982" s="8">
        <v>8988</v>
      </c>
      <c r="H982">
        <v>351</v>
      </c>
      <c r="I982">
        <v>87</v>
      </c>
      <c r="P982" s="4"/>
    </row>
    <row r="983" spans="3:16" x14ac:dyDescent="0.3">
      <c r="C983" t="s">
        <v>40</v>
      </c>
      <c r="D983" t="s">
        <v>21</v>
      </c>
      <c r="E983" t="s">
        <v>53</v>
      </c>
      <c r="F983" s="3">
        <v>44664</v>
      </c>
      <c r="G983" s="8">
        <v>4368</v>
      </c>
      <c r="H983">
        <v>136</v>
      </c>
      <c r="I983">
        <v>84</v>
      </c>
      <c r="P983" s="4"/>
    </row>
    <row r="984" spans="3:16" x14ac:dyDescent="0.3">
      <c r="C984" t="s">
        <v>44</v>
      </c>
      <c r="D984" t="s">
        <v>22</v>
      </c>
      <c r="E984" t="s">
        <v>58</v>
      </c>
      <c r="F984" s="3">
        <v>44664</v>
      </c>
      <c r="G984" s="8">
        <v>17472</v>
      </c>
      <c r="H984">
        <v>23</v>
      </c>
      <c r="I984">
        <v>292</v>
      </c>
      <c r="P984" s="4"/>
    </row>
    <row r="985" spans="3:16" x14ac:dyDescent="0.3">
      <c r="C985" t="s">
        <v>28</v>
      </c>
      <c r="D985" t="s">
        <v>23</v>
      </c>
      <c r="E985" t="s">
        <v>60</v>
      </c>
      <c r="F985" s="3">
        <v>44664</v>
      </c>
      <c r="G985" s="8">
        <v>3472.0000000000005</v>
      </c>
      <c r="H985">
        <v>90</v>
      </c>
      <c r="I985">
        <v>87</v>
      </c>
      <c r="P985" s="4"/>
    </row>
    <row r="986" spans="3:16" x14ac:dyDescent="0.3">
      <c r="C986" t="s">
        <v>38</v>
      </c>
      <c r="D986" t="s">
        <v>21</v>
      </c>
      <c r="E986" t="s">
        <v>54</v>
      </c>
      <c r="F986" s="3">
        <v>44664</v>
      </c>
      <c r="G986" s="8">
        <v>34916</v>
      </c>
      <c r="H986">
        <v>35</v>
      </c>
      <c r="I986">
        <v>364</v>
      </c>
      <c r="P986" s="4"/>
    </row>
    <row r="987" spans="3:16" x14ac:dyDescent="0.3">
      <c r="C987" t="s">
        <v>44</v>
      </c>
      <c r="D987" t="s">
        <v>21</v>
      </c>
      <c r="E987" t="s">
        <v>71</v>
      </c>
      <c r="F987" s="3">
        <v>44664</v>
      </c>
      <c r="G987" s="8">
        <v>8260</v>
      </c>
      <c r="H987">
        <v>17</v>
      </c>
      <c r="I987">
        <v>130</v>
      </c>
      <c r="P987" s="4"/>
    </row>
    <row r="988" spans="3:16" x14ac:dyDescent="0.3">
      <c r="C988" t="s">
        <v>38</v>
      </c>
      <c r="D988" t="s">
        <v>25</v>
      </c>
      <c r="E988" t="s">
        <v>71</v>
      </c>
      <c r="F988" s="3">
        <v>44664</v>
      </c>
      <c r="G988" s="8">
        <v>25172</v>
      </c>
      <c r="H988">
        <v>48</v>
      </c>
      <c r="I988">
        <v>274</v>
      </c>
      <c r="P988" s="4"/>
    </row>
    <row r="989" spans="3:16" x14ac:dyDescent="0.3">
      <c r="C989" t="s">
        <v>32</v>
      </c>
      <c r="D989" t="s">
        <v>25</v>
      </c>
      <c r="E989" t="s">
        <v>74</v>
      </c>
      <c r="F989" s="3">
        <v>44664</v>
      </c>
      <c r="G989" s="8">
        <v>30408</v>
      </c>
      <c r="H989">
        <v>247</v>
      </c>
      <c r="I989">
        <v>761</v>
      </c>
      <c r="P989" s="4"/>
    </row>
    <row r="990" spans="3:16" x14ac:dyDescent="0.3">
      <c r="C990" t="s">
        <v>47</v>
      </c>
      <c r="D990" t="s">
        <v>23</v>
      </c>
      <c r="E990" t="s">
        <v>70</v>
      </c>
      <c r="F990" s="3">
        <v>44664</v>
      </c>
      <c r="G990" s="8">
        <v>40599.999999999993</v>
      </c>
      <c r="H990">
        <v>223</v>
      </c>
      <c r="I990">
        <v>598</v>
      </c>
      <c r="P990" s="4"/>
    </row>
    <row r="991" spans="3:16" x14ac:dyDescent="0.3">
      <c r="C991" t="s">
        <v>41</v>
      </c>
      <c r="D991" t="s">
        <v>20</v>
      </c>
      <c r="E991" t="s">
        <v>70</v>
      </c>
      <c r="F991" s="3">
        <v>44664</v>
      </c>
      <c r="G991" s="8">
        <v>44324</v>
      </c>
      <c r="H991">
        <v>311</v>
      </c>
      <c r="I991">
        <v>739</v>
      </c>
      <c r="P991" s="4"/>
    </row>
    <row r="992" spans="3:16" x14ac:dyDescent="0.3">
      <c r="C992" t="s">
        <v>45</v>
      </c>
      <c r="D992" t="s">
        <v>21</v>
      </c>
      <c r="E992" t="s">
        <v>57</v>
      </c>
      <c r="F992" s="3">
        <v>44664</v>
      </c>
      <c r="G992" s="8">
        <v>2352</v>
      </c>
      <c r="H992">
        <v>41</v>
      </c>
      <c r="I992">
        <v>27</v>
      </c>
      <c r="P992" s="4"/>
    </row>
    <row r="993" spans="3:16" x14ac:dyDescent="0.3">
      <c r="C993" t="s">
        <v>34</v>
      </c>
      <c r="D993" t="s">
        <v>20</v>
      </c>
      <c r="E993" t="s">
        <v>74</v>
      </c>
      <c r="F993" s="3">
        <v>44664</v>
      </c>
      <c r="G993" s="8">
        <v>14839.999999999998</v>
      </c>
      <c r="H993">
        <v>129</v>
      </c>
      <c r="I993">
        <v>413</v>
      </c>
      <c r="P993" s="4"/>
    </row>
    <row r="994" spans="3:16" x14ac:dyDescent="0.3">
      <c r="C994" t="s">
        <v>52</v>
      </c>
      <c r="D994" t="s">
        <v>25</v>
      </c>
      <c r="E994" t="s">
        <v>57</v>
      </c>
      <c r="F994" s="3">
        <v>44665</v>
      </c>
      <c r="G994" s="8">
        <v>1484</v>
      </c>
      <c r="H994">
        <v>121</v>
      </c>
      <c r="I994">
        <v>27</v>
      </c>
      <c r="P994" s="4"/>
    </row>
    <row r="995" spans="3:16" x14ac:dyDescent="0.3">
      <c r="C995" t="s">
        <v>51</v>
      </c>
      <c r="D995" t="s">
        <v>25</v>
      </c>
      <c r="E995" t="s">
        <v>56</v>
      </c>
      <c r="F995" s="3">
        <v>44665</v>
      </c>
      <c r="G995" s="8">
        <v>9016</v>
      </c>
      <c r="H995">
        <v>69</v>
      </c>
      <c r="I995">
        <v>119</v>
      </c>
      <c r="P995" s="4"/>
    </row>
    <row r="996" spans="3:16" x14ac:dyDescent="0.3">
      <c r="C996" t="s">
        <v>43</v>
      </c>
      <c r="D996" t="s">
        <v>19</v>
      </c>
      <c r="E996" t="s">
        <v>68</v>
      </c>
      <c r="F996" s="3">
        <v>44665</v>
      </c>
      <c r="G996" s="8">
        <v>9380</v>
      </c>
      <c r="H996">
        <v>70</v>
      </c>
      <c r="I996">
        <v>112</v>
      </c>
      <c r="P996" s="4"/>
    </row>
    <row r="997" spans="3:16" x14ac:dyDescent="0.3">
      <c r="C997" t="s">
        <v>28</v>
      </c>
      <c r="D997" t="s">
        <v>19</v>
      </c>
      <c r="E997" t="s">
        <v>59</v>
      </c>
      <c r="F997" s="3">
        <v>44665</v>
      </c>
      <c r="G997" s="8">
        <v>73892</v>
      </c>
      <c r="H997">
        <v>6</v>
      </c>
      <c r="I997">
        <v>2053</v>
      </c>
      <c r="P997" s="4"/>
    </row>
    <row r="998" spans="3:16" x14ac:dyDescent="0.3">
      <c r="C998" t="s">
        <v>31</v>
      </c>
      <c r="D998" t="s">
        <v>21</v>
      </c>
      <c r="E998" t="s">
        <v>63</v>
      </c>
      <c r="F998" s="3">
        <v>44665</v>
      </c>
      <c r="G998" s="8">
        <v>6720</v>
      </c>
      <c r="H998">
        <v>26</v>
      </c>
      <c r="I998">
        <v>58</v>
      </c>
      <c r="P998" s="4"/>
    </row>
    <row r="999" spans="3:16" x14ac:dyDescent="0.3">
      <c r="C999" t="s">
        <v>48</v>
      </c>
      <c r="D999" t="s">
        <v>21</v>
      </c>
      <c r="E999" t="s">
        <v>56</v>
      </c>
      <c r="F999" s="3">
        <v>44665</v>
      </c>
      <c r="G999" s="8">
        <v>18032</v>
      </c>
      <c r="H999">
        <v>16</v>
      </c>
      <c r="I999">
        <v>215</v>
      </c>
      <c r="P999" s="4"/>
    </row>
    <row r="1000" spans="3:16" x14ac:dyDescent="0.3">
      <c r="C1000" t="s">
        <v>29</v>
      </c>
      <c r="D1000" t="s">
        <v>19</v>
      </c>
      <c r="E1000" t="s">
        <v>57</v>
      </c>
      <c r="F1000" s="3">
        <v>44666</v>
      </c>
      <c r="G1000" s="8">
        <v>33852</v>
      </c>
      <c r="H1000">
        <v>284</v>
      </c>
      <c r="I1000">
        <v>385</v>
      </c>
      <c r="P1000" s="4"/>
    </row>
    <row r="1001" spans="3:16" x14ac:dyDescent="0.3">
      <c r="C1001" t="s">
        <v>50</v>
      </c>
      <c r="D1001" t="s">
        <v>22</v>
      </c>
      <c r="E1001" t="s">
        <v>72</v>
      </c>
      <c r="F1001" s="3">
        <v>44666</v>
      </c>
      <c r="G1001" s="8">
        <v>3724</v>
      </c>
      <c r="H1001">
        <v>269</v>
      </c>
      <c r="I1001">
        <v>117</v>
      </c>
      <c r="P1001" s="4"/>
    </row>
    <row r="1002" spans="3:16" x14ac:dyDescent="0.3">
      <c r="C1002" t="s">
        <v>44</v>
      </c>
      <c r="D1002" t="s">
        <v>23</v>
      </c>
      <c r="E1002" t="s">
        <v>61</v>
      </c>
      <c r="F1002" s="3">
        <v>44666</v>
      </c>
      <c r="G1002" s="8">
        <v>49840</v>
      </c>
      <c r="H1002">
        <v>197</v>
      </c>
      <c r="I1002">
        <v>623</v>
      </c>
      <c r="P1002" s="4"/>
    </row>
    <row r="1003" spans="3:16" x14ac:dyDescent="0.3">
      <c r="C1003" t="s">
        <v>29</v>
      </c>
      <c r="D1003" t="s">
        <v>19</v>
      </c>
      <c r="E1003" t="s">
        <v>54</v>
      </c>
      <c r="F1003" s="3">
        <v>44666</v>
      </c>
      <c r="G1003" s="8">
        <v>3472</v>
      </c>
      <c r="H1003">
        <v>78</v>
      </c>
      <c r="I1003">
        <v>37</v>
      </c>
      <c r="P1003" s="4"/>
    </row>
    <row r="1004" spans="3:16" x14ac:dyDescent="0.3">
      <c r="C1004" t="s">
        <v>51</v>
      </c>
      <c r="D1004" t="s">
        <v>20</v>
      </c>
      <c r="E1004" t="s">
        <v>69</v>
      </c>
      <c r="F1004" s="3">
        <v>44666</v>
      </c>
      <c r="G1004" s="8">
        <v>1204</v>
      </c>
      <c r="H1004">
        <v>117</v>
      </c>
      <c r="I1004">
        <v>13</v>
      </c>
      <c r="P1004" s="4"/>
    </row>
    <row r="1005" spans="3:16" x14ac:dyDescent="0.3">
      <c r="C1005" t="s">
        <v>41</v>
      </c>
      <c r="D1005" t="s">
        <v>22</v>
      </c>
      <c r="E1005" t="s">
        <v>72</v>
      </c>
      <c r="F1005" s="3">
        <v>44666</v>
      </c>
      <c r="G1005" s="8">
        <v>1736</v>
      </c>
      <c r="H1005">
        <v>116</v>
      </c>
      <c r="I1005">
        <v>37</v>
      </c>
      <c r="P1005" s="4"/>
    </row>
    <row r="1006" spans="3:16" x14ac:dyDescent="0.3">
      <c r="C1006" t="s">
        <v>48</v>
      </c>
      <c r="D1006" t="s">
        <v>20</v>
      </c>
      <c r="E1006" t="s">
        <v>68</v>
      </c>
      <c r="F1006" s="3">
        <v>44666</v>
      </c>
      <c r="G1006" s="8">
        <v>8232</v>
      </c>
      <c r="H1006">
        <v>2</v>
      </c>
      <c r="I1006">
        <v>115</v>
      </c>
      <c r="P1006" s="4"/>
    </row>
    <row r="1007" spans="3:16" x14ac:dyDescent="0.3">
      <c r="C1007" t="s">
        <v>35</v>
      </c>
      <c r="D1007" t="s">
        <v>23</v>
      </c>
      <c r="E1007" t="s">
        <v>60</v>
      </c>
      <c r="F1007" s="3">
        <v>44666</v>
      </c>
      <c r="G1007" s="8">
        <v>38388</v>
      </c>
      <c r="H1007">
        <v>167</v>
      </c>
      <c r="I1007">
        <v>873</v>
      </c>
      <c r="P1007" s="4"/>
    </row>
    <row r="1008" spans="3:16" x14ac:dyDescent="0.3">
      <c r="C1008" t="s">
        <v>47</v>
      </c>
      <c r="D1008" t="s">
        <v>22</v>
      </c>
      <c r="E1008" t="s">
        <v>70</v>
      </c>
      <c r="F1008" s="3">
        <v>44667</v>
      </c>
      <c r="G1008" s="8">
        <v>53256</v>
      </c>
      <c r="H1008">
        <v>198</v>
      </c>
      <c r="I1008">
        <v>784</v>
      </c>
      <c r="P1008" s="4"/>
    </row>
    <row r="1009" spans="3:16" x14ac:dyDescent="0.3">
      <c r="C1009" t="s">
        <v>51</v>
      </c>
      <c r="D1009" t="s">
        <v>20</v>
      </c>
      <c r="E1009" t="s">
        <v>72</v>
      </c>
      <c r="F1009" s="3">
        <v>44667</v>
      </c>
      <c r="G1009" s="8">
        <v>2520</v>
      </c>
      <c r="H1009">
        <v>106</v>
      </c>
      <c r="I1009">
        <v>70</v>
      </c>
      <c r="P1009" s="4"/>
    </row>
    <row r="1010" spans="3:16" x14ac:dyDescent="0.3">
      <c r="C1010" t="s">
        <v>31</v>
      </c>
      <c r="D1010" t="s">
        <v>21</v>
      </c>
      <c r="E1010" t="s">
        <v>57</v>
      </c>
      <c r="F1010" s="3">
        <v>44667</v>
      </c>
      <c r="G1010" s="8">
        <v>35672</v>
      </c>
      <c r="H1010">
        <v>31</v>
      </c>
      <c r="I1010">
        <v>446</v>
      </c>
      <c r="P1010" s="4"/>
    </row>
    <row r="1011" spans="3:16" x14ac:dyDescent="0.3">
      <c r="C1011" t="s">
        <v>46</v>
      </c>
      <c r="D1011" t="s">
        <v>22</v>
      </c>
      <c r="E1011" t="s">
        <v>69</v>
      </c>
      <c r="F1011" s="3">
        <v>44667</v>
      </c>
      <c r="G1011" s="8">
        <v>28532</v>
      </c>
      <c r="H1011">
        <v>446</v>
      </c>
      <c r="I1011">
        <v>223</v>
      </c>
      <c r="P1011" s="4"/>
    </row>
    <row r="1012" spans="3:16" x14ac:dyDescent="0.3">
      <c r="C1012" t="s">
        <v>36</v>
      </c>
      <c r="D1012" t="s">
        <v>19</v>
      </c>
      <c r="E1012" t="s">
        <v>65</v>
      </c>
      <c r="F1012" s="3">
        <v>44667</v>
      </c>
      <c r="G1012" s="8">
        <v>6552</v>
      </c>
      <c r="H1012">
        <v>106</v>
      </c>
      <c r="I1012">
        <v>97</v>
      </c>
      <c r="P1012" s="4"/>
    </row>
    <row r="1013" spans="3:16" x14ac:dyDescent="0.3">
      <c r="C1013" t="s">
        <v>47</v>
      </c>
      <c r="D1013" t="s">
        <v>22</v>
      </c>
      <c r="E1013" t="s">
        <v>61</v>
      </c>
      <c r="F1013" s="3">
        <v>44667</v>
      </c>
      <c r="G1013" s="8">
        <v>33012</v>
      </c>
      <c r="H1013">
        <v>262</v>
      </c>
      <c r="I1013">
        <v>551</v>
      </c>
      <c r="P1013" s="4"/>
    </row>
    <row r="1014" spans="3:16" x14ac:dyDescent="0.3">
      <c r="C1014" t="s">
        <v>29</v>
      </c>
      <c r="D1014" t="s">
        <v>22</v>
      </c>
      <c r="E1014" t="s">
        <v>54</v>
      </c>
      <c r="F1014" s="3">
        <v>44667</v>
      </c>
      <c r="G1014" s="8">
        <v>23800</v>
      </c>
      <c r="H1014">
        <v>30</v>
      </c>
      <c r="I1014">
        <v>192</v>
      </c>
      <c r="P1014" s="4"/>
    </row>
    <row r="1015" spans="3:16" x14ac:dyDescent="0.3">
      <c r="C1015" t="s">
        <v>44</v>
      </c>
      <c r="D1015" t="s">
        <v>25</v>
      </c>
      <c r="E1015" t="s">
        <v>59</v>
      </c>
      <c r="F1015" s="3">
        <v>44667</v>
      </c>
      <c r="G1015" s="8">
        <v>28000</v>
      </c>
      <c r="H1015">
        <v>5</v>
      </c>
      <c r="I1015">
        <v>875</v>
      </c>
      <c r="P1015" s="4"/>
    </row>
    <row r="1016" spans="3:16" x14ac:dyDescent="0.3">
      <c r="C1016" t="s">
        <v>46</v>
      </c>
      <c r="D1016" t="s">
        <v>23</v>
      </c>
      <c r="E1016" t="s">
        <v>63</v>
      </c>
      <c r="F1016" s="3">
        <v>44667</v>
      </c>
      <c r="G1016" s="8">
        <v>8120</v>
      </c>
      <c r="H1016">
        <v>162</v>
      </c>
      <c r="I1016">
        <v>89</v>
      </c>
      <c r="P1016" s="4"/>
    </row>
    <row r="1017" spans="3:16" x14ac:dyDescent="0.3">
      <c r="C1017" t="s">
        <v>36</v>
      </c>
      <c r="D1017" t="s">
        <v>22</v>
      </c>
      <c r="E1017" t="s">
        <v>70</v>
      </c>
      <c r="F1017" s="3">
        <v>44667</v>
      </c>
      <c r="G1017" s="8">
        <v>33348</v>
      </c>
      <c r="H1017">
        <v>306</v>
      </c>
      <c r="I1017">
        <v>439</v>
      </c>
      <c r="P1017" s="4"/>
    </row>
    <row r="1018" spans="3:16" x14ac:dyDescent="0.3">
      <c r="C1018" t="s">
        <v>30</v>
      </c>
      <c r="D1018" t="s">
        <v>22</v>
      </c>
      <c r="E1018" t="s">
        <v>54</v>
      </c>
      <c r="F1018" s="3">
        <v>44667</v>
      </c>
      <c r="G1018" s="8">
        <v>7504</v>
      </c>
      <c r="H1018">
        <v>171</v>
      </c>
      <c r="I1018">
        <v>79</v>
      </c>
      <c r="P1018" s="4"/>
    </row>
    <row r="1019" spans="3:16" x14ac:dyDescent="0.3">
      <c r="C1019" t="s">
        <v>40</v>
      </c>
      <c r="D1019" t="s">
        <v>23</v>
      </c>
      <c r="E1019" t="s">
        <v>61</v>
      </c>
      <c r="F1019" s="3">
        <v>44667</v>
      </c>
      <c r="G1019" s="8">
        <v>37408</v>
      </c>
      <c r="H1019">
        <v>293</v>
      </c>
      <c r="I1019">
        <v>446</v>
      </c>
      <c r="P1019" s="4"/>
    </row>
    <row r="1020" spans="3:16" x14ac:dyDescent="0.3">
      <c r="C1020" t="s">
        <v>29</v>
      </c>
      <c r="D1020" t="s">
        <v>22</v>
      </c>
      <c r="E1020" t="s">
        <v>59</v>
      </c>
      <c r="F1020" s="3">
        <v>44667</v>
      </c>
      <c r="G1020" s="8">
        <v>22484</v>
      </c>
      <c r="H1020">
        <v>154</v>
      </c>
      <c r="I1020">
        <v>625</v>
      </c>
      <c r="P1020" s="4"/>
    </row>
    <row r="1021" spans="3:16" x14ac:dyDescent="0.3">
      <c r="C1021" t="s">
        <v>30</v>
      </c>
      <c r="D1021" t="s">
        <v>22</v>
      </c>
      <c r="E1021" t="s">
        <v>53</v>
      </c>
      <c r="F1021" s="3">
        <v>44667</v>
      </c>
      <c r="G1021" s="8">
        <v>24248</v>
      </c>
      <c r="H1021">
        <v>12</v>
      </c>
      <c r="I1021">
        <v>674</v>
      </c>
      <c r="P1021" s="4"/>
    </row>
    <row r="1022" spans="3:16" x14ac:dyDescent="0.3">
      <c r="C1022" t="s">
        <v>48</v>
      </c>
      <c r="D1022" t="s">
        <v>21</v>
      </c>
      <c r="E1022" t="s">
        <v>57</v>
      </c>
      <c r="F1022" s="3">
        <v>44667</v>
      </c>
      <c r="G1022" s="8">
        <v>20216</v>
      </c>
      <c r="H1022">
        <v>154</v>
      </c>
      <c r="I1022">
        <v>266</v>
      </c>
      <c r="P1022" s="4"/>
    </row>
    <row r="1023" spans="3:16" x14ac:dyDescent="0.3">
      <c r="C1023" t="s">
        <v>41</v>
      </c>
      <c r="D1023" t="s">
        <v>21</v>
      </c>
      <c r="E1023" t="s">
        <v>64</v>
      </c>
      <c r="F1023" s="3">
        <v>44667</v>
      </c>
      <c r="G1023" s="8">
        <v>30324</v>
      </c>
      <c r="H1023">
        <v>239</v>
      </c>
      <c r="I1023">
        <v>237</v>
      </c>
      <c r="P1023" s="4"/>
    </row>
    <row r="1024" spans="3:16" x14ac:dyDescent="0.3">
      <c r="C1024" t="s">
        <v>44</v>
      </c>
      <c r="D1024" t="s">
        <v>21</v>
      </c>
      <c r="E1024" t="s">
        <v>55</v>
      </c>
      <c r="F1024" s="3">
        <v>44667</v>
      </c>
      <c r="G1024" s="8">
        <v>31052</v>
      </c>
      <c r="H1024">
        <v>125</v>
      </c>
      <c r="I1024">
        <v>353</v>
      </c>
      <c r="P1024" s="4"/>
    </row>
    <row r="1025" spans="3:16" x14ac:dyDescent="0.3">
      <c r="C1025" t="s">
        <v>45</v>
      </c>
      <c r="D1025" t="s">
        <v>19</v>
      </c>
      <c r="E1025" t="s">
        <v>60</v>
      </c>
      <c r="F1025" s="3">
        <v>44667</v>
      </c>
      <c r="G1025" s="8">
        <v>37548</v>
      </c>
      <c r="H1025">
        <v>181</v>
      </c>
      <c r="I1025">
        <v>626</v>
      </c>
      <c r="P1025" s="4"/>
    </row>
    <row r="1026" spans="3:16" x14ac:dyDescent="0.3">
      <c r="C1026" t="s">
        <v>28</v>
      </c>
      <c r="D1026" t="s">
        <v>23</v>
      </c>
      <c r="E1026" t="s">
        <v>56</v>
      </c>
      <c r="F1026" s="3">
        <v>44667</v>
      </c>
      <c r="G1026" s="8">
        <v>3863.9999999999995</v>
      </c>
      <c r="H1026">
        <v>163</v>
      </c>
      <c r="I1026">
        <v>57</v>
      </c>
      <c r="P1026" s="4"/>
    </row>
    <row r="1027" spans="3:16" x14ac:dyDescent="0.3">
      <c r="C1027" t="s">
        <v>43</v>
      </c>
      <c r="D1027" t="s">
        <v>22</v>
      </c>
      <c r="E1027" t="s">
        <v>70</v>
      </c>
      <c r="F1027" s="3">
        <v>44667</v>
      </c>
      <c r="G1027" s="8">
        <v>21111.999999999996</v>
      </c>
      <c r="H1027">
        <v>27</v>
      </c>
      <c r="I1027">
        <v>278</v>
      </c>
      <c r="P1027" s="4"/>
    </row>
    <row r="1028" spans="3:16" x14ac:dyDescent="0.3">
      <c r="C1028" t="s">
        <v>50</v>
      </c>
      <c r="D1028" t="s">
        <v>25</v>
      </c>
      <c r="E1028" t="s">
        <v>60</v>
      </c>
      <c r="F1028" s="3">
        <v>44667</v>
      </c>
      <c r="G1028" s="8">
        <v>73416</v>
      </c>
      <c r="H1028">
        <v>275</v>
      </c>
      <c r="I1028">
        <v>1669</v>
      </c>
      <c r="P1028" s="4"/>
    </row>
    <row r="1029" spans="3:16" x14ac:dyDescent="0.3">
      <c r="C1029" t="s">
        <v>47</v>
      </c>
      <c r="D1029" t="s">
        <v>22</v>
      </c>
      <c r="E1029" t="s">
        <v>55</v>
      </c>
      <c r="F1029" s="3">
        <v>44667</v>
      </c>
      <c r="G1029" s="8">
        <v>5320</v>
      </c>
      <c r="H1029">
        <v>161</v>
      </c>
      <c r="I1029">
        <v>61</v>
      </c>
      <c r="P1029" s="4"/>
    </row>
    <row r="1030" spans="3:16" x14ac:dyDescent="0.3">
      <c r="C1030" t="s">
        <v>52</v>
      </c>
      <c r="D1030" t="s">
        <v>23</v>
      </c>
      <c r="E1030" t="s">
        <v>61</v>
      </c>
      <c r="F1030" s="3">
        <v>44667</v>
      </c>
      <c r="G1030" s="8">
        <v>4620</v>
      </c>
      <c r="H1030">
        <v>91</v>
      </c>
      <c r="I1030">
        <v>83</v>
      </c>
      <c r="P1030" s="4"/>
    </row>
    <row r="1031" spans="3:16" x14ac:dyDescent="0.3">
      <c r="C1031" t="s">
        <v>48</v>
      </c>
      <c r="D1031" t="s">
        <v>21</v>
      </c>
      <c r="E1031" t="s">
        <v>53</v>
      </c>
      <c r="F1031" s="3">
        <v>44667</v>
      </c>
      <c r="G1031" s="8">
        <v>18676</v>
      </c>
      <c r="H1031">
        <v>101</v>
      </c>
      <c r="I1031">
        <v>667</v>
      </c>
      <c r="P1031" s="4"/>
    </row>
    <row r="1032" spans="3:16" x14ac:dyDescent="0.3">
      <c r="C1032" t="s">
        <v>39</v>
      </c>
      <c r="D1032" t="s">
        <v>23</v>
      </c>
      <c r="E1032" t="s">
        <v>65</v>
      </c>
      <c r="F1032" s="3">
        <v>44667</v>
      </c>
      <c r="G1032" s="8">
        <v>18704</v>
      </c>
      <c r="H1032">
        <v>25</v>
      </c>
      <c r="I1032">
        <v>293</v>
      </c>
      <c r="P1032" s="4"/>
    </row>
    <row r="1033" spans="3:16" x14ac:dyDescent="0.3">
      <c r="C1033" t="s">
        <v>42</v>
      </c>
      <c r="D1033" t="s">
        <v>21</v>
      </c>
      <c r="E1033" t="s">
        <v>64</v>
      </c>
      <c r="F1033" s="3">
        <v>44667</v>
      </c>
      <c r="G1033" s="8">
        <v>2408</v>
      </c>
      <c r="H1033">
        <v>19</v>
      </c>
      <c r="I1033">
        <v>21</v>
      </c>
      <c r="P1033" s="4"/>
    </row>
    <row r="1034" spans="3:16" x14ac:dyDescent="0.3">
      <c r="C1034" t="s">
        <v>34</v>
      </c>
      <c r="D1034" t="s">
        <v>19</v>
      </c>
      <c r="E1034" t="s">
        <v>71</v>
      </c>
      <c r="F1034" s="3">
        <v>44670</v>
      </c>
      <c r="G1034" s="8">
        <v>52360</v>
      </c>
      <c r="H1034">
        <v>133</v>
      </c>
      <c r="I1034">
        <v>770</v>
      </c>
      <c r="P1034" s="4"/>
    </row>
    <row r="1035" spans="3:16" x14ac:dyDescent="0.3">
      <c r="C1035" t="s">
        <v>46</v>
      </c>
      <c r="D1035" t="s">
        <v>19</v>
      </c>
      <c r="E1035" t="s">
        <v>66</v>
      </c>
      <c r="F1035" s="3">
        <v>44670</v>
      </c>
      <c r="G1035" s="8">
        <v>47712</v>
      </c>
      <c r="H1035">
        <v>159</v>
      </c>
      <c r="I1035">
        <v>459</v>
      </c>
      <c r="P1035" s="4"/>
    </row>
    <row r="1036" spans="3:16" x14ac:dyDescent="0.3">
      <c r="C1036" t="s">
        <v>40</v>
      </c>
      <c r="D1036" t="s">
        <v>19</v>
      </c>
      <c r="E1036" t="s">
        <v>64</v>
      </c>
      <c r="F1036" s="3">
        <v>44670</v>
      </c>
      <c r="G1036" s="8">
        <v>18536</v>
      </c>
      <c r="H1036">
        <v>244</v>
      </c>
      <c r="I1036">
        <v>145</v>
      </c>
      <c r="P1036" s="4"/>
    </row>
    <row r="1037" spans="3:16" x14ac:dyDescent="0.3">
      <c r="C1037" t="s">
        <v>29</v>
      </c>
      <c r="D1037" t="s">
        <v>20</v>
      </c>
      <c r="E1037" t="s">
        <v>67</v>
      </c>
      <c r="F1037" s="3">
        <v>44670</v>
      </c>
      <c r="G1037" s="8">
        <v>21168</v>
      </c>
      <c r="H1037">
        <v>72</v>
      </c>
      <c r="I1037">
        <v>252</v>
      </c>
      <c r="P1037" s="4"/>
    </row>
    <row r="1038" spans="3:16" x14ac:dyDescent="0.3">
      <c r="C1038" t="s">
        <v>50</v>
      </c>
      <c r="D1038" t="s">
        <v>20</v>
      </c>
      <c r="E1038" t="s">
        <v>68</v>
      </c>
      <c r="F1038" s="3">
        <v>44670</v>
      </c>
      <c r="G1038" s="8">
        <v>36260</v>
      </c>
      <c r="H1038">
        <v>56</v>
      </c>
      <c r="I1038">
        <v>378</v>
      </c>
      <c r="P1038" s="4"/>
    </row>
    <row r="1039" spans="3:16" x14ac:dyDescent="0.3">
      <c r="C1039" t="s">
        <v>31</v>
      </c>
      <c r="D1039" t="s">
        <v>20</v>
      </c>
      <c r="E1039" t="s">
        <v>55</v>
      </c>
      <c r="F1039" s="3">
        <v>44670</v>
      </c>
      <c r="G1039" s="8">
        <v>49196</v>
      </c>
      <c r="H1039">
        <v>338</v>
      </c>
      <c r="I1039">
        <v>560</v>
      </c>
      <c r="P1039" s="4"/>
    </row>
    <row r="1040" spans="3:16" x14ac:dyDescent="0.3">
      <c r="C1040" t="s">
        <v>42</v>
      </c>
      <c r="D1040" t="s">
        <v>25</v>
      </c>
      <c r="E1040" t="s">
        <v>69</v>
      </c>
      <c r="F1040" s="3">
        <v>44670</v>
      </c>
      <c r="G1040" s="8">
        <v>27272</v>
      </c>
      <c r="H1040">
        <v>172</v>
      </c>
      <c r="I1040">
        <v>273</v>
      </c>
      <c r="P1040" s="4"/>
    </row>
    <row r="1041" spans="3:16" x14ac:dyDescent="0.3">
      <c r="C1041" t="s">
        <v>29</v>
      </c>
      <c r="D1041" t="s">
        <v>25</v>
      </c>
      <c r="E1041" t="s">
        <v>67</v>
      </c>
      <c r="F1041" s="3">
        <v>44670</v>
      </c>
      <c r="G1041" s="8">
        <v>15092</v>
      </c>
      <c r="H1041">
        <v>81</v>
      </c>
      <c r="I1041">
        <v>252</v>
      </c>
      <c r="P1041" s="4"/>
    </row>
    <row r="1042" spans="3:16" x14ac:dyDescent="0.3">
      <c r="C1042" t="s">
        <v>44</v>
      </c>
      <c r="D1042" t="s">
        <v>20</v>
      </c>
      <c r="E1042" t="s">
        <v>59</v>
      </c>
      <c r="F1042" s="3">
        <v>44670</v>
      </c>
      <c r="G1042" s="8">
        <v>20552</v>
      </c>
      <c r="H1042">
        <v>82</v>
      </c>
      <c r="I1042">
        <v>367</v>
      </c>
      <c r="P1042" s="4"/>
    </row>
    <row r="1043" spans="3:16" x14ac:dyDescent="0.3">
      <c r="C1043" t="s">
        <v>40</v>
      </c>
      <c r="D1043" t="s">
        <v>19</v>
      </c>
      <c r="E1043" t="s">
        <v>67</v>
      </c>
      <c r="F1043" s="3">
        <v>44670</v>
      </c>
      <c r="G1043" s="8">
        <v>18228</v>
      </c>
      <c r="H1043">
        <v>20</v>
      </c>
      <c r="I1043">
        <v>269</v>
      </c>
      <c r="P1043" s="4"/>
    </row>
    <row r="1044" spans="3:16" x14ac:dyDescent="0.3">
      <c r="C1044" t="s">
        <v>28</v>
      </c>
      <c r="D1044" t="s">
        <v>19</v>
      </c>
      <c r="E1044" t="s">
        <v>70</v>
      </c>
      <c r="F1044" s="3">
        <v>44670</v>
      </c>
      <c r="G1044" s="8">
        <v>11004</v>
      </c>
      <c r="H1044">
        <v>128</v>
      </c>
      <c r="I1044">
        <v>138</v>
      </c>
      <c r="P1044" s="4"/>
    </row>
    <row r="1045" spans="3:16" x14ac:dyDescent="0.3">
      <c r="C1045" t="s">
        <v>49</v>
      </c>
      <c r="D1045" t="s">
        <v>19</v>
      </c>
      <c r="E1045" t="s">
        <v>74</v>
      </c>
      <c r="F1045" s="3">
        <v>44670</v>
      </c>
      <c r="G1045" s="8">
        <v>43624</v>
      </c>
      <c r="H1045">
        <v>8</v>
      </c>
      <c r="I1045">
        <v>779</v>
      </c>
      <c r="P1045" s="4"/>
    </row>
    <row r="1046" spans="3:16" x14ac:dyDescent="0.3">
      <c r="C1046" t="s">
        <v>33</v>
      </c>
      <c r="D1046" t="s">
        <v>21</v>
      </c>
      <c r="E1046" t="s">
        <v>62</v>
      </c>
      <c r="F1046" s="3">
        <v>44670</v>
      </c>
      <c r="G1046" s="8">
        <v>22484</v>
      </c>
      <c r="H1046">
        <v>7</v>
      </c>
      <c r="I1046">
        <v>256</v>
      </c>
      <c r="P1046" s="4"/>
    </row>
    <row r="1047" spans="3:16" x14ac:dyDescent="0.3">
      <c r="C1047" t="s">
        <v>44</v>
      </c>
      <c r="D1047" t="s">
        <v>21</v>
      </c>
      <c r="E1047" t="s">
        <v>56</v>
      </c>
      <c r="F1047" s="3">
        <v>44671</v>
      </c>
      <c r="G1047" s="8">
        <v>9884</v>
      </c>
      <c r="H1047">
        <v>64</v>
      </c>
      <c r="I1047">
        <v>155</v>
      </c>
      <c r="P1047" s="4"/>
    </row>
    <row r="1048" spans="3:16" x14ac:dyDescent="0.3">
      <c r="C1048" t="s">
        <v>32</v>
      </c>
      <c r="D1048" t="s">
        <v>21</v>
      </c>
      <c r="E1048" t="s">
        <v>60</v>
      </c>
      <c r="F1048" s="3">
        <v>44671</v>
      </c>
      <c r="G1048" s="8">
        <v>24556</v>
      </c>
      <c r="H1048">
        <v>9</v>
      </c>
      <c r="I1048">
        <v>410</v>
      </c>
      <c r="P1048" s="4"/>
    </row>
    <row r="1049" spans="3:16" x14ac:dyDescent="0.3">
      <c r="C1049" t="s">
        <v>43</v>
      </c>
      <c r="D1049" t="s">
        <v>21</v>
      </c>
      <c r="E1049" t="s">
        <v>66</v>
      </c>
      <c r="F1049" s="3">
        <v>44671</v>
      </c>
      <c r="G1049" s="8">
        <v>11228</v>
      </c>
      <c r="H1049">
        <v>151</v>
      </c>
      <c r="I1049">
        <v>128</v>
      </c>
      <c r="P1049" s="4"/>
    </row>
    <row r="1050" spans="3:16" x14ac:dyDescent="0.3">
      <c r="C1050" t="s">
        <v>49</v>
      </c>
      <c r="D1050" t="s">
        <v>19</v>
      </c>
      <c r="E1050" t="s">
        <v>57</v>
      </c>
      <c r="F1050" s="3">
        <v>44671</v>
      </c>
      <c r="G1050" s="8">
        <v>32676</v>
      </c>
      <c r="H1050">
        <v>142</v>
      </c>
      <c r="I1050">
        <v>454</v>
      </c>
      <c r="P1050" s="4"/>
    </row>
    <row r="1051" spans="3:16" x14ac:dyDescent="0.3">
      <c r="C1051" t="s">
        <v>44</v>
      </c>
      <c r="D1051" t="s">
        <v>19</v>
      </c>
      <c r="E1051" t="s">
        <v>58</v>
      </c>
      <c r="F1051" s="3">
        <v>44671</v>
      </c>
      <c r="G1051" s="8">
        <v>35140</v>
      </c>
      <c r="H1051">
        <v>280</v>
      </c>
      <c r="I1051">
        <v>586</v>
      </c>
      <c r="P1051" s="4"/>
    </row>
    <row r="1052" spans="3:16" x14ac:dyDescent="0.3">
      <c r="C1052" t="s">
        <v>28</v>
      </c>
      <c r="D1052" t="s">
        <v>25</v>
      </c>
      <c r="E1052" t="s">
        <v>68</v>
      </c>
      <c r="F1052" s="3">
        <v>44671</v>
      </c>
      <c r="G1052" s="8">
        <v>22512</v>
      </c>
      <c r="H1052">
        <v>33</v>
      </c>
      <c r="I1052">
        <v>256</v>
      </c>
      <c r="P1052" s="4"/>
    </row>
    <row r="1053" spans="3:16" x14ac:dyDescent="0.3">
      <c r="C1053" t="s">
        <v>42</v>
      </c>
      <c r="D1053" t="s">
        <v>21</v>
      </c>
      <c r="E1053" t="s">
        <v>60</v>
      </c>
      <c r="F1053" s="3">
        <v>44671</v>
      </c>
      <c r="G1053" s="8">
        <v>5208</v>
      </c>
      <c r="H1053">
        <v>7</v>
      </c>
      <c r="I1053">
        <v>77</v>
      </c>
      <c r="P1053" s="4"/>
    </row>
    <row r="1054" spans="3:16" x14ac:dyDescent="0.3">
      <c r="C1054" t="s">
        <v>49</v>
      </c>
      <c r="D1054" t="s">
        <v>19</v>
      </c>
      <c r="E1054" t="s">
        <v>68</v>
      </c>
      <c r="F1054" s="3">
        <v>44671</v>
      </c>
      <c r="G1054" s="8">
        <v>37128</v>
      </c>
      <c r="H1054">
        <v>188</v>
      </c>
      <c r="I1054">
        <v>387</v>
      </c>
      <c r="P1054" s="4"/>
    </row>
    <row r="1055" spans="3:16" x14ac:dyDescent="0.3">
      <c r="C1055" t="s">
        <v>31</v>
      </c>
      <c r="D1055" t="s">
        <v>21</v>
      </c>
      <c r="E1055" t="s">
        <v>69</v>
      </c>
      <c r="F1055" s="3">
        <v>44671</v>
      </c>
      <c r="G1055" s="8">
        <v>16184.000000000002</v>
      </c>
      <c r="H1055">
        <v>96</v>
      </c>
      <c r="I1055">
        <v>162</v>
      </c>
      <c r="P1055" s="4"/>
    </row>
    <row r="1056" spans="3:16" x14ac:dyDescent="0.3">
      <c r="C1056" t="s">
        <v>34</v>
      </c>
      <c r="D1056" t="s">
        <v>23</v>
      </c>
      <c r="E1056" t="s">
        <v>66</v>
      </c>
      <c r="F1056" s="3">
        <v>44671</v>
      </c>
      <c r="G1056" s="8">
        <v>42420</v>
      </c>
      <c r="H1056">
        <v>169</v>
      </c>
      <c r="I1056">
        <v>442</v>
      </c>
      <c r="P1056" s="4"/>
    </row>
    <row r="1057" spans="3:16" x14ac:dyDescent="0.3">
      <c r="C1057" t="s">
        <v>37</v>
      </c>
      <c r="D1057" t="s">
        <v>22</v>
      </c>
      <c r="E1057" t="s">
        <v>59</v>
      </c>
      <c r="F1057" s="3">
        <v>44671</v>
      </c>
      <c r="G1057" s="8">
        <v>23716</v>
      </c>
      <c r="H1057">
        <v>25</v>
      </c>
      <c r="I1057">
        <v>539</v>
      </c>
      <c r="P1057" s="4"/>
    </row>
    <row r="1058" spans="3:16" x14ac:dyDescent="0.3">
      <c r="C1058" t="s">
        <v>39</v>
      </c>
      <c r="D1058" t="s">
        <v>23</v>
      </c>
      <c r="E1058" t="s">
        <v>69</v>
      </c>
      <c r="F1058" s="3">
        <v>44671</v>
      </c>
      <c r="G1058" s="8">
        <v>10444</v>
      </c>
      <c r="H1058">
        <v>175</v>
      </c>
      <c r="I1058">
        <v>105</v>
      </c>
      <c r="P1058" s="4"/>
    </row>
    <row r="1059" spans="3:16" x14ac:dyDescent="0.3">
      <c r="C1059" t="s">
        <v>30</v>
      </c>
      <c r="D1059" t="s">
        <v>22</v>
      </c>
      <c r="E1059" t="s">
        <v>72</v>
      </c>
      <c r="F1059" s="3">
        <v>44671</v>
      </c>
      <c r="G1059" s="8">
        <v>30744</v>
      </c>
      <c r="H1059">
        <v>51</v>
      </c>
      <c r="I1059">
        <v>769</v>
      </c>
      <c r="P1059" s="4"/>
    </row>
    <row r="1060" spans="3:16" x14ac:dyDescent="0.3">
      <c r="C1060" t="s">
        <v>38</v>
      </c>
      <c r="D1060" t="s">
        <v>21</v>
      </c>
      <c r="E1060" t="s">
        <v>60</v>
      </c>
      <c r="F1060" s="3">
        <v>44671</v>
      </c>
      <c r="G1060" s="8">
        <v>11144</v>
      </c>
      <c r="H1060">
        <v>98</v>
      </c>
      <c r="I1060">
        <v>164</v>
      </c>
      <c r="P1060" s="4"/>
    </row>
    <row r="1061" spans="3:16" x14ac:dyDescent="0.3">
      <c r="C1061" t="s">
        <v>34</v>
      </c>
      <c r="D1061" t="s">
        <v>22</v>
      </c>
      <c r="E1061" t="s">
        <v>74</v>
      </c>
      <c r="F1061" s="3">
        <v>44671</v>
      </c>
      <c r="G1061" s="8">
        <v>16492</v>
      </c>
      <c r="H1061">
        <v>247</v>
      </c>
      <c r="I1061">
        <v>516</v>
      </c>
      <c r="P1061" s="4"/>
    </row>
    <row r="1062" spans="3:16" x14ac:dyDescent="0.3">
      <c r="C1062" t="s">
        <v>48</v>
      </c>
      <c r="D1062" t="s">
        <v>20</v>
      </c>
      <c r="E1062" t="s">
        <v>62</v>
      </c>
      <c r="F1062" s="3">
        <v>44671</v>
      </c>
      <c r="G1062" s="8">
        <v>5907.9999999999991</v>
      </c>
      <c r="H1062">
        <v>111</v>
      </c>
      <c r="I1062">
        <v>78</v>
      </c>
      <c r="P1062" s="4"/>
    </row>
    <row r="1063" spans="3:16" x14ac:dyDescent="0.3">
      <c r="C1063" t="s">
        <v>32</v>
      </c>
      <c r="D1063" t="s">
        <v>20</v>
      </c>
      <c r="E1063" t="s">
        <v>73</v>
      </c>
      <c r="F1063" s="3">
        <v>44671</v>
      </c>
      <c r="G1063" s="8">
        <v>48160</v>
      </c>
      <c r="H1063">
        <v>255</v>
      </c>
      <c r="I1063">
        <v>416</v>
      </c>
      <c r="P1063" s="4"/>
    </row>
    <row r="1064" spans="3:16" x14ac:dyDescent="0.3">
      <c r="C1064" t="s">
        <v>44</v>
      </c>
      <c r="D1064" t="s">
        <v>20</v>
      </c>
      <c r="E1064" t="s">
        <v>65</v>
      </c>
      <c r="F1064" s="3">
        <v>44671</v>
      </c>
      <c r="G1064" s="8">
        <v>17360</v>
      </c>
      <c r="H1064">
        <v>277</v>
      </c>
      <c r="I1064">
        <v>310</v>
      </c>
      <c r="P1064" s="4"/>
    </row>
    <row r="1065" spans="3:16" x14ac:dyDescent="0.3">
      <c r="C1065" t="s">
        <v>46</v>
      </c>
      <c r="D1065" t="s">
        <v>25</v>
      </c>
      <c r="E1065" t="s">
        <v>62</v>
      </c>
      <c r="F1065" s="3">
        <v>44671</v>
      </c>
      <c r="G1065" s="8">
        <v>10556</v>
      </c>
      <c r="H1065">
        <v>526</v>
      </c>
      <c r="I1065">
        <v>126</v>
      </c>
      <c r="P1065" s="4"/>
    </row>
    <row r="1066" spans="3:16" x14ac:dyDescent="0.3">
      <c r="C1066" t="s">
        <v>45</v>
      </c>
      <c r="D1066" t="s">
        <v>25</v>
      </c>
      <c r="E1066" t="s">
        <v>53</v>
      </c>
      <c r="F1066" s="3">
        <v>44672</v>
      </c>
      <c r="G1066" s="8">
        <v>31724.000000000004</v>
      </c>
      <c r="H1066">
        <v>377</v>
      </c>
      <c r="I1066">
        <v>1322</v>
      </c>
      <c r="P1066" s="4"/>
    </row>
    <row r="1067" spans="3:16" x14ac:dyDescent="0.3">
      <c r="C1067" t="s">
        <v>44</v>
      </c>
      <c r="D1067" t="s">
        <v>25</v>
      </c>
      <c r="E1067" t="s">
        <v>66</v>
      </c>
      <c r="F1067" s="3">
        <v>44672</v>
      </c>
      <c r="G1067" s="8">
        <v>4312</v>
      </c>
      <c r="H1067">
        <v>298</v>
      </c>
      <c r="I1067">
        <v>45</v>
      </c>
      <c r="P1067" s="4"/>
    </row>
    <row r="1068" spans="3:16" x14ac:dyDescent="0.3">
      <c r="C1068" t="s">
        <v>50</v>
      </c>
      <c r="D1068" t="s">
        <v>19</v>
      </c>
      <c r="E1068" t="s">
        <v>56</v>
      </c>
      <c r="F1068" s="3">
        <v>44672</v>
      </c>
      <c r="G1068" s="8">
        <v>34720</v>
      </c>
      <c r="H1068">
        <v>429</v>
      </c>
      <c r="I1068">
        <v>362</v>
      </c>
      <c r="P1068" s="4"/>
    </row>
    <row r="1069" spans="3:16" x14ac:dyDescent="0.3">
      <c r="C1069" t="s">
        <v>49</v>
      </c>
      <c r="D1069" t="s">
        <v>25</v>
      </c>
      <c r="E1069" t="s">
        <v>71</v>
      </c>
      <c r="F1069" s="3">
        <v>44672</v>
      </c>
      <c r="G1069" s="8">
        <v>35868</v>
      </c>
      <c r="H1069">
        <v>15</v>
      </c>
      <c r="I1069">
        <v>427</v>
      </c>
      <c r="P1069" s="4"/>
    </row>
    <row r="1070" spans="3:16" x14ac:dyDescent="0.3">
      <c r="C1070" t="s">
        <v>45</v>
      </c>
      <c r="D1070" t="s">
        <v>21</v>
      </c>
      <c r="E1070" t="s">
        <v>64</v>
      </c>
      <c r="F1070" s="3">
        <v>44672</v>
      </c>
      <c r="G1070" s="8">
        <v>48300</v>
      </c>
      <c r="H1070">
        <v>258</v>
      </c>
      <c r="I1070">
        <v>465</v>
      </c>
      <c r="P1070" s="4"/>
    </row>
    <row r="1071" spans="3:16" x14ac:dyDescent="0.3">
      <c r="C1071" t="s">
        <v>32</v>
      </c>
      <c r="D1071" t="s">
        <v>20</v>
      </c>
      <c r="E1071" t="s">
        <v>65</v>
      </c>
      <c r="F1071" s="3">
        <v>44672</v>
      </c>
      <c r="G1071" s="8">
        <v>17584</v>
      </c>
      <c r="H1071">
        <v>68</v>
      </c>
      <c r="I1071">
        <v>294</v>
      </c>
      <c r="P1071" s="4"/>
    </row>
    <row r="1072" spans="3:16" x14ac:dyDescent="0.3">
      <c r="C1072" t="s">
        <v>42</v>
      </c>
      <c r="D1072" t="s">
        <v>25</v>
      </c>
      <c r="E1072" t="s">
        <v>63</v>
      </c>
      <c r="F1072" s="3">
        <v>44672</v>
      </c>
      <c r="G1072" s="8">
        <v>11508</v>
      </c>
      <c r="H1072">
        <v>84</v>
      </c>
      <c r="I1072">
        <v>96</v>
      </c>
      <c r="P1072" s="4"/>
    </row>
    <row r="1073" spans="3:16" x14ac:dyDescent="0.3">
      <c r="C1073" t="s">
        <v>45</v>
      </c>
      <c r="D1073" t="s">
        <v>25</v>
      </c>
      <c r="E1073" t="s">
        <v>57</v>
      </c>
      <c r="F1073" s="3">
        <v>44672</v>
      </c>
      <c r="G1073" s="8">
        <v>6636</v>
      </c>
      <c r="H1073">
        <v>291</v>
      </c>
      <c r="I1073">
        <v>104</v>
      </c>
      <c r="P1073" s="4"/>
    </row>
    <row r="1074" spans="3:16" x14ac:dyDescent="0.3">
      <c r="C1074" t="s">
        <v>47</v>
      </c>
      <c r="D1074" t="s">
        <v>19</v>
      </c>
      <c r="E1074" t="s">
        <v>74</v>
      </c>
      <c r="F1074" s="3">
        <v>44672</v>
      </c>
      <c r="G1074" s="8">
        <v>2464</v>
      </c>
      <c r="H1074">
        <v>30</v>
      </c>
      <c r="I1074">
        <v>42</v>
      </c>
      <c r="P1074" s="4"/>
    </row>
    <row r="1075" spans="3:16" x14ac:dyDescent="0.3">
      <c r="C1075" t="s">
        <v>39</v>
      </c>
      <c r="D1075" t="s">
        <v>20</v>
      </c>
      <c r="E1075" t="s">
        <v>70</v>
      </c>
      <c r="F1075" s="3">
        <v>44672</v>
      </c>
      <c r="G1075" s="8">
        <v>28084</v>
      </c>
      <c r="H1075">
        <v>124</v>
      </c>
      <c r="I1075">
        <v>469</v>
      </c>
      <c r="P1075" s="4"/>
    </row>
    <row r="1076" spans="3:16" x14ac:dyDescent="0.3">
      <c r="C1076" t="s">
        <v>36</v>
      </c>
      <c r="D1076" t="s">
        <v>21</v>
      </c>
      <c r="E1076" t="s">
        <v>74</v>
      </c>
      <c r="F1076" s="3">
        <v>44672</v>
      </c>
      <c r="G1076" s="8">
        <v>13020</v>
      </c>
      <c r="H1076">
        <v>119</v>
      </c>
      <c r="I1076">
        <v>296</v>
      </c>
      <c r="P1076" s="4"/>
    </row>
    <row r="1077" spans="3:16" x14ac:dyDescent="0.3">
      <c r="C1077" t="s">
        <v>33</v>
      </c>
      <c r="D1077" t="s">
        <v>23</v>
      </c>
      <c r="E1077" t="s">
        <v>72</v>
      </c>
      <c r="F1077" s="3">
        <v>44672</v>
      </c>
      <c r="G1077" s="8">
        <v>22064</v>
      </c>
      <c r="H1077">
        <v>269</v>
      </c>
      <c r="I1077">
        <v>613</v>
      </c>
      <c r="P1077" s="4"/>
    </row>
    <row r="1078" spans="3:16" x14ac:dyDescent="0.3">
      <c r="C1078" t="s">
        <v>34</v>
      </c>
      <c r="D1078" t="s">
        <v>20</v>
      </c>
      <c r="E1078" t="s">
        <v>60</v>
      </c>
      <c r="F1078" s="3">
        <v>44672</v>
      </c>
      <c r="G1078" s="8">
        <v>72156</v>
      </c>
      <c r="H1078">
        <v>148</v>
      </c>
      <c r="I1078">
        <v>1289</v>
      </c>
      <c r="P1078" s="4"/>
    </row>
    <row r="1079" spans="3:16" x14ac:dyDescent="0.3">
      <c r="C1079" t="s">
        <v>42</v>
      </c>
      <c r="D1079" t="s">
        <v>20</v>
      </c>
      <c r="E1079" t="s">
        <v>69</v>
      </c>
      <c r="F1079" s="3">
        <v>44672</v>
      </c>
      <c r="G1079" s="8">
        <v>50372</v>
      </c>
      <c r="H1079">
        <v>254</v>
      </c>
      <c r="I1079">
        <v>394</v>
      </c>
      <c r="P1079" s="4"/>
    </row>
    <row r="1080" spans="3:16" x14ac:dyDescent="0.3">
      <c r="C1080" t="s">
        <v>49</v>
      </c>
      <c r="D1080" t="s">
        <v>25</v>
      </c>
      <c r="E1080" t="s">
        <v>63</v>
      </c>
      <c r="F1080" s="3">
        <v>44672</v>
      </c>
      <c r="G1080" s="8">
        <v>7924</v>
      </c>
      <c r="H1080">
        <v>28</v>
      </c>
      <c r="I1080">
        <v>67</v>
      </c>
      <c r="P1080" s="4"/>
    </row>
    <row r="1081" spans="3:16" x14ac:dyDescent="0.3">
      <c r="C1081" t="s">
        <v>32</v>
      </c>
      <c r="D1081" t="s">
        <v>21</v>
      </c>
      <c r="E1081" t="s">
        <v>57</v>
      </c>
      <c r="F1081" s="3">
        <v>44672</v>
      </c>
      <c r="G1081" s="8">
        <v>26208</v>
      </c>
      <c r="H1081">
        <v>112</v>
      </c>
      <c r="I1081">
        <v>410</v>
      </c>
      <c r="P1081" s="4"/>
    </row>
    <row r="1082" spans="3:16" x14ac:dyDescent="0.3">
      <c r="C1082" t="s">
        <v>39</v>
      </c>
      <c r="D1082" t="s">
        <v>21</v>
      </c>
      <c r="E1082" t="s">
        <v>57</v>
      </c>
      <c r="F1082" s="3">
        <v>44672</v>
      </c>
      <c r="G1082" s="8">
        <v>42728</v>
      </c>
      <c r="H1082">
        <v>213</v>
      </c>
      <c r="I1082">
        <v>629</v>
      </c>
      <c r="P1082" s="4"/>
    </row>
    <row r="1083" spans="3:16" x14ac:dyDescent="0.3">
      <c r="C1083" t="s">
        <v>47</v>
      </c>
      <c r="D1083" t="s">
        <v>20</v>
      </c>
      <c r="E1083" t="s">
        <v>74</v>
      </c>
      <c r="F1083" s="3">
        <v>44672</v>
      </c>
      <c r="G1083" s="8">
        <v>44184</v>
      </c>
      <c r="H1083">
        <v>156</v>
      </c>
      <c r="I1083">
        <v>789</v>
      </c>
      <c r="P1083" s="4"/>
    </row>
    <row r="1084" spans="3:16" x14ac:dyDescent="0.3">
      <c r="C1084" t="s">
        <v>34</v>
      </c>
      <c r="D1084" t="s">
        <v>21</v>
      </c>
      <c r="E1084" t="s">
        <v>58</v>
      </c>
      <c r="F1084" s="3">
        <v>44672</v>
      </c>
      <c r="G1084" s="8">
        <v>17052</v>
      </c>
      <c r="H1084">
        <v>140</v>
      </c>
      <c r="I1084">
        <v>225</v>
      </c>
      <c r="P1084" s="4"/>
    </row>
    <row r="1085" spans="3:16" x14ac:dyDescent="0.3">
      <c r="C1085" t="s">
        <v>28</v>
      </c>
      <c r="D1085" t="s">
        <v>20</v>
      </c>
      <c r="E1085" t="s">
        <v>53</v>
      </c>
      <c r="F1085" s="3">
        <v>44672</v>
      </c>
      <c r="G1085" s="8">
        <v>22232</v>
      </c>
      <c r="H1085">
        <v>440</v>
      </c>
      <c r="I1085">
        <v>464</v>
      </c>
      <c r="P1085" s="4"/>
    </row>
    <row r="1086" spans="3:16" x14ac:dyDescent="0.3">
      <c r="C1086" t="s">
        <v>36</v>
      </c>
      <c r="D1086" t="s">
        <v>23</v>
      </c>
      <c r="E1086" t="s">
        <v>69</v>
      </c>
      <c r="F1086" s="3">
        <v>44673</v>
      </c>
      <c r="G1086" s="8">
        <v>16856</v>
      </c>
      <c r="H1086">
        <v>155</v>
      </c>
      <c r="I1086">
        <v>128</v>
      </c>
      <c r="P1086" s="4"/>
    </row>
    <row r="1087" spans="3:16" x14ac:dyDescent="0.3">
      <c r="C1087" t="s">
        <v>40</v>
      </c>
      <c r="D1087" t="s">
        <v>22</v>
      </c>
      <c r="E1087" t="s">
        <v>56</v>
      </c>
      <c r="F1087" s="3">
        <v>44673</v>
      </c>
      <c r="G1087" s="8">
        <v>29204</v>
      </c>
      <c r="H1087">
        <v>46</v>
      </c>
      <c r="I1087">
        <v>406</v>
      </c>
      <c r="P1087" s="4"/>
    </row>
    <row r="1088" spans="3:16" x14ac:dyDescent="0.3">
      <c r="C1088" t="s">
        <v>31</v>
      </c>
      <c r="D1088" t="s">
        <v>23</v>
      </c>
      <c r="E1088" t="s">
        <v>74</v>
      </c>
      <c r="F1088" s="3">
        <v>44673</v>
      </c>
      <c r="G1088" s="8">
        <v>17892</v>
      </c>
      <c r="H1088">
        <v>179</v>
      </c>
      <c r="I1088">
        <v>373</v>
      </c>
      <c r="P1088" s="4"/>
    </row>
    <row r="1089" spans="3:16" x14ac:dyDescent="0.3">
      <c r="C1089" t="s">
        <v>41</v>
      </c>
      <c r="D1089" t="s">
        <v>25</v>
      </c>
      <c r="E1089" t="s">
        <v>64</v>
      </c>
      <c r="F1089" s="3">
        <v>44673</v>
      </c>
      <c r="G1089" s="8">
        <v>44324</v>
      </c>
      <c r="H1089">
        <v>349</v>
      </c>
      <c r="I1089">
        <v>462</v>
      </c>
      <c r="P1089" s="4"/>
    </row>
    <row r="1090" spans="3:16" x14ac:dyDescent="0.3">
      <c r="C1090" t="s">
        <v>52</v>
      </c>
      <c r="D1090" t="s">
        <v>25</v>
      </c>
      <c r="E1090" t="s">
        <v>58</v>
      </c>
      <c r="F1090" s="3">
        <v>44673</v>
      </c>
      <c r="G1090" s="8">
        <v>4480</v>
      </c>
      <c r="H1090">
        <v>274</v>
      </c>
      <c r="I1090">
        <v>75</v>
      </c>
      <c r="P1090" s="4"/>
    </row>
    <row r="1091" spans="3:16" x14ac:dyDescent="0.3">
      <c r="C1091" t="s">
        <v>49</v>
      </c>
      <c r="D1091" t="s">
        <v>23</v>
      </c>
      <c r="E1091" t="s">
        <v>71</v>
      </c>
      <c r="F1091" s="3">
        <v>44673</v>
      </c>
      <c r="G1091" s="8">
        <v>41188</v>
      </c>
      <c r="H1091">
        <v>48</v>
      </c>
      <c r="I1091">
        <v>430</v>
      </c>
      <c r="P1091" s="4"/>
    </row>
    <row r="1092" spans="3:16" x14ac:dyDescent="0.3">
      <c r="C1092" t="s">
        <v>33</v>
      </c>
      <c r="D1092" t="s">
        <v>20</v>
      </c>
      <c r="E1092" t="s">
        <v>59</v>
      </c>
      <c r="F1092" s="3">
        <v>44673</v>
      </c>
      <c r="G1092" s="8">
        <v>7476</v>
      </c>
      <c r="H1092">
        <v>343</v>
      </c>
      <c r="I1092">
        <v>234</v>
      </c>
      <c r="P1092" s="4"/>
    </row>
    <row r="1093" spans="3:16" x14ac:dyDescent="0.3">
      <c r="C1093" t="s">
        <v>41</v>
      </c>
      <c r="D1093" t="s">
        <v>22</v>
      </c>
      <c r="E1093" t="s">
        <v>56</v>
      </c>
      <c r="F1093" s="3">
        <v>44673</v>
      </c>
      <c r="G1093" s="8">
        <v>48916</v>
      </c>
      <c r="H1093">
        <v>182</v>
      </c>
      <c r="I1093">
        <v>644</v>
      </c>
      <c r="P1093" s="4"/>
    </row>
    <row r="1094" spans="3:16" x14ac:dyDescent="0.3">
      <c r="C1094" t="s">
        <v>47</v>
      </c>
      <c r="D1094" t="s">
        <v>21</v>
      </c>
      <c r="E1094" t="s">
        <v>57</v>
      </c>
      <c r="F1094" s="3">
        <v>44673</v>
      </c>
      <c r="G1094" s="8">
        <v>30828</v>
      </c>
      <c r="H1094">
        <v>173</v>
      </c>
      <c r="I1094">
        <v>482</v>
      </c>
      <c r="P1094" s="4"/>
    </row>
    <row r="1095" spans="3:16" x14ac:dyDescent="0.3">
      <c r="C1095" t="s">
        <v>29</v>
      </c>
      <c r="D1095" t="s">
        <v>21</v>
      </c>
      <c r="E1095" t="s">
        <v>69</v>
      </c>
      <c r="F1095" s="3">
        <v>44673</v>
      </c>
      <c r="G1095" s="8">
        <v>5404</v>
      </c>
      <c r="H1095">
        <v>150</v>
      </c>
      <c r="I1095">
        <v>55</v>
      </c>
      <c r="P1095" s="4"/>
    </row>
    <row r="1096" spans="3:16" x14ac:dyDescent="0.3">
      <c r="C1096" t="s">
        <v>43</v>
      </c>
      <c r="D1096" t="s">
        <v>22</v>
      </c>
      <c r="E1096" t="s">
        <v>63</v>
      </c>
      <c r="F1096" s="3">
        <v>44673</v>
      </c>
      <c r="G1096" s="8">
        <v>28140</v>
      </c>
      <c r="H1096">
        <v>185</v>
      </c>
      <c r="I1096">
        <v>252</v>
      </c>
      <c r="P1096" s="4"/>
    </row>
    <row r="1097" spans="3:16" x14ac:dyDescent="0.3">
      <c r="C1097" t="s">
        <v>28</v>
      </c>
      <c r="D1097" t="s">
        <v>25</v>
      </c>
      <c r="E1097" t="s">
        <v>66</v>
      </c>
      <c r="F1097" s="3">
        <v>44673</v>
      </c>
      <c r="G1097" s="8">
        <v>12712</v>
      </c>
      <c r="H1097">
        <v>323</v>
      </c>
      <c r="I1097">
        <v>114</v>
      </c>
      <c r="P1097" s="4"/>
    </row>
    <row r="1098" spans="3:16" x14ac:dyDescent="0.3">
      <c r="C1098" t="s">
        <v>41</v>
      </c>
      <c r="D1098" t="s">
        <v>25</v>
      </c>
      <c r="E1098" t="s">
        <v>74</v>
      </c>
      <c r="F1098" s="3">
        <v>44673</v>
      </c>
      <c r="G1098" s="8">
        <v>14672</v>
      </c>
      <c r="H1098">
        <v>336</v>
      </c>
      <c r="I1098">
        <v>408</v>
      </c>
      <c r="P1098" s="4"/>
    </row>
    <row r="1099" spans="3:16" x14ac:dyDescent="0.3">
      <c r="C1099" t="s">
        <v>38</v>
      </c>
      <c r="D1099" t="s">
        <v>23</v>
      </c>
      <c r="E1099" t="s">
        <v>53</v>
      </c>
      <c r="F1099" s="3">
        <v>44673</v>
      </c>
      <c r="G1099" s="8">
        <v>61179.999999999993</v>
      </c>
      <c r="H1099">
        <v>160</v>
      </c>
      <c r="I1099">
        <v>1700</v>
      </c>
      <c r="P1099" s="4"/>
    </row>
    <row r="1100" spans="3:16" x14ac:dyDescent="0.3">
      <c r="C1100" t="s">
        <v>49</v>
      </c>
      <c r="D1100" t="s">
        <v>21</v>
      </c>
      <c r="E1100" t="s">
        <v>69</v>
      </c>
      <c r="F1100" s="3">
        <v>44673</v>
      </c>
      <c r="G1100" s="8">
        <v>38668</v>
      </c>
      <c r="H1100">
        <v>227</v>
      </c>
      <c r="I1100">
        <v>323</v>
      </c>
      <c r="P1100" s="4"/>
    </row>
    <row r="1101" spans="3:16" x14ac:dyDescent="0.3">
      <c r="C1101" t="s">
        <v>33</v>
      </c>
      <c r="D1101" t="s">
        <v>19</v>
      </c>
      <c r="E1101" t="s">
        <v>70</v>
      </c>
      <c r="F1101" s="3">
        <v>44673</v>
      </c>
      <c r="G1101" s="8">
        <v>29232</v>
      </c>
      <c r="H1101">
        <v>171</v>
      </c>
      <c r="I1101">
        <v>488</v>
      </c>
      <c r="P1101" s="4"/>
    </row>
    <row r="1102" spans="3:16" x14ac:dyDescent="0.3">
      <c r="C1102" t="s">
        <v>38</v>
      </c>
      <c r="D1102" t="s">
        <v>21</v>
      </c>
      <c r="E1102" t="s">
        <v>57</v>
      </c>
      <c r="F1102" s="3">
        <v>44673</v>
      </c>
      <c r="G1102" s="8">
        <v>27552</v>
      </c>
      <c r="H1102">
        <v>18</v>
      </c>
      <c r="I1102">
        <v>328</v>
      </c>
      <c r="P1102" s="4"/>
    </row>
    <row r="1103" spans="3:16" x14ac:dyDescent="0.3">
      <c r="C1103" t="s">
        <v>36</v>
      </c>
      <c r="D1103" t="s">
        <v>22</v>
      </c>
      <c r="E1103" t="s">
        <v>71</v>
      </c>
      <c r="F1103" s="3">
        <v>44673</v>
      </c>
      <c r="G1103" s="8">
        <v>4340</v>
      </c>
      <c r="H1103">
        <v>183</v>
      </c>
      <c r="I1103">
        <v>46</v>
      </c>
      <c r="P1103" s="4"/>
    </row>
    <row r="1104" spans="3:16" x14ac:dyDescent="0.3">
      <c r="C1104" t="s">
        <v>44</v>
      </c>
      <c r="D1104" t="s">
        <v>25</v>
      </c>
      <c r="E1104" t="s">
        <v>68</v>
      </c>
      <c r="F1104" s="3">
        <v>44673</v>
      </c>
      <c r="G1104" s="8">
        <v>14196</v>
      </c>
      <c r="H1104">
        <v>492</v>
      </c>
      <c r="I1104">
        <v>148</v>
      </c>
      <c r="P1104" s="4"/>
    </row>
    <row r="1105" spans="3:16" x14ac:dyDescent="0.3">
      <c r="C1105" t="s">
        <v>46</v>
      </c>
      <c r="D1105" t="s">
        <v>25</v>
      </c>
      <c r="E1105" t="s">
        <v>53</v>
      </c>
      <c r="F1105" s="3">
        <v>44674</v>
      </c>
      <c r="G1105" s="8">
        <v>980</v>
      </c>
      <c r="H1105">
        <v>365</v>
      </c>
      <c r="I1105">
        <v>21</v>
      </c>
      <c r="P1105" s="4"/>
    </row>
    <row r="1106" spans="3:16" x14ac:dyDescent="0.3">
      <c r="C1106" t="s">
        <v>31</v>
      </c>
      <c r="D1106" t="s">
        <v>19</v>
      </c>
      <c r="E1106" t="s">
        <v>62</v>
      </c>
      <c r="F1106" s="3">
        <v>44674</v>
      </c>
      <c r="G1106" s="8">
        <v>2100</v>
      </c>
      <c r="H1106">
        <v>166</v>
      </c>
      <c r="I1106">
        <v>24</v>
      </c>
      <c r="P1106" s="4"/>
    </row>
    <row r="1107" spans="3:16" x14ac:dyDescent="0.3">
      <c r="C1107" t="s">
        <v>35</v>
      </c>
      <c r="D1107" t="s">
        <v>25</v>
      </c>
      <c r="E1107" t="s">
        <v>69</v>
      </c>
      <c r="F1107" s="3">
        <v>44674</v>
      </c>
      <c r="G1107" s="8">
        <v>37492</v>
      </c>
      <c r="H1107">
        <v>200</v>
      </c>
      <c r="I1107">
        <v>313</v>
      </c>
      <c r="P1107" s="4"/>
    </row>
    <row r="1108" spans="3:16" x14ac:dyDescent="0.3">
      <c r="C1108" t="s">
        <v>29</v>
      </c>
      <c r="D1108" t="s">
        <v>21</v>
      </c>
      <c r="E1108" t="s">
        <v>71</v>
      </c>
      <c r="F1108" s="3">
        <v>44674</v>
      </c>
      <c r="G1108" s="8">
        <v>15288.000000000002</v>
      </c>
      <c r="H1108">
        <v>155</v>
      </c>
      <c r="I1108">
        <v>225</v>
      </c>
      <c r="P1108" s="4"/>
    </row>
    <row r="1109" spans="3:16" x14ac:dyDescent="0.3">
      <c r="C1109" t="s">
        <v>45</v>
      </c>
      <c r="D1109" t="s">
        <v>22</v>
      </c>
      <c r="E1109" t="s">
        <v>58</v>
      </c>
      <c r="F1109" s="3">
        <v>44674</v>
      </c>
      <c r="G1109" s="8">
        <v>17304</v>
      </c>
      <c r="H1109">
        <v>123</v>
      </c>
      <c r="I1109">
        <v>206</v>
      </c>
      <c r="P1109" s="4"/>
    </row>
    <row r="1110" spans="3:16" x14ac:dyDescent="0.3">
      <c r="C1110" t="s">
        <v>51</v>
      </c>
      <c r="D1110" t="s">
        <v>19</v>
      </c>
      <c r="E1110" t="s">
        <v>59</v>
      </c>
      <c r="F1110" s="3">
        <v>44674</v>
      </c>
      <c r="G1110" s="8">
        <v>1708</v>
      </c>
      <c r="H1110">
        <v>428</v>
      </c>
      <c r="I1110">
        <v>23</v>
      </c>
      <c r="P1110" s="4"/>
    </row>
    <row r="1111" spans="3:16" x14ac:dyDescent="0.3">
      <c r="C1111" t="s">
        <v>33</v>
      </c>
      <c r="D1111" t="s">
        <v>23</v>
      </c>
      <c r="E1111" t="s">
        <v>70</v>
      </c>
      <c r="F1111" s="3">
        <v>44674</v>
      </c>
      <c r="G1111" s="8">
        <v>48944</v>
      </c>
      <c r="H1111">
        <v>61</v>
      </c>
      <c r="I1111">
        <v>816</v>
      </c>
      <c r="P1111" s="4"/>
    </row>
    <row r="1112" spans="3:16" x14ac:dyDescent="0.3">
      <c r="C1112" t="s">
        <v>32</v>
      </c>
      <c r="D1112" t="s">
        <v>25</v>
      </c>
      <c r="E1112" t="s">
        <v>56</v>
      </c>
      <c r="F1112" s="3">
        <v>44674</v>
      </c>
      <c r="G1112" s="8">
        <v>18620</v>
      </c>
      <c r="H1112">
        <v>124</v>
      </c>
      <c r="I1112">
        <v>259</v>
      </c>
      <c r="P1112" s="4"/>
    </row>
    <row r="1113" spans="3:16" x14ac:dyDescent="0.3">
      <c r="C1113" t="s">
        <v>42</v>
      </c>
      <c r="D1113" t="s">
        <v>25</v>
      </c>
      <c r="E1113" t="s">
        <v>71</v>
      </c>
      <c r="F1113" s="3">
        <v>44674</v>
      </c>
      <c r="G1113" s="8">
        <v>4984</v>
      </c>
      <c r="H1113">
        <v>359</v>
      </c>
      <c r="I1113">
        <v>78</v>
      </c>
      <c r="P1113" s="4"/>
    </row>
    <row r="1114" spans="3:16" x14ac:dyDescent="0.3">
      <c r="C1114" t="s">
        <v>38</v>
      </c>
      <c r="D1114" t="s">
        <v>25</v>
      </c>
      <c r="E1114" t="s">
        <v>73</v>
      </c>
      <c r="F1114" s="3">
        <v>44674</v>
      </c>
      <c r="G1114" s="8">
        <v>45164</v>
      </c>
      <c r="H1114">
        <v>206</v>
      </c>
      <c r="I1114">
        <v>452</v>
      </c>
      <c r="P1114" s="4"/>
    </row>
    <row r="1115" spans="3:16" x14ac:dyDescent="0.3">
      <c r="C1115" t="s">
        <v>32</v>
      </c>
      <c r="D1115" t="s">
        <v>22</v>
      </c>
      <c r="E1115" t="s">
        <v>59</v>
      </c>
      <c r="F1115" s="3">
        <v>44677</v>
      </c>
      <c r="G1115" s="8">
        <v>22120</v>
      </c>
      <c r="H1115">
        <v>45</v>
      </c>
      <c r="I1115">
        <v>395</v>
      </c>
      <c r="P1115" s="4"/>
    </row>
    <row r="1116" spans="3:16" x14ac:dyDescent="0.3">
      <c r="C1116" t="s">
        <v>30</v>
      </c>
      <c r="D1116" t="s">
        <v>23</v>
      </c>
      <c r="E1116" t="s">
        <v>60</v>
      </c>
      <c r="F1116" s="3">
        <v>44677</v>
      </c>
      <c r="G1116" s="8">
        <v>30632</v>
      </c>
      <c r="H1116">
        <v>233</v>
      </c>
      <c r="I1116">
        <v>851</v>
      </c>
      <c r="P1116" s="4"/>
    </row>
    <row r="1117" spans="3:16" x14ac:dyDescent="0.3">
      <c r="C1117" t="s">
        <v>48</v>
      </c>
      <c r="D1117" t="s">
        <v>21</v>
      </c>
      <c r="E1117" t="s">
        <v>58</v>
      </c>
      <c r="F1117" s="3">
        <v>44677</v>
      </c>
      <c r="G1117" s="8">
        <v>4816</v>
      </c>
      <c r="H1117">
        <v>199</v>
      </c>
      <c r="I1117">
        <v>67</v>
      </c>
      <c r="P1117" s="4"/>
    </row>
    <row r="1118" spans="3:16" x14ac:dyDescent="0.3">
      <c r="C1118" t="s">
        <v>51</v>
      </c>
      <c r="D1118" t="s">
        <v>23</v>
      </c>
      <c r="E1118" t="s">
        <v>63</v>
      </c>
      <c r="F1118" s="3">
        <v>44677</v>
      </c>
      <c r="G1118" s="8">
        <v>28952</v>
      </c>
      <c r="H1118">
        <v>19</v>
      </c>
      <c r="I1118">
        <v>250</v>
      </c>
      <c r="P1118" s="4"/>
    </row>
    <row r="1119" spans="3:16" x14ac:dyDescent="0.3">
      <c r="C1119" t="s">
        <v>30</v>
      </c>
      <c r="D1119" t="s">
        <v>19</v>
      </c>
      <c r="E1119" t="s">
        <v>64</v>
      </c>
      <c r="F1119" s="3">
        <v>44677</v>
      </c>
      <c r="G1119" s="8">
        <v>9436</v>
      </c>
      <c r="H1119">
        <v>284</v>
      </c>
      <c r="I1119">
        <v>91</v>
      </c>
      <c r="P1119" s="4"/>
    </row>
    <row r="1120" spans="3:16" x14ac:dyDescent="0.3">
      <c r="C1120" t="s">
        <v>47</v>
      </c>
      <c r="D1120" t="s">
        <v>21</v>
      </c>
      <c r="E1120" t="s">
        <v>58</v>
      </c>
      <c r="F1120" s="3">
        <v>44677</v>
      </c>
      <c r="G1120" s="8">
        <v>18704</v>
      </c>
      <c r="H1120">
        <v>96</v>
      </c>
      <c r="I1120">
        <v>234</v>
      </c>
      <c r="P1120" s="4"/>
    </row>
    <row r="1121" spans="3:16" x14ac:dyDescent="0.3">
      <c r="C1121" t="s">
        <v>50</v>
      </c>
      <c r="D1121" t="s">
        <v>21</v>
      </c>
      <c r="E1121" t="s">
        <v>62</v>
      </c>
      <c r="F1121" s="3">
        <v>44677</v>
      </c>
      <c r="G1121" s="8">
        <v>19572</v>
      </c>
      <c r="H1121">
        <v>229</v>
      </c>
      <c r="I1121">
        <v>233</v>
      </c>
      <c r="P1121" s="4"/>
    </row>
    <row r="1122" spans="3:16" x14ac:dyDescent="0.3">
      <c r="C1122" t="s">
        <v>43</v>
      </c>
      <c r="D1122" t="s">
        <v>20</v>
      </c>
      <c r="E1122" t="s">
        <v>62</v>
      </c>
      <c r="F1122" s="3">
        <v>44677</v>
      </c>
      <c r="G1122" s="8">
        <v>20608</v>
      </c>
      <c r="H1122">
        <v>133</v>
      </c>
      <c r="I1122">
        <v>258</v>
      </c>
      <c r="P1122" s="4"/>
    </row>
    <row r="1123" spans="3:16" x14ac:dyDescent="0.3">
      <c r="C1123" t="s">
        <v>40</v>
      </c>
      <c r="D1123" t="s">
        <v>19</v>
      </c>
      <c r="E1123" t="s">
        <v>69</v>
      </c>
      <c r="F1123" s="3">
        <v>44678</v>
      </c>
      <c r="G1123" s="8">
        <v>15232</v>
      </c>
      <c r="H1123">
        <v>376</v>
      </c>
      <c r="I1123">
        <v>142</v>
      </c>
      <c r="P1123" s="4"/>
    </row>
    <row r="1124" spans="3:16" x14ac:dyDescent="0.3">
      <c r="C1124" t="s">
        <v>40</v>
      </c>
      <c r="D1124" t="s">
        <v>23</v>
      </c>
      <c r="E1124" t="s">
        <v>68</v>
      </c>
      <c r="F1124" s="3">
        <v>44678</v>
      </c>
      <c r="G1124" s="8">
        <v>26152</v>
      </c>
      <c r="H1124">
        <v>182</v>
      </c>
      <c r="I1124">
        <v>273</v>
      </c>
      <c r="P1124" s="4"/>
    </row>
    <row r="1125" spans="3:16" x14ac:dyDescent="0.3">
      <c r="C1125" t="s">
        <v>45</v>
      </c>
      <c r="D1125" t="s">
        <v>20</v>
      </c>
      <c r="E1125" t="s">
        <v>60</v>
      </c>
      <c r="F1125" s="3">
        <v>44678</v>
      </c>
      <c r="G1125" s="8">
        <v>13944</v>
      </c>
      <c r="H1125">
        <v>295</v>
      </c>
      <c r="I1125">
        <v>249</v>
      </c>
      <c r="P1125" s="4"/>
    </row>
    <row r="1126" spans="3:16" x14ac:dyDescent="0.3">
      <c r="C1126" t="s">
        <v>28</v>
      </c>
      <c r="D1126" t="s">
        <v>19</v>
      </c>
      <c r="E1126" t="s">
        <v>64</v>
      </c>
      <c r="F1126" s="3">
        <v>44678</v>
      </c>
      <c r="G1126" s="8">
        <v>19460</v>
      </c>
      <c r="H1126">
        <v>94</v>
      </c>
      <c r="I1126">
        <v>174</v>
      </c>
      <c r="P1126" s="4"/>
    </row>
    <row r="1127" spans="3:16" x14ac:dyDescent="0.3">
      <c r="C1127" t="s">
        <v>36</v>
      </c>
      <c r="D1127" t="s">
        <v>20</v>
      </c>
      <c r="E1127" t="s">
        <v>60</v>
      </c>
      <c r="F1127" s="3">
        <v>44678</v>
      </c>
      <c r="G1127" s="8">
        <v>18424</v>
      </c>
      <c r="H1127">
        <v>74</v>
      </c>
      <c r="I1127">
        <v>384</v>
      </c>
      <c r="P1127" s="4"/>
    </row>
    <row r="1128" spans="3:16" x14ac:dyDescent="0.3">
      <c r="C1128" t="s">
        <v>34</v>
      </c>
      <c r="D1128" t="s">
        <v>25</v>
      </c>
      <c r="E1128" t="s">
        <v>73</v>
      </c>
      <c r="F1128" s="3">
        <v>44678</v>
      </c>
      <c r="G1128" s="8">
        <v>140</v>
      </c>
      <c r="H1128">
        <v>380</v>
      </c>
      <c r="I1128">
        <v>2</v>
      </c>
      <c r="P1128" s="4"/>
    </row>
    <row r="1129" spans="3:16" x14ac:dyDescent="0.3">
      <c r="C1129" t="s">
        <v>30</v>
      </c>
      <c r="D1129" t="s">
        <v>20</v>
      </c>
      <c r="E1129" t="s">
        <v>67</v>
      </c>
      <c r="F1129" s="3">
        <v>44678</v>
      </c>
      <c r="G1129" s="8">
        <v>24276</v>
      </c>
      <c r="H1129">
        <v>304</v>
      </c>
      <c r="I1129">
        <v>304</v>
      </c>
      <c r="P1129" s="4"/>
    </row>
    <row r="1130" spans="3:16" x14ac:dyDescent="0.3">
      <c r="C1130" t="s">
        <v>28</v>
      </c>
      <c r="D1130" t="s">
        <v>22</v>
      </c>
      <c r="E1130" t="s">
        <v>73</v>
      </c>
      <c r="F1130" s="3">
        <v>44678</v>
      </c>
      <c r="G1130" s="8">
        <v>84</v>
      </c>
      <c r="H1130">
        <v>117</v>
      </c>
      <c r="I1130">
        <v>1</v>
      </c>
      <c r="P1130" s="4"/>
    </row>
    <row r="1131" spans="3:16" x14ac:dyDescent="0.3">
      <c r="C1131" t="s">
        <v>32</v>
      </c>
      <c r="D1131" t="s">
        <v>25</v>
      </c>
      <c r="E1131" t="s">
        <v>54</v>
      </c>
      <c r="F1131" s="3">
        <v>44678</v>
      </c>
      <c r="G1131" s="8">
        <v>32284</v>
      </c>
      <c r="H1131">
        <v>16</v>
      </c>
      <c r="I1131">
        <v>299</v>
      </c>
      <c r="P1131" s="4"/>
    </row>
    <row r="1132" spans="3:16" x14ac:dyDescent="0.3">
      <c r="C1132" t="s">
        <v>42</v>
      </c>
      <c r="D1132" t="s">
        <v>21</v>
      </c>
      <c r="E1132" t="s">
        <v>74</v>
      </c>
      <c r="F1132" s="3">
        <v>44678</v>
      </c>
      <c r="G1132" s="8">
        <v>10864</v>
      </c>
      <c r="H1132">
        <v>267</v>
      </c>
      <c r="I1132">
        <v>194</v>
      </c>
      <c r="P1132" s="4"/>
    </row>
    <row r="1133" spans="3:16" x14ac:dyDescent="0.3">
      <c r="C1133" t="s">
        <v>46</v>
      </c>
      <c r="D1133" t="s">
        <v>22</v>
      </c>
      <c r="E1133" t="s">
        <v>53</v>
      </c>
      <c r="F1133" s="3">
        <v>44678</v>
      </c>
      <c r="G1133" s="8">
        <v>30296</v>
      </c>
      <c r="H1133">
        <v>136</v>
      </c>
      <c r="I1133">
        <v>842</v>
      </c>
      <c r="P1133" s="4"/>
    </row>
    <row r="1134" spans="3:16" x14ac:dyDescent="0.3">
      <c r="C1134" t="s">
        <v>33</v>
      </c>
      <c r="D1134" t="s">
        <v>20</v>
      </c>
      <c r="E1134" t="s">
        <v>58</v>
      </c>
      <c r="F1134" s="3">
        <v>44678</v>
      </c>
      <c r="G1134" s="8">
        <v>3724</v>
      </c>
      <c r="H1134">
        <v>48</v>
      </c>
      <c r="I1134">
        <v>52</v>
      </c>
      <c r="P1134" s="4"/>
    </row>
    <row r="1135" spans="3:16" x14ac:dyDescent="0.3">
      <c r="C1135" t="s">
        <v>51</v>
      </c>
      <c r="D1135" t="s">
        <v>25</v>
      </c>
      <c r="E1135" t="s">
        <v>57</v>
      </c>
      <c r="F1135" s="3">
        <v>44678</v>
      </c>
      <c r="G1135" s="8">
        <v>37996</v>
      </c>
      <c r="H1135">
        <v>141</v>
      </c>
      <c r="I1135">
        <v>500</v>
      </c>
      <c r="P1135" s="4"/>
    </row>
    <row r="1136" spans="3:16" x14ac:dyDescent="0.3">
      <c r="C1136" t="s">
        <v>36</v>
      </c>
      <c r="D1136" t="s">
        <v>22</v>
      </c>
      <c r="E1136" t="s">
        <v>53</v>
      </c>
      <c r="F1136" s="3">
        <v>44678</v>
      </c>
      <c r="G1136" s="8">
        <v>1400</v>
      </c>
      <c r="H1136">
        <v>167</v>
      </c>
      <c r="I1136">
        <v>25</v>
      </c>
      <c r="P1136" s="4"/>
    </row>
    <row r="1137" spans="3:16" x14ac:dyDescent="0.3">
      <c r="C1137" t="s">
        <v>28</v>
      </c>
      <c r="D1137" t="s">
        <v>20</v>
      </c>
      <c r="E1137" t="s">
        <v>70</v>
      </c>
      <c r="F1137" s="3">
        <v>44678</v>
      </c>
      <c r="G1137" s="8">
        <v>1484</v>
      </c>
      <c r="H1137">
        <v>437</v>
      </c>
      <c r="I1137">
        <v>20</v>
      </c>
      <c r="P1137" s="4"/>
    </row>
    <row r="1138" spans="3:16" x14ac:dyDescent="0.3">
      <c r="C1138" t="s">
        <v>43</v>
      </c>
      <c r="D1138" t="s">
        <v>20</v>
      </c>
      <c r="E1138" t="s">
        <v>73</v>
      </c>
      <c r="F1138" s="3">
        <v>44678</v>
      </c>
      <c r="G1138" s="8">
        <v>41468</v>
      </c>
      <c r="H1138">
        <v>156</v>
      </c>
      <c r="I1138">
        <v>432</v>
      </c>
      <c r="P1138" s="4"/>
    </row>
    <row r="1139" spans="3:16" x14ac:dyDescent="0.3">
      <c r="C1139" t="s">
        <v>40</v>
      </c>
      <c r="D1139" t="s">
        <v>23</v>
      </c>
      <c r="E1139" t="s">
        <v>56</v>
      </c>
      <c r="F1139" s="3">
        <v>44678</v>
      </c>
      <c r="G1139" s="8">
        <v>38388</v>
      </c>
      <c r="H1139">
        <v>129</v>
      </c>
      <c r="I1139">
        <v>600</v>
      </c>
      <c r="P1139" s="4"/>
    </row>
    <row r="1140" spans="3:16" x14ac:dyDescent="0.3">
      <c r="C1140" t="s">
        <v>48</v>
      </c>
      <c r="D1140" t="s">
        <v>19</v>
      </c>
      <c r="E1140" t="s">
        <v>71</v>
      </c>
      <c r="F1140" s="3">
        <v>44678</v>
      </c>
      <c r="G1140" s="8">
        <v>9772</v>
      </c>
      <c r="H1140">
        <v>379</v>
      </c>
      <c r="I1140">
        <v>102</v>
      </c>
      <c r="P1140" s="4"/>
    </row>
    <row r="1141" spans="3:16" x14ac:dyDescent="0.3">
      <c r="C1141" t="s">
        <v>31</v>
      </c>
      <c r="D1141" t="s">
        <v>20</v>
      </c>
      <c r="E1141" t="s">
        <v>69</v>
      </c>
      <c r="F1141" s="3">
        <v>44678</v>
      </c>
      <c r="G1141" s="8">
        <v>14224</v>
      </c>
      <c r="H1141">
        <v>75</v>
      </c>
      <c r="I1141">
        <v>123</v>
      </c>
      <c r="P1141" s="4"/>
    </row>
    <row r="1142" spans="3:16" x14ac:dyDescent="0.3">
      <c r="C1142" t="s">
        <v>48</v>
      </c>
      <c r="D1142" t="s">
        <v>25</v>
      </c>
      <c r="E1142" t="s">
        <v>66</v>
      </c>
      <c r="F1142" s="3">
        <v>44678</v>
      </c>
      <c r="G1142" s="8">
        <v>9828</v>
      </c>
      <c r="H1142">
        <v>261</v>
      </c>
      <c r="I1142">
        <v>82</v>
      </c>
      <c r="P1142" s="4"/>
    </row>
    <row r="1143" spans="3:16" x14ac:dyDescent="0.3">
      <c r="C1143" t="s">
        <v>31</v>
      </c>
      <c r="D1143" t="s">
        <v>20</v>
      </c>
      <c r="E1143" t="s">
        <v>60</v>
      </c>
      <c r="F1143" s="3">
        <v>44678</v>
      </c>
      <c r="G1143" s="8">
        <v>64680</v>
      </c>
      <c r="H1143">
        <v>71</v>
      </c>
      <c r="I1143">
        <v>952</v>
      </c>
      <c r="P1143" s="4"/>
    </row>
    <row r="1144" spans="3:16" x14ac:dyDescent="0.3">
      <c r="C1144" t="s">
        <v>32</v>
      </c>
      <c r="D1144" t="s">
        <v>25</v>
      </c>
      <c r="E1144" t="s">
        <v>55</v>
      </c>
      <c r="F1144" s="3">
        <v>44678</v>
      </c>
      <c r="G1144" s="8">
        <v>33824</v>
      </c>
      <c r="H1144">
        <v>178</v>
      </c>
      <c r="I1144">
        <v>302</v>
      </c>
      <c r="P1144" s="4"/>
    </row>
    <row r="1145" spans="3:16" x14ac:dyDescent="0.3">
      <c r="C1145" t="s">
        <v>39</v>
      </c>
      <c r="D1145" t="s">
        <v>25</v>
      </c>
      <c r="E1145" t="s">
        <v>58</v>
      </c>
      <c r="F1145" s="3">
        <v>44678</v>
      </c>
      <c r="G1145" s="8">
        <v>112</v>
      </c>
      <c r="H1145">
        <v>147</v>
      </c>
      <c r="I1145">
        <v>2</v>
      </c>
      <c r="P1145" s="4"/>
    </row>
    <row r="1146" spans="3:16" x14ac:dyDescent="0.3">
      <c r="C1146" t="s">
        <v>29</v>
      </c>
      <c r="D1146" t="s">
        <v>21</v>
      </c>
      <c r="E1146" t="s">
        <v>56</v>
      </c>
      <c r="F1146" s="3">
        <v>44678</v>
      </c>
      <c r="G1146" s="8">
        <v>43176</v>
      </c>
      <c r="H1146">
        <v>118</v>
      </c>
      <c r="I1146">
        <v>450</v>
      </c>
      <c r="P1146" s="4"/>
    </row>
    <row r="1147" spans="3:16" x14ac:dyDescent="0.3">
      <c r="C1147" t="s">
        <v>49</v>
      </c>
      <c r="D1147" t="s">
        <v>25</v>
      </c>
      <c r="E1147" t="s">
        <v>62</v>
      </c>
      <c r="F1147" s="3">
        <v>44678</v>
      </c>
      <c r="G1147" s="8">
        <v>30156</v>
      </c>
      <c r="H1147">
        <v>10</v>
      </c>
      <c r="I1147">
        <v>444</v>
      </c>
      <c r="P1147" s="4"/>
    </row>
    <row r="1148" spans="3:16" x14ac:dyDescent="0.3">
      <c r="C1148" t="s">
        <v>28</v>
      </c>
      <c r="D1148" t="s">
        <v>20</v>
      </c>
      <c r="E1148" t="s">
        <v>73</v>
      </c>
      <c r="F1148" s="3">
        <v>44679</v>
      </c>
      <c r="G1148" s="8">
        <v>11928</v>
      </c>
      <c r="H1148">
        <v>102</v>
      </c>
      <c r="I1148">
        <v>120</v>
      </c>
      <c r="P1148" s="4"/>
    </row>
    <row r="1149" spans="3:16" x14ac:dyDescent="0.3">
      <c r="C1149" t="s">
        <v>49</v>
      </c>
      <c r="D1149" t="s">
        <v>21</v>
      </c>
      <c r="E1149" t="s">
        <v>58</v>
      </c>
      <c r="F1149" s="3">
        <v>44679</v>
      </c>
      <c r="G1149" s="8">
        <v>24948</v>
      </c>
      <c r="H1149">
        <v>73</v>
      </c>
      <c r="I1149">
        <v>347</v>
      </c>
      <c r="P1149" s="4"/>
    </row>
    <row r="1150" spans="3:16" x14ac:dyDescent="0.3">
      <c r="C1150" t="s">
        <v>43</v>
      </c>
      <c r="D1150" t="s">
        <v>23</v>
      </c>
      <c r="E1150" t="s">
        <v>60</v>
      </c>
      <c r="F1150" s="3">
        <v>44679</v>
      </c>
      <c r="G1150" s="8">
        <v>46256</v>
      </c>
      <c r="H1150">
        <v>28</v>
      </c>
      <c r="I1150">
        <v>1285</v>
      </c>
      <c r="P1150" s="4"/>
    </row>
    <row r="1151" spans="3:16" x14ac:dyDescent="0.3">
      <c r="C1151" t="s">
        <v>46</v>
      </c>
      <c r="D1151" t="s">
        <v>25</v>
      </c>
      <c r="E1151" t="s">
        <v>58</v>
      </c>
      <c r="F1151" s="3">
        <v>44679</v>
      </c>
      <c r="G1151" s="8">
        <v>420</v>
      </c>
      <c r="H1151">
        <v>73</v>
      </c>
      <c r="I1151">
        <v>7</v>
      </c>
      <c r="P1151" s="4"/>
    </row>
    <row r="1152" spans="3:16" x14ac:dyDescent="0.3">
      <c r="C1152" t="s">
        <v>30</v>
      </c>
      <c r="D1152" t="s">
        <v>22</v>
      </c>
      <c r="E1152" t="s">
        <v>63</v>
      </c>
      <c r="F1152" s="3">
        <v>44680</v>
      </c>
      <c r="G1152" s="8">
        <v>41608</v>
      </c>
      <c r="H1152">
        <v>33</v>
      </c>
      <c r="I1152">
        <v>417</v>
      </c>
      <c r="P1152" s="4"/>
    </row>
    <row r="1153" spans="3:16" x14ac:dyDescent="0.3">
      <c r="C1153" t="s">
        <v>43</v>
      </c>
      <c r="D1153" t="s">
        <v>19</v>
      </c>
      <c r="E1153" t="s">
        <v>65</v>
      </c>
      <c r="F1153" s="3">
        <v>44680</v>
      </c>
      <c r="G1153" s="8">
        <v>83972</v>
      </c>
      <c r="H1153">
        <v>411</v>
      </c>
      <c r="I1153">
        <v>1235</v>
      </c>
      <c r="P1153" s="4"/>
    </row>
    <row r="1154" spans="3:16" x14ac:dyDescent="0.3">
      <c r="C1154" t="s">
        <v>38</v>
      </c>
      <c r="D1154" t="s">
        <v>20</v>
      </c>
      <c r="E1154" t="s">
        <v>71</v>
      </c>
      <c r="F1154" s="3">
        <v>44680</v>
      </c>
      <c r="G1154" s="8">
        <v>30632</v>
      </c>
      <c r="H1154">
        <v>190</v>
      </c>
      <c r="I1154">
        <v>383</v>
      </c>
      <c r="P1154" s="4"/>
    </row>
    <row r="1155" spans="3:16" x14ac:dyDescent="0.3">
      <c r="C1155" t="s">
        <v>35</v>
      </c>
      <c r="D1155" t="s">
        <v>23</v>
      </c>
      <c r="E1155" t="s">
        <v>58</v>
      </c>
      <c r="F1155" s="3">
        <v>44680</v>
      </c>
      <c r="G1155" s="8">
        <v>7924</v>
      </c>
      <c r="H1155">
        <v>235</v>
      </c>
      <c r="I1155">
        <v>105</v>
      </c>
      <c r="P1155" s="4"/>
    </row>
    <row r="1156" spans="3:16" x14ac:dyDescent="0.3">
      <c r="C1156" t="s">
        <v>35</v>
      </c>
      <c r="D1156" t="s">
        <v>23</v>
      </c>
      <c r="E1156" t="s">
        <v>53</v>
      </c>
      <c r="F1156" s="3">
        <v>44680</v>
      </c>
      <c r="G1156" s="8">
        <v>19264</v>
      </c>
      <c r="H1156">
        <v>64</v>
      </c>
      <c r="I1156">
        <v>402</v>
      </c>
      <c r="P1156" s="4"/>
    </row>
    <row r="1157" spans="3:16" x14ac:dyDescent="0.3">
      <c r="C1157" t="s">
        <v>40</v>
      </c>
      <c r="D1157" t="s">
        <v>22</v>
      </c>
      <c r="E1157" t="s">
        <v>68</v>
      </c>
      <c r="F1157" s="3">
        <v>44680</v>
      </c>
      <c r="G1157" s="8">
        <v>14644</v>
      </c>
      <c r="H1157">
        <v>287</v>
      </c>
      <c r="I1157">
        <v>147</v>
      </c>
      <c r="P1157" s="4"/>
    </row>
    <row r="1158" spans="3:16" x14ac:dyDescent="0.3">
      <c r="C1158" t="s">
        <v>40</v>
      </c>
      <c r="D1158" t="s">
        <v>22</v>
      </c>
      <c r="E1158" t="s">
        <v>55</v>
      </c>
      <c r="F1158" s="3">
        <v>44680</v>
      </c>
      <c r="G1158" s="8">
        <v>10752</v>
      </c>
      <c r="H1158">
        <v>580</v>
      </c>
      <c r="I1158">
        <v>128</v>
      </c>
      <c r="P1158" s="4"/>
    </row>
    <row r="1159" spans="3:16" x14ac:dyDescent="0.3">
      <c r="C1159" t="s">
        <v>28</v>
      </c>
      <c r="D1159" t="s">
        <v>19</v>
      </c>
      <c r="E1159" t="s">
        <v>69</v>
      </c>
      <c r="F1159" s="3">
        <v>44680</v>
      </c>
      <c r="G1159" s="8">
        <v>10136</v>
      </c>
      <c r="H1159">
        <v>159</v>
      </c>
      <c r="I1159">
        <v>80</v>
      </c>
      <c r="P1159" s="4"/>
    </row>
    <row r="1160" spans="3:16" x14ac:dyDescent="0.3">
      <c r="C1160" t="s">
        <v>39</v>
      </c>
      <c r="D1160" t="s">
        <v>20</v>
      </c>
      <c r="E1160" t="s">
        <v>58</v>
      </c>
      <c r="F1160" s="3">
        <v>44680</v>
      </c>
      <c r="G1160" s="8">
        <v>7280</v>
      </c>
      <c r="H1160">
        <v>81</v>
      </c>
      <c r="I1160">
        <v>91</v>
      </c>
      <c r="P1160" s="4"/>
    </row>
    <row r="1161" spans="3:16" x14ac:dyDescent="0.3">
      <c r="C1161" t="s">
        <v>44</v>
      </c>
      <c r="D1161" t="s">
        <v>21</v>
      </c>
      <c r="E1161" t="s">
        <v>62</v>
      </c>
      <c r="F1161" s="3">
        <v>44680</v>
      </c>
      <c r="G1161" s="8">
        <v>21728</v>
      </c>
      <c r="H1161">
        <v>107</v>
      </c>
      <c r="I1161">
        <v>388</v>
      </c>
      <c r="P1161" s="4"/>
    </row>
    <row r="1162" spans="3:16" x14ac:dyDescent="0.3">
      <c r="C1162" t="s">
        <v>46</v>
      </c>
      <c r="D1162" t="s">
        <v>21</v>
      </c>
      <c r="E1162" t="s">
        <v>71</v>
      </c>
      <c r="F1162" s="3">
        <v>44681</v>
      </c>
      <c r="G1162" s="8">
        <v>28756</v>
      </c>
      <c r="H1162">
        <v>117</v>
      </c>
      <c r="I1162">
        <v>400</v>
      </c>
      <c r="P1162" s="4"/>
    </row>
    <row r="1163" spans="3:16" x14ac:dyDescent="0.3">
      <c r="C1163" t="s">
        <v>44</v>
      </c>
      <c r="D1163" t="s">
        <v>25</v>
      </c>
      <c r="E1163" t="s">
        <v>54</v>
      </c>
      <c r="F1163" s="3">
        <v>44681</v>
      </c>
      <c r="G1163" s="8">
        <v>24752</v>
      </c>
      <c r="H1163">
        <v>18</v>
      </c>
      <c r="I1163">
        <v>207</v>
      </c>
      <c r="P1163" s="4"/>
    </row>
    <row r="1164" spans="3:16" x14ac:dyDescent="0.3">
      <c r="C1164" t="s">
        <v>37</v>
      </c>
      <c r="D1164" t="s">
        <v>21</v>
      </c>
      <c r="E1164" t="s">
        <v>73</v>
      </c>
      <c r="F1164" s="3">
        <v>44681</v>
      </c>
      <c r="G1164" s="8">
        <v>13132</v>
      </c>
      <c r="H1164">
        <v>260</v>
      </c>
      <c r="I1164">
        <v>150</v>
      </c>
      <c r="P1164" s="4"/>
    </row>
    <row r="1165" spans="3:16" x14ac:dyDescent="0.3">
      <c r="C1165" t="s">
        <v>51</v>
      </c>
      <c r="D1165" t="s">
        <v>23</v>
      </c>
      <c r="E1165" t="s">
        <v>59</v>
      </c>
      <c r="F1165" s="3">
        <v>44681</v>
      </c>
      <c r="G1165" s="8">
        <v>26096</v>
      </c>
      <c r="H1165">
        <v>275</v>
      </c>
      <c r="I1165">
        <v>502</v>
      </c>
      <c r="P1165" s="4"/>
    </row>
    <row r="1166" spans="3:16" x14ac:dyDescent="0.3">
      <c r="C1166" t="s">
        <v>38</v>
      </c>
      <c r="D1166" t="s">
        <v>19</v>
      </c>
      <c r="E1166" t="s">
        <v>69</v>
      </c>
      <c r="F1166" s="3">
        <v>44681</v>
      </c>
      <c r="G1166" s="8">
        <v>20720</v>
      </c>
      <c r="H1166">
        <v>32</v>
      </c>
      <c r="I1166">
        <v>192</v>
      </c>
      <c r="P1166" s="4"/>
    </row>
    <row r="1167" spans="3:16" x14ac:dyDescent="0.3">
      <c r="C1167" t="s">
        <v>40</v>
      </c>
      <c r="D1167" t="s">
        <v>19</v>
      </c>
      <c r="E1167" t="s">
        <v>72</v>
      </c>
      <c r="F1167" s="3">
        <v>44681</v>
      </c>
      <c r="G1167" s="8">
        <v>51352</v>
      </c>
      <c r="H1167">
        <v>241</v>
      </c>
      <c r="I1167">
        <v>803</v>
      </c>
      <c r="P1167" s="4"/>
    </row>
    <row r="1168" spans="3:16" x14ac:dyDescent="0.3">
      <c r="C1168" t="s">
        <v>29</v>
      </c>
      <c r="D1168" t="s">
        <v>25</v>
      </c>
      <c r="E1168" t="s">
        <v>54</v>
      </c>
      <c r="F1168" s="3">
        <v>44681</v>
      </c>
      <c r="G1168" s="8">
        <v>18592</v>
      </c>
      <c r="H1168">
        <v>114</v>
      </c>
      <c r="I1168">
        <v>194</v>
      </c>
      <c r="P1168" s="4"/>
    </row>
    <row r="1169" spans="3:16" x14ac:dyDescent="0.3">
      <c r="C1169" t="s">
        <v>39</v>
      </c>
      <c r="D1169" t="s">
        <v>19</v>
      </c>
      <c r="E1169" t="s">
        <v>68</v>
      </c>
      <c r="F1169" s="3">
        <v>44681</v>
      </c>
      <c r="G1169" s="8">
        <v>12124</v>
      </c>
      <c r="H1169">
        <v>263</v>
      </c>
      <c r="I1169">
        <v>127</v>
      </c>
      <c r="P1169" s="4"/>
    </row>
    <row r="1170" spans="3:16" x14ac:dyDescent="0.3">
      <c r="C1170" t="s">
        <v>28</v>
      </c>
      <c r="D1170" t="s">
        <v>19</v>
      </c>
      <c r="E1170" t="s">
        <v>67</v>
      </c>
      <c r="F1170" s="3">
        <v>44681</v>
      </c>
      <c r="G1170" s="8">
        <v>43960</v>
      </c>
      <c r="H1170">
        <v>152</v>
      </c>
      <c r="I1170">
        <v>785</v>
      </c>
      <c r="P1170" s="4"/>
    </row>
    <row r="1171" spans="3:16" x14ac:dyDescent="0.3">
      <c r="C1171" t="s">
        <v>40</v>
      </c>
      <c r="D1171" t="s">
        <v>25</v>
      </c>
      <c r="E1171" t="s">
        <v>65</v>
      </c>
      <c r="F1171" s="3">
        <v>44681</v>
      </c>
      <c r="G1171" s="8">
        <v>4312</v>
      </c>
      <c r="H1171">
        <v>470</v>
      </c>
      <c r="I1171">
        <v>72</v>
      </c>
      <c r="P1171" s="4"/>
    </row>
    <row r="1172" spans="3:16" x14ac:dyDescent="0.3">
      <c r="C1172" t="s">
        <v>40</v>
      </c>
      <c r="D1172" t="s">
        <v>23</v>
      </c>
      <c r="E1172" t="s">
        <v>60</v>
      </c>
      <c r="F1172" s="3">
        <v>44681</v>
      </c>
      <c r="G1172" s="8">
        <v>32872</v>
      </c>
      <c r="H1172">
        <v>114</v>
      </c>
      <c r="I1172">
        <v>822</v>
      </c>
      <c r="P1172" s="4"/>
    </row>
    <row r="1173" spans="3:16" x14ac:dyDescent="0.3">
      <c r="C1173" t="s">
        <v>34</v>
      </c>
      <c r="D1173" t="s">
        <v>21</v>
      </c>
      <c r="E1173" t="s">
        <v>72</v>
      </c>
      <c r="F1173" s="3">
        <v>44681</v>
      </c>
      <c r="G1173" s="8">
        <v>41524</v>
      </c>
      <c r="H1173">
        <v>16</v>
      </c>
      <c r="I1173">
        <v>944</v>
      </c>
      <c r="P1173" s="4"/>
    </row>
    <row r="1174" spans="3:16" x14ac:dyDescent="0.3">
      <c r="C1174" t="s">
        <v>30</v>
      </c>
      <c r="D1174" t="s">
        <v>19</v>
      </c>
      <c r="E1174" t="s">
        <v>54</v>
      </c>
      <c r="F1174" s="3">
        <v>44681</v>
      </c>
      <c r="G1174" s="8">
        <v>4340</v>
      </c>
      <c r="H1174">
        <v>196</v>
      </c>
      <c r="I1174">
        <v>41</v>
      </c>
      <c r="P1174" s="4"/>
    </row>
    <row r="1175" spans="3:16" x14ac:dyDescent="0.3">
      <c r="C1175" t="s">
        <v>30</v>
      </c>
      <c r="D1175" t="s">
        <v>19</v>
      </c>
      <c r="E1175" t="s">
        <v>72</v>
      </c>
      <c r="F1175" s="3">
        <v>44681</v>
      </c>
      <c r="G1175" s="8">
        <v>12208</v>
      </c>
      <c r="H1175">
        <v>22</v>
      </c>
      <c r="I1175">
        <v>191</v>
      </c>
      <c r="P1175" s="4"/>
    </row>
    <row r="1176" spans="3:16" x14ac:dyDescent="0.3">
      <c r="C1176" t="s">
        <v>41</v>
      </c>
      <c r="D1176" t="s">
        <v>19</v>
      </c>
      <c r="E1176" t="s">
        <v>54</v>
      </c>
      <c r="F1176" s="3">
        <v>44684</v>
      </c>
      <c r="G1176" s="8">
        <v>16856</v>
      </c>
      <c r="H1176">
        <v>148</v>
      </c>
      <c r="I1176">
        <v>151</v>
      </c>
      <c r="P1176" s="4"/>
    </row>
    <row r="1177" spans="3:16" x14ac:dyDescent="0.3">
      <c r="C1177" t="s">
        <v>42</v>
      </c>
      <c r="D1177" t="s">
        <v>19</v>
      </c>
      <c r="E1177" t="s">
        <v>74</v>
      </c>
      <c r="F1177" s="3">
        <v>44684</v>
      </c>
      <c r="G1177" s="8">
        <v>12712</v>
      </c>
      <c r="H1177">
        <v>42</v>
      </c>
      <c r="I1177">
        <v>245</v>
      </c>
      <c r="P1177" s="4"/>
    </row>
    <row r="1178" spans="3:16" x14ac:dyDescent="0.3">
      <c r="C1178" t="s">
        <v>44</v>
      </c>
      <c r="D1178" t="s">
        <v>19</v>
      </c>
      <c r="E1178" t="s">
        <v>74</v>
      </c>
      <c r="F1178" s="3">
        <v>44684</v>
      </c>
      <c r="G1178" s="8">
        <v>12264</v>
      </c>
      <c r="H1178">
        <v>194</v>
      </c>
      <c r="I1178">
        <v>384</v>
      </c>
      <c r="P1178" s="4"/>
    </row>
    <row r="1179" spans="3:16" x14ac:dyDescent="0.3">
      <c r="C1179" t="s">
        <v>50</v>
      </c>
      <c r="D1179" t="s">
        <v>22</v>
      </c>
      <c r="E1179" t="s">
        <v>65</v>
      </c>
      <c r="F1179" s="3">
        <v>44684</v>
      </c>
      <c r="G1179" s="8">
        <v>37940</v>
      </c>
      <c r="H1179">
        <v>99</v>
      </c>
      <c r="I1179">
        <v>949</v>
      </c>
      <c r="P1179" s="4"/>
    </row>
    <row r="1180" spans="3:16" x14ac:dyDescent="0.3">
      <c r="C1180" t="s">
        <v>43</v>
      </c>
      <c r="D1180" t="s">
        <v>23</v>
      </c>
      <c r="E1180" t="s">
        <v>57</v>
      </c>
      <c r="F1180" s="3">
        <v>44684</v>
      </c>
      <c r="G1180" s="8">
        <v>15820</v>
      </c>
      <c r="H1180">
        <v>2</v>
      </c>
      <c r="I1180">
        <v>264</v>
      </c>
      <c r="P1180" s="4"/>
    </row>
    <row r="1181" spans="3:16" x14ac:dyDescent="0.3">
      <c r="C1181" t="s">
        <v>52</v>
      </c>
      <c r="D1181" t="s">
        <v>20</v>
      </c>
      <c r="E1181" t="s">
        <v>70</v>
      </c>
      <c r="F1181" s="3">
        <v>44684</v>
      </c>
      <c r="G1181" s="8">
        <v>26152</v>
      </c>
      <c r="H1181">
        <v>69</v>
      </c>
      <c r="I1181">
        <v>312</v>
      </c>
      <c r="P1181" s="4"/>
    </row>
    <row r="1182" spans="3:16" x14ac:dyDescent="0.3">
      <c r="C1182" t="s">
        <v>38</v>
      </c>
      <c r="D1182" t="s">
        <v>25</v>
      </c>
      <c r="E1182" t="s">
        <v>54</v>
      </c>
      <c r="F1182" s="3">
        <v>44684</v>
      </c>
      <c r="G1182" s="8">
        <v>40712</v>
      </c>
      <c r="H1182">
        <v>9</v>
      </c>
      <c r="I1182">
        <v>329</v>
      </c>
      <c r="P1182" s="4"/>
    </row>
    <row r="1183" spans="3:16" x14ac:dyDescent="0.3">
      <c r="C1183" t="s">
        <v>49</v>
      </c>
      <c r="D1183" t="s">
        <v>21</v>
      </c>
      <c r="E1183" t="s">
        <v>73</v>
      </c>
      <c r="F1183" s="3">
        <v>44684</v>
      </c>
      <c r="G1183" s="8">
        <v>31528</v>
      </c>
      <c r="H1183">
        <v>197</v>
      </c>
      <c r="I1183">
        <v>359</v>
      </c>
      <c r="P1183" s="4"/>
    </row>
    <row r="1184" spans="3:16" x14ac:dyDescent="0.3">
      <c r="C1184" t="s">
        <v>37</v>
      </c>
      <c r="D1184" t="s">
        <v>19</v>
      </c>
      <c r="E1184" t="s">
        <v>58</v>
      </c>
      <c r="F1184" s="3">
        <v>44684</v>
      </c>
      <c r="G1184" s="8">
        <v>23772</v>
      </c>
      <c r="H1184">
        <v>285</v>
      </c>
      <c r="I1184">
        <v>372</v>
      </c>
      <c r="P1184" s="4"/>
    </row>
    <row r="1185" spans="3:16" x14ac:dyDescent="0.3">
      <c r="C1185" t="s">
        <v>37</v>
      </c>
      <c r="D1185" t="s">
        <v>20</v>
      </c>
      <c r="E1185" t="s">
        <v>61</v>
      </c>
      <c r="F1185" s="3">
        <v>44684</v>
      </c>
      <c r="G1185" s="8">
        <v>16352</v>
      </c>
      <c r="H1185">
        <v>319</v>
      </c>
      <c r="I1185">
        <v>256</v>
      </c>
      <c r="P1185" s="4"/>
    </row>
    <row r="1186" spans="3:16" x14ac:dyDescent="0.3">
      <c r="C1186" t="s">
        <v>38</v>
      </c>
      <c r="D1186" t="s">
        <v>22</v>
      </c>
      <c r="E1186" t="s">
        <v>55</v>
      </c>
      <c r="F1186" s="3">
        <v>44684</v>
      </c>
      <c r="G1186" s="8">
        <v>2996</v>
      </c>
      <c r="H1186">
        <v>266</v>
      </c>
      <c r="I1186">
        <v>28</v>
      </c>
      <c r="P1186" s="4"/>
    </row>
    <row r="1187" spans="3:16" x14ac:dyDescent="0.3">
      <c r="C1187" t="s">
        <v>36</v>
      </c>
      <c r="D1187" t="s">
        <v>22</v>
      </c>
      <c r="E1187" t="s">
        <v>54</v>
      </c>
      <c r="F1187" s="3">
        <v>44684</v>
      </c>
      <c r="G1187" s="8">
        <v>55832</v>
      </c>
      <c r="H1187">
        <v>185</v>
      </c>
      <c r="I1187">
        <v>451</v>
      </c>
      <c r="P1187" s="4"/>
    </row>
    <row r="1188" spans="3:16" x14ac:dyDescent="0.3">
      <c r="C1188" t="s">
        <v>38</v>
      </c>
      <c r="D1188" t="s">
        <v>22</v>
      </c>
      <c r="E1188" t="s">
        <v>70</v>
      </c>
      <c r="F1188" s="3">
        <v>44684</v>
      </c>
      <c r="G1188" s="8">
        <v>23604</v>
      </c>
      <c r="H1188">
        <v>385</v>
      </c>
      <c r="I1188">
        <v>296</v>
      </c>
      <c r="P1188" s="4"/>
    </row>
    <row r="1189" spans="3:16" x14ac:dyDescent="0.3">
      <c r="C1189" t="s">
        <v>35</v>
      </c>
      <c r="D1189" t="s">
        <v>25</v>
      </c>
      <c r="E1189" t="s">
        <v>61</v>
      </c>
      <c r="F1189" s="3">
        <v>44684</v>
      </c>
      <c r="G1189" s="8">
        <v>25368</v>
      </c>
      <c r="H1189">
        <v>64</v>
      </c>
      <c r="I1189">
        <v>793</v>
      </c>
      <c r="P1189" s="4"/>
    </row>
    <row r="1190" spans="3:16" x14ac:dyDescent="0.3">
      <c r="C1190" t="s">
        <v>46</v>
      </c>
      <c r="D1190" t="s">
        <v>21</v>
      </c>
      <c r="E1190" t="s">
        <v>60</v>
      </c>
      <c r="F1190" s="3">
        <v>44684</v>
      </c>
      <c r="G1190" s="8">
        <v>1260</v>
      </c>
      <c r="H1190">
        <v>335</v>
      </c>
      <c r="I1190">
        <v>19</v>
      </c>
      <c r="P1190" s="4"/>
    </row>
    <row r="1191" spans="3:16" x14ac:dyDescent="0.3">
      <c r="C1191" t="s">
        <v>30</v>
      </c>
      <c r="D1191" t="s">
        <v>23</v>
      </c>
      <c r="E1191" t="s">
        <v>72</v>
      </c>
      <c r="F1191" s="3">
        <v>44684</v>
      </c>
      <c r="G1191" s="8">
        <v>588</v>
      </c>
      <c r="H1191">
        <v>84</v>
      </c>
      <c r="I1191">
        <v>14</v>
      </c>
      <c r="P1191" s="4"/>
    </row>
    <row r="1192" spans="3:16" x14ac:dyDescent="0.3">
      <c r="C1192" t="s">
        <v>46</v>
      </c>
      <c r="D1192" t="s">
        <v>21</v>
      </c>
      <c r="E1192" t="s">
        <v>64</v>
      </c>
      <c r="F1192" s="3">
        <v>44684</v>
      </c>
      <c r="G1192" s="8">
        <v>40852</v>
      </c>
      <c r="H1192">
        <v>217</v>
      </c>
      <c r="I1192">
        <v>365</v>
      </c>
      <c r="P1192" s="4"/>
    </row>
    <row r="1193" spans="3:16" x14ac:dyDescent="0.3">
      <c r="C1193" t="s">
        <v>50</v>
      </c>
      <c r="D1193" t="s">
        <v>21</v>
      </c>
      <c r="E1193" t="s">
        <v>56</v>
      </c>
      <c r="F1193" s="3">
        <v>44684</v>
      </c>
      <c r="G1193" s="8">
        <v>33936</v>
      </c>
      <c r="H1193">
        <v>398</v>
      </c>
      <c r="I1193">
        <v>386</v>
      </c>
      <c r="P1193" s="4"/>
    </row>
    <row r="1194" spans="3:16" x14ac:dyDescent="0.3">
      <c r="C1194" t="s">
        <v>38</v>
      </c>
      <c r="D1194" t="s">
        <v>23</v>
      </c>
      <c r="E1194" t="s">
        <v>61</v>
      </c>
      <c r="F1194" s="3">
        <v>44684</v>
      </c>
      <c r="G1194" s="8">
        <v>2128</v>
      </c>
      <c r="H1194">
        <v>78</v>
      </c>
      <c r="I1194">
        <v>26</v>
      </c>
      <c r="P1194" s="4"/>
    </row>
    <row r="1195" spans="3:16" x14ac:dyDescent="0.3">
      <c r="C1195" t="s">
        <v>49</v>
      </c>
      <c r="D1195" t="s">
        <v>20</v>
      </c>
      <c r="E1195" t="s">
        <v>57</v>
      </c>
      <c r="F1195" s="3">
        <v>44684</v>
      </c>
      <c r="G1195" s="8">
        <v>35140</v>
      </c>
      <c r="H1195">
        <v>155</v>
      </c>
      <c r="I1195">
        <v>550</v>
      </c>
      <c r="P1195" s="4"/>
    </row>
    <row r="1196" spans="3:16" x14ac:dyDescent="0.3">
      <c r="C1196" t="s">
        <v>32</v>
      </c>
      <c r="D1196" t="s">
        <v>22</v>
      </c>
      <c r="E1196" t="s">
        <v>67</v>
      </c>
      <c r="F1196" s="3">
        <v>44684</v>
      </c>
      <c r="G1196" s="8">
        <v>32004</v>
      </c>
      <c r="H1196">
        <v>203</v>
      </c>
      <c r="I1196">
        <v>572</v>
      </c>
      <c r="P1196" s="4"/>
    </row>
    <row r="1197" spans="3:16" x14ac:dyDescent="0.3">
      <c r="C1197" t="s">
        <v>51</v>
      </c>
      <c r="D1197" t="s">
        <v>22</v>
      </c>
      <c r="E1197" t="s">
        <v>53</v>
      </c>
      <c r="F1197" s="3">
        <v>44684</v>
      </c>
      <c r="G1197" s="8">
        <v>1456</v>
      </c>
      <c r="H1197">
        <v>234</v>
      </c>
      <c r="I1197">
        <v>37</v>
      </c>
      <c r="P1197" s="4"/>
    </row>
    <row r="1198" spans="3:16" x14ac:dyDescent="0.3">
      <c r="C1198" t="s">
        <v>29</v>
      </c>
      <c r="D1198" t="s">
        <v>22</v>
      </c>
      <c r="E1198" t="s">
        <v>65</v>
      </c>
      <c r="F1198" s="3">
        <v>44684</v>
      </c>
      <c r="G1198" s="8">
        <v>9324</v>
      </c>
      <c r="H1198">
        <v>158</v>
      </c>
      <c r="I1198">
        <v>138</v>
      </c>
      <c r="P1198" s="4"/>
    </row>
    <row r="1199" spans="3:16" x14ac:dyDescent="0.3">
      <c r="C1199" t="s">
        <v>50</v>
      </c>
      <c r="D1199" t="s">
        <v>21</v>
      </c>
      <c r="E1199" t="s">
        <v>61</v>
      </c>
      <c r="F1199" s="3">
        <v>44684</v>
      </c>
      <c r="G1199" s="8">
        <v>30660</v>
      </c>
      <c r="H1199">
        <v>93</v>
      </c>
      <c r="I1199">
        <v>480</v>
      </c>
      <c r="P1199" s="4"/>
    </row>
    <row r="1200" spans="3:16" x14ac:dyDescent="0.3">
      <c r="C1200" t="s">
        <v>52</v>
      </c>
      <c r="D1200" t="s">
        <v>19</v>
      </c>
      <c r="E1200" t="s">
        <v>67</v>
      </c>
      <c r="F1200" s="3">
        <v>44684</v>
      </c>
      <c r="G1200" s="8">
        <v>11620</v>
      </c>
      <c r="H1200">
        <v>341</v>
      </c>
      <c r="I1200">
        <v>224</v>
      </c>
      <c r="P1200" s="4"/>
    </row>
    <row r="1201" spans="3:16" x14ac:dyDescent="0.3">
      <c r="C1201" t="s">
        <v>52</v>
      </c>
      <c r="D1201" t="s">
        <v>20</v>
      </c>
      <c r="E1201" t="s">
        <v>56</v>
      </c>
      <c r="F1201" s="3">
        <v>44684</v>
      </c>
      <c r="G1201" s="8">
        <v>24920</v>
      </c>
      <c r="H1201">
        <v>426</v>
      </c>
      <c r="I1201">
        <v>260</v>
      </c>
      <c r="P1201" s="4"/>
    </row>
    <row r="1202" spans="3:16" x14ac:dyDescent="0.3">
      <c r="C1202" t="s">
        <v>29</v>
      </c>
      <c r="D1202" t="s">
        <v>25</v>
      </c>
      <c r="E1202" t="s">
        <v>59</v>
      </c>
      <c r="F1202" s="3">
        <v>44684</v>
      </c>
      <c r="G1202" s="8">
        <v>11032</v>
      </c>
      <c r="H1202">
        <v>51</v>
      </c>
      <c r="I1202">
        <v>345</v>
      </c>
      <c r="P1202" s="4"/>
    </row>
    <row r="1203" spans="3:16" x14ac:dyDescent="0.3">
      <c r="C1203" t="s">
        <v>28</v>
      </c>
      <c r="D1203" t="s">
        <v>22</v>
      </c>
      <c r="E1203" t="s">
        <v>74</v>
      </c>
      <c r="F1203" s="3">
        <v>44684</v>
      </c>
      <c r="G1203" s="8">
        <v>9408</v>
      </c>
      <c r="H1203">
        <v>136</v>
      </c>
      <c r="I1203">
        <v>181</v>
      </c>
      <c r="P1203" s="4"/>
    </row>
    <row r="1204" spans="3:16" x14ac:dyDescent="0.3">
      <c r="C1204" t="s">
        <v>29</v>
      </c>
      <c r="D1204" t="s">
        <v>20</v>
      </c>
      <c r="E1204" t="s">
        <v>63</v>
      </c>
      <c r="F1204" s="3">
        <v>44684</v>
      </c>
      <c r="G1204" s="8">
        <v>11116</v>
      </c>
      <c r="H1204">
        <v>53</v>
      </c>
      <c r="I1204">
        <v>93</v>
      </c>
      <c r="P1204" s="4"/>
    </row>
    <row r="1205" spans="3:16" x14ac:dyDescent="0.3">
      <c r="C1205" t="s">
        <v>32</v>
      </c>
      <c r="D1205" t="s">
        <v>25</v>
      </c>
      <c r="E1205" t="s">
        <v>69</v>
      </c>
      <c r="F1205" s="3">
        <v>44684</v>
      </c>
      <c r="G1205" s="8">
        <v>28</v>
      </c>
      <c r="H1205">
        <v>551</v>
      </c>
      <c r="I1205">
        <v>1</v>
      </c>
      <c r="P1205" s="4"/>
    </row>
    <row r="1206" spans="3:16" x14ac:dyDescent="0.3">
      <c r="C1206" t="s">
        <v>41</v>
      </c>
      <c r="D1206" t="s">
        <v>19</v>
      </c>
      <c r="E1206" t="s">
        <v>66</v>
      </c>
      <c r="F1206" s="3">
        <v>44685</v>
      </c>
      <c r="G1206" s="8">
        <v>12852</v>
      </c>
      <c r="H1206">
        <v>142</v>
      </c>
      <c r="I1206">
        <v>111</v>
      </c>
      <c r="P1206" s="4"/>
    </row>
    <row r="1207" spans="3:16" x14ac:dyDescent="0.3">
      <c r="C1207" t="s">
        <v>33</v>
      </c>
      <c r="D1207" t="s">
        <v>25</v>
      </c>
      <c r="E1207" t="s">
        <v>57</v>
      </c>
      <c r="F1207" s="3">
        <v>44685</v>
      </c>
      <c r="G1207" s="8">
        <v>37100</v>
      </c>
      <c r="H1207">
        <v>3</v>
      </c>
      <c r="I1207">
        <v>489</v>
      </c>
      <c r="P1207" s="4"/>
    </row>
    <row r="1208" spans="3:16" x14ac:dyDescent="0.3">
      <c r="C1208" t="s">
        <v>32</v>
      </c>
      <c r="D1208" t="s">
        <v>25</v>
      </c>
      <c r="E1208" t="s">
        <v>57</v>
      </c>
      <c r="F1208" s="3">
        <v>44685</v>
      </c>
      <c r="G1208" s="8">
        <v>17472</v>
      </c>
      <c r="H1208">
        <v>87</v>
      </c>
      <c r="I1208">
        <v>199</v>
      </c>
      <c r="P1208" s="4"/>
    </row>
    <row r="1209" spans="3:16" x14ac:dyDescent="0.3">
      <c r="C1209" t="s">
        <v>48</v>
      </c>
      <c r="D1209" t="s">
        <v>25</v>
      </c>
      <c r="E1209" t="s">
        <v>55</v>
      </c>
      <c r="F1209" s="3">
        <v>44685</v>
      </c>
      <c r="G1209" s="8">
        <v>42532</v>
      </c>
      <c r="H1209">
        <v>14</v>
      </c>
      <c r="I1209">
        <v>409</v>
      </c>
      <c r="P1209" s="4"/>
    </row>
    <row r="1210" spans="3:16" x14ac:dyDescent="0.3">
      <c r="C1210" t="s">
        <v>39</v>
      </c>
      <c r="D1210" t="s">
        <v>22</v>
      </c>
      <c r="E1210" t="s">
        <v>57</v>
      </c>
      <c r="F1210" s="3">
        <v>44685</v>
      </c>
      <c r="G1210" s="8">
        <v>45276</v>
      </c>
      <c r="H1210">
        <v>66</v>
      </c>
      <c r="I1210">
        <v>708</v>
      </c>
      <c r="P1210" s="4"/>
    </row>
    <row r="1211" spans="3:16" x14ac:dyDescent="0.3">
      <c r="C1211" t="s">
        <v>30</v>
      </c>
      <c r="D1211" t="s">
        <v>23</v>
      </c>
      <c r="E1211" t="s">
        <v>67</v>
      </c>
      <c r="F1211" s="3">
        <v>44685</v>
      </c>
      <c r="G1211" s="8">
        <v>35196</v>
      </c>
      <c r="H1211">
        <v>126</v>
      </c>
      <c r="I1211">
        <v>518</v>
      </c>
      <c r="P1211" s="4"/>
    </row>
    <row r="1212" spans="3:16" x14ac:dyDescent="0.3">
      <c r="C1212" t="s">
        <v>49</v>
      </c>
      <c r="D1212" t="s">
        <v>21</v>
      </c>
      <c r="E1212" t="s">
        <v>55</v>
      </c>
      <c r="F1212" s="3">
        <v>44685</v>
      </c>
      <c r="G1212" s="8">
        <v>10780</v>
      </c>
      <c r="H1212">
        <v>49</v>
      </c>
      <c r="I1212">
        <v>104</v>
      </c>
      <c r="P1212" s="4"/>
    </row>
    <row r="1213" spans="3:16" x14ac:dyDescent="0.3">
      <c r="C1213" t="s">
        <v>29</v>
      </c>
      <c r="D1213" t="s">
        <v>20</v>
      </c>
      <c r="E1213" t="s">
        <v>60</v>
      </c>
      <c r="F1213" s="3">
        <v>44685</v>
      </c>
      <c r="G1213" s="8">
        <v>980.00000000000011</v>
      </c>
      <c r="H1213">
        <v>224</v>
      </c>
      <c r="I1213">
        <v>25</v>
      </c>
      <c r="P1213" s="4"/>
    </row>
    <row r="1214" spans="3:16" x14ac:dyDescent="0.3">
      <c r="C1214" t="s">
        <v>51</v>
      </c>
      <c r="D1214" t="s">
        <v>25</v>
      </c>
      <c r="E1214" t="s">
        <v>72</v>
      </c>
      <c r="F1214" s="3">
        <v>44685</v>
      </c>
      <c r="G1214" s="8">
        <v>14588</v>
      </c>
      <c r="H1214">
        <v>85</v>
      </c>
      <c r="I1214">
        <v>406</v>
      </c>
      <c r="P1214" s="4"/>
    </row>
    <row r="1215" spans="3:16" x14ac:dyDescent="0.3">
      <c r="C1215" t="s">
        <v>29</v>
      </c>
      <c r="D1215" t="s">
        <v>22</v>
      </c>
      <c r="E1215" t="s">
        <v>69</v>
      </c>
      <c r="F1215" s="3">
        <v>44685</v>
      </c>
      <c r="G1215" s="8">
        <v>25648</v>
      </c>
      <c r="H1215">
        <v>31</v>
      </c>
      <c r="I1215">
        <v>257</v>
      </c>
      <c r="P1215" s="4"/>
    </row>
    <row r="1216" spans="3:16" x14ac:dyDescent="0.3">
      <c r="C1216" t="s">
        <v>42</v>
      </c>
      <c r="D1216" t="s">
        <v>25</v>
      </c>
      <c r="E1216" t="s">
        <v>68</v>
      </c>
      <c r="F1216" s="3">
        <v>44685</v>
      </c>
      <c r="G1216" s="8">
        <v>11620</v>
      </c>
      <c r="H1216">
        <v>149</v>
      </c>
      <c r="I1216">
        <v>112</v>
      </c>
      <c r="P1216" s="4"/>
    </row>
    <row r="1217" spans="3:16" x14ac:dyDescent="0.3">
      <c r="C1217" t="s">
        <v>29</v>
      </c>
      <c r="D1217" t="s">
        <v>23</v>
      </c>
      <c r="E1217" t="s">
        <v>64</v>
      </c>
      <c r="F1217" s="3">
        <v>44685</v>
      </c>
      <c r="G1217" s="8">
        <v>54600</v>
      </c>
      <c r="H1217">
        <v>235</v>
      </c>
      <c r="I1217">
        <v>427</v>
      </c>
      <c r="P1217" s="4"/>
    </row>
    <row r="1218" spans="3:16" x14ac:dyDescent="0.3">
      <c r="C1218" t="s">
        <v>38</v>
      </c>
      <c r="D1218" t="s">
        <v>22</v>
      </c>
      <c r="E1218" t="s">
        <v>62</v>
      </c>
      <c r="F1218" s="3">
        <v>44685</v>
      </c>
      <c r="G1218" s="8">
        <v>2492</v>
      </c>
      <c r="H1218">
        <v>9</v>
      </c>
      <c r="I1218">
        <v>37</v>
      </c>
      <c r="P1218" s="4"/>
    </row>
    <row r="1219" spans="3:16" x14ac:dyDescent="0.3">
      <c r="C1219" t="s">
        <v>29</v>
      </c>
      <c r="D1219" t="s">
        <v>23</v>
      </c>
      <c r="E1219" t="s">
        <v>74</v>
      </c>
      <c r="F1219" s="3">
        <v>44685</v>
      </c>
      <c r="G1219" s="8">
        <v>20524</v>
      </c>
      <c r="H1219">
        <v>196</v>
      </c>
      <c r="I1219">
        <v>514</v>
      </c>
      <c r="P1219" s="4"/>
    </row>
    <row r="1220" spans="3:16" x14ac:dyDescent="0.3">
      <c r="C1220" t="s">
        <v>29</v>
      </c>
      <c r="D1220" t="s">
        <v>25</v>
      </c>
      <c r="E1220" t="s">
        <v>53</v>
      </c>
      <c r="F1220" s="3">
        <v>44685</v>
      </c>
      <c r="G1220" s="8">
        <v>34888</v>
      </c>
      <c r="H1220">
        <v>146</v>
      </c>
      <c r="I1220">
        <v>970</v>
      </c>
      <c r="P1220" s="4"/>
    </row>
    <row r="1221" spans="3:16" x14ac:dyDescent="0.3">
      <c r="C1221" t="s">
        <v>34</v>
      </c>
      <c r="D1221" t="s">
        <v>20</v>
      </c>
      <c r="E1221" t="s">
        <v>72</v>
      </c>
      <c r="F1221" s="3">
        <v>44686</v>
      </c>
      <c r="G1221" s="8">
        <v>4844</v>
      </c>
      <c r="H1221">
        <v>53</v>
      </c>
      <c r="I1221">
        <v>87</v>
      </c>
      <c r="P1221" s="4"/>
    </row>
    <row r="1222" spans="3:16" x14ac:dyDescent="0.3">
      <c r="C1222" t="s">
        <v>44</v>
      </c>
      <c r="D1222" t="s">
        <v>19</v>
      </c>
      <c r="E1222" t="s">
        <v>59</v>
      </c>
      <c r="F1222" s="3">
        <v>44686</v>
      </c>
      <c r="G1222" s="8">
        <v>8008</v>
      </c>
      <c r="H1222">
        <v>378</v>
      </c>
      <c r="I1222">
        <v>126</v>
      </c>
      <c r="P1222" s="4"/>
    </row>
    <row r="1223" spans="3:16" x14ac:dyDescent="0.3">
      <c r="C1223" t="s">
        <v>32</v>
      </c>
      <c r="D1223" t="s">
        <v>22</v>
      </c>
      <c r="E1223" t="s">
        <v>65</v>
      </c>
      <c r="F1223" s="3">
        <v>44686</v>
      </c>
      <c r="G1223" s="8">
        <v>8400</v>
      </c>
      <c r="H1223">
        <v>37</v>
      </c>
      <c r="I1223">
        <v>175</v>
      </c>
      <c r="P1223" s="4"/>
    </row>
    <row r="1224" spans="3:16" x14ac:dyDescent="0.3">
      <c r="C1224" t="s">
        <v>29</v>
      </c>
      <c r="D1224" t="s">
        <v>21</v>
      </c>
      <c r="E1224" t="s">
        <v>72</v>
      </c>
      <c r="F1224" s="3">
        <v>44686</v>
      </c>
      <c r="G1224" s="8">
        <v>11060</v>
      </c>
      <c r="H1224">
        <v>147</v>
      </c>
      <c r="I1224">
        <v>231</v>
      </c>
      <c r="P1224" s="4"/>
    </row>
    <row r="1225" spans="3:16" x14ac:dyDescent="0.3">
      <c r="C1225" t="s">
        <v>33</v>
      </c>
      <c r="D1225" t="s">
        <v>22</v>
      </c>
      <c r="E1225" t="s">
        <v>63</v>
      </c>
      <c r="F1225" s="3">
        <v>44686</v>
      </c>
      <c r="G1225" s="8">
        <v>36792</v>
      </c>
      <c r="H1225">
        <v>133</v>
      </c>
      <c r="I1225">
        <v>318</v>
      </c>
      <c r="P1225" s="4"/>
    </row>
    <row r="1226" spans="3:16" x14ac:dyDescent="0.3">
      <c r="C1226" t="s">
        <v>35</v>
      </c>
      <c r="D1226" t="s">
        <v>20</v>
      </c>
      <c r="E1226" t="s">
        <v>70</v>
      </c>
      <c r="F1226" s="3">
        <v>44686</v>
      </c>
      <c r="G1226" s="8">
        <v>23408</v>
      </c>
      <c r="H1226">
        <v>18</v>
      </c>
      <c r="I1226">
        <v>391</v>
      </c>
      <c r="P1226" s="4"/>
    </row>
    <row r="1227" spans="3:16" x14ac:dyDescent="0.3">
      <c r="C1227" t="s">
        <v>36</v>
      </c>
      <c r="D1227" t="s">
        <v>22</v>
      </c>
      <c r="E1227" t="s">
        <v>55</v>
      </c>
      <c r="F1227" s="3">
        <v>44686</v>
      </c>
      <c r="G1227" s="8">
        <v>71568</v>
      </c>
      <c r="H1227">
        <v>181</v>
      </c>
      <c r="I1227">
        <v>746</v>
      </c>
      <c r="P1227" s="4"/>
    </row>
    <row r="1228" spans="3:16" x14ac:dyDescent="0.3">
      <c r="C1228" t="s">
        <v>43</v>
      </c>
      <c r="D1228" t="s">
        <v>20</v>
      </c>
      <c r="E1228" t="s">
        <v>66</v>
      </c>
      <c r="F1228" s="3">
        <v>44686</v>
      </c>
      <c r="G1228" s="8">
        <v>20468</v>
      </c>
      <c r="H1228">
        <v>44</v>
      </c>
      <c r="I1228">
        <v>223</v>
      </c>
      <c r="P1228" s="4"/>
    </row>
    <row r="1229" spans="3:16" x14ac:dyDescent="0.3">
      <c r="C1229" t="s">
        <v>45</v>
      </c>
      <c r="D1229" t="s">
        <v>19</v>
      </c>
      <c r="E1229" t="s">
        <v>70</v>
      </c>
      <c r="F1229" s="3">
        <v>44686</v>
      </c>
      <c r="G1229" s="8">
        <v>12096</v>
      </c>
      <c r="H1229">
        <v>153</v>
      </c>
      <c r="I1229">
        <v>144</v>
      </c>
      <c r="P1229" s="4"/>
    </row>
    <row r="1230" spans="3:16" x14ac:dyDescent="0.3">
      <c r="C1230" t="s">
        <v>48</v>
      </c>
      <c r="D1230" t="s">
        <v>25</v>
      </c>
      <c r="E1230" t="s">
        <v>67</v>
      </c>
      <c r="F1230" s="3">
        <v>44686</v>
      </c>
      <c r="G1230" s="8">
        <v>13916</v>
      </c>
      <c r="H1230">
        <v>274</v>
      </c>
      <c r="I1230">
        <v>174</v>
      </c>
      <c r="P1230" s="4"/>
    </row>
    <row r="1231" spans="3:16" x14ac:dyDescent="0.3">
      <c r="C1231" t="s">
        <v>42</v>
      </c>
      <c r="D1231" t="s">
        <v>21</v>
      </c>
      <c r="E1231" t="s">
        <v>56</v>
      </c>
      <c r="F1231" s="3">
        <v>44686</v>
      </c>
      <c r="G1231" s="8">
        <v>6216</v>
      </c>
      <c r="H1231">
        <v>167</v>
      </c>
      <c r="I1231">
        <v>74</v>
      </c>
      <c r="P1231" s="4"/>
    </row>
    <row r="1232" spans="3:16" x14ac:dyDescent="0.3">
      <c r="C1232" t="s">
        <v>36</v>
      </c>
      <c r="D1232" t="s">
        <v>21</v>
      </c>
      <c r="E1232" t="s">
        <v>70</v>
      </c>
      <c r="F1232" s="3">
        <v>44686</v>
      </c>
      <c r="G1232" s="8">
        <v>11536</v>
      </c>
      <c r="H1232">
        <v>2</v>
      </c>
      <c r="I1232">
        <v>145</v>
      </c>
      <c r="P1232" s="4"/>
    </row>
    <row r="1233" spans="3:16" x14ac:dyDescent="0.3">
      <c r="C1233" t="s">
        <v>49</v>
      </c>
      <c r="D1233" t="s">
        <v>19</v>
      </c>
      <c r="E1233" t="s">
        <v>67</v>
      </c>
      <c r="F1233" s="3">
        <v>44686</v>
      </c>
      <c r="G1233" s="8">
        <v>19096</v>
      </c>
      <c r="H1233">
        <v>344</v>
      </c>
      <c r="I1233">
        <v>299</v>
      </c>
      <c r="P1233" s="4"/>
    </row>
    <row r="1234" spans="3:16" x14ac:dyDescent="0.3">
      <c r="C1234" t="s">
        <v>43</v>
      </c>
      <c r="D1234" t="s">
        <v>25</v>
      </c>
      <c r="E1234" t="s">
        <v>65</v>
      </c>
      <c r="F1234" s="3">
        <v>44686</v>
      </c>
      <c r="G1234" s="8">
        <v>14224</v>
      </c>
      <c r="H1234">
        <v>7</v>
      </c>
      <c r="I1234">
        <v>238</v>
      </c>
      <c r="P1234" s="4"/>
    </row>
    <row r="1235" spans="3:16" x14ac:dyDescent="0.3">
      <c r="C1235" t="s">
        <v>30</v>
      </c>
      <c r="D1235" t="s">
        <v>22</v>
      </c>
      <c r="E1235" t="s">
        <v>59</v>
      </c>
      <c r="F1235" s="3">
        <v>44686</v>
      </c>
      <c r="G1235" s="8">
        <v>30968</v>
      </c>
      <c r="H1235">
        <v>66</v>
      </c>
      <c r="I1235">
        <v>484</v>
      </c>
      <c r="P1235" s="4"/>
    </row>
    <row r="1236" spans="3:16" x14ac:dyDescent="0.3">
      <c r="C1236" t="s">
        <v>31</v>
      </c>
      <c r="D1236" t="s">
        <v>21</v>
      </c>
      <c r="E1236" t="s">
        <v>65</v>
      </c>
      <c r="F1236" s="3">
        <v>44686</v>
      </c>
      <c r="G1236" s="8">
        <v>3668</v>
      </c>
      <c r="H1236">
        <v>32</v>
      </c>
      <c r="I1236">
        <v>51</v>
      </c>
      <c r="P1236" s="4"/>
    </row>
    <row r="1237" spans="3:16" x14ac:dyDescent="0.3">
      <c r="C1237" t="s">
        <v>42</v>
      </c>
      <c r="D1237" t="s">
        <v>25</v>
      </c>
      <c r="E1237" t="s">
        <v>61</v>
      </c>
      <c r="F1237" s="3">
        <v>44687</v>
      </c>
      <c r="G1237" s="8">
        <v>32704</v>
      </c>
      <c r="H1237">
        <v>332</v>
      </c>
      <c r="I1237">
        <v>546</v>
      </c>
      <c r="P1237" s="4"/>
    </row>
    <row r="1238" spans="3:16" x14ac:dyDescent="0.3">
      <c r="C1238" t="s">
        <v>41</v>
      </c>
      <c r="D1238" t="s">
        <v>20</v>
      </c>
      <c r="E1238" t="s">
        <v>65</v>
      </c>
      <c r="F1238" s="3">
        <v>44687</v>
      </c>
      <c r="G1238" s="8">
        <v>57428</v>
      </c>
      <c r="H1238">
        <v>215</v>
      </c>
      <c r="I1238">
        <v>1026</v>
      </c>
      <c r="P1238" s="4"/>
    </row>
    <row r="1239" spans="3:16" x14ac:dyDescent="0.3">
      <c r="C1239" t="s">
        <v>37</v>
      </c>
      <c r="D1239" t="s">
        <v>22</v>
      </c>
      <c r="E1239" t="s">
        <v>66</v>
      </c>
      <c r="F1239" s="3">
        <v>44687</v>
      </c>
      <c r="G1239" s="8">
        <v>18676</v>
      </c>
      <c r="H1239">
        <v>55</v>
      </c>
      <c r="I1239">
        <v>187</v>
      </c>
      <c r="P1239" s="4"/>
    </row>
    <row r="1240" spans="3:16" x14ac:dyDescent="0.3">
      <c r="C1240" t="s">
        <v>28</v>
      </c>
      <c r="D1240" t="s">
        <v>21</v>
      </c>
      <c r="E1240" t="s">
        <v>69</v>
      </c>
      <c r="F1240" s="3">
        <v>44687</v>
      </c>
      <c r="G1240" s="8">
        <v>54432</v>
      </c>
      <c r="H1240">
        <v>39</v>
      </c>
      <c r="I1240">
        <v>504</v>
      </c>
      <c r="P1240" s="4"/>
    </row>
    <row r="1241" spans="3:16" x14ac:dyDescent="0.3">
      <c r="C1241" t="s">
        <v>37</v>
      </c>
      <c r="D1241" t="s">
        <v>21</v>
      </c>
      <c r="E1241" t="s">
        <v>59</v>
      </c>
      <c r="F1241" s="3">
        <v>44687</v>
      </c>
      <c r="G1241" s="8">
        <v>11732</v>
      </c>
      <c r="H1241">
        <v>273</v>
      </c>
      <c r="I1241">
        <v>140</v>
      </c>
      <c r="P1241" s="4"/>
    </row>
    <row r="1242" spans="3:16" x14ac:dyDescent="0.3">
      <c r="C1242" t="s">
        <v>46</v>
      </c>
      <c r="D1242" t="s">
        <v>21</v>
      </c>
      <c r="E1242" t="s">
        <v>70</v>
      </c>
      <c r="F1242" s="3">
        <v>44687</v>
      </c>
      <c r="G1242" s="8">
        <v>28224</v>
      </c>
      <c r="H1242">
        <v>146</v>
      </c>
      <c r="I1242">
        <v>471</v>
      </c>
      <c r="P1242" s="4"/>
    </row>
    <row r="1243" spans="3:16" x14ac:dyDescent="0.3">
      <c r="C1243" t="s">
        <v>36</v>
      </c>
      <c r="D1243" t="s">
        <v>19</v>
      </c>
      <c r="E1243" t="s">
        <v>70</v>
      </c>
      <c r="F1243" s="3">
        <v>44687</v>
      </c>
      <c r="G1243" s="8">
        <v>40096</v>
      </c>
      <c r="H1243">
        <v>32</v>
      </c>
      <c r="I1243">
        <v>627</v>
      </c>
      <c r="P1243" s="4"/>
    </row>
    <row r="1244" spans="3:16" x14ac:dyDescent="0.3">
      <c r="C1244" t="s">
        <v>30</v>
      </c>
      <c r="D1244" t="s">
        <v>22</v>
      </c>
      <c r="E1244" t="s">
        <v>64</v>
      </c>
      <c r="F1244" s="3">
        <v>44687</v>
      </c>
      <c r="G1244" s="8">
        <v>17752</v>
      </c>
      <c r="H1244">
        <v>212</v>
      </c>
      <c r="I1244">
        <v>154</v>
      </c>
      <c r="P1244" s="4"/>
    </row>
    <row r="1245" spans="3:16" x14ac:dyDescent="0.3">
      <c r="C1245" t="s">
        <v>40</v>
      </c>
      <c r="D1245" t="s">
        <v>20</v>
      </c>
      <c r="E1245" t="s">
        <v>59</v>
      </c>
      <c r="F1245" s="3">
        <v>44688</v>
      </c>
      <c r="G1245" s="8">
        <v>57652.000000000007</v>
      </c>
      <c r="H1245">
        <v>94</v>
      </c>
      <c r="I1245">
        <v>1602</v>
      </c>
      <c r="P1245" s="4"/>
    </row>
    <row r="1246" spans="3:16" x14ac:dyDescent="0.3">
      <c r="C1246" t="s">
        <v>50</v>
      </c>
      <c r="D1246" t="s">
        <v>25</v>
      </c>
      <c r="E1246" t="s">
        <v>66</v>
      </c>
      <c r="F1246" s="3">
        <v>44688</v>
      </c>
      <c r="G1246" s="8">
        <v>17220</v>
      </c>
      <c r="H1246">
        <v>226</v>
      </c>
      <c r="I1246">
        <v>160</v>
      </c>
      <c r="P1246" s="4"/>
    </row>
    <row r="1247" spans="3:16" x14ac:dyDescent="0.3">
      <c r="C1247" t="s">
        <v>45</v>
      </c>
      <c r="D1247" t="s">
        <v>25</v>
      </c>
      <c r="E1247" t="s">
        <v>59</v>
      </c>
      <c r="F1247" s="3">
        <v>44688</v>
      </c>
      <c r="G1247" s="8">
        <v>6916</v>
      </c>
      <c r="H1247">
        <v>108</v>
      </c>
      <c r="I1247">
        <v>133</v>
      </c>
      <c r="P1247" s="4"/>
    </row>
    <row r="1248" spans="3:16" x14ac:dyDescent="0.3">
      <c r="C1248" t="s">
        <v>40</v>
      </c>
      <c r="D1248" t="s">
        <v>20</v>
      </c>
      <c r="E1248" t="s">
        <v>71</v>
      </c>
      <c r="F1248" s="3">
        <v>44688</v>
      </c>
      <c r="G1248" s="8">
        <v>364</v>
      </c>
      <c r="H1248">
        <v>177</v>
      </c>
      <c r="I1248">
        <v>5</v>
      </c>
      <c r="P1248" s="4"/>
    </row>
    <row r="1249" spans="3:16" x14ac:dyDescent="0.3">
      <c r="C1249" t="s">
        <v>32</v>
      </c>
      <c r="D1249" t="s">
        <v>23</v>
      </c>
      <c r="E1249" t="s">
        <v>65</v>
      </c>
      <c r="F1249" s="3">
        <v>44688</v>
      </c>
      <c r="G1249" s="8">
        <v>2548</v>
      </c>
      <c r="H1249">
        <v>37</v>
      </c>
      <c r="I1249">
        <v>49</v>
      </c>
      <c r="P1249" s="4"/>
    </row>
    <row r="1250" spans="3:16" x14ac:dyDescent="0.3">
      <c r="C1250" t="s">
        <v>51</v>
      </c>
      <c r="D1250" t="s">
        <v>21</v>
      </c>
      <c r="E1250" t="s">
        <v>60</v>
      </c>
      <c r="F1250" s="3">
        <v>44688</v>
      </c>
      <c r="G1250" s="8">
        <v>40712</v>
      </c>
      <c r="H1250">
        <v>205</v>
      </c>
      <c r="I1250">
        <v>727</v>
      </c>
      <c r="P1250" s="4"/>
    </row>
    <row r="1251" spans="3:16" x14ac:dyDescent="0.3">
      <c r="C1251" t="s">
        <v>43</v>
      </c>
      <c r="D1251" t="s">
        <v>19</v>
      </c>
      <c r="E1251" t="s">
        <v>53</v>
      </c>
      <c r="F1251" s="3">
        <v>44688</v>
      </c>
      <c r="G1251" s="8">
        <v>5432</v>
      </c>
      <c r="H1251">
        <v>90</v>
      </c>
      <c r="I1251">
        <v>170</v>
      </c>
      <c r="P1251" s="4"/>
    </row>
    <row r="1252" spans="3:16" x14ac:dyDescent="0.3">
      <c r="C1252" t="s">
        <v>39</v>
      </c>
      <c r="D1252" t="s">
        <v>20</v>
      </c>
      <c r="E1252" t="s">
        <v>54</v>
      </c>
      <c r="F1252" s="3">
        <v>44688</v>
      </c>
      <c r="G1252" s="8">
        <v>13692</v>
      </c>
      <c r="H1252">
        <v>92</v>
      </c>
      <c r="I1252">
        <v>111</v>
      </c>
      <c r="P1252" s="4"/>
    </row>
    <row r="1253" spans="3:16" x14ac:dyDescent="0.3">
      <c r="C1253" t="s">
        <v>50</v>
      </c>
      <c r="D1253" t="s">
        <v>19</v>
      </c>
      <c r="E1253" t="s">
        <v>58</v>
      </c>
      <c r="F1253" s="3">
        <v>44688</v>
      </c>
      <c r="G1253" s="8">
        <v>17164</v>
      </c>
      <c r="H1253">
        <v>469</v>
      </c>
      <c r="I1253">
        <v>253</v>
      </c>
      <c r="P1253" s="4"/>
    </row>
    <row r="1254" spans="3:16" x14ac:dyDescent="0.3">
      <c r="C1254" t="s">
        <v>32</v>
      </c>
      <c r="D1254" t="s">
        <v>23</v>
      </c>
      <c r="E1254" t="s">
        <v>57</v>
      </c>
      <c r="F1254" s="3">
        <v>44688</v>
      </c>
      <c r="G1254" s="8">
        <v>19880</v>
      </c>
      <c r="H1254">
        <v>295</v>
      </c>
      <c r="I1254">
        <v>332</v>
      </c>
      <c r="P1254" s="4"/>
    </row>
    <row r="1255" spans="3:16" x14ac:dyDescent="0.3">
      <c r="C1255" t="s">
        <v>35</v>
      </c>
      <c r="D1255" t="s">
        <v>23</v>
      </c>
      <c r="E1255" t="s">
        <v>64</v>
      </c>
      <c r="F1255" s="3">
        <v>44688</v>
      </c>
      <c r="G1255" s="8">
        <v>27496</v>
      </c>
      <c r="H1255">
        <v>438</v>
      </c>
      <c r="I1255">
        <v>265</v>
      </c>
      <c r="P1255" s="4"/>
    </row>
    <row r="1256" spans="3:16" x14ac:dyDescent="0.3">
      <c r="C1256" t="s">
        <v>51</v>
      </c>
      <c r="D1256" t="s">
        <v>19</v>
      </c>
      <c r="E1256" t="s">
        <v>66</v>
      </c>
      <c r="F1256" s="3">
        <v>44688</v>
      </c>
      <c r="G1256" s="8">
        <v>18200</v>
      </c>
      <c r="H1256">
        <v>65</v>
      </c>
      <c r="I1256">
        <v>198</v>
      </c>
      <c r="P1256" s="4"/>
    </row>
    <row r="1257" spans="3:16" x14ac:dyDescent="0.3">
      <c r="C1257" t="s">
        <v>50</v>
      </c>
      <c r="D1257" t="s">
        <v>25</v>
      </c>
      <c r="E1257" t="s">
        <v>67</v>
      </c>
      <c r="F1257" s="3">
        <v>44688</v>
      </c>
      <c r="G1257" s="8">
        <v>6608</v>
      </c>
      <c r="H1257">
        <v>61</v>
      </c>
      <c r="I1257">
        <v>92</v>
      </c>
      <c r="P1257" s="4"/>
    </row>
    <row r="1258" spans="3:16" x14ac:dyDescent="0.3">
      <c r="C1258" t="s">
        <v>52</v>
      </c>
      <c r="D1258" t="s">
        <v>25</v>
      </c>
      <c r="E1258" t="s">
        <v>60</v>
      </c>
      <c r="F1258" s="3">
        <v>44688</v>
      </c>
      <c r="G1258" s="8">
        <v>7784</v>
      </c>
      <c r="H1258">
        <v>190</v>
      </c>
      <c r="I1258">
        <v>163</v>
      </c>
      <c r="P1258" s="4"/>
    </row>
    <row r="1259" spans="3:16" x14ac:dyDescent="0.3">
      <c r="C1259" t="s">
        <v>34</v>
      </c>
      <c r="D1259" t="s">
        <v>20</v>
      </c>
      <c r="E1259" t="s">
        <v>70</v>
      </c>
      <c r="F1259" s="3">
        <v>44688</v>
      </c>
      <c r="G1259" s="8">
        <v>33628</v>
      </c>
      <c r="H1259">
        <v>73</v>
      </c>
      <c r="I1259">
        <v>526</v>
      </c>
      <c r="P1259" s="4"/>
    </row>
    <row r="1260" spans="3:16" x14ac:dyDescent="0.3">
      <c r="C1260" t="s">
        <v>28</v>
      </c>
      <c r="D1260" t="s">
        <v>20</v>
      </c>
      <c r="E1260" t="s">
        <v>56</v>
      </c>
      <c r="F1260" s="3">
        <v>44688</v>
      </c>
      <c r="G1260" s="8">
        <v>9688</v>
      </c>
      <c r="H1260">
        <v>208</v>
      </c>
      <c r="I1260">
        <v>143</v>
      </c>
      <c r="P1260" s="4"/>
    </row>
    <row r="1261" spans="3:16" x14ac:dyDescent="0.3">
      <c r="C1261" t="s">
        <v>35</v>
      </c>
      <c r="D1261" t="s">
        <v>21</v>
      </c>
      <c r="E1261" t="s">
        <v>54</v>
      </c>
      <c r="F1261" s="3">
        <v>44688</v>
      </c>
      <c r="G1261" s="8">
        <v>19152</v>
      </c>
      <c r="H1261">
        <v>62</v>
      </c>
      <c r="I1261">
        <v>178</v>
      </c>
      <c r="P1261" s="4"/>
    </row>
    <row r="1262" spans="3:16" x14ac:dyDescent="0.3">
      <c r="C1262" t="s">
        <v>29</v>
      </c>
      <c r="D1262" t="s">
        <v>19</v>
      </c>
      <c r="E1262" t="s">
        <v>58</v>
      </c>
      <c r="F1262" s="3">
        <v>44688</v>
      </c>
      <c r="G1262" s="8">
        <v>1176</v>
      </c>
      <c r="H1262">
        <v>354</v>
      </c>
      <c r="I1262">
        <v>17</v>
      </c>
      <c r="P1262" s="4"/>
    </row>
    <row r="1263" spans="3:16" x14ac:dyDescent="0.3">
      <c r="C1263" t="s">
        <v>43</v>
      </c>
      <c r="D1263" t="s">
        <v>20</v>
      </c>
      <c r="E1263" t="s">
        <v>59</v>
      </c>
      <c r="F1263" s="3">
        <v>44691</v>
      </c>
      <c r="G1263" s="8">
        <v>21812</v>
      </c>
      <c r="H1263">
        <v>172</v>
      </c>
      <c r="I1263">
        <v>390</v>
      </c>
      <c r="P1263" s="4"/>
    </row>
    <row r="1264" spans="3:16" x14ac:dyDescent="0.3">
      <c r="C1264" t="s">
        <v>46</v>
      </c>
      <c r="D1264" t="s">
        <v>23</v>
      </c>
      <c r="E1264" t="s">
        <v>68</v>
      </c>
      <c r="F1264" s="3">
        <v>44691</v>
      </c>
      <c r="G1264" s="8">
        <v>29512</v>
      </c>
      <c r="H1264">
        <v>121</v>
      </c>
      <c r="I1264">
        <v>352</v>
      </c>
      <c r="P1264" s="4"/>
    </row>
    <row r="1265" spans="3:16" x14ac:dyDescent="0.3">
      <c r="C1265" t="s">
        <v>44</v>
      </c>
      <c r="D1265" t="s">
        <v>19</v>
      </c>
      <c r="E1265" t="s">
        <v>60</v>
      </c>
      <c r="F1265" s="3">
        <v>44691</v>
      </c>
      <c r="G1265" s="8">
        <v>42840</v>
      </c>
      <c r="H1265">
        <v>56</v>
      </c>
      <c r="I1265">
        <v>670</v>
      </c>
      <c r="P1265" s="4"/>
    </row>
    <row r="1266" spans="3:16" x14ac:dyDescent="0.3">
      <c r="C1266" t="s">
        <v>46</v>
      </c>
      <c r="D1266" t="s">
        <v>23</v>
      </c>
      <c r="E1266" t="s">
        <v>70</v>
      </c>
      <c r="F1266" s="3">
        <v>44691</v>
      </c>
      <c r="G1266" s="8">
        <v>11228</v>
      </c>
      <c r="H1266">
        <v>172</v>
      </c>
      <c r="I1266">
        <v>156</v>
      </c>
      <c r="P1266" s="4"/>
    </row>
    <row r="1267" spans="3:16" x14ac:dyDescent="0.3">
      <c r="C1267" t="s">
        <v>35</v>
      </c>
      <c r="D1267" t="s">
        <v>21</v>
      </c>
      <c r="E1267" t="s">
        <v>53</v>
      </c>
      <c r="F1267" s="3">
        <v>44691</v>
      </c>
      <c r="G1267" s="8">
        <v>36176</v>
      </c>
      <c r="H1267">
        <v>64</v>
      </c>
      <c r="I1267">
        <v>754</v>
      </c>
      <c r="P1267" s="4"/>
    </row>
    <row r="1268" spans="3:16" x14ac:dyDescent="0.3">
      <c r="C1268" t="s">
        <v>35</v>
      </c>
      <c r="D1268" t="s">
        <v>20</v>
      </c>
      <c r="E1268" t="s">
        <v>54</v>
      </c>
      <c r="F1268" s="3">
        <v>44691</v>
      </c>
      <c r="G1268" s="8">
        <v>21784</v>
      </c>
      <c r="H1268">
        <v>34</v>
      </c>
      <c r="I1268">
        <v>195</v>
      </c>
      <c r="P1268" s="4"/>
    </row>
    <row r="1269" spans="3:16" x14ac:dyDescent="0.3">
      <c r="C1269" t="s">
        <v>51</v>
      </c>
      <c r="D1269" t="s">
        <v>23</v>
      </c>
      <c r="E1269" t="s">
        <v>58</v>
      </c>
      <c r="F1269" s="3">
        <v>44691</v>
      </c>
      <c r="G1269" s="8">
        <v>64259.999999999993</v>
      </c>
      <c r="H1269">
        <v>98</v>
      </c>
      <c r="I1269">
        <v>1236</v>
      </c>
      <c r="P1269" s="4"/>
    </row>
    <row r="1270" spans="3:16" x14ac:dyDescent="0.3">
      <c r="C1270" t="s">
        <v>42</v>
      </c>
      <c r="D1270" t="s">
        <v>23</v>
      </c>
      <c r="E1270" t="s">
        <v>70</v>
      </c>
      <c r="F1270" s="3">
        <v>44691</v>
      </c>
      <c r="G1270" s="8">
        <v>14728</v>
      </c>
      <c r="H1270">
        <v>288</v>
      </c>
      <c r="I1270">
        <v>168</v>
      </c>
      <c r="P1270" s="4"/>
    </row>
    <row r="1271" spans="3:16" x14ac:dyDescent="0.3">
      <c r="C1271" t="s">
        <v>51</v>
      </c>
      <c r="D1271" t="s">
        <v>20</v>
      </c>
      <c r="E1271" t="s">
        <v>61</v>
      </c>
      <c r="F1271" s="3">
        <v>44691</v>
      </c>
      <c r="G1271" s="8">
        <v>10191.999999999998</v>
      </c>
      <c r="H1271">
        <v>25</v>
      </c>
      <c r="I1271">
        <v>142</v>
      </c>
      <c r="P1271" s="4"/>
    </row>
    <row r="1272" spans="3:16" x14ac:dyDescent="0.3">
      <c r="C1272" t="s">
        <v>40</v>
      </c>
      <c r="D1272" t="s">
        <v>25</v>
      </c>
      <c r="E1272" t="s">
        <v>73</v>
      </c>
      <c r="F1272" s="3">
        <v>44691</v>
      </c>
      <c r="G1272" s="8">
        <v>12208</v>
      </c>
      <c r="H1272">
        <v>179</v>
      </c>
      <c r="I1272">
        <v>114</v>
      </c>
      <c r="P1272" s="4"/>
    </row>
    <row r="1273" spans="3:16" x14ac:dyDescent="0.3">
      <c r="C1273" t="s">
        <v>29</v>
      </c>
      <c r="D1273" t="s">
        <v>22</v>
      </c>
      <c r="E1273" t="s">
        <v>72</v>
      </c>
      <c r="F1273" s="3">
        <v>44691</v>
      </c>
      <c r="G1273" s="8">
        <v>2492</v>
      </c>
      <c r="H1273">
        <v>8</v>
      </c>
      <c r="I1273">
        <v>52</v>
      </c>
      <c r="P1273" s="4"/>
    </row>
    <row r="1274" spans="3:16" x14ac:dyDescent="0.3">
      <c r="C1274" t="s">
        <v>36</v>
      </c>
      <c r="D1274" t="s">
        <v>25</v>
      </c>
      <c r="E1274" t="s">
        <v>74</v>
      </c>
      <c r="F1274" s="3">
        <v>44691</v>
      </c>
      <c r="G1274" s="8">
        <v>14952</v>
      </c>
      <c r="H1274">
        <v>37</v>
      </c>
      <c r="I1274">
        <v>468</v>
      </c>
      <c r="P1274" s="4"/>
    </row>
    <row r="1275" spans="3:16" x14ac:dyDescent="0.3">
      <c r="C1275" t="s">
        <v>35</v>
      </c>
      <c r="D1275" t="s">
        <v>19</v>
      </c>
      <c r="E1275" t="s">
        <v>73</v>
      </c>
      <c r="F1275" s="3">
        <v>44692</v>
      </c>
      <c r="G1275" s="8">
        <v>7000</v>
      </c>
      <c r="H1275">
        <v>49</v>
      </c>
      <c r="I1275">
        <v>65</v>
      </c>
      <c r="P1275" s="4"/>
    </row>
    <row r="1276" spans="3:16" x14ac:dyDescent="0.3">
      <c r="C1276" t="s">
        <v>51</v>
      </c>
      <c r="D1276" t="s">
        <v>23</v>
      </c>
      <c r="E1276" t="s">
        <v>65</v>
      </c>
      <c r="F1276" s="3">
        <v>44692</v>
      </c>
      <c r="G1276" s="8">
        <v>16212</v>
      </c>
      <c r="H1276">
        <v>57</v>
      </c>
      <c r="I1276">
        <v>226</v>
      </c>
      <c r="P1276" s="4"/>
    </row>
    <row r="1277" spans="3:16" x14ac:dyDescent="0.3">
      <c r="C1277" t="s">
        <v>35</v>
      </c>
      <c r="D1277" t="s">
        <v>19</v>
      </c>
      <c r="E1277" t="s">
        <v>69</v>
      </c>
      <c r="F1277" s="3">
        <v>44692</v>
      </c>
      <c r="G1277" s="8">
        <v>10808</v>
      </c>
      <c r="H1277">
        <v>12</v>
      </c>
      <c r="I1277">
        <v>82</v>
      </c>
      <c r="P1277" s="4"/>
    </row>
    <row r="1278" spans="3:16" x14ac:dyDescent="0.3">
      <c r="C1278" t="s">
        <v>39</v>
      </c>
      <c r="D1278" t="s">
        <v>20</v>
      </c>
      <c r="E1278" t="s">
        <v>60</v>
      </c>
      <c r="F1278" s="3">
        <v>44692</v>
      </c>
      <c r="G1278" s="8">
        <v>31948</v>
      </c>
      <c r="H1278">
        <v>85</v>
      </c>
      <c r="I1278">
        <v>888</v>
      </c>
      <c r="P1278" s="4"/>
    </row>
    <row r="1279" spans="3:16" x14ac:dyDescent="0.3">
      <c r="C1279" t="s">
        <v>43</v>
      </c>
      <c r="D1279" t="s">
        <v>25</v>
      </c>
      <c r="E1279" t="s">
        <v>66</v>
      </c>
      <c r="F1279" s="3">
        <v>44692</v>
      </c>
      <c r="G1279" s="8">
        <v>4592</v>
      </c>
      <c r="H1279">
        <v>4</v>
      </c>
      <c r="I1279">
        <v>48</v>
      </c>
      <c r="P1279" s="4"/>
    </row>
    <row r="1280" spans="3:16" x14ac:dyDescent="0.3">
      <c r="C1280" t="s">
        <v>42</v>
      </c>
      <c r="D1280" t="s">
        <v>21</v>
      </c>
      <c r="E1280" t="s">
        <v>54</v>
      </c>
      <c r="F1280" s="3">
        <v>44693</v>
      </c>
      <c r="G1280" s="8">
        <v>16744</v>
      </c>
      <c r="H1280">
        <v>143</v>
      </c>
      <c r="I1280">
        <v>140</v>
      </c>
      <c r="P1280" s="4"/>
    </row>
    <row r="1281" spans="3:16" x14ac:dyDescent="0.3">
      <c r="C1281" t="s">
        <v>36</v>
      </c>
      <c r="D1281" t="s">
        <v>20</v>
      </c>
      <c r="E1281" t="s">
        <v>61</v>
      </c>
      <c r="F1281" s="3">
        <v>44693</v>
      </c>
      <c r="G1281" s="8">
        <v>20916</v>
      </c>
      <c r="H1281">
        <v>26</v>
      </c>
      <c r="I1281">
        <v>276</v>
      </c>
      <c r="P1281" s="4"/>
    </row>
    <row r="1282" spans="3:16" x14ac:dyDescent="0.3">
      <c r="C1282" t="s">
        <v>36</v>
      </c>
      <c r="D1282" t="s">
        <v>22</v>
      </c>
      <c r="E1282" t="s">
        <v>69</v>
      </c>
      <c r="F1282" s="3">
        <v>44693</v>
      </c>
      <c r="G1282" s="8">
        <v>24584</v>
      </c>
      <c r="H1282">
        <v>395</v>
      </c>
      <c r="I1282">
        <v>212</v>
      </c>
      <c r="P1282" s="4"/>
    </row>
    <row r="1283" spans="3:16" x14ac:dyDescent="0.3">
      <c r="C1283" t="s">
        <v>50</v>
      </c>
      <c r="D1283" t="s">
        <v>22</v>
      </c>
      <c r="E1283" t="s">
        <v>56</v>
      </c>
      <c r="F1283" s="3">
        <v>44693</v>
      </c>
      <c r="G1283" s="8">
        <v>44408</v>
      </c>
      <c r="H1283">
        <v>251</v>
      </c>
      <c r="I1283">
        <v>505</v>
      </c>
      <c r="P1283" s="4"/>
    </row>
    <row r="1284" spans="3:16" x14ac:dyDescent="0.3">
      <c r="C1284" t="s">
        <v>48</v>
      </c>
      <c r="D1284" t="s">
        <v>25</v>
      </c>
      <c r="E1284" t="s">
        <v>70</v>
      </c>
      <c r="F1284" s="3">
        <v>44693</v>
      </c>
      <c r="G1284" s="8">
        <v>62412</v>
      </c>
      <c r="H1284">
        <v>135</v>
      </c>
      <c r="I1284">
        <v>1041</v>
      </c>
      <c r="P1284" s="4"/>
    </row>
    <row r="1285" spans="3:16" x14ac:dyDescent="0.3">
      <c r="C1285" t="s">
        <v>48</v>
      </c>
      <c r="D1285" t="s">
        <v>25</v>
      </c>
      <c r="E1285" t="s">
        <v>59</v>
      </c>
      <c r="F1285" s="3">
        <v>44693</v>
      </c>
      <c r="G1285" s="8">
        <v>11032</v>
      </c>
      <c r="H1285">
        <v>177</v>
      </c>
      <c r="I1285">
        <v>138</v>
      </c>
      <c r="P1285" s="4"/>
    </row>
    <row r="1286" spans="3:16" x14ac:dyDescent="0.3">
      <c r="C1286" t="s">
        <v>46</v>
      </c>
      <c r="D1286" t="s">
        <v>19</v>
      </c>
      <c r="E1286" t="s">
        <v>60</v>
      </c>
      <c r="F1286" s="3">
        <v>44693</v>
      </c>
      <c r="G1286" s="8">
        <v>29680</v>
      </c>
      <c r="H1286">
        <v>234</v>
      </c>
      <c r="I1286">
        <v>619</v>
      </c>
      <c r="P1286" s="4"/>
    </row>
    <row r="1287" spans="3:16" x14ac:dyDescent="0.3">
      <c r="C1287" t="s">
        <v>37</v>
      </c>
      <c r="D1287" t="s">
        <v>20</v>
      </c>
      <c r="E1287" t="s">
        <v>71</v>
      </c>
      <c r="F1287" s="3">
        <v>44693</v>
      </c>
      <c r="G1287" s="8">
        <v>9380</v>
      </c>
      <c r="H1287">
        <v>118</v>
      </c>
      <c r="I1287">
        <v>107</v>
      </c>
      <c r="P1287" s="4"/>
    </row>
    <row r="1288" spans="3:16" x14ac:dyDescent="0.3">
      <c r="C1288" t="s">
        <v>37</v>
      </c>
      <c r="D1288" t="s">
        <v>22</v>
      </c>
      <c r="E1288" t="s">
        <v>74</v>
      </c>
      <c r="F1288" s="3">
        <v>44693</v>
      </c>
      <c r="G1288" s="8">
        <v>49448</v>
      </c>
      <c r="H1288">
        <v>201</v>
      </c>
      <c r="I1288">
        <v>1546</v>
      </c>
      <c r="P1288" s="4"/>
    </row>
    <row r="1289" spans="3:16" x14ac:dyDescent="0.3">
      <c r="C1289" t="s">
        <v>32</v>
      </c>
      <c r="D1289" t="s">
        <v>23</v>
      </c>
      <c r="E1289" t="s">
        <v>67</v>
      </c>
      <c r="F1289" s="3">
        <v>44693</v>
      </c>
      <c r="G1289" s="8">
        <v>1680</v>
      </c>
      <c r="H1289">
        <v>203</v>
      </c>
      <c r="I1289">
        <v>33</v>
      </c>
      <c r="P1289" s="4"/>
    </row>
    <row r="1290" spans="3:16" x14ac:dyDescent="0.3">
      <c r="C1290" t="s">
        <v>30</v>
      </c>
      <c r="D1290" t="s">
        <v>22</v>
      </c>
      <c r="E1290" t="s">
        <v>68</v>
      </c>
      <c r="F1290" s="3">
        <v>44694</v>
      </c>
      <c r="G1290" s="8">
        <v>25759.999999999996</v>
      </c>
      <c r="H1290">
        <v>458</v>
      </c>
      <c r="I1290">
        <v>293</v>
      </c>
      <c r="P1290" s="4"/>
    </row>
    <row r="1291" spans="3:16" x14ac:dyDescent="0.3">
      <c r="C1291" t="s">
        <v>31</v>
      </c>
      <c r="D1291" t="s">
        <v>19</v>
      </c>
      <c r="E1291" t="s">
        <v>60</v>
      </c>
      <c r="F1291" s="3">
        <v>44694</v>
      </c>
      <c r="G1291" s="8">
        <v>46452</v>
      </c>
      <c r="H1291">
        <v>32</v>
      </c>
      <c r="I1291">
        <v>726</v>
      </c>
      <c r="P1291" s="4"/>
    </row>
    <row r="1292" spans="3:16" x14ac:dyDescent="0.3">
      <c r="C1292" t="s">
        <v>47</v>
      </c>
      <c r="D1292" t="s">
        <v>25</v>
      </c>
      <c r="E1292" t="s">
        <v>68</v>
      </c>
      <c r="F1292" s="3">
        <v>44694</v>
      </c>
      <c r="G1292" s="8">
        <v>59640</v>
      </c>
      <c r="H1292">
        <v>260</v>
      </c>
      <c r="I1292">
        <v>785</v>
      </c>
      <c r="P1292" s="4"/>
    </row>
    <row r="1293" spans="3:16" x14ac:dyDescent="0.3">
      <c r="C1293" t="s">
        <v>46</v>
      </c>
      <c r="D1293" t="s">
        <v>19</v>
      </c>
      <c r="E1293" t="s">
        <v>57</v>
      </c>
      <c r="F1293" s="3">
        <v>44694</v>
      </c>
      <c r="G1293" s="8">
        <v>1820.0000000000002</v>
      </c>
      <c r="H1293">
        <v>180</v>
      </c>
      <c r="I1293">
        <v>23</v>
      </c>
      <c r="P1293" s="4"/>
    </row>
    <row r="1294" spans="3:16" x14ac:dyDescent="0.3">
      <c r="C1294" t="s">
        <v>45</v>
      </c>
      <c r="D1294" t="s">
        <v>23</v>
      </c>
      <c r="E1294" t="s">
        <v>72</v>
      </c>
      <c r="F1294" s="3">
        <v>44694</v>
      </c>
      <c r="G1294" s="8">
        <v>3136</v>
      </c>
      <c r="H1294">
        <v>287</v>
      </c>
      <c r="I1294">
        <v>56</v>
      </c>
      <c r="P1294" s="4"/>
    </row>
    <row r="1295" spans="3:16" x14ac:dyDescent="0.3">
      <c r="C1295" t="s">
        <v>50</v>
      </c>
      <c r="D1295" t="s">
        <v>23</v>
      </c>
      <c r="E1295" t="s">
        <v>60</v>
      </c>
      <c r="F1295" s="3">
        <v>44695</v>
      </c>
      <c r="G1295" s="8">
        <v>10388</v>
      </c>
      <c r="H1295">
        <v>81</v>
      </c>
      <c r="I1295">
        <v>200</v>
      </c>
      <c r="P1295" s="4"/>
    </row>
    <row r="1296" spans="3:16" x14ac:dyDescent="0.3">
      <c r="C1296" t="s">
        <v>36</v>
      </c>
      <c r="D1296" t="s">
        <v>25</v>
      </c>
      <c r="E1296" t="s">
        <v>64</v>
      </c>
      <c r="F1296" s="3">
        <v>44695</v>
      </c>
      <c r="G1296" s="8">
        <v>18172</v>
      </c>
      <c r="H1296">
        <v>323</v>
      </c>
      <c r="I1296">
        <v>157</v>
      </c>
      <c r="P1296" s="4"/>
    </row>
    <row r="1297" spans="3:16" x14ac:dyDescent="0.3">
      <c r="C1297" t="s">
        <v>50</v>
      </c>
      <c r="D1297" t="s">
        <v>21</v>
      </c>
      <c r="E1297" t="s">
        <v>53</v>
      </c>
      <c r="F1297" s="3">
        <v>44695</v>
      </c>
      <c r="G1297" s="8">
        <v>17808</v>
      </c>
      <c r="H1297">
        <v>42</v>
      </c>
      <c r="I1297">
        <v>636</v>
      </c>
      <c r="P1297" s="4"/>
    </row>
    <row r="1298" spans="3:16" x14ac:dyDescent="0.3">
      <c r="C1298" t="s">
        <v>51</v>
      </c>
      <c r="D1298" t="s">
        <v>19</v>
      </c>
      <c r="E1298" t="s">
        <v>57</v>
      </c>
      <c r="F1298" s="3">
        <v>44695</v>
      </c>
      <c r="G1298" s="8">
        <v>22176</v>
      </c>
      <c r="H1298">
        <v>392</v>
      </c>
      <c r="I1298">
        <v>370</v>
      </c>
      <c r="P1298" s="4"/>
    </row>
    <row r="1299" spans="3:16" x14ac:dyDescent="0.3">
      <c r="C1299" t="s">
        <v>46</v>
      </c>
      <c r="D1299" t="s">
        <v>20</v>
      </c>
      <c r="E1299" t="s">
        <v>53</v>
      </c>
      <c r="F1299" s="3">
        <v>44695</v>
      </c>
      <c r="G1299" s="8">
        <v>20860</v>
      </c>
      <c r="H1299">
        <v>206</v>
      </c>
      <c r="I1299">
        <v>580</v>
      </c>
      <c r="P1299" s="4"/>
    </row>
    <row r="1300" spans="3:16" x14ac:dyDescent="0.3">
      <c r="C1300" t="s">
        <v>35</v>
      </c>
      <c r="D1300" t="s">
        <v>25</v>
      </c>
      <c r="E1300" t="s">
        <v>65</v>
      </c>
      <c r="F1300" s="3">
        <v>44695</v>
      </c>
      <c r="G1300" s="8">
        <v>12208</v>
      </c>
      <c r="H1300">
        <v>123</v>
      </c>
      <c r="I1300">
        <v>306</v>
      </c>
      <c r="P1300" s="4"/>
    </row>
    <row r="1301" spans="3:16" x14ac:dyDescent="0.3">
      <c r="C1301" t="s">
        <v>42</v>
      </c>
      <c r="D1301" t="s">
        <v>19</v>
      </c>
      <c r="E1301" t="s">
        <v>66</v>
      </c>
      <c r="F1301" s="3">
        <v>44695</v>
      </c>
      <c r="G1301" s="8">
        <v>78316</v>
      </c>
      <c r="H1301">
        <v>327</v>
      </c>
      <c r="I1301">
        <v>676</v>
      </c>
      <c r="P1301" s="4"/>
    </row>
    <row r="1302" spans="3:16" x14ac:dyDescent="0.3">
      <c r="C1302" t="s">
        <v>45</v>
      </c>
      <c r="D1302" t="s">
        <v>23</v>
      </c>
      <c r="E1302" t="s">
        <v>68</v>
      </c>
      <c r="F1302" s="3">
        <v>44695</v>
      </c>
      <c r="G1302" s="8">
        <v>868</v>
      </c>
      <c r="H1302">
        <v>139</v>
      </c>
      <c r="I1302">
        <v>10</v>
      </c>
      <c r="P1302" s="4"/>
    </row>
    <row r="1303" spans="3:16" x14ac:dyDescent="0.3">
      <c r="C1303" t="s">
        <v>36</v>
      </c>
      <c r="D1303" t="s">
        <v>19</v>
      </c>
      <c r="E1303" t="s">
        <v>53</v>
      </c>
      <c r="F1303" s="3">
        <v>44695</v>
      </c>
      <c r="G1303" s="8">
        <v>12320</v>
      </c>
      <c r="H1303">
        <v>216</v>
      </c>
      <c r="I1303">
        <v>237</v>
      </c>
      <c r="P1303" s="4"/>
    </row>
    <row r="1304" spans="3:16" x14ac:dyDescent="0.3">
      <c r="C1304" t="s">
        <v>50</v>
      </c>
      <c r="D1304" t="s">
        <v>21</v>
      </c>
      <c r="E1304" t="s">
        <v>60</v>
      </c>
      <c r="F1304" s="3">
        <v>44695</v>
      </c>
      <c r="G1304" s="8">
        <v>15736</v>
      </c>
      <c r="H1304">
        <v>114</v>
      </c>
      <c r="I1304">
        <v>303</v>
      </c>
      <c r="P1304" s="4"/>
    </row>
    <row r="1305" spans="3:16" x14ac:dyDescent="0.3">
      <c r="C1305" t="s">
        <v>47</v>
      </c>
      <c r="D1305" t="s">
        <v>20</v>
      </c>
      <c r="E1305" t="s">
        <v>63</v>
      </c>
      <c r="F1305" s="3">
        <v>44695</v>
      </c>
      <c r="G1305" s="8">
        <v>10024</v>
      </c>
      <c r="H1305">
        <v>48</v>
      </c>
      <c r="I1305">
        <v>97</v>
      </c>
      <c r="P1305" s="4"/>
    </row>
    <row r="1306" spans="3:16" x14ac:dyDescent="0.3">
      <c r="C1306" t="s">
        <v>37</v>
      </c>
      <c r="D1306" t="s">
        <v>21</v>
      </c>
      <c r="E1306" t="s">
        <v>58</v>
      </c>
      <c r="F1306" s="3">
        <v>44695</v>
      </c>
      <c r="G1306" s="8">
        <v>23128</v>
      </c>
      <c r="H1306">
        <v>231</v>
      </c>
      <c r="I1306">
        <v>413</v>
      </c>
      <c r="P1306" s="4"/>
    </row>
    <row r="1307" spans="3:16" x14ac:dyDescent="0.3">
      <c r="C1307" t="s">
        <v>28</v>
      </c>
      <c r="D1307" t="s">
        <v>19</v>
      </c>
      <c r="E1307" t="s">
        <v>53</v>
      </c>
      <c r="F1307" s="3">
        <v>44695</v>
      </c>
      <c r="G1307" s="8">
        <v>36064</v>
      </c>
      <c r="H1307">
        <v>169</v>
      </c>
      <c r="I1307">
        <v>752</v>
      </c>
      <c r="P1307" s="4"/>
    </row>
    <row r="1308" spans="3:16" x14ac:dyDescent="0.3">
      <c r="C1308" t="s">
        <v>36</v>
      </c>
      <c r="D1308" t="s">
        <v>22</v>
      </c>
      <c r="E1308" t="s">
        <v>61</v>
      </c>
      <c r="F1308" s="3">
        <v>44695</v>
      </c>
      <c r="G1308" s="8">
        <v>6552</v>
      </c>
      <c r="H1308">
        <v>238</v>
      </c>
      <c r="I1308">
        <v>82</v>
      </c>
      <c r="P1308" s="4"/>
    </row>
    <row r="1309" spans="3:16" x14ac:dyDescent="0.3">
      <c r="C1309" t="s">
        <v>41</v>
      </c>
      <c r="D1309" t="s">
        <v>22</v>
      </c>
      <c r="E1309" t="s">
        <v>73</v>
      </c>
      <c r="F1309" s="3">
        <v>44695</v>
      </c>
      <c r="G1309" s="8">
        <v>23800</v>
      </c>
      <c r="H1309">
        <v>130</v>
      </c>
      <c r="I1309">
        <v>213</v>
      </c>
      <c r="P1309" s="4"/>
    </row>
    <row r="1310" spans="3:16" x14ac:dyDescent="0.3">
      <c r="C1310" t="s">
        <v>38</v>
      </c>
      <c r="D1310" t="s">
        <v>22</v>
      </c>
      <c r="E1310" t="s">
        <v>53</v>
      </c>
      <c r="F1310" s="3">
        <v>44695</v>
      </c>
      <c r="G1310" s="8">
        <v>15792</v>
      </c>
      <c r="H1310">
        <v>263</v>
      </c>
      <c r="I1310">
        <v>439</v>
      </c>
      <c r="P1310" s="4"/>
    </row>
    <row r="1311" spans="3:16" x14ac:dyDescent="0.3">
      <c r="C1311" t="s">
        <v>49</v>
      </c>
      <c r="D1311" t="s">
        <v>22</v>
      </c>
      <c r="E1311" t="s">
        <v>63</v>
      </c>
      <c r="F1311" s="3">
        <v>44698</v>
      </c>
      <c r="G1311" s="8">
        <v>21112</v>
      </c>
      <c r="H1311">
        <v>44</v>
      </c>
      <c r="I1311">
        <v>182</v>
      </c>
      <c r="P1311" s="4"/>
    </row>
    <row r="1312" spans="3:16" x14ac:dyDescent="0.3">
      <c r="C1312" t="s">
        <v>50</v>
      </c>
      <c r="D1312" t="s">
        <v>19</v>
      </c>
      <c r="E1312" t="s">
        <v>68</v>
      </c>
      <c r="F1312" s="3">
        <v>44698</v>
      </c>
      <c r="G1312" s="8">
        <v>20104</v>
      </c>
      <c r="H1312">
        <v>33</v>
      </c>
      <c r="I1312">
        <v>240</v>
      </c>
      <c r="P1312" s="4"/>
    </row>
    <row r="1313" spans="3:16" x14ac:dyDescent="0.3">
      <c r="C1313" t="s">
        <v>33</v>
      </c>
      <c r="D1313" t="s">
        <v>19</v>
      </c>
      <c r="E1313" t="s">
        <v>68</v>
      </c>
      <c r="F1313" s="3">
        <v>44698</v>
      </c>
      <c r="G1313" s="8">
        <v>20832</v>
      </c>
      <c r="H1313">
        <v>249</v>
      </c>
      <c r="I1313">
        <v>248</v>
      </c>
      <c r="P1313" s="4"/>
    </row>
    <row r="1314" spans="3:16" x14ac:dyDescent="0.3">
      <c r="C1314" t="s">
        <v>43</v>
      </c>
      <c r="D1314" t="s">
        <v>25</v>
      </c>
      <c r="E1314" t="s">
        <v>67</v>
      </c>
      <c r="F1314" s="3">
        <v>44698</v>
      </c>
      <c r="G1314" s="8">
        <v>22372</v>
      </c>
      <c r="H1314">
        <v>9</v>
      </c>
      <c r="I1314">
        <v>431</v>
      </c>
      <c r="P1314" s="4"/>
    </row>
    <row r="1315" spans="3:16" x14ac:dyDescent="0.3">
      <c r="C1315" t="s">
        <v>49</v>
      </c>
      <c r="D1315" t="s">
        <v>22</v>
      </c>
      <c r="E1315" t="s">
        <v>71</v>
      </c>
      <c r="F1315" s="3">
        <v>44698</v>
      </c>
      <c r="G1315" s="8">
        <v>14756</v>
      </c>
      <c r="H1315">
        <v>150</v>
      </c>
      <c r="I1315">
        <v>168</v>
      </c>
      <c r="P1315" s="4"/>
    </row>
    <row r="1316" spans="3:16" x14ac:dyDescent="0.3">
      <c r="C1316" t="s">
        <v>28</v>
      </c>
      <c r="D1316" t="s">
        <v>21</v>
      </c>
      <c r="E1316" t="s">
        <v>57</v>
      </c>
      <c r="F1316" s="3">
        <v>44698</v>
      </c>
      <c r="G1316" s="8">
        <v>36680</v>
      </c>
      <c r="H1316">
        <v>64</v>
      </c>
      <c r="I1316">
        <v>437</v>
      </c>
      <c r="P1316" s="4"/>
    </row>
    <row r="1317" spans="3:16" x14ac:dyDescent="0.3">
      <c r="C1317" t="s">
        <v>35</v>
      </c>
      <c r="D1317" t="s">
        <v>23</v>
      </c>
      <c r="E1317" t="s">
        <v>57</v>
      </c>
      <c r="F1317" s="3">
        <v>44698</v>
      </c>
      <c r="G1317" s="8">
        <v>12376</v>
      </c>
      <c r="H1317">
        <v>195</v>
      </c>
      <c r="I1317">
        <v>172</v>
      </c>
      <c r="P1317" s="4"/>
    </row>
    <row r="1318" spans="3:16" x14ac:dyDescent="0.3">
      <c r="C1318" t="s">
        <v>37</v>
      </c>
      <c r="D1318" t="s">
        <v>19</v>
      </c>
      <c r="E1318" t="s">
        <v>63</v>
      </c>
      <c r="F1318" s="3">
        <v>44698</v>
      </c>
      <c r="G1318" s="8">
        <v>31108</v>
      </c>
      <c r="H1318">
        <v>77</v>
      </c>
      <c r="I1318">
        <v>289</v>
      </c>
      <c r="P1318" s="4"/>
    </row>
    <row r="1319" spans="3:16" x14ac:dyDescent="0.3">
      <c r="C1319" t="s">
        <v>30</v>
      </c>
      <c r="D1319" t="s">
        <v>21</v>
      </c>
      <c r="E1319" t="s">
        <v>56</v>
      </c>
      <c r="F1319" s="3">
        <v>44698</v>
      </c>
      <c r="G1319" s="8">
        <v>44436</v>
      </c>
      <c r="H1319">
        <v>133</v>
      </c>
      <c r="I1319">
        <v>505</v>
      </c>
      <c r="P1319" s="4"/>
    </row>
    <row r="1320" spans="3:16" x14ac:dyDescent="0.3">
      <c r="C1320" t="s">
        <v>36</v>
      </c>
      <c r="D1320" t="s">
        <v>25</v>
      </c>
      <c r="E1320" t="s">
        <v>59</v>
      </c>
      <c r="F1320" s="3">
        <v>44698</v>
      </c>
      <c r="G1320" s="8">
        <v>16632</v>
      </c>
      <c r="H1320">
        <v>58</v>
      </c>
      <c r="I1320">
        <v>297</v>
      </c>
      <c r="P1320" s="4"/>
    </row>
    <row r="1321" spans="3:16" x14ac:dyDescent="0.3">
      <c r="C1321" t="s">
        <v>29</v>
      </c>
      <c r="D1321" t="s">
        <v>25</v>
      </c>
      <c r="E1321" t="s">
        <v>63</v>
      </c>
      <c r="F1321" s="3">
        <v>44698</v>
      </c>
      <c r="G1321" s="8">
        <v>39452</v>
      </c>
      <c r="H1321">
        <v>92</v>
      </c>
      <c r="I1321">
        <v>395</v>
      </c>
      <c r="P1321" s="4"/>
    </row>
    <row r="1322" spans="3:16" x14ac:dyDescent="0.3">
      <c r="C1322" t="s">
        <v>34</v>
      </c>
      <c r="D1322" t="s">
        <v>23</v>
      </c>
      <c r="E1322" t="s">
        <v>53</v>
      </c>
      <c r="F1322" s="3">
        <v>44698</v>
      </c>
      <c r="G1322" s="8">
        <v>12404</v>
      </c>
      <c r="H1322">
        <v>249</v>
      </c>
      <c r="I1322">
        <v>259</v>
      </c>
      <c r="P1322" s="4"/>
    </row>
    <row r="1323" spans="3:16" x14ac:dyDescent="0.3">
      <c r="C1323" t="s">
        <v>34</v>
      </c>
      <c r="D1323" t="s">
        <v>21</v>
      </c>
      <c r="E1323" t="s">
        <v>67</v>
      </c>
      <c r="F1323" s="3">
        <v>44698</v>
      </c>
      <c r="G1323" s="8">
        <v>15456</v>
      </c>
      <c r="H1323">
        <v>36</v>
      </c>
      <c r="I1323">
        <v>298</v>
      </c>
      <c r="P1323" s="4"/>
    </row>
    <row r="1324" spans="3:16" x14ac:dyDescent="0.3">
      <c r="C1324" t="s">
        <v>30</v>
      </c>
      <c r="D1324" t="s">
        <v>23</v>
      </c>
      <c r="E1324" t="s">
        <v>64</v>
      </c>
      <c r="F1324" s="3">
        <v>44698</v>
      </c>
      <c r="G1324" s="8">
        <v>33712</v>
      </c>
      <c r="H1324">
        <v>162</v>
      </c>
      <c r="I1324">
        <v>291</v>
      </c>
      <c r="P1324" s="4"/>
    </row>
    <row r="1325" spans="3:16" x14ac:dyDescent="0.3">
      <c r="C1325" t="s">
        <v>41</v>
      </c>
      <c r="D1325" t="s">
        <v>20</v>
      </c>
      <c r="E1325" t="s">
        <v>72</v>
      </c>
      <c r="F1325" s="3">
        <v>44698</v>
      </c>
      <c r="G1325" s="8">
        <v>58296.000000000007</v>
      </c>
      <c r="H1325">
        <v>248</v>
      </c>
      <c r="I1325">
        <v>1122</v>
      </c>
      <c r="P1325" s="4"/>
    </row>
    <row r="1326" spans="3:16" x14ac:dyDescent="0.3">
      <c r="C1326" t="s">
        <v>40</v>
      </c>
      <c r="D1326" t="s">
        <v>22</v>
      </c>
      <c r="E1326" t="s">
        <v>57</v>
      </c>
      <c r="F1326" s="3">
        <v>44698</v>
      </c>
      <c r="G1326" s="8">
        <v>29260</v>
      </c>
      <c r="H1326">
        <v>127</v>
      </c>
      <c r="I1326">
        <v>431</v>
      </c>
      <c r="P1326" s="4"/>
    </row>
    <row r="1327" spans="3:16" x14ac:dyDescent="0.3">
      <c r="C1327" t="s">
        <v>44</v>
      </c>
      <c r="D1327" t="s">
        <v>20</v>
      </c>
      <c r="E1327" t="s">
        <v>63</v>
      </c>
      <c r="F1327" s="3">
        <v>44699</v>
      </c>
      <c r="G1327" s="8">
        <v>31220</v>
      </c>
      <c r="H1327">
        <v>74</v>
      </c>
      <c r="I1327">
        <v>279</v>
      </c>
      <c r="P1327" s="4"/>
    </row>
    <row r="1328" spans="3:16" x14ac:dyDescent="0.3">
      <c r="C1328" t="s">
        <v>35</v>
      </c>
      <c r="D1328" t="s">
        <v>23</v>
      </c>
      <c r="E1328" t="s">
        <v>65</v>
      </c>
      <c r="F1328" s="3">
        <v>44699</v>
      </c>
      <c r="G1328" s="8">
        <v>9296</v>
      </c>
      <c r="H1328">
        <v>230</v>
      </c>
      <c r="I1328">
        <v>146</v>
      </c>
      <c r="P1328" s="4"/>
    </row>
    <row r="1329" spans="3:16" x14ac:dyDescent="0.3">
      <c r="C1329" t="s">
        <v>42</v>
      </c>
      <c r="D1329" t="s">
        <v>20</v>
      </c>
      <c r="E1329" t="s">
        <v>68</v>
      </c>
      <c r="F1329" s="3">
        <v>44699</v>
      </c>
      <c r="G1329" s="8">
        <v>9996</v>
      </c>
      <c r="H1329">
        <v>24</v>
      </c>
      <c r="I1329">
        <v>132</v>
      </c>
      <c r="P1329" s="4"/>
    </row>
    <row r="1330" spans="3:16" x14ac:dyDescent="0.3">
      <c r="C1330" t="s">
        <v>51</v>
      </c>
      <c r="D1330" t="s">
        <v>19</v>
      </c>
      <c r="E1330" t="s">
        <v>60</v>
      </c>
      <c r="F1330" s="3">
        <v>44699</v>
      </c>
      <c r="G1330" s="8">
        <v>21140</v>
      </c>
      <c r="H1330">
        <v>24</v>
      </c>
      <c r="I1330">
        <v>441</v>
      </c>
      <c r="P1330" s="4"/>
    </row>
    <row r="1331" spans="3:16" x14ac:dyDescent="0.3">
      <c r="C1331" t="s">
        <v>37</v>
      </c>
      <c r="D1331" t="s">
        <v>21</v>
      </c>
      <c r="E1331" t="s">
        <v>72</v>
      </c>
      <c r="F1331" s="3">
        <v>44699</v>
      </c>
      <c r="G1331" s="8">
        <v>7700</v>
      </c>
      <c r="H1331">
        <v>92</v>
      </c>
      <c r="I1331">
        <v>129</v>
      </c>
      <c r="P1331" s="4"/>
    </row>
    <row r="1332" spans="3:16" x14ac:dyDescent="0.3">
      <c r="C1332" t="s">
        <v>46</v>
      </c>
      <c r="D1332" t="s">
        <v>20</v>
      </c>
      <c r="E1332" t="s">
        <v>74</v>
      </c>
      <c r="F1332" s="3">
        <v>44699</v>
      </c>
      <c r="G1332" s="8">
        <v>53144</v>
      </c>
      <c r="H1332">
        <v>166</v>
      </c>
      <c r="I1332">
        <v>886</v>
      </c>
      <c r="P1332" s="4"/>
    </row>
    <row r="1333" spans="3:16" x14ac:dyDescent="0.3">
      <c r="C1333" t="s">
        <v>32</v>
      </c>
      <c r="D1333" t="s">
        <v>23</v>
      </c>
      <c r="E1333" t="s">
        <v>56</v>
      </c>
      <c r="F1333" s="3">
        <v>44699</v>
      </c>
      <c r="G1333" s="8">
        <v>6636</v>
      </c>
      <c r="H1333">
        <v>89</v>
      </c>
      <c r="I1333">
        <v>104</v>
      </c>
      <c r="P1333" s="4"/>
    </row>
    <row r="1334" spans="3:16" x14ac:dyDescent="0.3">
      <c r="C1334" t="s">
        <v>52</v>
      </c>
      <c r="D1334" t="s">
        <v>21</v>
      </c>
      <c r="E1334" t="s">
        <v>62</v>
      </c>
      <c r="F1334" s="3">
        <v>44699</v>
      </c>
      <c r="G1334" s="8">
        <v>672</v>
      </c>
      <c r="H1334">
        <v>166</v>
      </c>
      <c r="I1334">
        <v>11</v>
      </c>
      <c r="P1334" s="4"/>
    </row>
    <row r="1335" spans="3:16" x14ac:dyDescent="0.3">
      <c r="C1335" t="s">
        <v>33</v>
      </c>
      <c r="D1335" t="s">
        <v>25</v>
      </c>
      <c r="E1335" t="s">
        <v>64</v>
      </c>
      <c r="F1335" s="3">
        <v>44699</v>
      </c>
      <c r="G1335" s="8">
        <v>24080</v>
      </c>
      <c r="H1335">
        <v>11</v>
      </c>
      <c r="I1335">
        <v>215</v>
      </c>
      <c r="P1335" s="4"/>
    </row>
    <row r="1336" spans="3:16" x14ac:dyDescent="0.3">
      <c r="C1336" t="s">
        <v>28</v>
      </c>
      <c r="D1336" t="s">
        <v>22</v>
      </c>
      <c r="E1336" t="s">
        <v>65</v>
      </c>
      <c r="F1336" s="3">
        <v>44699</v>
      </c>
      <c r="G1336" s="8">
        <v>8876</v>
      </c>
      <c r="H1336">
        <v>150</v>
      </c>
      <c r="I1336">
        <v>222</v>
      </c>
      <c r="P1336" s="4"/>
    </row>
    <row r="1337" spans="3:16" x14ac:dyDescent="0.3">
      <c r="C1337" t="s">
        <v>51</v>
      </c>
      <c r="D1337" t="s">
        <v>21</v>
      </c>
      <c r="E1337" t="s">
        <v>54</v>
      </c>
      <c r="F1337" s="3">
        <v>44699</v>
      </c>
      <c r="G1337" s="8">
        <v>50960</v>
      </c>
      <c r="H1337">
        <v>68</v>
      </c>
      <c r="I1337">
        <v>411</v>
      </c>
      <c r="P1337" s="4"/>
    </row>
    <row r="1338" spans="3:16" x14ac:dyDescent="0.3">
      <c r="C1338" t="s">
        <v>28</v>
      </c>
      <c r="D1338" t="s">
        <v>23</v>
      </c>
      <c r="E1338" t="s">
        <v>63</v>
      </c>
      <c r="F1338" s="3">
        <v>44699</v>
      </c>
      <c r="G1338" s="8">
        <v>44072</v>
      </c>
      <c r="H1338">
        <v>69</v>
      </c>
      <c r="I1338">
        <v>441</v>
      </c>
      <c r="P1338" s="4"/>
    </row>
    <row r="1339" spans="3:16" x14ac:dyDescent="0.3">
      <c r="C1339" t="s">
        <v>30</v>
      </c>
      <c r="D1339" t="s">
        <v>19</v>
      </c>
      <c r="E1339" t="s">
        <v>74</v>
      </c>
      <c r="F1339" s="3">
        <v>44699</v>
      </c>
      <c r="G1339" s="8">
        <v>20160</v>
      </c>
      <c r="H1339">
        <v>144</v>
      </c>
      <c r="I1339">
        <v>336</v>
      </c>
      <c r="P1339" s="4"/>
    </row>
    <row r="1340" spans="3:16" x14ac:dyDescent="0.3">
      <c r="C1340" t="s">
        <v>29</v>
      </c>
      <c r="D1340" t="s">
        <v>22</v>
      </c>
      <c r="E1340" t="s">
        <v>70</v>
      </c>
      <c r="F1340" s="3">
        <v>44700</v>
      </c>
      <c r="G1340" s="8">
        <v>40880</v>
      </c>
      <c r="H1340">
        <v>71</v>
      </c>
      <c r="I1340">
        <v>445</v>
      </c>
      <c r="P1340" s="4"/>
    </row>
    <row r="1341" spans="3:16" x14ac:dyDescent="0.3">
      <c r="C1341" t="s">
        <v>41</v>
      </c>
      <c r="D1341" t="s">
        <v>23</v>
      </c>
      <c r="E1341" t="s">
        <v>70</v>
      </c>
      <c r="F1341" s="3">
        <v>44700</v>
      </c>
      <c r="G1341" s="8">
        <v>35980</v>
      </c>
      <c r="H1341">
        <v>238</v>
      </c>
      <c r="I1341">
        <v>450</v>
      </c>
      <c r="P1341" s="4"/>
    </row>
    <row r="1342" spans="3:16" x14ac:dyDescent="0.3">
      <c r="C1342" t="s">
        <v>47</v>
      </c>
      <c r="D1342" t="s">
        <v>20</v>
      </c>
      <c r="E1342" t="s">
        <v>55</v>
      </c>
      <c r="F1342" s="3">
        <v>44700</v>
      </c>
      <c r="G1342" s="8">
        <v>14952</v>
      </c>
      <c r="H1342">
        <v>12</v>
      </c>
      <c r="I1342">
        <v>187</v>
      </c>
      <c r="P1342" s="4"/>
    </row>
    <row r="1343" spans="3:16" x14ac:dyDescent="0.3">
      <c r="C1343" t="s">
        <v>50</v>
      </c>
      <c r="D1343" t="s">
        <v>25</v>
      </c>
      <c r="E1343" t="s">
        <v>73</v>
      </c>
      <c r="F1343" s="3">
        <v>44700</v>
      </c>
      <c r="G1343" s="8">
        <v>30996</v>
      </c>
      <c r="H1343">
        <v>186</v>
      </c>
      <c r="I1343">
        <v>259</v>
      </c>
      <c r="P1343" s="4"/>
    </row>
    <row r="1344" spans="3:16" x14ac:dyDescent="0.3">
      <c r="C1344" t="s">
        <v>39</v>
      </c>
      <c r="D1344" t="s">
        <v>19</v>
      </c>
      <c r="E1344" t="s">
        <v>63</v>
      </c>
      <c r="F1344" s="3">
        <v>44700</v>
      </c>
      <c r="G1344" s="8">
        <v>3472</v>
      </c>
      <c r="H1344">
        <v>351</v>
      </c>
      <c r="I1344">
        <v>33</v>
      </c>
      <c r="P1344" s="4"/>
    </row>
    <row r="1345" spans="3:16" x14ac:dyDescent="0.3">
      <c r="C1345" t="s">
        <v>39</v>
      </c>
      <c r="D1345" t="s">
        <v>20</v>
      </c>
      <c r="E1345" t="s">
        <v>69</v>
      </c>
      <c r="F1345" s="3">
        <v>44700</v>
      </c>
      <c r="G1345" s="8">
        <v>9352</v>
      </c>
      <c r="H1345">
        <v>183</v>
      </c>
      <c r="I1345">
        <v>74</v>
      </c>
      <c r="P1345" s="4"/>
    </row>
    <row r="1346" spans="3:16" x14ac:dyDescent="0.3">
      <c r="C1346" t="s">
        <v>38</v>
      </c>
      <c r="D1346" t="s">
        <v>19</v>
      </c>
      <c r="E1346" t="s">
        <v>65</v>
      </c>
      <c r="F1346" s="3">
        <v>44700</v>
      </c>
      <c r="G1346" s="8">
        <v>51016</v>
      </c>
      <c r="H1346">
        <v>151</v>
      </c>
      <c r="I1346">
        <v>751</v>
      </c>
      <c r="P1346" s="4"/>
    </row>
    <row r="1347" spans="3:16" x14ac:dyDescent="0.3">
      <c r="C1347" t="s">
        <v>32</v>
      </c>
      <c r="D1347" t="s">
        <v>21</v>
      </c>
      <c r="E1347" t="s">
        <v>64</v>
      </c>
      <c r="F1347" s="3">
        <v>44700</v>
      </c>
      <c r="G1347" s="8">
        <v>60592</v>
      </c>
      <c r="H1347">
        <v>5</v>
      </c>
      <c r="I1347">
        <v>489</v>
      </c>
      <c r="P1347" s="4"/>
    </row>
    <row r="1348" spans="3:16" x14ac:dyDescent="0.3">
      <c r="C1348" t="s">
        <v>33</v>
      </c>
      <c r="D1348" t="s">
        <v>23</v>
      </c>
      <c r="E1348" t="s">
        <v>56</v>
      </c>
      <c r="F1348" s="3">
        <v>44700</v>
      </c>
      <c r="G1348" s="8">
        <v>6664</v>
      </c>
      <c r="H1348">
        <v>12</v>
      </c>
      <c r="I1348">
        <v>98</v>
      </c>
      <c r="P1348" s="4"/>
    </row>
    <row r="1349" spans="3:16" x14ac:dyDescent="0.3">
      <c r="C1349" t="s">
        <v>39</v>
      </c>
      <c r="D1349" t="s">
        <v>23</v>
      </c>
      <c r="E1349" t="s">
        <v>72</v>
      </c>
      <c r="F1349" s="3">
        <v>44700</v>
      </c>
      <c r="G1349" s="8">
        <v>2380</v>
      </c>
      <c r="H1349">
        <v>43</v>
      </c>
      <c r="I1349">
        <v>55</v>
      </c>
      <c r="P1349" s="4"/>
    </row>
    <row r="1350" spans="3:16" x14ac:dyDescent="0.3">
      <c r="C1350" t="s">
        <v>43</v>
      </c>
      <c r="D1350" t="s">
        <v>19</v>
      </c>
      <c r="E1350" t="s">
        <v>69</v>
      </c>
      <c r="F1350" s="3">
        <v>44700</v>
      </c>
      <c r="G1350" s="8">
        <v>41944</v>
      </c>
      <c r="H1350">
        <v>175</v>
      </c>
      <c r="I1350">
        <v>328</v>
      </c>
      <c r="P1350" s="4"/>
    </row>
    <row r="1351" spans="3:16" x14ac:dyDescent="0.3">
      <c r="C1351" t="s">
        <v>47</v>
      </c>
      <c r="D1351" t="s">
        <v>23</v>
      </c>
      <c r="E1351" t="s">
        <v>60</v>
      </c>
      <c r="F1351" s="3">
        <v>44700</v>
      </c>
      <c r="G1351" s="8">
        <v>27440</v>
      </c>
      <c r="H1351">
        <v>132</v>
      </c>
      <c r="I1351">
        <v>490</v>
      </c>
      <c r="P1351" s="4"/>
    </row>
    <row r="1352" spans="3:16" x14ac:dyDescent="0.3">
      <c r="C1352" t="s">
        <v>45</v>
      </c>
      <c r="D1352" t="s">
        <v>20</v>
      </c>
      <c r="E1352" t="s">
        <v>74</v>
      </c>
      <c r="F1352" s="3">
        <v>44700</v>
      </c>
      <c r="G1352" s="8">
        <v>38556</v>
      </c>
      <c r="H1352">
        <v>130</v>
      </c>
      <c r="I1352">
        <v>964</v>
      </c>
      <c r="P1352" s="4"/>
    </row>
    <row r="1353" spans="3:16" x14ac:dyDescent="0.3">
      <c r="C1353" t="s">
        <v>37</v>
      </c>
      <c r="D1353" t="s">
        <v>23</v>
      </c>
      <c r="E1353" t="s">
        <v>63</v>
      </c>
      <c r="F1353" s="3">
        <v>44700</v>
      </c>
      <c r="G1353" s="8">
        <v>18228</v>
      </c>
      <c r="H1353">
        <v>9</v>
      </c>
      <c r="I1353">
        <v>176</v>
      </c>
      <c r="P1353" s="4"/>
    </row>
    <row r="1354" spans="3:16" x14ac:dyDescent="0.3">
      <c r="C1354" t="s">
        <v>48</v>
      </c>
      <c r="D1354" t="s">
        <v>22</v>
      </c>
      <c r="E1354" t="s">
        <v>67</v>
      </c>
      <c r="F1354" s="3">
        <v>44700</v>
      </c>
      <c r="G1354" s="8">
        <v>39144</v>
      </c>
      <c r="H1354">
        <v>251</v>
      </c>
      <c r="I1354">
        <v>576</v>
      </c>
      <c r="P1354" s="4"/>
    </row>
    <row r="1355" spans="3:16" x14ac:dyDescent="0.3">
      <c r="C1355" t="s">
        <v>50</v>
      </c>
      <c r="D1355" t="s">
        <v>22</v>
      </c>
      <c r="E1355" t="s">
        <v>59</v>
      </c>
      <c r="F1355" s="3">
        <v>44700</v>
      </c>
      <c r="G1355" s="8">
        <v>15791.999999999998</v>
      </c>
      <c r="H1355">
        <v>137</v>
      </c>
      <c r="I1355">
        <v>359</v>
      </c>
      <c r="P1355" s="4"/>
    </row>
    <row r="1356" spans="3:16" x14ac:dyDescent="0.3">
      <c r="C1356" t="s">
        <v>44</v>
      </c>
      <c r="D1356" t="s">
        <v>20</v>
      </c>
      <c r="E1356" t="s">
        <v>60</v>
      </c>
      <c r="F1356" s="3">
        <v>44700</v>
      </c>
      <c r="G1356" s="8">
        <v>19572</v>
      </c>
      <c r="H1356">
        <v>253</v>
      </c>
      <c r="I1356">
        <v>377</v>
      </c>
      <c r="P1356" s="4"/>
    </row>
    <row r="1357" spans="3:16" x14ac:dyDescent="0.3">
      <c r="C1357" t="s">
        <v>35</v>
      </c>
      <c r="D1357" t="s">
        <v>25</v>
      </c>
      <c r="E1357" t="s">
        <v>71</v>
      </c>
      <c r="F1357" s="3">
        <v>44701</v>
      </c>
      <c r="G1357" s="8">
        <v>29764</v>
      </c>
      <c r="H1357">
        <v>74</v>
      </c>
      <c r="I1357">
        <v>414</v>
      </c>
      <c r="P1357" s="4"/>
    </row>
    <row r="1358" spans="3:16" x14ac:dyDescent="0.3">
      <c r="C1358" t="s">
        <v>33</v>
      </c>
      <c r="D1358" t="s">
        <v>19</v>
      </c>
      <c r="E1358" t="s">
        <v>60</v>
      </c>
      <c r="F1358" s="3">
        <v>44701</v>
      </c>
      <c r="G1358" s="8">
        <v>36316</v>
      </c>
      <c r="H1358">
        <v>167</v>
      </c>
      <c r="I1358">
        <v>535</v>
      </c>
      <c r="P1358" s="4"/>
    </row>
    <row r="1359" spans="3:16" x14ac:dyDescent="0.3">
      <c r="C1359" t="s">
        <v>37</v>
      </c>
      <c r="D1359" t="s">
        <v>19</v>
      </c>
      <c r="E1359" t="s">
        <v>64</v>
      </c>
      <c r="F1359" s="3">
        <v>44702</v>
      </c>
      <c r="G1359" s="8">
        <v>15848</v>
      </c>
      <c r="H1359">
        <v>198</v>
      </c>
      <c r="I1359">
        <v>133</v>
      </c>
      <c r="P1359" s="4"/>
    </row>
    <row r="1360" spans="3:16" x14ac:dyDescent="0.3">
      <c r="C1360" t="s">
        <v>45</v>
      </c>
      <c r="D1360" t="s">
        <v>22</v>
      </c>
      <c r="E1360" t="s">
        <v>71</v>
      </c>
      <c r="F1360" s="3">
        <v>44702</v>
      </c>
      <c r="G1360" s="8">
        <v>24444</v>
      </c>
      <c r="H1360">
        <v>57</v>
      </c>
      <c r="I1360">
        <v>382</v>
      </c>
      <c r="P1360" s="4"/>
    </row>
    <row r="1361" spans="3:16" x14ac:dyDescent="0.3">
      <c r="C1361" t="s">
        <v>28</v>
      </c>
      <c r="D1361" t="s">
        <v>21</v>
      </c>
      <c r="E1361" t="s">
        <v>66</v>
      </c>
      <c r="F1361" s="3">
        <v>44702</v>
      </c>
      <c r="G1361" s="8">
        <v>5656</v>
      </c>
      <c r="H1361">
        <v>122</v>
      </c>
      <c r="I1361">
        <v>49</v>
      </c>
      <c r="P1361" s="4"/>
    </row>
    <row r="1362" spans="3:16" x14ac:dyDescent="0.3">
      <c r="C1362" t="s">
        <v>29</v>
      </c>
      <c r="D1362" t="s">
        <v>23</v>
      </c>
      <c r="E1362" t="s">
        <v>65</v>
      </c>
      <c r="F1362" s="3">
        <v>44702</v>
      </c>
      <c r="G1362" s="8">
        <v>3248</v>
      </c>
      <c r="H1362">
        <v>20</v>
      </c>
      <c r="I1362">
        <v>51</v>
      </c>
      <c r="P1362" s="4"/>
    </row>
    <row r="1363" spans="3:16" x14ac:dyDescent="0.3">
      <c r="C1363" t="s">
        <v>35</v>
      </c>
      <c r="D1363" t="s">
        <v>19</v>
      </c>
      <c r="E1363" t="s">
        <v>71</v>
      </c>
      <c r="F1363" s="3">
        <v>44702</v>
      </c>
      <c r="G1363" s="8">
        <v>28336</v>
      </c>
      <c r="H1363">
        <v>4</v>
      </c>
      <c r="I1363">
        <v>394</v>
      </c>
      <c r="P1363" s="4"/>
    </row>
    <row r="1364" spans="3:16" x14ac:dyDescent="0.3">
      <c r="C1364" t="s">
        <v>36</v>
      </c>
      <c r="D1364" t="s">
        <v>19</v>
      </c>
      <c r="E1364" t="s">
        <v>69</v>
      </c>
      <c r="F1364" s="3">
        <v>44702</v>
      </c>
      <c r="G1364" s="8">
        <v>75768</v>
      </c>
      <c r="H1364">
        <v>357</v>
      </c>
      <c r="I1364">
        <v>702</v>
      </c>
      <c r="P1364" s="4"/>
    </row>
    <row r="1365" spans="3:16" x14ac:dyDescent="0.3">
      <c r="C1365" t="s">
        <v>37</v>
      </c>
      <c r="D1365" t="s">
        <v>25</v>
      </c>
      <c r="E1365" t="s">
        <v>58</v>
      </c>
      <c r="F1365" s="3">
        <v>44702</v>
      </c>
      <c r="G1365" s="8">
        <v>28615.999999999996</v>
      </c>
      <c r="H1365">
        <v>124</v>
      </c>
      <c r="I1365">
        <v>421</v>
      </c>
      <c r="P1365" s="4"/>
    </row>
    <row r="1366" spans="3:16" x14ac:dyDescent="0.3">
      <c r="C1366" t="s">
        <v>36</v>
      </c>
      <c r="D1366" t="s">
        <v>22</v>
      </c>
      <c r="E1366" t="s">
        <v>59</v>
      </c>
      <c r="F1366" s="3">
        <v>44702</v>
      </c>
      <c r="G1366" s="8">
        <v>4900</v>
      </c>
      <c r="H1366">
        <v>131</v>
      </c>
      <c r="I1366">
        <v>103</v>
      </c>
      <c r="P1366" s="4"/>
    </row>
    <row r="1367" spans="3:16" x14ac:dyDescent="0.3">
      <c r="C1367" t="s">
        <v>46</v>
      </c>
      <c r="D1367" t="s">
        <v>25</v>
      </c>
      <c r="E1367" t="s">
        <v>72</v>
      </c>
      <c r="F1367" s="3">
        <v>44702</v>
      </c>
      <c r="G1367" s="8">
        <v>32844</v>
      </c>
      <c r="H1367">
        <v>136</v>
      </c>
      <c r="I1367">
        <v>747</v>
      </c>
      <c r="P1367" s="4"/>
    </row>
    <row r="1368" spans="3:16" x14ac:dyDescent="0.3">
      <c r="C1368" t="s">
        <v>39</v>
      </c>
      <c r="D1368" t="s">
        <v>19</v>
      </c>
      <c r="E1368" t="s">
        <v>58</v>
      </c>
      <c r="F1368" s="3">
        <v>44702</v>
      </c>
      <c r="G1368" s="8">
        <v>41860</v>
      </c>
      <c r="H1368">
        <v>185</v>
      </c>
      <c r="I1368">
        <v>524</v>
      </c>
      <c r="P1368" s="4"/>
    </row>
    <row r="1369" spans="3:16" x14ac:dyDescent="0.3">
      <c r="C1369" t="s">
        <v>32</v>
      </c>
      <c r="D1369" t="s">
        <v>21</v>
      </c>
      <c r="E1369" t="s">
        <v>65</v>
      </c>
      <c r="F1369" s="3">
        <v>44702</v>
      </c>
      <c r="G1369" s="8">
        <v>24724.000000000004</v>
      </c>
      <c r="H1369">
        <v>334</v>
      </c>
      <c r="I1369">
        <v>619</v>
      </c>
      <c r="P1369" s="4"/>
    </row>
    <row r="1370" spans="3:16" x14ac:dyDescent="0.3">
      <c r="C1370" t="s">
        <v>39</v>
      </c>
      <c r="D1370" t="s">
        <v>21</v>
      </c>
      <c r="E1370" t="s">
        <v>61</v>
      </c>
      <c r="F1370" s="3">
        <v>44702</v>
      </c>
      <c r="G1370" s="8">
        <v>10780</v>
      </c>
      <c r="H1370">
        <v>232</v>
      </c>
      <c r="I1370">
        <v>193</v>
      </c>
      <c r="P1370" s="4"/>
    </row>
    <row r="1371" spans="3:16" x14ac:dyDescent="0.3">
      <c r="C1371" t="s">
        <v>37</v>
      </c>
      <c r="D1371" t="s">
        <v>22</v>
      </c>
      <c r="E1371" t="s">
        <v>53</v>
      </c>
      <c r="F1371" s="3">
        <v>44702</v>
      </c>
      <c r="G1371" s="8">
        <v>69804</v>
      </c>
      <c r="H1371">
        <v>135</v>
      </c>
      <c r="I1371">
        <v>2909</v>
      </c>
      <c r="P1371" s="4"/>
    </row>
    <row r="1372" spans="3:16" x14ac:dyDescent="0.3">
      <c r="C1372" t="s">
        <v>40</v>
      </c>
      <c r="D1372" t="s">
        <v>20</v>
      </c>
      <c r="E1372" t="s">
        <v>61</v>
      </c>
      <c r="F1372" s="3">
        <v>44702</v>
      </c>
      <c r="G1372" s="8">
        <v>27160</v>
      </c>
      <c r="H1372">
        <v>131</v>
      </c>
      <c r="I1372">
        <v>425</v>
      </c>
      <c r="P1372" s="4"/>
    </row>
    <row r="1373" spans="3:16" x14ac:dyDescent="0.3">
      <c r="C1373" t="s">
        <v>45</v>
      </c>
      <c r="D1373" t="s">
        <v>19</v>
      </c>
      <c r="E1373" t="s">
        <v>55</v>
      </c>
      <c r="F1373" s="3">
        <v>44705</v>
      </c>
      <c r="G1373" s="8">
        <v>36904</v>
      </c>
      <c r="H1373">
        <v>541</v>
      </c>
      <c r="I1373">
        <v>330</v>
      </c>
      <c r="P1373" s="4"/>
    </row>
    <row r="1374" spans="3:16" x14ac:dyDescent="0.3">
      <c r="C1374" t="s">
        <v>33</v>
      </c>
      <c r="D1374" t="s">
        <v>21</v>
      </c>
      <c r="E1374" t="s">
        <v>60</v>
      </c>
      <c r="F1374" s="3">
        <v>44705</v>
      </c>
      <c r="G1374" s="8">
        <v>39536</v>
      </c>
      <c r="H1374">
        <v>104</v>
      </c>
      <c r="I1374">
        <v>899</v>
      </c>
      <c r="P1374" s="4"/>
    </row>
    <row r="1375" spans="3:16" x14ac:dyDescent="0.3">
      <c r="C1375" t="s">
        <v>41</v>
      </c>
      <c r="D1375" t="s">
        <v>20</v>
      </c>
      <c r="E1375" t="s">
        <v>67</v>
      </c>
      <c r="F1375" s="3">
        <v>44705</v>
      </c>
      <c r="G1375" s="8">
        <v>11284</v>
      </c>
      <c r="H1375">
        <v>70</v>
      </c>
      <c r="I1375">
        <v>202</v>
      </c>
      <c r="P1375" s="4"/>
    </row>
    <row r="1376" spans="3:16" x14ac:dyDescent="0.3">
      <c r="C1376" t="s">
        <v>30</v>
      </c>
      <c r="D1376" t="s">
        <v>25</v>
      </c>
      <c r="E1376" t="s">
        <v>72</v>
      </c>
      <c r="F1376" s="3">
        <v>44705</v>
      </c>
      <c r="G1376" s="8">
        <v>2660</v>
      </c>
      <c r="H1376">
        <v>243</v>
      </c>
      <c r="I1376">
        <v>84</v>
      </c>
      <c r="P1376" s="4"/>
    </row>
    <row r="1377" spans="3:16" x14ac:dyDescent="0.3">
      <c r="C1377" t="s">
        <v>43</v>
      </c>
      <c r="D1377" t="s">
        <v>21</v>
      </c>
      <c r="E1377" t="s">
        <v>74</v>
      </c>
      <c r="F1377" s="3">
        <v>44705</v>
      </c>
      <c r="G1377" s="8">
        <v>34104</v>
      </c>
      <c r="H1377">
        <v>209</v>
      </c>
      <c r="I1377">
        <v>609</v>
      </c>
      <c r="P1377" s="4"/>
    </row>
    <row r="1378" spans="3:16" x14ac:dyDescent="0.3">
      <c r="C1378" t="s">
        <v>52</v>
      </c>
      <c r="D1378" t="s">
        <v>20</v>
      </c>
      <c r="E1378" t="s">
        <v>74</v>
      </c>
      <c r="F1378" s="3">
        <v>44705</v>
      </c>
      <c r="G1378" s="8">
        <v>37744</v>
      </c>
      <c r="H1378">
        <v>247</v>
      </c>
      <c r="I1378">
        <v>787</v>
      </c>
      <c r="P1378" s="4"/>
    </row>
    <row r="1379" spans="3:16" x14ac:dyDescent="0.3">
      <c r="C1379" t="s">
        <v>51</v>
      </c>
      <c r="D1379" t="s">
        <v>21</v>
      </c>
      <c r="E1379" t="s">
        <v>55</v>
      </c>
      <c r="F1379" s="3">
        <v>44705</v>
      </c>
      <c r="G1379" s="8">
        <v>868</v>
      </c>
      <c r="H1379">
        <v>81</v>
      </c>
      <c r="I1379">
        <v>11</v>
      </c>
      <c r="P1379" s="4"/>
    </row>
    <row r="1380" spans="3:16" x14ac:dyDescent="0.3">
      <c r="C1380" t="s">
        <v>38</v>
      </c>
      <c r="D1380" t="s">
        <v>25</v>
      </c>
      <c r="E1380" t="s">
        <v>61</v>
      </c>
      <c r="F1380" s="3">
        <v>44705</v>
      </c>
      <c r="G1380" s="8">
        <v>19460</v>
      </c>
      <c r="H1380">
        <v>46</v>
      </c>
      <c r="I1380">
        <v>487</v>
      </c>
      <c r="P1380" s="4"/>
    </row>
    <row r="1381" spans="3:16" x14ac:dyDescent="0.3">
      <c r="C1381" t="s">
        <v>33</v>
      </c>
      <c r="D1381" t="s">
        <v>25</v>
      </c>
      <c r="E1381" t="s">
        <v>58</v>
      </c>
      <c r="F1381" s="3">
        <v>44705</v>
      </c>
      <c r="G1381" s="8">
        <v>41804</v>
      </c>
      <c r="H1381">
        <v>105</v>
      </c>
      <c r="I1381">
        <v>551</v>
      </c>
      <c r="P1381" s="4"/>
    </row>
    <row r="1382" spans="3:16" x14ac:dyDescent="0.3">
      <c r="C1382" t="s">
        <v>37</v>
      </c>
      <c r="D1382" t="s">
        <v>23</v>
      </c>
      <c r="E1382" t="s">
        <v>54</v>
      </c>
      <c r="F1382" s="3">
        <v>44705</v>
      </c>
      <c r="G1382" s="8">
        <v>36372</v>
      </c>
      <c r="H1382">
        <v>28</v>
      </c>
      <c r="I1382">
        <v>304</v>
      </c>
      <c r="P1382" s="4"/>
    </row>
    <row r="1383" spans="3:16" x14ac:dyDescent="0.3">
      <c r="C1383" t="s">
        <v>51</v>
      </c>
      <c r="D1383" t="s">
        <v>19</v>
      </c>
      <c r="E1383" t="s">
        <v>59</v>
      </c>
      <c r="F1383" s="3">
        <v>44705</v>
      </c>
      <c r="G1383" s="8">
        <v>6552</v>
      </c>
      <c r="H1383">
        <v>282</v>
      </c>
      <c r="I1383">
        <v>103</v>
      </c>
      <c r="P1383" s="4"/>
    </row>
    <row r="1384" spans="3:16" x14ac:dyDescent="0.3">
      <c r="C1384" t="s">
        <v>29</v>
      </c>
      <c r="D1384" t="s">
        <v>23</v>
      </c>
      <c r="E1384" t="s">
        <v>54</v>
      </c>
      <c r="F1384" s="3">
        <v>44705</v>
      </c>
      <c r="G1384" s="8">
        <v>34440</v>
      </c>
      <c r="H1384">
        <v>47</v>
      </c>
      <c r="I1384">
        <v>278</v>
      </c>
      <c r="P1384" s="4"/>
    </row>
    <row r="1385" spans="3:16" x14ac:dyDescent="0.3">
      <c r="C1385" t="s">
        <v>28</v>
      </c>
      <c r="D1385" t="s">
        <v>23</v>
      </c>
      <c r="E1385" t="s">
        <v>59</v>
      </c>
      <c r="F1385" s="3">
        <v>44705</v>
      </c>
      <c r="G1385" s="8">
        <v>5404</v>
      </c>
      <c r="H1385">
        <v>58</v>
      </c>
      <c r="I1385">
        <v>72</v>
      </c>
      <c r="P1385" s="4"/>
    </row>
    <row r="1386" spans="3:16" x14ac:dyDescent="0.3">
      <c r="C1386" t="s">
        <v>32</v>
      </c>
      <c r="D1386" t="s">
        <v>22</v>
      </c>
      <c r="E1386" t="s">
        <v>70</v>
      </c>
      <c r="F1386" s="3">
        <v>44705</v>
      </c>
      <c r="G1386" s="8">
        <v>44408</v>
      </c>
      <c r="H1386">
        <v>50</v>
      </c>
      <c r="I1386">
        <v>505</v>
      </c>
      <c r="P1386" s="4"/>
    </row>
    <row r="1387" spans="3:16" x14ac:dyDescent="0.3">
      <c r="C1387" t="s">
        <v>47</v>
      </c>
      <c r="D1387" t="s">
        <v>22</v>
      </c>
      <c r="E1387" t="s">
        <v>74</v>
      </c>
      <c r="F1387" s="3">
        <v>44705</v>
      </c>
      <c r="G1387" s="8">
        <v>18844</v>
      </c>
      <c r="H1387">
        <v>29</v>
      </c>
      <c r="I1387">
        <v>429</v>
      </c>
      <c r="P1387" s="4"/>
    </row>
    <row r="1388" spans="3:16" x14ac:dyDescent="0.3">
      <c r="C1388" t="s">
        <v>37</v>
      </c>
      <c r="D1388" t="s">
        <v>19</v>
      </c>
      <c r="E1388" t="s">
        <v>56</v>
      </c>
      <c r="F1388" s="3">
        <v>44705</v>
      </c>
      <c r="G1388" s="8">
        <v>3612</v>
      </c>
      <c r="H1388">
        <v>49</v>
      </c>
      <c r="I1388">
        <v>43</v>
      </c>
      <c r="P1388" s="4"/>
    </row>
    <row r="1389" spans="3:16" x14ac:dyDescent="0.3">
      <c r="C1389" t="s">
        <v>37</v>
      </c>
      <c r="D1389" t="s">
        <v>23</v>
      </c>
      <c r="E1389" t="s">
        <v>58</v>
      </c>
      <c r="F1389" s="3">
        <v>44705</v>
      </c>
      <c r="G1389" s="8">
        <v>5180</v>
      </c>
      <c r="H1389">
        <v>112</v>
      </c>
      <c r="I1389">
        <v>81</v>
      </c>
      <c r="P1389" s="4"/>
    </row>
    <row r="1390" spans="3:16" x14ac:dyDescent="0.3">
      <c r="C1390" t="s">
        <v>52</v>
      </c>
      <c r="D1390" t="s">
        <v>20</v>
      </c>
      <c r="E1390" t="s">
        <v>64</v>
      </c>
      <c r="F1390" s="3">
        <v>44705</v>
      </c>
      <c r="G1390" s="8">
        <v>58296.000000000007</v>
      </c>
      <c r="H1390">
        <v>118</v>
      </c>
      <c r="I1390">
        <v>561</v>
      </c>
      <c r="P1390" s="4"/>
    </row>
    <row r="1391" spans="3:16" x14ac:dyDescent="0.3">
      <c r="C1391" t="s">
        <v>43</v>
      </c>
      <c r="D1391" t="s">
        <v>22</v>
      </c>
      <c r="E1391" t="s">
        <v>72</v>
      </c>
      <c r="F1391" s="3">
        <v>44705</v>
      </c>
      <c r="G1391" s="8">
        <v>13272</v>
      </c>
      <c r="H1391">
        <v>34</v>
      </c>
      <c r="I1391">
        <v>277</v>
      </c>
      <c r="P1391" s="4"/>
    </row>
    <row r="1392" spans="3:16" x14ac:dyDescent="0.3">
      <c r="C1392" t="s">
        <v>33</v>
      </c>
      <c r="D1392" t="s">
        <v>23</v>
      </c>
      <c r="E1392" t="s">
        <v>65</v>
      </c>
      <c r="F1392" s="3">
        <v>44705</v>
      </c>
      <c r="G1392" s="8">
        <v>13048</v>
      </c>
      <c r="H1392">
        <v>487</v>
      </c>
      <c r="I1392">
        <v>297</v>
      </c>
      <c r="P1392" s="4"/>
    </row>
    <row r="1393" spans="3:16" x14ac:dyDescent="0.3">
      <c r="C1393" t="s">
        <v>29</v>
      </c>
      <c r="D1393" t="s">
        <v>21</v>
      </c>
      <c r="E1393" t="s">
        <v>58</v>
      </c>
      <c r="F1393" s="3">
        <v>44705</v>
      </c>
      <c r="G1393" s="8">
        <v>4144</v>
      </c>
      <c r="H1393">
        <v>59</v>
      </c>
      <c r="I1393">
        <v>55</v>
      </c>
      <c r="P1393" s="4"/>
    </row>
    <row r="1394" spans="3:16" x14ac:dyDescent="0.3">
      <c r="C1394" t="s">
        <v>43</v>
      </c>
      <c r="D1394" t="s">
        <v>22</v>
      </c>
      <c r="E1394" t="s">
        <v>57</v>
      </c>
      <c r="F1394" s="3">
        <v>44705</v>
      </c>
      <c r="G1394" s="8">
        <v>21140</v>
      </c>
      <c r="H1394">
        <v>213</v>
      </c>
      <c r="I1394">
        <v>378</v>
      </c>
      <c r="P1394" s="4"/>
    </row>
    <row r="1395" spans="3:16" x14ac:dyDescent="0.3">
      <c r="C1395" t="s">
        <v>31</v>
      </c>
      <c r="D1395" t="s">
        <v>21</v>
      </c>
      <c r="E1395" t="s">
        <v>61</v>
      </c>
      <c r="F1395" s="3">
        <v>44705</v>
      </c>
      <c r="G1395" s="8">
        <v>10668</v>
      </c>
      <c r="H1395">
        <v>428</v>
      </c>
      <c r="I1395">
        <v>267</v>
      </c>
      <c r="P1395" s="4"/>
    </row>
    <row r="1396" spans="3:16" x14ac:dyDescent="0.3">
      <c r="C1396" t="s">
        <v>52</v>
      </c>
      <c r="D1396" t="s">
        <v>21</v>
      </c>
      <c r="E1396" t="s">
        <v>68</v>
      </c>
      <c r="F1396" s="3">
        <v>44705</v>
      </c>
      <c r="G1396" s="8">
        <v>24388</v>
      </c>
      <c r="H1396">
        <v>84</v>
      </c>
      <c r="I1396">
        <v>244</v>
      </c>
      <c r="P1396" s="4"/>
    </row>
    <row r="1397" spans="3:16" x14ac:dyDescent="0.3">
      <c r="C1397" t="s">
        <v>30</v>
      </c>
      <c r="D1397" t="s">
        <v>21</v>
      </c>
      <c r="E1397" t="s">
        <v>59</v>
      </c>
      <c r="F1397" s="3">
        <v>44705</v>
      </c>
      <c r="G1397" s="8">
        <v>46200</v>
      </c>
      <c r="H1397">
        <v>93</v>
      </c>
      <c r="I1397">
        <v>770</v>
      </c>
      <c r="P1397" s="4"/>
    </row>
    <row r="1398" spans="3:16" x14ac:dyDescent="0.3">
      <c r="C1398" t="s">
        <v>46</v>
      </c>
      <c r="D1398" t="s">
        <v>21</v>
      </c>
      <c r="E1398" t="s">
        <v>53</v>
      </c>
      <c r="F1398" s="3">
        <v>44705</v>
      </c>
      <c r="G1398" s="8">
        <v>6356</v>
      </c>
      <c r="H1398">
        <v>62</v>
      </c>
      <c r="I1398">
        <v>159</v>
      </c>
      <c r="P1398" s="4"/>
    </row>
    <row r="1399" spans="3:16" x14ac:dyDescent="0.3">
      <c r="C1399" t="s">
        <v>37</v>
      </c>
      <c r="D1399" t="s">
        <v>21</v>
      </c>
      <c r="E1399" t="s">
        <v>60</v>
      </c>
      <c r="F1399" s="3">
        <v>44706</v>
      </c>
      <c r="G1399" s="8">
        <v>17500</v>
      </c>
      <c r="H1399">
        <v>11</v>
      </c>
      <c r="I1399">
        <v>274</v>
      </c>
      <c r="P1399" s="4"/>
    </row>
    <row r="1400" spans="3:16" x14ac:dyDescent="0.3">
      <c r="C1400" t="s">
        <v>43</v>
      </c>
      <c r="D1400" t="s">
        <v>23</v>
      </c>
      <c r="E1400" t="s">
        <v>65</v>
      </c>
      <c r="F1400" s="3">
        <v>44706</v>
      </c>
      <c r="G1400" s="8">
        <v>31864</v>
      </c>
      <c r="H1400">
        <v>123</v>
      </c>
      <c r="I1400">
        <v>725</v>
      </c>
      <c r="P1400" s="4"/>
    </row>
    <row r="1401" spans="3:16" x14ac:dyDescent="0.3">
      <c r="C1401" t="s">
        <v>41</v>
      </c>
      <c r="D1401" t="s">
        <v>22</v>
      </c>
      <c r="E1401" t="s">
        <v>70</v>
      </c>
      <c r="F1401" s="3">
        <v>44706</v>
      </c>
      <c r="G1401" s="8">
        <v>43316</v>
      </c>
      <c r="H1401">
        <v>86</v>
      </c>
      <c r="I1401">
        <v>516</v>
      </c>
      <c r="P1401" s="4"/>
    </row>
    <row r="1402" spans="3:16" x14ac:dyDescent="0.3">
      <c r="C1402" t="s">
        <v>35</v>
      </c>
      <c r="D1402" t="s">
        <v>21</v>
      </c>
      <c r="E1402" t="s">
        <v>59</v>
      </c>
      <c r="F1402" s="3">
        <v>44706</v>
      </c>
      <c r="G1402" s="8">
        <v>90608</v>
      </c>
      <c r="H1402">
        <v>46</v>
      </c>
      <c r="I1402">
        <v>2060</v>
      </c>
      <c r="P1402" s="4"/>
    </row>
    <row r="1403" spans="3:16" x14ac:dyDescent="0.3">
      <c r="C1403" t="s">
        <v>43</v>
      </c>
      <c r="D1403" t="s">
        <v>25</v>
      </c>
      <c r="E1403" t="s">
        <v>63</v>
      </c>
      <c r="F1403" s="3">
        <v>44706</v>
      </c>
      <c r="G1403" s="8">
        <v>21028</v>
      </c>
      <c r="H1403">
        <v>95</v>
      </c>
      <c r="I1403">
        <v>182</v>
      </c>
      <c r="P1403" s="4"/>
    </row>
    <row r="1404" spans="3:16" x14ac:dyDescent="0.3">
      <c r="C1404" t="s">
        <v>36</v>
      </c>
      <c r="D1404" t="s">
        <v>23</v>
      </c>
      <c r="E1404" t="s">
        <v>57</v>
      </c>
      <c r="F1404" s="3">
        <v>44706</v>
      </c>
      <c r="G1404" s="8">
        <v>23268</v>
      </c>
      <c r="H1404">
        <v>396</v>
      </c>
      <c r="I1404">
        <v>277</v>
      </c>
      <c r="P1404" s="4"/>
    </row>
    <row r="1405" spans="3:16" x14ac:dyDescent="0.3">
      <c r="C1405" t="s">
        <v>43</v>
      </c>
      <c r="D1405" t="s">
        <v>21</v>
      </c>
      <c r="E1405" t="s">
        <v>67</v>
      </c>
      <c r="F1405" s="3">
        <v>44706</v>
      </c>
      <c r="G1405" s="8">
        <v>3948</v>
      </c>
      <c r="H1405">
        <v>427</v>
      </c>
      <c r="I1405">
        <v>52</v>
      </c>
      <c r="P1405" s="4"/>
    </row>
    <row r="1406" spans="3:16" x14ac:dyDescent="0.3">
      <c r="C1406" t="s">
        <v>38</v>
      </c>
      <c r="D1406" t="s">
        <v>22</v>
      </c>
      <c r="E1406" t="s">
        <v>73</v>
      </c>
      <c r="F1406" s="3">
        <v>44706</v>
      </c>
      <c r="G1406" s="8">
        <v>10892</v>
      </c>
      <c r="H1406">
        <v>21</v>
      </c>
      <c r="I1406">
        <v>101</v>
      </c>
      <c r="P1406" s="4"/>
    </row>
    <row r="1407" spans="3:16" x14ac:dyDescent="0.3">
      <c r="C1407" t="s">
        <v>41</v>
      </c>
      <c r="D1407" t="s">
        <v>19</v>
      </c>
      <c r="E1407" t="s">
        <v>67</v>
      </c>
      <c r="F1407" s="3">
        <v>44706</v>
      </c>
      <c r="G1407" s="8">
        <v>27776</v>
      </c>
      <c r="H1407">
        <v>178</v>
      </c>
      <c r="I1407">
        <v>366</v>
      </c>
      <c r="P1407" s="4"/>
    </row>
    <row r="1408" spans="3:16" x14ac:dyDescent="0.3">
      <c r="C1408" t="s">
        <v>50</v>
      </c>
      <c r="D1408" t="s">
        <v>21</v>
      </c>
      <c r="E1408" t="s">
        <v>73</v>
      </c>
      <c r="F1408" s="3">
        <v>44706</v>
      </c>
      <c r="G1408" s="8">
        <v>31584</v>
      </c>
      <c r="H1408">
        <v>435</v>
      </c>
      <c r="I1408">
        <v>329</v>
      </c>
      <c r="P1408" s="4"/>
    </row>
    <row r="1409" spans="3:16" x14ac:dyDescent="0.3">
      <c r="C1409" t="s">
        <v>40</v>
      </c>
      <c r="D1409" t="s">
        <v>20</v>
      </c>
      <c r="E1409" t="s">
        <v>68</v>
      </c>
      <c r="F1409" s="3">
        <v>44706</v>
      </c>
      <c r="G1409" s="8">
        <v>54292</v>
      </c>
      <c r="H1409">
        <v>88</v>
      </c>
      <c r="I1409">
        <v>543</v>
      </c>
      <c r="P1409" s="4"/>
    </row>
    <row r="1410" spans="3:16" x14ac:dyDescent="0.3">
      <c r="C1410" t="s">
        <v>47</v>
      </c>
      <c r="D1410" t="s">
        <v>21</v>
      </c>
      <c r="E1410" t="s">
        <v>64</v>
      </c>
      <c r="F1410" s="3">
        <v>44706</v>
      </c>
      <c r="G1410" s="8">
        <v>39424</v>
      </c>
      <c r="H1410">
        <v>12</v>
      </c>
      <c r="I1410">
        <v>329</v>
      </c>
      <c r="P1410" s="4"/>
    </row>
    <row r="1411" spans="3:16" x14ac:dyDescent="0.3">
      <c r="C1411" t="s">
        <v>50</v>
      </c>
      <c r="D1411" t="s">
        <v>20</v>
      </c>
      <c r="E1411" t="s">
        <v>58</v>
      </c>
      <c r="F1411" s="3">
        <v>44706</v>
      </c>
      <c r="G1411" s="8">
        <v>59751.999999999993</v>
      </c>
      <c r="H1411">
        <v>261</v>
      </c>
      <c r="I1411">
        <v>879</v>
      </c>
      <c r="P1411" s="4"/>
    </row>
    <row r="1412" spans="3:16" x14ac:dyDescent="0.3">
      <c r="C1412" t="s">
        <v>28</v>
      </c>
      <c r="D1412" t="s">
        <v>22</v>
      </c>
      <c r="E1412" t="s">
        <v>54</v>
      </c>
      <c r="F1412" s="3">
        <v>44706</v>
      </c>
      <c r="G1412" s="8">
        <v>5432</v>
      </c>
      <c r="H1412">
        <v>268</v>
      </c>
      <c r="I1412">
        <v>60</v>
      </c>
      <c r="P1412" s="4"/>
    </row>
    <row r="1413" spans="3:16" x14ac:dyDescent="0.3">
      <c r="C1413" t="s">
        <v>40</v>
      </c>
      <c r="D1413" t="s">
        <v>22</v>
      </c>
      <c r="E1413" t="s">
        <v>72</v>
      </c>
      <c r="F1413" s="3">
        <v>44706</v>
      </c>
      <c r="G1413" s="8">
        <v>14784</v>
      </c>
      <c r="H1413">
        <v>118</v>
      </c>
      <c r="I1413">
        <v>247</v>
      </c>
      <c r="P1413" s="4"/>
    </row>
    <row r="1414" spans="3:16" x14ac:dyDescent="0.3">
      <c r="C1414" t="s">
        <v>43</v>
      </c>
      <c r="D1414" t="s">
        <v>22</v>
      </c>
      <c r="E1414" t="s">
        <v>61</v>
      </c>
      <c r="F1414" s="3">
        <v>44706</v>
      </c>
      <c r="G1414" s="8">
        <v>10948</v>
      </c>
      <c r="H1414">
        <v>193</v>
      </c>
      <c r="I1414">
        <v>343</v>
      </c>
      <c r="P1414" s="4"/>
    </row>
    <row r="1415" spans="3:16" x14ac:dyDescent="0.3">
      <c r="C1415" t="s">
        <v>52</v>
      </c>
      <c r="D1415" t="s">
        <v>20</v>
      </c>
      <c r="E1415" t="s">
        <v>69</v>
      </c>
      <c r="F1415" s="3">
        <v>44706</v>
      </c>
      <c r="G1415" s="8">
        <v>27188</v>
      </c>
      <c r="H1415">
        <v>27</v>
      </c>
      <c r="I1415">
        <v>252</v>
      </c>
      <c r="P1415" s="4"/>
    </row>
    <row r="1416" spans="3:16" x14ac:dyDescent="0.3">
      <c r="C1416" t="s">
        <v>48</v>
      </c>
      <c r="D1416" t="s">
        <v>23</v>
      </c>
      <c r="E1416" t="s">
        <v>59</v>
      </c>
      <c r="F1416" s="3">
        <v>44706</v>
      </c>
      <c r="G1416" s="8">
        <v>10108</v>
      </c>
      <c r="H1416">
        <v>30</v>
      </c>
      <c r="I1416">
        <v>158</v>
      </c>
      <c r="P1416" s="4"/>
    </row>
    <row r="1417" spans="3:16" x14ac:dyDescent="0.3">
      <c r="C1417" t="s">
        <v>34</v>
      </c>
      <c r="D1417" t="s">
        <v>25</v>
      </c>
      <c r="E1417" t="s">
        <v>55</v>
      </c>
      <c r="F1417" s="3">
        <v>44706</v>
      </c>
      <c r="G1417" s="8">
        <v>1568</v>
      </c>
      <c r="H1417">
        <v>43</v>
      </c>
      <c r="I1417">
        <v>20</v>
      </c>
      <c r="P1417" s="4"/>
    </row>
    <row r="1418" spans="3:16" x14ac:dyDescent="0.3">
      <c r="C1418" t="s">
        <v>29</v>
      </c>
      <c r="D1418" t="s">
        <v>23</v>
      </c>
      <c r="E1418" t="s">
        <v>63</v>
      </c>
      <c r="F1418" s="3">
        <v>44706</v>
      </c>
      <c r="G1418" s="8">
        <v>504</v>
      </c>
      <c r="H1418">
        <v>242</v>
      </c>
      <c r="I1418">
        <v>6</v>
      </c>
      <c r="P1418" s="4"/>
    </row>
    <row r="1419" spans="3:16" x14ac:dyDescent="0.3">
      <c r="C1419" t="s">
        <v>43</v>
      </c>
      <c r="D1419" t="s">
        <v>23</v>
      </c>
      <c r="E1419" t="s">
        <v>58</v>
      </c>
      <c r="F1419" s="3">
        <v>44706</v>
      </c>
      <c r="G1419" s="8">
        <v>46088</v>
      </c>
      <c r="H1419">
        <v>235</v>
      </c>
      <c r="I1419">
        <v>721</v>
      </c>
      <c r="P1419" s="4"/>
    </row>
    <row r="1420" spans="3:16" x14ac:dyDescent="0.3">
      <c r="C1420" t="s">
        <v>50</v>
      </c>
      <c r="D1420" t="s">
        <v>23</v>
      </c>
      <c r="E1420" t="s">
        <v>67</v>
      </c>
      <c r="F1420" s="3">
        <v>44707</v>
      </c>
      <c r="G1420" s="8">
        <v>33992</v>
      </c>
      <c r="H1420">
        <v>182</v>
      </c>
      <c r="I1420">
        <v>532</v>
      </c>
      <c r="P1420" s="4"/>
    </row>
    <row r="1421" spans="3:16" x14ac:dyDescent="0.3">
      <c r="C1421" t="s">
        <v>49</v>
      </c>
      <c r="D1421" t="s">
        <v>23</v>
      </c>
      <c r="E1421" t="s">
        <v>68</v>
      </c>
      <c r="F1421" s="3">
        <v>44707</v>
      </c>
      <c r="G1421" s="8">
        <v>4452</v>
      </c>
      <c r="H1421">
        <v>33</v>
      </c>
      <c r="I1421">
        <v>53</v>
      </c>
      <c r="P1421" s="4"/>
    </row>
    <row r="1422" spans="3:16" x14ac:dyDescent="0.3">
      <c r="C1422" t="s">
        <v>46</v>
      </c>
      <c r="D1422" t="s">
        <v>22</v>
      </c>
      <c r="E1422" t="s">
        <v>55</v>
      </c>
      <c r="F1422" s="3">
        <v>44707</v>
      </c>
      <c r="G1422" s="8">
        <v>22456</v>
      </c>
      <c r="H1422">
        <v>223</v>
      </c>
      <c r="I1422">
        <v>216</v>
      </c>
      <c r="P1422" s="4"/>
    </row>
    <row r="1423" spans="3:16" x14ac:dyDescent="0.3">
      <c r="C1423" t="s">
        <v>49</v>
      </c>
      <c r="D1423" t="s">
        <v>22</v>
      </c>
      <c r="E1423" t="s">
        <v>73</v>
      </c>
      <c r="F1423" s="3">
        <v>44707</v>
      </c>
      <c r="G1423" s="8">
        <v>17640</v>
      </c>
      <c r="H1423">
        <v>156</v>
      </c>
      <c r="I1423">
        <v>153</v>
      </c>
      <c r="P1423" s="4"/>
    </row>
    <row r="1424" spans="3:16" x14ac:dyDescent="0.3">
      <c r="C1424" t="s">
        <v>38</v>
      </c>
      <c r="D1424" t="s">
        <v>21</v>
      </c>
      <c r="E1424" t="s">
        <v>63</v>
      </c>
      <c r="F1424" s="3">
        <v>44707</v>
      </c>
      <c r="G1424" s="8">
        <v>36652</v>
      </c>
      <c r="H1424">
        <v>151</v>
      </c>
      <c r="I1424">
        <v>340</v>
      </c>
      <c r="P1424" s="4"/>
    </row>
    <row r="1425" spans="3:16" x14ac:dyDescent="0.3">
      <c r="C1425" t="s">
        <v>33</v>
      </c>
      <c r="D1425" t="s">
        <v>21</v>
      </c>
      <c r="E1425" t="s">
        <v>69</v>
      </c>
      <c r="F1425" s="3">
        <v>44708</v>
      </c>
      <c r="G1425" s="8">
        <v>10360</v>
      </c>
      <c r="H1425">
        <v>202</v>
      </c>
      <c r="I1425">
        <v>84</v>
      </c>
      <c r="P1425" s="4"/>
    </row>
    <row r="1426" spans="3:16" x14ac:dyDescent="0.3">
      <c r="C1426" t="s">
        <v>35</v>
      </c>
      <c r="D1426" t="s">
        <v>21</v>
      </c>
      <c r="E1426" t="s">
        <v>56</v>
      </c>
      <c r="F1426" s="3">
        <v>44708</v>
      </c>
      <c r="G1426" s="8">
        <v>14980</v>
      </c>
      <c r="H1426">
        <v>127</v>
      </c>
      <c r="I1426">
        <v>198</v>
      </c>
      <c r="P1426" s="4"/>
    </row>
    <row r="1427" spans="3:16" x14ac:dyDescent="0.3">
      <c r="C1427" t="s">
        <v>41</v>
      </c>
      <c r="D1427" t="s">
        <v>19</v>
      </c>
      <c r="E1427" t="s">
        <v>63</v>
      </c>
      <c r="F1427" s="3">
        <v>44708</v>
      </c>
      <c r="G1427" s="8">
        <v>33348</v>
      </c>
      <c r="H1427">
        <v>14</v>
      </c>
      <c r="I1427">
        <v>288</v>
      </c>
      <c r="P1427" s="4"/>
    </row>
    <row r="1428" spans="3:16" x14ac:dyDescent="0.3">
      <c r="C1428" t="s">
        <v>52</v>
      </c>
      <c r="D1428" t="s">
        <v>19</v>
      </c>
      <c r="E1428" t="s">
        <v>53</v>
      </c>
      <c r="F1428" s="3">
        <v>44708</v>
      </c>
      <c r="G1428" s="8">
        <v>18088</v>
      </c>
      <c r="H1428">
        <v>42</v>
      </c>
      <c r="I1428">
        <v>566</v>
      </c>
      <c r="P1428" s="4"/>
    </row>
    <row r="1429" spans="3:16" x14ac:dyDescent="0.3">
      <c r="C1429" t="s">
        <v>29</v>
      </c>
      <c r="D1429" t="s">
        <v>20</v>
      </c>
      <c r="E1429" t="s">
        <v>66</v>
      </c>
      <c r="F1429" s="3">
        <v>44708</v>
      </c>
      <c r="G1429" s="8">
        <v>10500</v>
      </c>
      <c r="H1429">
        <v>580</v>
      </c>
      <c r="I1429">
        <v>120</v>
      </c>
      <c r="P1429" s="4"/>
    </row>
    <row r="1430" spans="3:16" x14ac:dyDescent="0.3">
      <c r="C1430" t="s">
        <v>32</v>
      </c>
      <c r="D1430" t="s">
        <v>23</v>
      </c>
      <c r="E1430" t="s">
        <v>69</v>
      </c>
      <c r="F1430" s="3">
        <v>44709</v>
      </c>
      <c r="G1430" s="8">
        <v>1764</v>
      </c>
      <c r="H1430">
        <v>171</v>
      </c>
      <c r="I1430">
        <v>16</v>
      </c>
      <c r="P1430" s="4"/>
    </row>
    <row r="1431" spans="3:16" x14ac:dyDescent="0.3">
      <c r="C1431" t="s">
        <v>36</v>
      </c>
      <c r="D1431" t="s">
        <v>19</v>
      </c>
      <c r="E1431" t="s">
        <v>73</v>
      </c>
      <c r="F1431" s="3">
        <v>44709</v>
      </c>
      <c r="G1431" s="8">
        <v>13244</v>
      </c>
      <c r="H1431">
        <v>92</v>
      </c>
      <c r="I1431">
        <v>128</v>
      </c>
      <c r="P1431" s="4"/>
    </row>
    <row r="1432" spans="3:16" x14ac:dyDescent="0.3">
      <c r="C1432" t="s">
        <v>52</v>
      </c>
      <c r="D1432" t="s">
        <v>23</v>
      </c>
      <c r="E1432" t="s">
        <v>63</v>
      </c>
      <c r="F1432" s="3">
        <v>44709</v>
      </c>
      <c r="G1432" s="8">
        <v>26600</v>
      </c>
      <c r="H1432">
        <v>22</v>
      </c>
      <c r="I1432">
        <v>266</v>
      </c>
      <c r="P1432" s="4"/>
    </row>
    <row r="1433" spans="3:16" x14ac:dyDescent="0.3">
      <c r="C1433" t="s">
        <v>35</v>
      </c>
      <c r="D1433" t="s">
        <v>22</v>
      </c>
      <c r="E1433" t="s">
        <v>72</v>
      </c>
      <c r="F1433" s="3">
        <v>44709</v>
      </c>
      <c r="G1433" s="8">
        <v>15484.000000000002</v>
      </c>
      <c r="H1433">
        <v>503</v>
      </c>
      <c r="I1433">
        <v>352</v>
      </c>
      <c r="P1433" s="4"/>
    </row>
    <row r="1434" spans="3:16" x14ac:dyDescent="0.3">
      <c r="C1434" t="s">
        <v>48</v>
      </c>
      <c r="D1434" t="s">
        <v>21</v>
      </c>
      <c r="E1434" t="s">
        <v>72</v>
      </c>
      <c r="F1434" s="3">
        <v>44709</v>
      </c>
      <c r="G1434" s="8">
        <v>2548</v>
      </c>
      <c r="H1434">
        <v>61</v>
      </c>
      <c r="I1434">
        <v>49</v>
      </c>
      <c r="P1434" s="4"/>
    </row>
    <row r="1435" spans="3:16" x14ac:dyDescent="0.3">
      <c r="C1435" t="s">
        <v>38</v>
      </c>
      <c r="D1435" t="s">
        <v>22</v>
      </c>
      <c r="E1435" t="s">
        <v>58</v>
      </c>
      <c r="F1435" s="3">
        <v>44709</v>
      </c>
      <c r="G1435" s="8">
        <v>42784</v>
      </c>
      <c r="H1435">
        <v>47</v>
      </c>
      <c r="I1435">
        <v>823</v>
      </c>
      <c r="P1435" s="4"/>
    </row>
    <row r="1436" spans="3:16" x14ac:dyDescent="0.3">
      <c r="C1436" t="s">
        <v>35</v>
      </c>
      <c r="D1436" t="s">
        <v>25</v>
      </c>
      <c r="E1436" t="s">
        <v>63</v>
      </c>
      <c r="F1436" s="3">
        <v>44709</v>
      </c>
      <c r="G1436" s="8">
        <v>34804</v>
      </c>
      <c r="H1436">
        <v>12</v>
      </c>
      <c r="I1436">
        <v>349</v>
      </c>
      <c r="P1436" s="4"/>
    </row>
    <row r="1437" spans="3:16" x14ac:dyDescent="0.3">
      <c r="C1437" t="s">
        <v>48</v>
      </c>
      <c r="D1437" t="s">
        <v>22</v>
      </c>
      <c r="E1437" t="s">
        <v>61</v>
      </c>
      <c r="F1437" s="3">
        <v>44709</v>
      </c>
      <c r="G1437" s="8">
        <v>10360</v>
      </c>
      <c r="H1437">
        <v>120</v>
      </c>
      <c r="I1437">
        <v>162</v>
      </c>
      <c r="P1437" s="4"/>
    </row>
    <row r="1438" spans="3:16" x14ac:dyDescent="0.3">
      <c r="C1438" t="s">
        <v>39</v>
      </c>
      <c r="D1438" t="s">
        <v>19</v>
      </c>
      <c r="E1438" t="s">
        <v>64</v>
      </c>
      <c r="F1438" s="3">
        <v>44709</v>
      </c>
      <c r="G1438" s="8">
        <v>43400</v>
      </c>
      <c r="H1438">
        <v>226</v>
      </c>
      <c r="I1438">
        <v>402</v>
      </c>
      <c r="P1438" s="4"/>
    </row>
    <row r="1439" spans="3:16" x14ac:dyDescent="0.3">
      <c r="C1439" t="s">
        <v>39</v>
      </c>
      <c r="D1439" t="s">
        <v>23</v>
      </c>
      <c r="E1439" t="s">
        <v>62</v>
      </c>
      <c r="F1439" s="3">
        <v>44709</v>
      </c>
      <c r="G1439" s="8">
        <v>11480</v>
      </c>
      <c r="H1439">
        <v>290</v>
      </c>
      <c r="I1439">
        <v>152</v>
      </c>
      <c r="P1439" s="4"/>
    </row>
    <row r="1440" spans="3:16" x14ac:dyDescent="0.3">
      <c r="C1440" t="s">
        <v>43</v>
      </c>
      <c r="D1440" t="s">
        <v>25</v>
      </c>
      <c r="E1440" t="s">
        <v>68</v>
      </c>
      <c r="F1440" s="3">
        <v>44709</v>
      </c>
      <c r="G1440" s="8">
        <v>54600</v>
      </c>
      <c r="H1440">
        <v>256</v>
      </c>
      <c r="I1440">
        <v>719</v>
      </c>
      <c r="P1440" s="4"/>
    </row>
    <row r="1441" spans="3:16" x14ac:dyDescent="0.3">
      <c r="C1441" t="s">
        <v>48</v>
      </c>
      <c r="D1441" t="s">
        <v>25</v>
      </c>
      <c r="E1441" t="s">
        <v>64</v>
      </c>
      <c r="F1441" s="3">
        <v>44709</v>
      </c>
      <c r="G1441" s="8">
        <v>49700</v>
      </c>
      <c r="H1441">
        <v>230</v>
      </c>
      <c r="I1441">
        <v>429</v>
      </c>
      <c r="P1441" s="4"/>
    </row>
    <row r="1442" spans="3:16" x14ac:dyDescent="0.3">
      <c r="C1442" t="s">
        <v>46</v>
      </c>
      <c r="D1442" t="s">
        <v>22</v>
      </c>
      <c r="E1442" t="s">
        <v>54</v>
      </c>
      <c r="F1442" s="3">
        <v>44712</v>
      </c>
      <c r="G1442" s="8">
        <v>8456</v>
      </c>
      <c r="H1442">
        <v>80</v>
      </c>
      <c r="I1442">
        <v>89</v>
      </c>
      <c r="P1442" s="4"/>
    </row>
    <row r="1443" spans="3:16" x14ac:dyDescent="0.3">
      <c r="C1443" t="s">
        <v>32</v>
      </c>
      <c r="D1443" t="s">
        <v>21</v>
      </c>
      <c r="E1443" t="s">
        <v>63</v>
      </c>
      <c r="F1443" s="3">
        <v>44712</v>
      </c>
      <c r="G1443" s="8">
        <v>13160</v>
      </c>
      <c r="H1443">
        <v>16</v>
      </c>
      <c r="I1443">
        <v>118</v>
      </c>
      <c r="P1443" s="4"/>
    </row>
    <row r="1444" spans="3:16" x14ac:dyDescent="0.3">
      <c r="C1444" t="s">
        <v>44</v>
      </c>
      <c r="D1444" t="s">
        <v>21</v>
      </c>
      <c r="E1444" t="s">
        <v>58</v>
      </c>
      <c r="F1444" s="3">
        <v>44712</v>
      </c>
      <c r="G1444" s="8">
        <v>5852</v>
      </c>
      <c r="H1444">
        <v>51</v>
      </c>
      <c r="I1444">
        <v>77</v>
      </c>
      <c r="P1444" s="4"/>
    </row>
    <row r="1445" spans="3:16" x14ac:dyDescent="0.3">
      <c r="C1445" t="s">
        <v>31</v>
      </c>
      <c r="D1445" t="s">
        <v>19</v>
      </c>
      <c r="E1445" t="s">
        <v>55</v>
      </c>
      <c r="F1445" s="3">
        <v>44712</v>
      </c>
      <c r="G1445" s="8">
        <v>37744</v>
      </c>
      <c r="H1445">
        <v>64</v>
      </c>
      <c r="I1445">
        <v>350</v>
      </c>
      <c r="P1445" s="4"/>
    </row>
    <row r="1446" spans="3:16" x14ac:dyDescent="0.3">
      <c r="C1446" t="s">
        <v>47</v>
      </c>
      <c r="D1446" t="s">
        <v>20</v>
      </c>
      <c r="E1446" t="s">
        <v>69</v>
      </c>
      <c r="F1446" s="3">
        <v>44712</v>
      </c>
      <c r="G1446" s="8">
        <v>32648</v>
      </c>
      <c r="H1446">
        <v>69</v>
      </c>
      <c r="I1446">
        <v>327</v>
      </c>
      <c r="P1446" s="4"/>
    </row>
    <row r="1447" spans="3:16" x14ac:dyDescent="0.3">
      <c r="C1447" t="s">
        <v>48</v>
      </c>
      <c r="D1447" t="s">
        <v>23</v>
      </c>
      <c r="E1447" t="s">
        <v>73</v>
      </c>
      <c r="F1447" s="3">
        <v>44712</v>
      </c>
      <c r="G1447" s="8">
        <v>37240</v>
      </c>
      <c r="H1447">
        <v>351</v>
      </c>
      <c r="I1447">
        <v>333</v>
      </c>
      <c r="P1447" s="4"/>
    </row>
    <row r="1448" spans="3:16" x14ac:dyDescent="0.3">
      <c r="C1448" t="s">
        <v>41</v>
      </c>
      <c r="D1448" t="s">
        <v>21</v>
      </c>
      <c r="E1448" t="s">
        <v>57</v>
      </c>
      <c r="F1448" s="3">
        <v>44712</v>
      </c>
      <c r="G1448" s="8">
        <v>32620</v>
      </c>
      <c r="H1448">
        <v>17</v>
      </c>
      <c r="I1448">
        <v>389</v>
      </c>
      <c r="P1448" s="4"/>
    </row>
    <row r="1449" spans="3:16" x14ac:dyDescent="0.3">
      <c r="C1449" t="s">
        <v>48</v>
      </c>
      <c r="D1449" t="s">
        <v>19</v>
      </c>
      <c r="E1449" t="s">
        <v>70</v>
      </c>
      <c r="F1449" s="3">
        <v>44712</v>
      </c>
      <c r="G1449" s="8">
        <v>30351.999999999996</v>
      </c>
      <c r="H1449">
        <v>68</v>
      </c>
      <c r="I1449">
        <v>330</v>
      </c>
      <c r="P1449" s="4"/>
    </row>
    <row r="1450" spans="3:16" x14ac:dyDescent="0.3">
      <c r="C1450" t="s">
        <v>37</v>
      </c>
      <c r="D1450" t="s">
        <v>23</v>
      </c>
      <c r="E1450" t="s">
        <v>59</v>
      </c>
      <c r="F1450" s="3">
        <v>44712</v>
      </c>
      <c r="G1450" s="8">
        <v>19516</v>
      </c>
      <c r="H1450">
        <v>50</v>
      </c>
      <c r="I1450">
        <v>244</v>
      </c>
      <c r="P1450" s="4"/>
    </row>
    <row r="1451" spans="3:16" x14ac:dyDescent="0.3">
      <c r="C1451" t="s">
        <v>36</v>
      </c>
      <c r="D1451" t="s">
        <v>19</v>
      </c>
      <c r="E1451" t="s">
        <v>57</v>
      </c>
      <c r="F1451" s="3">
        <v>44712</v>
      </c>
      <c r="G1451" s="8">
        <v>2408</v>
      </c>
      <c r="H1451">
        <v>118</v>
      </c>
      <c r="I1451">
        <v>28</v>
      </c>
      <c r="P1451" s="4"/>
    </row>
    <row r="1452" spans="3:16" x14ac:dyDescent="0.3">
      <c r="C1452" t="s">
        <v>34</v>
      </c>
      <c r="D1452" t="s">
        <v>21</v>
      </c>
      <c r="E1452" t="s">
        <v>59</v>
      </c>
      <c r="F1452" s="3">
        <v>44712</v>
      </c>
      <c r="G1452" s="8">
        <v>8148</v>
      </c>
      <c r="H1452">
        <v>61</v>
      </c>
      <c r="I1452">
        <v>136</v>
      </c>
      <c r="P1452" s="4"/>
    </row>
    <row r="1453" spans="3:16" x14ac:dyDescent="0.3">
      <c r="C1453" t="s">
        <v>46</v>
      </c>
      <c r="D1453" t="s">
        <v>20</v>
      </c>
      <c r="E1453" t="s">
        <v>54</v>
      </c>
      <c r="F1453" s="3">
        <v>44712</v>
      </c>
      <c r="G1453" s="8">
        <v>61600</v>
      </c>
      <c r="H1453">
        <v>387</v>
      </c>
      <c r="I1453">
        <v>497</v>
      </c>
      <c r="P1453" s="4"/>
    </row>
    <row r="1454" spans="3:16" x14ac:dyDescent="0.3">
      <c r="C1454" t="s">
        <v>48</v>
      </c>
      <c r="D1454" t="s">
        <v>25</v>
      </c>
      <c r="E1454" t="s">
        <v>56</v>
      </c>
      <c r="F1454" s="3">
        <v>44712</v>
      </c>
      <c r="G1454" s="8">
        <v>11844.000000000002</v>
      </c>
      <c r="H1454">
        <v>12</v>
      </c>
      <c r="I1454">
        <v>175</v>
      </c>
      <c r="P1454" s="4"/>
    </row>
    <row r="1455" spans="3:16" x14ac:dyDescent="0.3">
      <c r="C1455" t="s">
        <v>28</v>
      </c>
      <c r="D1455" t="s">
        <v>20</v>
      </c>
      <c r="E1455" t="s">
        <v>63</v>
      </c>
      <c r="F1455" s="3">
        <v>44712</v>
      </c>
      <c r="G1455" s="8">
        <v>4900</v>
      </c>
      <c r="H1455">
        <v>29</v>
      </c>
      <c r="I1455">
        <v>41</v>
      </c>
      <c r="P1455" s="4"/>
    </row>
    <row r="1456" spans="3:16" x14ac:dyDescent="0.3">
      <c r="C1456" t="s">
        <v>28</v>
      </c>
      <c r="D1456" t="s">
        <v>23</v>
      </c>
      <c r="E1456" t="s">
        <v>58</v>
      </c>
      <c r="F1456" s="3">
        <v>44712</v>
      </c>
      <c r="G1456" s="8">
        <v>27720</v>
      </c>
      <c r="H1456">
        <v>254</v>
      </c>
      <c r="I1456">
        <v>330</v>
      </c>
      <c r="P1456" s="4"/>
    </row>
    <row r="1457" spans="3:16" x14ac:dyDescent="0.3">
      <c r="C1457" t="s">
        <v>42</v>
      </c>
      <c r="D1457" t="s">
        <v>23</v>
      </c>
      <c r="E1457" t="s">
        <v>64</v>
      </c>
      <c r="F1457" s="3">
        <v>44712</v>
      </c>
      <c r="G1457" s="8">
        <v>50736</v>
      </c>
      <c r="H1457">
        <v>297</v>
      </c>
      <c r="I1457">
        <v>453</v>
      </c>
      <c r="P1457" s="4"/>
    </row>
    <row r="1458" spans="3:16" x14ac:dyDescent="0.3">
      <c r="C1458" t="s">
        <v>44</v>
      </c>
      <c r="D1458" t="s">
        <v>22</v>
      </c>
      <c r="E1458" t="s">
        <v>66</v>
      </c>
      <c r="F1458" s="3">
        <v>44712</v>
      </c>
      <c r="G1458" s="8">
        <v>34048</v>
      </c>
      <c r="H1458">
        <v>549</v>
      </c>
      <c r="I1458">
        <v>294</v>
      </c>
      <c r="P1458" s="4"/>
    </row>
    <row r="1459" spans="3:16" x14ac:dyDescent="0.3">
      <c r="C1459" t="s">
        <v>52</v>
      </c>
      <c r="D1459" t="s">
        <v>25</v>
      </c>
      <c r="E1459" t="s">
        <v>65</v>
      </c>
      <c r="F1459" s="3">
        <v>44712</v>
      </c>
      <c r="G1459" s="8">
        <v>38584</v>
      </c>
      <c r="H1459">
        <v>178</v>
      </c>
      <c r="I1459">
        <v>877</v>
      </c>
      <c r="P1459" s="4"/>
    </row>
    <row r="1460" spans="3:16" x14ac:dyDescent="0.3">
      <c r="C1460" t="s">
        <v>42</v>
      </c>
      <c r="D1460" t="s">
        <v>25</v>
      </c>
      <c r="E1460" t="s">
        <v>74</v>
      </c>
      <c r="F1460" s="3">
        <v>44712</v>
      </c>
      <c r="G1460" s="8">
        <v>22344</v>
      </c>
      <c r="H1460">
        <v>76</v>
      </c>
      <c r="I1460">
        <v>430</v>
      </c>
      <c r="P1460" s="4"/>
    </row>
    <row r="1461" spans="3:16" x14ac:dyDescent="0.3">
      <c r="C1461" t="s">
        <v>49</v>
      </c>
      <c r="D1461" t="s">
        <v>19</v>
      </c>
      <c r="E1461" t="s">
        <v>70</v>
      </c>
      <c r="F1461" s="3">
        <v>44712</v>
      </c>
      <c r="G1461" s="8">
        <v>14112</v>
      </c>
      <c r="H1461">
        <v>267</v>
      </c>
      <c r="I1461">
        <v>221</v>
      </c>
      <c r="P1461" s="4"/>
    </row>
    <row r="1462" spans="3:16" x14ac:dyDescent="0.3">
      <c r="C1462" t="s">
        <v>29</v>
      </c>
      <c r="D1462" t="s">
        <v>25</v>
      </c>
      <c r="E1462" t="s">
        <v>60</v>
      </c>
      <c r="F1462" s="3">
        <v>44712</v>
      </c>
      <c r="G1462" s="8">
        <v>12572</v>
      </c>
      <c r="H1462">
        <v>109</v>
      </c>
      <c r="I1462">
        <v>225</v>
      </c>
      <c r="P1462" s="4"/>
    </row>
    <row r="1463" spans="3:16" x14ac:dyDescent="0.3">
      <c r="C1463" t="s">
        <v>41</v>
      </c>
      <c r="D1463" t="s">
        <v>25</v>
      </c>
      <c r="E1463" t="s">
        <v>73</v>
      </c>
      <c r="F1463" s="3">
        <v>44713</v>
      </c>
      <c r="G1463" s="8">
        <v>36540</v>
      </c>
      <c r="H1463">
        <v>194</v>
      </c>
      <c r="I1463">
        <v>398</v>
      </c>
      <c r="P1463" s="4"/>
    </row>
    <row r="1464" spans="3:16" x14ac:dyDescent="0.3">
      <c r="C1464" t="s">
        <v>30</v>
      </c>
      <c r="D1464" t="s">
        <v>20</v>
      </c>
      <c r="E1464" t="s">
        <v>72</v>
      </c>
      <c r="F1464" s="3">
        <v>44713</v>
      </c>
      <c r="G1464" s="8">
        <v>4872</v>
      </c>
      <c r="H1464">
        <v>315</v>
      </c>
      <c r="I1464">
        <v>153</v>
      </c>
      <c r="P1464" s="4"/>
    </row>
    <row r="1465" spans="3:16" x14ac:dyDescent="0.3">
      <c r="C1465" t="s">
        <v>30</v>
      </c>
      <c r="D1465" t="s">
        <v>20</v>
      </c>
      <c r="E1465" t="s">
        <v>69</v>
      </c>
      <c r="F1465" s="3">
        <v>44713</v>
      </c>
      <c r="G1465" s="8">
        <v>19040.000000000004</v>
      </c>
      <c r="H1465">
        <v>138</v>
      </c>
      <c r="I1465">
        <v>145</v>
      </c>
      <c r="P1465" s="4"/>
    </row>
    <row r="1466" spans="3:16" x14ac:dyDescent="0.3">
      <c r="C1466" t="s">
        <v>44</v>
      </c>
      <c r="D1466" t="s">
        <v>25</v>
      </c>
      <c r="E1466" t="s">
        <v>70</v>
      </c>
      <c r="F1466" s="3">
        <v>44713</v>
      </c>
      <c r="G1466" s="8">
        <v>34328</v>
      </c>
      <c r="H1466">
        <v>290</v>
      </c>
      <c r="I1466">
        <v>477</v>
      </c>
      <c r="P1466" s="4"/>
    </row>
    <row r="1467" spans="3:16" x14ac:dyDescent="0.3">
      <c r="C1467" t="s">
        <v>50</v>
      </c>
      <c r="D1467" t="s">
        <v>22</v>
      </c>
      <c r="E1467" t="s">
        <v>53</v>
      </c>
      <c r="F1467" s="3">
        <v>44713</v>
      </c>
      <c r="G1467" s="8">
        <v>9604</v>
      </c>
      <c r="H1467">
        <v>109</v>
      </c>
      <c r="I1467">
        <v>185</v>
      </c>
      <c r="P1467" s="4"/>
    </row>
    <row r="1468" spans="3:16" x14ac:dyDescent="0.3">
      <c r="C1468" t="s">
        <v>38</v>
      </c>
      <c r="D1468" t="s">
        <v>23</v>
      </c>
      <c r="E1468" t="s">
        <v>70</v>
      </c>
      <c r="F1468" s="3">
        <v>44713</v>
      </c>
      <c r="G1468" s="8">
        <v>47544</v>
      </c>
      <c r="H1468">
        <v>415</v>
      </c>
      <c r="I1468">
        <v>566</v>
      </c>
      <c r="P1468" s="4"/>
    </row>
    <row r="1469" spans="3:16" x14ac:dyDescent="0.3">
      <c r="C1469" t="s">
        <v>32</v>
      </c>
      <c r="D1469" t="s">
        <v>20</v>
      </c>
      <c r="E1469" t="s">
        <v>57</v>
      </c>
      <c r="F1469" s="3">
        <v>44713</v>
      </c>
      <c r="G1469" s="8">
        <v>34328</v>
      </c>
      <c r="H1469">
        <v>45</v>
      </c>
      <c r="I1469">
        <v>391</v>
      </c>
      <c r="P1469" s="4"/>
    </row>
    <row r="1470" spans="3:16" x14ac:dyDescent="0.3">
      <c r="C1470" t="s">
        <v>28</v>
      </c>
      <c r="D1470" t="s">
        <v>22</v>
      </c>
      <c r="E1470" t="s">
        <v>57</v>
      </c>
      <c r="F1470" s="3">
        <v>44713</v>
      </c>
      <c r="G1470" s="8">
        <v>27300.000000000004</v>
      </c>
      <c r="H1470">
        <v>4</v>
      </c>
      <c r="I1470">
        <v>402</v>
      </c>
      <c r="P1470" s="4"/>
    </row>
    <row r="1471" spans="3:16" x14ac:dyDescent="0.3">
      <c r="C1471" t="s">
        <v>37</v>
      </c>
      <c r="D1471" t="s">
        <v>20</v>
      </c>
      <c r="E1471" t="s">
        <v>55</v>
      </c>
      <c r="F1471" s="3">
        <v>44713</v>
      </c>
      <c r="G1471" s="8">
        <v>14644</v>
      </c>
      <c r="H1471">
        <v>13</v>
      </c>
      <c r="I1471">
        <v>167</v>
      </c>
      <c r="P1471" s="4"/>
    </row>
    <row r="1472" spans="3:16" x14ac:dyDescent="0.3">
      <c r="C1472" t="s">
        <v>36</v>
      </c>
      <c r="D1472" t="s">
        <v>23</v>
      </c>
      <c r="E1472" t="s">
        <v>54</v>
      </c>
      <c r="F1472" s="3">
        <v>44713</v>
      </c>
      <c r="G1472" s="8">
        <v>40992</v>
      </c>
      <c r="H1472">
        <v>65</v>
      </c>
      <c r="I1472">
        <v>380</v>
      </c>
      <c r="P1472" s="4"/>
    </row>
    <row r="1473" spans="3:16" x14ac:dyDescent="0.3">
      <c r="C1473" t="s">
        <v>48</v>
      </c>
      <c r="D1473" t="s">
        <v>21</v>
      </c>
      <c r="E1473" t="s">
        <v>73</v>
      </c>
      <c r="F1473" s="3">
        <v>44713</v>
      </c>
      <c r="G1473" s="8">
        <v>39984</v>
      </c>
      <c r="H1473">
        <v>441</v>
      </c>
      <c r="I1473">
        <v>385</v>
      </c>
      <c r="P1473" s="4"/>
    </row>
    <row r="1474" spans="3:16" x14ac:dyDescent="0.3">
      <c r="C1474" t="s">
        <v>39</v>
      </c>
      <c r="D1474" t="s">
        <v>19</v>
      </c>
      <c r="E1474" t="s">
        <v>62</v>
      </c>
      <c r="F1474" s="3">
        <v>44714</v>
      </c>
      <c r="G1474" s="8">
        <v>54180</v>
      </c>
      <c r="H1474">
        <v>293</v>
      </c>
      <c r="I1474">
        <v>903</v>
      </c>
      <c r="P1474" s="4"/>
    </row>
    <row r="1475" spans="3:16" x14ac:dyDescent="0.3">
      <c r="C1475" t="s">
        <v>37</v>
      </c>
      <c r="D1475" t="s">
        <v>25</v>
      </c>
      <c r="E1475" t="s">
        <v>61</v>
      </c>
      <c r="F1475" s="3">
        <v>44714</v>
      </c>
      <c r="G1475" s="8">
        <v>5544</v>
      </c>
      <c r="H1475">
        <v>347</v>
      </c>
      <c r="I1475">
        <v>99</v>
      </c>
      <c r="P1475" s="4"/>
    </row>
    <row r="1476" spans="3:16" x14ac:dyDescent="0.3">
      <c r="C1476" t="s">
        <v>32</v>
      </c>
      <c r="D1476" t="s">
        <v>23</v>
      </c>
      <c r="E1476" t="s">
        <v>70</v>
      </c>
      <c r="F1476" s="3">
        <v>44714</v>
      </c>
      <c r="G1476" s="8">
        <v>21924</v>
      </c>
      <c r="H1476">
        <v>142</v>
      </c>
      <c r="I1476">
        <v>289</v>
      </c>
      <c r="P1476" s="4"/>
    </row>
    <row r="1477" spans="3:16" x14ac:dyDescent="0.3">
      <c r="C1477" t="s">
        <v>42</v>
      </c>
      <c r="D1477" t="s">
        <v>22</v>
      </c>
      <c r="E1477" t="s">
        <v>72</v>
      </c>
      <c r="F1477" s="3">
        <v>44714</v>
      </c>
      <c r="G1477" s="8">
        <v>40124</v>
      </c>
      <c r="H1477">
        <v>5</v>
      </c>
      <c r="I1477">
        <v>912</v>
      </c>
      <c r="P1477" s="4"/>
    </row>
    <row r="1478" spans="3:16" x14ac:dyDescent="0.3">
      <c r="C1478" t="s">
        <v>28</v>
      </c>
      <c r="D1478" t="s">
        <v>20</v>
      </c>
      <c r="E1478" t="s">
        <v>72</v>
      </c>
      <c r="F1478" s="3">
        <v>44714</v>
      </c>
      <c r="G1478" s="8">
        <v>13972</v>
      </c>
      <c r="H1478">
        <v>3</v>
      </c>
      <c r="I1478">
        <v>437</v>
      </c>
      <c r="P1478" s="4"/>
    </row>
    <row r="1479" spans="3:16" x14ac:dyDescent="0.3">
      <c r="C1479" t="s">
        <v>42</v>
      </c>
      <c r="D1479" t="s">
        <v>19</v>
      </c>
      <c r="E1479" t="s">
        <v>53</v>
      </c>
      <c r="F1479" s="3">
        <v>44714</v>
      </c>
      <c r="G1479" s="8">
        <v>16324</v>
      </c>
      <c r="H1479">
        <v>717</v>
      </c>
      <c r="I1479">
        <v>511</v>
      </c>
      <c r="P1479" s="4"/>
    </row>
    <row r="1480" spans="3:16" x14ac:dyDescent="0.3">
      <c r="C1480" t="s">
        <v>52</v>
      </c>
      <c r="D1480" t="s">
        <v>19</v>
      </c>
      <c r="E1480" t="s">
        <v>66</v>
      </c>
      <c r="F1480" s="3">
        <v>44714</v>
      </c>
      <c r="G1480" s="8">
        <v>2044</v>
      </c>
      <c r="H1480">
        <v>88</v>
      </c>
      <c r="I1480">
        <v>18</v>
      </c>
      <c r="P1480" s="4"/>
    </row>
    <row r="1481" spans="3:16" x14ac:dyDescent="0.3">
      <c r="C1481" t="s">
        <v>30</v>
      </c>
      <c r="D1481" t="s">
        <v>21</v>
      </c>
      <c r="E1481" t="s">
        <v>68</v>
      </c>
      <c r="F1481" s="3">
        <v>44714</v>
      </c>
      <c r="G1481" s="8">
        <v>27636</v>
      </c>
      <c r="H1481">
        <v>382</v>
      </c>
      <c r="I1481">
        <v>315</v>
      </c>
      <c r="P1481" s="4"/>
    </row>
    <row r="1482" spans="3:16" x14ac:dyDescent="0.3">
      <c r="C1482" t="s">
        <v>48</v>
      </c>
      <c r="D1482" t="s">
        <v>19</v>
      </c>
      <c r="E1482" t="s">
        <v>63</v>
      </c>
      <c r="F1482" s="3">
        <v>44714</v>
      </c>
      <c r="G1482" s="8">
        <v>39256</v>
      </c>
      <c r="H1482">
        <v>138</v>
      </c>
      <c r="I1482">
        <v>317</v>
      </c>
      <c r="P1482" s="4"/>
    </row>
    <row r="1483" spans="3:16" x14ac:dyDescent="0.3">
      <c r="C1483" t="s">
        <v>35</v>
      </c>
      <c r="D1483" t="s">
        <v>21</v>
      </c>
      <c r="E1483" t="s">
        <v>67</v>
      </c>
      <c r="F1483" s="3">
        <v>44714</v>
      </c>
      <c r="G1483" s="8">
        <v>25816</v>
      </c>
      <c r="H1483">
        <v>47</v>
      </c>
      <c r="I1483">
        <v>497</v>
      </c>
      <c r="P1483" s="4"/>
    </row>
    <row r="1484" spans="3:16" x14ac:dyDescent="0.3">
      <c r="C1484" t="s">
        <v>52</v>
      </c>
      <c r="D1484" t="s">
        <v>21</v>
      </c>
      <c r="E1484" t="s">
        <v>65</v>
      </c>
      <c r="F1484" s="3">
        <v>44714</v>
      </c>
      <c r="G1484" s="8">
        <v>42672</v>
      </c>
      <c r="H1484">
        <v>49</v>
      </c>
      <c r="I1484">
        <v>889</v>
      </c>
      <c r="P1484" s="4"/>
    </row>
    <row r="1485" spans="3:16" x14ac:dyDescent="0.3">
      <c r="C1485" t="s">
        <v>51</v>
      </c>
      <c r="D1485" t="s">
        <v>23</v>
      </c>
      <c r="E1485" t="s">
        <v>74</v>
      </c>
      <c r="F1485" s="3">
        <v>44714</v>
      </c>
      <c r="G1485" s="8">
        <v>59472</v>
      </c>
      <c r="H1485">
        <v>291</v>
      </c>
      <c r="I1485">
        <v>1062</v>
      </c>
      <c r="P1485" s="4"/>
    </row>
    <row r="1486" spans="3:16" x14ac:dyDescent="0.3">
      <c r="C1486" t="s">
        <v>44</v>
      </c>
      <c r="D1486" t="s">
        <v>22</v>
      </c>
      <c r="E1486" t="s">
        <v>64</v>
      </c>
      <c r="F1486" s="3">
        <v>44714</v>
      </c>
      <c r="G1486" s="8">
        <v>15512</v>
      </c>
      <c r="H1486">
        <v>50</v>
      </c>
      <c r="I1486">
        <v>144</v>
      </c>
      <c r="P1486" s="4"/>
    </row>
    <row r="1487" spans="3:16" x14ac:dyDescent="0.3">
      <c r="C1487" t="s">
        <v>30</v>
      </c>
      <c r="D1487" t="s">
        <v>25</v>
      </c>
      <c r="E1487" t="s">
        <v>62</v>
      </c>
      <c r="F1487" s="3">
        <v>44715</v>
      </c>
      <c r="G1487" s="8">
        <v>34020</v>
      </c>
      <c r="H1487">
        <v>74</v>
      </c>
      <c r="I1487">
        <v>387</v>
      </c>
      <c r="P1487" s="4"/>
    </row>
    <row r="1488" spans="3:16" x14ac:dyDescent="0.3">
      <c r="C1488" t="s">
        <v>31</v>
      </c>
      <c r="D1488" t="s">
        <v>20</v>
      </c>
      <c r="E1488" t="s">
        <v>62</v>
      </c>
      <c r="F1488" s="3">
        <v>44715</v>
      </c>
      <c r="G1488" s="8">
        <v>504</v>
      </c>
      <c r="H1488">
        <v>83</v>
      </c>
      <c r="I1488">
        <v>9</v>
      </c>
      <c r="P1488" s="4"/>
    </row>
    <row r="1489" spans="3:16" x14ac:dyDescent="0.3">
      <c r="C1489" t="s">
        <v>32</v>
      </c>
      <c r="D1489" t="s">
        <v>19</v>
      </c>
      <c r="E1489" t="s">
        <v>65</v>
      </c>
      <c r="F1489" s="3">
        <v>44715</v>
      </c>
      <c r="G1489" s="8">
        <v>42280</v>
      </c>
      <c r="H1489">
        <v>82</v>
      </c>
      <c r="I1489">
        <v>814</v>
      </c>
      <c r="P1489" s="4"/>
    </row>
    <row r="1490" spans="3:16" x14ac:dyDescent="0.3">
      <c r="C1490" t="s">
        <v>49</v>
      </c>
      <c r="D1490" t="s">
        <v>20</v>
      </c>
      <c r="E1490" t="s">
        <v>62</v>
      </c>
      <c r="F1490" s="3">
        <v>44715</v>
      </c>
      <c r="G1490" s="8">
        <v>4900</v>
      </c>
      <c r="H1490">
        <v>159</v>
      </c>
      <c r="I1490">
        <v>59</v>
      </c>
      <c r="P1490" s="4"/>
    </row>
    <row r="1491" spans="3:16" x14ac:dyDescent="0.3">
      <c r="C1491" t="s">
        <v>43</v>
      </c>
      <c r="D1491" t="s">
        <v>25</v>
      </c>
      <c r="E1491" t="s">
        <v>71</v>
      </c>
      <c r="F1491" s="3">
        <v>44715</v>
      </c>
      <c r="G1491" s="8">
        <v>12796</v>
      </c>
      <c r="H1491">
        <v>89</v>
      </c>
      <c r="I1491">
        <v>160</v>
      </c>
      <c r="P1491" s="4"/>
    </row>
    <row r="1492" spans="3:16" x14ac:dyDescent="0.3">
      <c r="C1492" t="s">
        <v>31</v>
      </c>
      <c r="D1492" t="s">
        <v>21</v>
      </c>
      <c r="E1492" t="s">
        <v>72</v>
      </c>
      <c r="F1492" s="3">
        <v>44715</v>
      </c>
      <c r="G1492" s="8">
        <v>1764</v>
      </c>
      <c r="H1492">
        <v>9</v>
      </c>
      <c r="I1492">
        <v>37</v>
      </c>
      <c r="P1492" s="4"/>
    </row>
    <row r="1493" spans="3:16" x14ac:dyDescent="0.3">
      <c r="C1493" t="s">
        <v>34</v>
      </c>
      <c r="D1493" t="s">
        <v>22</v>
      </c>
      <c r="E1493" t="s">
        <v>63</v>
      </c>
      <c r="F1493" s="3">
        <v>44715</v>
      </c>
      <c r="G1493" s="8">
        <v>36036</v>
      </c>
      <c r="H1493">
        <v>83</v>
      </c>
      <c r="I1493">
        <v>392</v>
      </c>
      <c r="P1493" s="4"/>
    </row>
    <row r="1494" spans="3:16" x14ac:dyDescent="0.3">
      <c r="C1494" t="s">
        <v>36</v>
      </c>
      <c r="D1494" t="s">
        <v>25</v>
      </c>
      <c r="E1494" t="s">
        <v>69</v>
      </c>
      <c r="F1494" s="3">
        <v>44715</v>
      </c>
      <c r="G1494" s="8">
        <v>30380</v>
      </c>
      <c r="H1494">
        <v>349</v>
      </c>
      <c r="I1494">
        <v>238</v>
      </c>
      <c r="P1494" s="4"/>
    </row>
    <row r="1495" spans="3:16" x14ac:dyDescent="0.3">
      <c r="C1495" t="s">
        <v>31</v>
      </c>
      <c r="D1495" t="s">
        <v>25</v>
      </c>
      <c r="E1495" t="s">
        <v>65</v>
      </c>
      <c r="F1495" s="3">
        <v>44715</v>
      </c>
      <c r="G1495" s="8">
        <v>1512</v>
      </c>
      <c r="H1495">
        <v>182</v>
      </c>
      <c r="I1495">
        <v>30</v>
      </c>
      <c r="P1495" s="4"/>
    </row>
    <row r="1496" spans="3:16" x14ac:dyDescent="0.3">
      <c r="C1496" t="s">
        <v>39</v>
      </c>
      <c r="D1496" t="s">
        <v>25</v>
      </c>
      <c r="E1496" t="s">
        <v>64</v>
      </c>
      <c r="F1496" s="3">
        <v>44715</v>
      </c>
      <c r="G1496" s="8">
        <v>5376</v>
      </c>
      <c r="H1496">
        <v>110</v>
      </c>
      <c r="I1496">
        <v>56</v>
      </c>
      <c r="P1496" s="4"/>
    </row>
    <row r="1497" spans="3:16" x14ac:dyDescent="0.3">
      <c r="C1497" t="s">
        <v>34</v>
      </c>
      <c r="D1497" t="s">
        <v>23</v>
      </c>
      <c r="E1497" t="s">
        <v>54</v>
      </c>
      <c r="F1497" s="3">
        <v>44715</v>
      </c>
      <c r="G1497" s="8">
        <v>21056</v>
      </c>
      <c r="H1497">
        <v>594</v>
      </c>
      <c r="I1497">
        <v>211</v>
      </c>
      <c r="P1497" s="4"/>
    </row>
    <row r="1498" spans="3:16" x14ac:dyDescent="0.3">
      <c r="C1498" t="s">
        <v>39</v>
      </c>
      <c r="D1498" t="s">
        <v>25</v>
      </c>
      <c r="E1498" t="s">
        <v>65</v>
      </c>
      <c r="F1498" s="3">
        <v>44715</v>
      </c>
      <c r="G1498" s="8">
        <v>26992</v>
      </c>
      <c r="H1498">
        <v>57</v>
      </c>
      <c r="I1498">
        <v>450</v>
      </c>
      <c r="P1498" s="4"/>
    </row>
    <row r="1499" spans="3:16" x14ac:dyDescent="0.3">
      <c r="C1499" t="s">
        <v>33</v>
      </c>
      <c r="D1499" t="s">
        <v>22</v>
      </c>
      <c r="E1499" t="s">
        <v>56</v>
      </c>
      <c r="F1499" s="3">
        <v>44715</v>
      </c>
      <c r="G1499" s="8">
        <v>8512</v>
      </c>
      <c r="H1499">
        <v>248</v>
      </c>
      <c r="I1499">
        <v>97</v>
      </c>
      <c r="P1499" s="4"/>
    </row>
    <row r="1500" spans="3:16" x14ac:dyDescent="0.3">
      <c r="C1500" t="s">
        <v>33</v>
      </c>
      <c r="D1500" t="s">
        <v>25</v>
      </c>
      <c r="E1500" t="s">
        <v>62</v>
      </c>
      <c r="F1500" s="3">
        <v>44715</v>
      </c>
      <c r="G1500" s="8">
        <v>31948</v>
      </c>
      <c r="H1500">
        <v>140</v>
      </c>
      <c r="I1500">
        <v>470</v>
      </c>
      <c r="P1500" s="4"/>
    </row>
    <row r="1501" spans="3:16" x14ac:dyDescent="0.3">
      <c r="C1501" t="s">
        <v>30</v>
      </c>
      <c r="D1501" t="s">
        <v>19</v>
      </c>
      <c r="E1501" t="s">
        <v>68</v>
      </c>
      <c r="F1501" s="3">
        <v>44715</v>
      </c>
      <c r="G1501" s="8">
        <v>54404</v>
      </c>
      <c r="H1501">
        <v>78</v>
      </c>
      <c r="I1501">
        <v>567</v>
      </c>
      <c r="P1501" s="4"/>
    </row>
    <row r="1502" spans="3:16" x14ac:dyDescent="0.3">
      <c r="C1502" t="s">
        <v>38</v>
      </c>
      <c r="D1502" t="s">
        <v>19</v>
      </c>
      <c r="E1502" t="s">
        <v>70</v>
      </c>
      <c r="F1502" s="3">
        <v>44715</v>
      </c>
      <c r="G1502" s="8">
        <v>28616</v>
      </c>
      <c r="H1502">
        <v>162</v>
      </c>
      <c r="I1502">
        <v>398</v>
      </c>
      <c r="P1502" s="4"/>
    </row>
    <row r="1503" spans="3:16" x14ac:dyDescent="0.3">
      <c r="C1503" t="s">
        <v>45</v>
      </c>
      <c r="D1503" t="s">
        <v>23</v>
      </c>
      <c r="E1503" t="s">
        <v>64</v>
      </c>
      <c r="F1503" s="3">
        <v>44715</v>
      </c>
      <c r="G1503" s="8">
        <v>10332</v>
      </c>
      <c r="H1503">
        <v>353</v>
      </c>
      <c r="I1503">
        <v>93</v>
      </c>
      <c r="P1503" s="4"/>
    </row>
    <row r="1504" spans="3:16" x14ac:dyDescent="0.3">
      <c r="C1504" t="s">
        <v>48</v>
      </c>
      <c r="D1504" t="s">
        <v>19</v>
      </c>
      <c r="E1504" t="s">
        <v>53</v>
      </c>
      <c r="F1504" s="3">
        <v>44715</v>
      </c>
      <c r="G1504" s="8">
        <v>2128</v>
      </c>
      <c r="H1504">
        <v>324</v>
      </c>
      <c r="I1504">
        <v>67</v>
      </c>
      <c r="P1504" s="4"/>
    </row>
    <row r="1505" spans="3:16" x14ac:dyDescent="0.3">
      <c r="C1505" t="s">
        <v>48</v>
      </c>
      <c r="D1505" t="s">
        <v>23</v>
      </c>
      <c r="E1505" t="s">
        <v>74</v>
      </c>
      <c r="F1505" s="3">
        <v>44716</v>
      </c>
      <c r="G1505" s="8">
        <v>10192</v>
      </c>
      <c r="H1505">
        <v>170</v>
      </c>
      <c r="I1505">
        <v>182</v>
      </c>
      <c r="P1505" s="4"/>
    </row>
    <row r="1506" spans="3:16" x14ac:dyDescent="0.3">
      <c r="C1506" t="s">
        <v>29</v>
      </c>
      <c r="D1506" t="s">
        <v>21</v>
      </c>
      <c r="E1506" t="s">
        <v>63</v>
      </c>
      <c r="F1506" s="3">
        <v>44716</v>
      </c>
      <c r="G1506" s="8">
        <v>4368</v>
      </c>
      <c r="H1506">
        <v>394</v>
      </c>
      <c r="I1506">
        <v>36</v>
      </c>
      <c r="P1506" s="4"/>
    </row>
    <row r="1507" spans="3:16" x14ac:dyDescent="0.3">
      <c r="C1507" t="s">
        <v>30</v>
      </c>
      <c r="D1507" t="s">
        <v>21</v>
      </c>
      <c r="E1507" t="s">
        <v>74</v>
      </c>
      <c r="F1507" s="3">
        <v>44716</v>
      </c>
      <c r="G1507" s="8">
        <v>16044.000000000002</v>
      </c>
      <c r="H1507">
        <v>351</v>
      </c>
      <c r="I1507">
        <v>287</v>
      </c>
      <c r="P1507" s="4"/>
    </row>
    <row r="1508" spans="3:16" x14ac:dyDescent="0.3">
      <c r="C1508" t="s">
        <v>32</v>
      </c>
      <c r="D1508" t="s">
        <v>22</v>
      </c>
      <c r="E1508" t="s">
        <v>62</v>
      </c>
      <c r="F1508" s="3">
        <v>44716</v>
      </c>
      <c r="G1508" s="8">
        <v>15063.999999999998</v>
      </c>
      <c r="H1508">
        <v>2</v>
      </c>
      <c r="I1508">
        <v>180</v>
      </c>
      <c r="P1508" s="4"/>
    </row>
    <row r="1509" spans="3:16" x14ac:dyDescent="0.3">
      <c r="C1509" t="s">
        <v>34</v>
      </c>
      <c r="D1509" t="s">
        <v>20</v>
      </c>
      <c r="E1509" t="s">
        <v>65</v>
      </c>
      <c r="F1509" s="3">
        <v>44716</v>
      </c>
      <c r="G1509" s="8">
        <v>25620</v>
      </c>
      <c r="H1509">
        <v>6</v>
      </c>
      <c r="I1509">
        <v>458</v>
      </c>
      <c r="P1509" s="4"/>
    </row>
    <row r="1510" spans="3:16" x14ac:dyDescent="0.3">
      <c r="C1510" t="s">
        <v>52</v>
      </c>
      <c r="D1510" t="s">
        <v>22</v>
      </c>
      <c r="E1510" t="s">
        <v>58</v>
      </c>
      <c r="F1510" s="3">
        <v>44716</v>
      </c>
      <c r="G1510" s="8">
        <v>17948</v>
      </c>
      <c r="H1510">
        <v>201</v>
      </c>
      <c r="I1510">
        <v>321</v>
      </c>
      <c r="P1510" s="4"/>
    </row>
    <row r="1511" spans="3:16" x14ac:dyDescent="0.3">
      <c r="C1511" t="s">
        <v>41</v>
      </c>
      <c r="D1511" t="s">
        <v>25</v>
      </c>
      <c r="E1511" t="s">
        <v>54</v>
      </c>
      <c r="F1511" s="3">
        <v>44716</v>
      </c>
      <c r="G1511" s="8">
        <v>21756</v>
      </c>
      <c r="H1511">
        <v>244</v>
      </c>
      <c r="I1511">
        <v>227</v>
      </c>
      <c r="P1511" s="4"/>
    </row>
    <row r="1512" spans="3:16" x14ac:dyDescent="0.3">
      <c r="C1512" t="s">
        <v>37</v>
      </c>
      <c r="D1512" t="s">
        <v>23</v>
      </c>
      <c r="E1512" t="s">
        <v>73</v>
      </c>
      <c r="F1512" s="3">
        <v>44716</v>
      </c>
      <c r="G1512" s="8">
        <v>34412</v>
      </c>
      <c r="H1512">
        <v>47</v>
      </c>
      <c r="I1512">
        <v>297</v>
      </c>
      <c r="P1512" s="4"/>
    </row>
    <row r="1513" spans="3:16" x14ac:dyDescent="0.3">
      <c r="C1513" t="s">
        <v>50</v>
      </c>
      <c r="D1513" t="s">
        <v>23</v>
      </c>
      <c r="E1513" t="s">
        <v>69</v>
      </c>
      <c r="F1513" s="3">
        <v>44716</v>
      </c>
      <c r="G1513" s="8">
        <v>25816</v>
      </c>
      <c r="H1513">
        <v>25</v>
      </c>
      <c r="I1513">
        <v>259</v>
      </c>
      <c r="P1513" s="4"/>
    </row>
    <row r="1514" spans="3:16" x14ac:dyDescent="0.3">
      <c r="C1514" t="s">
        <v>40</v>
      </c>
      <c r="D1514" t="s">
        <v>22</v>
      </c>
      <c r="E1514" t="s">
        <v>64</v>
      </c>
      <c r="F1514" s="3">
        <v>44719</v>
      </c>
      <c r="G1514" s="8">
        <v>59864</v>
      </c>
      <c r="H1514">
        <v>79</v>
      </c>
      <c r="I1514">
        <v>483</v>
      </c>
      <c r="P1514" s="4"/>
    </row>
    <row r="1515" spans="3:16" x14ac:dyDescent="0.3">
      <c r="C1515" t="s">
        <v>46</v>
      </c>
      <c r="D1515" t="s">
        <v>20</v>
      </c>
      <c r="E1515" t="s">
        <v>68</v>
      </c>
      <c r="F1515" s="3">
        <v>44719</v>
      </c>
      <c r="G1515" s="8">
        <v>8176</v>
      </c>
      <c r="H1515">
        <v>188</v>
      </c>
      <c r="I1515">
        <v>86</v>
      </c>
      <c r="P1515" s="4"/>
    </row>
    <row r="1516" spans="3:16" x14ac:dyDescent="0.3">
      <c r="C1516" t="s">
        <v>49</v>
      </c>
      <c r="D1516" t="s">
        <v>20</v>
      </c>
      <c r="E1516" t="s">
        <v>69</v>
      </c>
      <c r="F1516" s="3">
        <v>44719</v>
      </c>
      <c r="G1516" s="8">
        <v>44744</v>
      </c>
      <c r="H1516">
        <v>2</v>
      </c>
      <c r="I1516">
        <v>350</v>
      </c>
      <c r="P1516" s="4"/>
    </row>
    <row r="1517" spans="3:16" x14ac:dyDescent="0.3">
      <c r="C1517" t="s">
        <v>35</v>
      </c>
      <c r="D1517" t="s">
        <v>22</v>
      </c>
      <c r="E1517" t="s">
        <v>74</v>
      </c>
      <c r="F1517" s="3">
        <v>44719</v>
      </c>
      <c r="G1517" s="8">
        <v>15624</v>
      </c>
      <c r="H1517">
        <v>347</v>
      </c>
      <c r="I1517">
        <v>489</v>
      </c>
      <c r="P1517" s="4"/>
    </row>
    <row r="1518" spans="3:16" x14ac:dyDescent="0.3">
      <c r="C1518" t="s">
        <v>35</v>
      </c>
      <c r="D1518" t="s">
        <v>21</v>
      </c>
      <c r="E1518" t="s">
        <v>72</v>
      </c>
      <c r="F1518" s="3">
        <v>44719</v>
      </c>
      <c r="G1518" s="8">
        <v>22820</v>
      </c>
      <c r="H1518">
        <v>58</v>
      </c>
      <c r="I1518">
        <v>519</v>
      </c>
      <c r="P1518" s="4"/>
    </row>
    <row r="1519" spans="3:16" x14ac:dyDescent="0.3">
      <c r="C1519" t="s">
        <v>33</v>
      </c>
      <c r="D1519" t="s">
        <v>23</v>
      </c>
      <c r="E1519" t="s">
        <v>58</v>
      </c>
      <c r="F1519" s="3">
        <v>44719</v>
      </c>
      <c r="G1519" s="8">
        <v>10696</v>
      </c>
      <c r="H1519">
        <v>333</v>
      </c>
      <c r="I1519">
        <v>149</v>
      </c>
      <c r="P1519" s="4"/>
    </row>
    <row r="1520" spans="3:16" x14ac:dyDescent="0.3">
      <c r="C1520" t="s">
        <v>38</v>
      </c>
      <c r="D1520" t="s">
        <v>21</v>
      </c>
      <c r="E1520" t="s">
        <v>70</v>
      </c>
      <c r="F1520" s="3">
        <v>44719</v>
      </c>
      <c r="G1520" s="8">
        <v>16884</v>
      </c>
      <c r="H1520">
        <v>2</v>
      </c>
      <c r="I1520">
        <v>184</v>
      </c>
      <c r="P1520" s="4"/>
    </row>
    <row r="1521" spans="3:16" x14ac:dyDescent="0.3">
      <c r="C1521" t="s">
        <v>28</v>
      </c>
      <c r="D1521" t="s">
        <v>22</v>
      </c>
      <c r="E1521" t="s">
        <v>59</v>
      </c>
      <c r="F1521" s="3">
        <v>44720</v>
      </c>
      <c r="G1521" s="8">
        <v>35952</v>
      </c>
      <c r="H1521">
        <v>112</v>
      </c>
      <c r="I1521">
        <v>450</v>
      </c>
      <c r="P1521" s="4"/>
    </row>
    <row r="1522" spans="3:16" x14ac:dyDescent="0.3">
      <c r="C1522" t="s">
        <v>38</v>
      </c>
      <c r="D1522" t="s">
        <v>21</v>
      </c>
      <c r="E1522" t="s">
        <v>73</v>
      </c>
      <c r="F1522" s="3">
        <v>44720</v>
      </c>
      <c r="G1522" s="8">
        <v>21420</v>
      </c>
      <c r="H1522">
        <v>114</v>
      </c>
      <c r="I1522">
        <v>185</v>
      </c>
      <c r="P1522" s="4"/>
    </row>
    <row r="1523" spans="3:16" x14ac:dyDescent="0.3">
      <c r="C1523" t="s">
        <v>29</v>
      </c>
      <c r="D1523" t="s">
        <v>19</v>
      </c>
      <c r="E1523" t="s">
        <v>64</v>
      </c>
      <c r="F1523" s="3">
        <v>44720</v>
      </c>
      <c r="G1523" s="8">
        <v>10276</v>
      </c>
      <c r="H1523">
        <v>401</v>
      </c>
      <c r="I1523">
        <v>86</v>
      </c>
      <c r="P1523" s="4"/>
    </row>
    <row r="1524" spans="3:16" x14ac:dyDescent="0.3">
      <c r="C1524" t="s">
        <v>50</v>
      </c>
      <c r="D1524" t="s">
        <v>20</v>
      </c>
      <c r="E1524" t="s">
        <v>54</v>
      </c>
      <c r="F1524" s="3">
        <v>44720</v>
      </c>
      <c r="G1524" s="8">
        <v>7588</v>
      </c>
      <c r="H1524">
        <v>118</v>
      </c>
      <c r="I1524">
        <v>64</v>
      </c>
      <c r="P1524" s="4"/>
    </row>
    <row r="1525" spans="3:16" x14ac:dyDescent="0.3">
      <c r="C1525" t="s">
        <v>47</v>
      </c>
      <c r="D1525" t="s">
        <v>25</v>
      </c>
      <c r="E1525" t="s">
        <v>58</v>
      </c>
      <c r="F1525" s="3">
        <v>44720</v>
      </c>
      <c r="G1525" s="8">
        <v>6664</v>
      </c>
      <c r="H1525">
        <v>195</v>
      </c>
      <c r="I1525">
        <v>112</v>
      </c>
      <c r="P1525" s="4"/>
    </row>
    <row r="1526" spans="3:16" x14ac:dyDescent="0.3">
      <c r="C1526" t="s">
        <v>49</v>
      </c>
      <c r="D1526" t="s">
        <v>25</v>
      </c>
      <c r="E1526" t="s">
        <v>74</v>
      </c>
      <c r="F1526" s="3">
        <v>44720</v>
      </c>
      <c r="G1526" s="8">
        <v>56728</v>
      </c>
      <c r="H1526">
        <v>56</v>
      </c>
      <c r="I1526">
        <v>1773</v>
      </c>
      <c r="P1526" s="4"/>
    </row>
    <row r="1527" spans="3:16" x14ac:dyDescent="0.3">
      <c r="C1527" t="s">
        <v>31</v>
      </c>
      <c r="D1527" t="s">
        <v>21</v>
      </c>
      <c r="E1527" t="s">
        <v>58</v>
      </c>
      <c r="F1527" s="3">
        <v>44720</v>
      </c>
      <c r="G1527" s="8">
        <v>59192</v>
      </c>
      <c r="H1527">
        <v>260</v>
      </c>
      <c r="I1527">
        <v>740</v>
      </c>
      <c r="P1527" s="4"/>
    </row>
    <row r="1528" spans="3:16" x14ac:dyDescent="0.3">
      <c r="C1528" t="s">
        <v>49</v>
      </c>
      <c r="D1528" t="s">
        <v>19</v>
      </c>
      <c r="E1528" t="s">
        <v>69</v>
      </c>
      <c r="F1528" s="3">
        <v>44721</v>
      </c>
      <c r="G1528" s="8">
        <v>3276</v>
      </c>
      <c r="H1528">
        <v>277</v>
      </c>
      <c r="I1528">
        <v>28</v>
      </c>
      <c r="P1528" s="4"/>
    </row>
    <row r="1529" spans="3:16" x14ac:dyDescent="0.3">
      <c r="C1529" t="s">
        <v>40</v>
      </c>
      <c r="D1529" t="s">
        <v>25</v>
      </c>
      <c r="E1529" t="s">
        <v>57</v>
      </c>
      <c r="F1529" s="3">
        <v>44721</v>
      </c>
      <c r="G1529" s="8">
        <v>29008</v>
      </c>
      <c r="H1529">
        <v>5</v>
      </c>
      <c r="I1529">
        <v>363</v>
      </c>
      <c r="P1529" s="4"/>
    </row>
    <row r="1530" spans="3:16" x14ac:dyDescent="0.3">
      <c r="C1530" t="s">
        <v>34</v>
      </c>
      <c r="D1530" t="s">
        <v>22</v>
      </c>
      <c r="E1530" t="s">
        <v>61</v>
      </c>
      <c r="F1530" s="3">
        <v>44721</v>
      </c>
      <c r="G1530" s="8">
        <v>13328.000000000002</v>
      </c>
      <c r="H1530">
        <v>13</v>
      </c>
      <c r="I1530">
        <v>159</v>
      </c>
      <c r="P1530" s="4"/>
    </row>
    <row r="1531" spans="3:16" x14ac:dyDescent="0.3">
      <c r="C1531" t="s">
        <v>30</v>
      </c>
      <c r="D1531" t="s">
        <v>23</v>
      </c>
      <c r="E1531" t="s">
        <v>71</v>
      </c>
      <c r="F1531" s="3">
        <v>44721</v>
      </c>
      <c r="G1531" s="8">
        <v>30100</v>
      </c>
      <c r="H1531">
        <v>60</v>
      </c>
      <c r="I1531">
        <v>397</v>
      </c>
      <c r="P1531" s="4"/>
    </row>
    <row r="1532" spans="3:16" x14ac:dyDescent="0.3">
      <c r="C1532" t="s">
        <v>48</v>
      </c>
      <c r="D1532" t="s">
        <v>21</v>
      </c>
      <c r="E1532" t="s">
        <v>66</v>
      </c>
      <c r="F1532" s="3">
        <v>44721</v>
      </c>
      <c r="G1532" s="8">
        <v>19572</v>
      </c>
      <c r="H1532">
        <v>218</v>
      </c>
      <c r="I1532">
        <v>164</v>
      </c>
      <c r="P1532" s="4"/>
    </row>
    <row r="1533" spans="3:16" x14ac:dyDescent="0.3">
      <c r="C1533" t="s">
        <v>43</v>
      </c>
      <c r="D1533" t="s">
        <v>21</v>
      </c>
      <c r="E1533" t="s">
        <v>68</v>
      </c>
      <c r="F1533" s="3">
        <v>44721</v>
      </c>
      <c r="G1533" s="8">
        <v>13776</v>
      </c>
      <c r="H1533">
        <v>116</v>
      </c>
      <c r="I1533">
        <v>133</v>
      </c>
      <c r="P1533" s="4"/>
    </row>
    <row r="1534" spans="3:16" x14ac:dyDescent="0.3">
      <c r="C1534" t="s">
        <v>44</v>
      </c>
      <c r="D1534" t="s">
        <v>22</v>
      </c>
      <c r="E1534" t="s">
        <v>54</v>
      </c>
      <c r="F1534" s="3">
        <v>44721</v>
      </c>
      <c r="G1534" s="8">
        <v>8624</v>
      </c>
      <c r="H1534">
        <v>34</v>
      </c>
      <c r="I1534">
        <v>87</v>
      </c>
      <c r="P1534" s="4"/>
    </row>
    <row r="1535" spans="3:16" x14ac:dyDescent="0.3">
      <c r="C1535" t="s">
        <v>32</v>
      </c>
      <c r="D1535" t="s">
        <v>19</v>
      </c>
      <c r="E1535" t="s">
        <v>74</v>
      </c>
      <c r="F1535" s="3">
        <v>44721</v>
      </c>
      <c r="G1535" s="8">
        <v>6384</v>
      </c>
      <c r="H1535">
        <v>176</v>
      </c>
      <c r="I1535">
        <v>200</v>
      </c>
      <c r="P1535" s="4"/>
    </row>
    <row r="1536" spans="3:16" x14ac:dyDescent="0.3">
      <c r="C1536" t="s">
        <v>40</v>
      </c>
      <c r="D1536" t="s">
        <v>19</v>
      </c>
      <c r="E1536" t="s">
        <v>58</v>
      </c>
      <c r="F1536" s="3">
        <v>44722</v>
      </c>
      <c r="G1536" s="8">
        <v>35336</v>
      </c>
      <c r="H1536">
        <v>149</v>
      </c>
      <c r="I1536">
        <v>631</v>
      </c>
      <c r="P1536" s="4"/>
    </row>
    <row r="1537" spans="3:16" x14ac:dyDescent="0.3">
      <c r="C1537" t="s">
        <v>52</v>
      </c>
      <c r="D1537" t="s">
        <v>22</v>
      </c>
      <c r="E1537" t="s">
        <v>65</v>
      </c>
      <c r="F1537" s="3">
        <v>44722</v>
      </c>
      <c r="G1537" s="8">
        <v>15792</v>
      </c>
      <c r="H1537">
        <v>172</v>
      </c>
      <c r="I1537">
        <v>329</v>
      </c>
      <c r="P1537" s="4"/>
    </row>
    <row r="1538" spans="3:16" x14ac:dyDescent="0.3">
      <c r="C1538" t="s">
        <v>42</v>
      </c>
      <c r="D1538" t="s">
        <v>25</v>
      </c>
      <c r="E1538" t="s">
        <v>72</v>
      </c>
      <c r="F1538" s="3">
        <v>44722</v>
      </c>
      <c r="G1538" s="8">
        <v>14420</v>
      </c>
      <c r="H1538">
        <v>172</v>
      </c>
      <c r="I1538">
        <v>241</v>
      </c>
      <c r="P1538" s="4"/>
    </row>
    <row r="1539" spans="3:16" x14ac:dyDescent="0.3">
      <c r="C1539" t="s">
        <v>36</v>
      </c>
      <c r="D1539" t="s">
        <v>22</v>
      </c>
      <c r="E1539" t="s">
        <v>58</v>
      </c>
      <c r="F1539" s="3">
        <v>44723</v>
      </c>
      <c r="G1539" s="8">
        <v>7504</v>
      </c>
      <c r="H1539">
        <v>193</v>
      </c>
      <c r="I1539">
        <v>118</v>
      </c>
      <c r="P1539" s="4"/>
    </row>
    <row r="1540" spans="3:16" x14ac:dyDescent="0.3">
      <c r="C1540" t="s">
        <v>50</v>
      </c>
      <c r="D1540" t="s">
        <v>20</v>
      </c>
      <c r="E1540" t="s">
        <v>64</v>
      </c>
      <c r="F1540" s="3">
        <v>44723</v>
      </c>
      <c r="G1540" s="8">
        <v>5208</v>
      </c>
      <c r="H1540">
        <v>19</v>
      </c>
      <c r="I1540">
        <v>45</v>
      </c>
      <c r="P1540" s="4"/>
    </row>
    <row r="1541" spans="3:16" x14ac:dyDescent="0.3">
      <c r="C1541" t="s">
        <v>49</v>
      </c>
      <c r="D1541" t="s">
        <v>25</v>
      </c>
      <c r="E1541" t="s">
        <v>64</v>
      </c>
      <c r="F1541" s="3">
        <v>44723</v>
      </c>
      <c r="G1541" s="8">
        <v>2464</v>
      </c>
      <c r="H1541">
        <v>3</v>
      </c>
      <c r="I1541">
        <v>21</v>
      </c>
      <c r="P1541" s="4"/>
    </row>
    <row r="1542" spans="3:16" x14ac:dyDescent="0.3">
      <c r="C1542" t="s">
        <v>44</v>
      </c>
      <c r="D1542" t="s">
        <v>19</v>
      </c>
      <c r="E1542" t="s">
        <v>73</v>
      </c>
      <c r="F1542" s="3">
        <v>44723</v>
      </c>
      <c r="G1542" s="8">
        <v>19740</v>
      </c>
      <c r="H1542">
        <v>141</v>
      </c>
      <c r="I1542">
        <v>183</v>
      </c>
      <c r="P1542" s="4"/>
    </row>
    <row r="1543" spans="3:16" x14ac:dyDescent="0.3">
      <c r="C1543" t="s">
        <v>49</v>
      </c>
      <c r="D1543" t="s">
        <v>23</v>
      </c>
      <c r="E1543" t="s">
        <v>56</v>
      </c>
      <c r="F1543" s="3">
        <v>44723</v>
      </c>
      <c r="G1543" s="8">
        <v>23548.000000000004</v>
      </c>
      <c r="H1543">
        <v>51</v>
      </c>
      <c r="I1543">
        <v>310</v>
      </c>
      <c r="P1543" s="4"/>
    </row>
    <row r="1544" spans="3:16" x14ac:dyDescent="0.3">
      <c r="C1544" t="s">
        <v>32</v>
      </c>
      <c r="D1544" t="s">
        <v>22</v>
      </c>
      <c r="E1544" t="s">
        <v>74</v>
      </c>
      <c r="F1544" s="3">
        <v>44723</v>
      </c>
      <c r="G1544" s="8">
        <v>7140</v>
      </c>
      <c r="H1544">
        <v>181</v>
      </c>
      <c r="I1544">
        <v>149</v>
      </c>
      <c r="P1544" s="4"/>
    </row>
    <row r="1545" spans="3:16" x14ac:dyDescent="0.3">
      <c r="C1545" t="s">
        <v>47</v>
      </c>
      <c r="D1545" t="s">
        <v>20</v>
      </c>
      <c r="E1545" t="s">
        <v>61</v>
      </c>
      <c r="F1545" s="3">
        <v>44723</v>
      </c>
      <c r="G1545" s="8">
        <v>19264</v>
      </c>
      <c r="H1545">
        <v>153</v>
      </c>
      <c r="I1545">
        <v>322</v>
      </c>
      <c r="P1545" s="4"/>
    </row>
    <row r="1546" spans="3:16" x14ac:dyDescent="0.3">
      <c r="C1546" t="s">
        <v>48</v>
      </c>
      <c r="D1546" t="s">
        <v>20</v>
      </c>
      <c r="E1546" t="s">
        <v>58</v>
      </c>
      <c r="F1546" s="3">
        <v>44723</v>
      </c>
      <c r="G1546" s="8">
        <v>2016</v>
      </c>
      <c r="H1546">
        <v>266</v>
      </c>
      <c r="I1546">
        <v>24</v>
      </c>
      <c r="P1546" s="4"/>
    </row>
    <row r="1547" spans="3:16" x14ac:dyDescent="0.3">
      <c r="C1547" t="s">
        <v>49</v>
      </c>
      <c r="D1547" t="s">
        <v>19</v>
      </c>
      <c r="E1547" t="s">
        <v>63</v>
      </c>
      <c r="F1547" s="3">
        <v>44723</v>
      </c>
      <c r="G1547" s="8">
        <v>3892</v>
      </c>
      <c r="H1547">
        <v>258</v>
      </c>
      <c r="I1547">
        <v>39</v>
      </c>
      <c r="P1547" s="4"/>
    </row>
    <row r="1548" spans="3:16" x14ac:dyDescent="0.3">
      <c r="C1548" t="s">
        <v>49</v>
      </c>
      <c r="D1548" t="s">
        <v>25</v>
      </c>
      <c r="E1548" t="s">
        <v>73</v>
      </c>
      <c r="F1548" s="3">
        <v>44723</v>
      </c>
      <c r="G1548" s="8">
        <v>33320</v>
      </c>
      <c r="H1548">
        <v>320</v>
      </c>
      <c r="I1548">
        <v>379</v>
      </c>
      <c r="P1548" s="4"/>
    </row>
    <row r="1549" spans="3:16" x14ac:dyDescent="0.3">
      <c r="C1549" t="s">
        <v>38</v>
      </c>
      <c r="D1549" t="s">
        <v>23</v>
      </c>
      <c r="E1549" t="s">
        <v>54</v>
      </c>
      <c r="F1549" s="3">
        <v>44723</v>
      </c>
      <c r="G1549" s="8">
        <v>22008</v>
      </c>
      <c r="H1549">
        <v>18</v>
      </c>
      <c r="I1549">
        <v>240</v>
      </c>
      <c r="P1549" s="4"/>
    </row>
    <row r="1550" spans="3:16" x14ac:dyDescent="0.3">
      <c r="C1550" t="s">
        <v>31</v>
      </c>
      <c r="D1550" t="s">
        <v>19</v>
      </c>
      <c r="E1550" t="s">
        <v>73</v>
      </c>
      <c r="F1550" s="3">
        <v>44726</v>
      </c>
      <c r="G1550" s="8">
        <v>24808</v>
      </c>
      <c r="H1550">
        <v>75</v>
      </c>
      <c r="I1550">
        <v>222</v>
      </c>
      <c r="P1550" s="4"/>
    </row>
    <row r="1551" spans="3:16" x14ac:dyDescent="0.3">
      <c r="C1551" t="s">
        <v>50</v>
      </c>
      <c r="D1551" t="s">
        <v>22</v>
      </c>
      <c r="E1551" t="s">
        <v>69</v>
      </c>
      <c r="F1551" s="3">
        <v>44726</v>
      </c>
      <c r="G1551" s="8">
        <v>24472</v>
      </c>
      <c r="H1551">
        <v>129</v>
      </c>
      <c r="I1551">
        <v>236</v>
      </c>
      <c r="P1551" s="4"/>
    </row>
    <row r="1552" spans="3:16" x14ac:dyDescent="0.3">
      <c r="C1552" t="s">
        <v>41</v>
      </c>
      <c r="D1552" t="s">
        <v>21</v>
      </c>
      <c r="E1552" t="s">
        <v>61</v>
      </c>
      <c r="F1552" s="3">
        <v>44726</v>
      </c>
      <c r="G1552" s="8">
        <v>7084</v>
      </c>
      <c r="H1552">
        <v>255</v>
      </c>
      <c r="I1552">
        <v>111</v>
      </c>
      <c r="P1552" s="4"/>
    </row>
    <row r="1553" spans="3:16" x14ac:dyDescent="0.3">
      <c r="C1553" t="s">
        <v>34</v>
      </c>
      <c r="D1553" t="s">
        <v>19</v>
      </c>
      <c r="E1553" t="s">
        <v>72</v>
      </c>
      <c r="F1553" s="3">
        <v>44726</v>
      </c>
      <c r="G1553" s="8">
        <v>17976</v>
      </c>
      <c r="H1553">
        <v>297</v>
      </c>
      <c r="I1553">
        <v>300</v>
      </c>
      <c r="P1553" s="4"/>
    </row>
    <row r="1554" spans="3:16" x14ac:dyDescent="0.3">
      <c r="C1554" t="s">
        <v>31</v>
      </c>
      <c r="D1554" t="s">
        <v>23</v>
      </c>
      <c r="E1554" t="s">
        <v>62</v>
      </c>
      <c r="F1554" s="3">
        <v>44726</v>
      </c>
      <c r="G1554" s="8">
        <v>4228</v>
      </c>
      <c r="H1554">
        <v>226</v>
      </c>
      <c r="I1554">
        <v>76</v>
      </c>
      <c r="P1554" s="4"/>
    </row>
    <row r="1555" spans="3:16" x14ac:dyDescent="0.3">
      <c r="C1555" t="s">
        <v>39</v>
      </c>
      <c r="D1555" t="s">
        <v>23</v>
      </c>
      <c r="E1555" t="s">
        <v>60</v>
      </c>
      <c r="F1555" s="3">
        <v>44726</v>
      </c>
      <c r="G1555" s="8">
        <v>53144</v>
      </c>
      <c r="H1555">
        <v>55</v>
      </c>
      <c r="I1555">
        <v>1477</v>
      </c>
      <c r="P1555" s="4"/>
    </row>
    <row r="1556" spans="3:16" x14ac:dyDescent="0.3">
      <c r="C1556" t="s">
        <v>46</v>
      </c>
      <c r="D1556" t="s">
        <v>19</v>
      </c>
      <c r="E1556" t="s">
        <v>54</v>
      </c>
      <c r="F1556" s="3">
        <v>44726</v>
      </c>
      <c r="G1556" s="8">
        <v>19040</v>
      </c>
      <c r="H1556">
        <v>249</v>
      </c>
      <c r="I1556">
        <v>154</v>
      </c>
      <c r="P1556" s="4"/>
    </row>
    <row r="1557" spans="3:16" x14ac:dyDescent="0.3">
      <c r="C1557" t="s">
        <v>34</v>
      </c>
      <c r="D1557" t="s">
        <v>20</v>
      </c>
      <c r="E1557" t="s">
        <v>59</v>
      </c>
      <c r="F1557" s="3">
        <v>44726</v>
      </c>
      <c r="G1557" s="8">
        <v>12040</v>
      </c>
      <c r="H1557">
        <v>372</v>
      </c>
      <c r="I1557">
        <v>377</v>
      </c>
      <c r="P1557" s="4"/>
    </row>
    <row r="1558" spans="3:16" x14ac:dyDescent="0.3">
      <c r="C1558" t="s">
        <v>46</v>
      </c>
      <c r="D1558" t="s">
        <v>21</v>
      </c>
      <c r="E1558" t="s">
        <v>54</v>
      </c>
      <c r="F1558" s="3">
        <v>44726</v>
      </c>
      <c r="G1558" s="8">
        <v>29792</v>
      </c>
      <c r="H1558">
        <v>183</v>
      </c>
      <c r="I1558">
        <v>266</v>
      </c>
      <c r="P1558" s="4"/>
    </row>
    <row r="1559" spans="3:16" x14ac:dyDescent="0.3">
      <c r="C1559" t="s">
        <v>39</v>
      </c>
      <c r="D1559" t="s">
        <v>21</v>
      </c>
      <c r="E1559" t="s">
        <v>69</v>
      </c>
      <c r="F1559" s="3">
        <v>44726</v>
      </c>
      <c r="G1559" s="8">
        <v>6468</v>
      </c>
      <c r="H1559">
        <v>57</v>
      </c>
      <c r="I1559">
        <v>49</v>
      </c>
      <c r="P1559" s="4"/>
    </row>
    <row r="1560" spans="3:16" x14ac:dyDescent="0.3">
      <c r="C1560" t="s">
        <v>50</v>
      </c>
      <c r="D1560" t="s">
        <v>23</v>
      </c>
      <c r="E1560" t="s">
        <v>66</v>
      </c>
      <c r="F1560" s="3">
        <v>44726</v>
      </c>
      <c r="G1560" s="8">
        <v>3360</v>
      </c>
      <c r="H1560">
        <v>2</v>
      </c>
      <c r="I1560">
        <v>35</v>
      </c>
      <c r="P1560" s="4"/>
    </row>
    <row r="1561" spans="3:16" x14ac:dyDescent="0.3">
      <c r="C1561" t="s">
        <v>39</v>
      </c>
      <c r="D1561" t="s">
        <v>21</v>
      </c>
      <c r="E1561" t="s">
        <v>70</v>
      </c>
      <c r="F1561" s="3">
        <v>44726</v>
      </c>
      <c r="G1561" s="8">
        <v>28168</v>
      </c>
      <c r="H1561">
        <v>294</v>
      </c>
      <c r="I1561">
        <v>441</v>
      </c>
      <c r="P1561" s="4"/>
    </row>
    <row r="1562" spans="3:16" x14ac:dyDescent="0.3">
      <c r="C1562" t="s">
        <v>28</v>
      </c>
      <c r="D1562" t="s">
        <v>19</v>
      </c>
      <c r="E1562" t="s">
        <v>71</v>
      </c>
      <c r="F1562" s="3">
        <v>44727</v>
      </c>
      <c r="G1562" s="8">
        <v>36988</v>
      </c>
      <c r="H1562">
        <v>527</v>
      </c>
      <c r="I1562">
        <v>487</v>
      </c>
      <c r="P1562" s="4"/>
    </row>
    <row r="1563" spans="3:16" x14ac:dyDescent="0.3">
      <c r="C1563" t="s">
        <v>30</v>
      </c>
      <c r="D1563" t="s">
        <v>23</v>
      </c>
      <c r="E1563" t="s">
        <v>54</v>
      </c>
      <c r="F1563" s="3">
        <v>44727</v>
      </c>
      <c r="G1563" s="8">
        <v>7196</v>
      </c>
      <c r="H1563">
        <v>76</v>
      </c>
      <c r="I1563">
        <v>60</v>
      </c>
      <c r="P1563" s="4"/>
    </row>
    <row r="1564" spans="3:16" x14ac:dyDescent="0.3">
      <c r="C1564" t="s">
        <v>42</v>
      </c>
      <c r="D1564" t="s">
        <v>25</v>
      </c>
      <c r="E1564" t="s">
        <v>65</v>
      </c>
      <c r="F1564" s="3">
        <v>44727</v>
      </c>
      <c r="G1564" s="8">
        <v>2576</v>
      </c>
      <c r="H1564">
        <v>135</v>
      </c>
      <c r="I1564">
        <v>38</v>
      </c>
      <c r="P1564" s="4"/>
    </row>
    <row r="1565" spans="3:16" x14ac:dyDescent="0.3">
      <c r="C1565" t="s">
        <v>42</v>
      </c>
      <c r="D1565" t="s">
        <v>25</v>
      </c>
      <c r="E1565" t="s">
        <v>61</v>
      </c>
      <c r="F1565" s="3">
        <v>44728</v>
      </c>
      <c r="G1565" s="8">
        <v>44688</v>
      </c>
      <c r="H1565">
        <v>109</v>
      </c>
      <c r="I1565">
        <v>1397</v>
      </c>
      <c r="P1565" s="4"/>
    </row>
    <row r="1566" spans="3:16" x14ac:dyDescent="0.3">
      <c r="C1566" t="s">
        <v>42</v>
      </c>
      <c r="D1566" t="s">
        <v>23</v>
      </c>
      <c r="E1566" t="s">
        <v>74</v>
      </c>
      <c r="F1566" s="3">
        <v>44728</v>
      </c>
      <c r="G1566" s="8">
        <v>36764</v>
      </c>
      <c r="H1566">
        <v>240</v>
      </c>
      <c r="I1566">
        <v>766</v>
      </c>
      <c r="P1566" s="4"/>
    </row>
    <row r="1567" spans="3:16" x14ac:dyDescent="0.3">
      <c r="C1567" t="s">
        <v>52</v>
      </c>
      <c r="D1567" t="s">
        <v>23</v>
      </c>
      <c r="E1567" t="s">
        <v>62</v>
      </c>
      <c r="F1567" s="3">
        <v>44728</v>
      </c>
      <c r="G1567" s="8">
        <v>59556</v>
      </c>
      <c r="H1567">
        <v>132</v>
      </c>
      <c r="I1567">
        <v>828</v>
      </c>
      <c r="P1567" s="4"/>
    </row>
    <row r="1568" spans="3:16" x14ac:dyDescent="0.3">
      <c r="C1568" t="s">
        <v>47</v>
      </c>
      <c r="D1568" t="s">
        <v>19</v>
      </c>
      <c r="E1568" t="s">
        <v>69</v>
      </c>
      <c r="F1568" s="3">
        <v>44728</v>
      </c>
      <c r="G1568" s="8">
        <v>22680</v>
      </c>
      <c r="H1568">
        <v>57</v>
      </c>
      <c r="I1568">
        <v>189</v>
      </c>
      <c r="P1568" s="4"/>
    </row>
    <row r="1569" spans="3:16" x14ac:dyDescent="0.3">
      <c r="C1569" t="s">
        <v>52</v>
      </c>
      <c r="D1569" t="s">
        <v>23</v>
      </c>
      <c r="E1569" t="s">
        <v>53</v>
      </c>
      <c r="F1569" s="3">
        <v>44728</v>
      </c>
      <c r="G1569" s="8">
        <v>2772</v>
      </c>
      <c r="H1569">
        <v>3</v>
      </c>
      <c r="I1569">
        <v>58</v>
      </c>
      <c r="P1569" s="4"/>
    </row>
    <row r="1570" spans="3:16" x14ac:dyDescent="0.3">
      <c r="C1570" t="s">
        <v>36</v>
      </c>
      <c r="D1570" t="s">
        <v>23</v>
      </c>
      <c r="E1570" t="s">
        <v>73</v>
      </c>
      <c r="F1570" s="3">
        <v>44728</v>
      </c>
      <c r="G1570" s="8">
        <v>50568</v>
      </c>
      <c r="H1570">
        <v>19</v>
      </c>
      <c r="I1570">
        <v>575</v>
      </c>
      <c r="P1570" s="4"/>
    </row>
    <row r="1571" spans="3:16" x14ac:dyDescent="0.3">
      <c r="C1571" t="s">
        <v>49</v>
      </c>
      <c r="D1571" t="s">
        <v>21</v>
      </c>
      <c r="E1571" t="s">
        <v>66</v>
      </c>
      <c r="F1571" s="3">
        <v>44728</v>
      </c>
      <c r="G1571" s="8">
        <v>33656</v>
      </c>
      <c r="H1571">
        <v>257</v>
      </c>
      <c r="I1571">
        <v>312</v>
      </c>
      <c r="P1571" s="4"/>
    </row>
    <row r="1572" spans="3:16" x14ac:dyDescent="0.3">
      <c r="C1572" t="s">
        <v>45</v>
      </c>
      <c r="D1572" t="s">
        <v>23</v>
      </c>
      <c r="E1572" t="s">
        <v>53</v>
      </c>
      <c r="F1572" s="3">
        <v>44728</v>
      </c>
      <c r="G1572" s="8">
        <v>60648</v>
      </c>
      <c r="H1572">
        <v>2</v>
      </c>
      <c r="I1572">
        <v>1896</v>
      </c>
      <c r="P1572" s="4"/>
    </row>
    <row r="1573" spans="3:16" x14ac:dyDescent="0.3">
      <c r="C1573" t="s">
        <v>40</v>
      </c>
      <c r="D1573" t="s">
        <v>21</v>
      </c>
      <c r="E1573" t="s">
        <v>60</v>
      </c>
      <c r="F1573" s="3">
        <v>44728</v>
      </c>
      <c r="G1573" s="8">
        <v>36540</v>
      </c>
      <c r="H1573">
        <v>35</v>
      </c>
      <c r="I1573">
        <v>762</v>
      </c>
      <c r="P1573" s="4"/>
    </row>
    <row r="1574" spans="3:16" x14ac:dyDescent="0.3">
      <c r="C1574" t="s">
        <v>35</v>
      </c>
      <c r="D1574" t="s">
        <v>20</v>
      </c>
      <c r="E1574" t="s">
        <v>66</v>
      </c>
      <c r="F1574" s="3">
        <v>44728</v>
      </c>
      <c r="G1574" s="8">
        <v>17500</v>
      </c>
      <c r="H1574">
        <v>90</v>
      </c>
      <c r="I1574">
        <v>146</v>
      </c>
      <c r="P1574" s="4"/>
    </row>
    <row r="1575" spans="3:16" x14ac:dyDescent="0.3">
      <c r="C1575" t="s">
        <v>45</v>
      </c>
      <c r="D1575" t="s">
        <v>21</v>
      </c>
      <c r="E1575" t="s">
        <v>71</v>
      </c>
      <c r="F1575" s="3">
        <v>44729</v>
      </c>
      <c r="G1575" s="8">
        <v>13972</v>
      </c>
      <c r="H1575">
        <v>7</v>
      </c>
      <c r="I1575">
        <v>146</v>
      </c>
      <c r="P1575" s="4"/>
    </row>
    <row r="1576" spans="3:16" x14ac:dyDescent="0.3">
      <c r="C1576" t="s">
        <v>47</v>
      </c>
      <c r="D1576" t="s">
        <v>20</v>
      </c>
      <c r="E1576" t="s">
        <v>70</v>
      </c>
      <c r="F1576" s="3">
        <v>44729</v>
      </c>
      <c r="G1576" s="8">
        <v>12628</v>
      </c>
      <c r="H1576">
        <v>47</v>
      </c>
      <c r="I1576">
        <v>186</v>
      </c>
      <c r="P1576" s="4"/>
    </row>
    <row r="1577" spans="3:16" x14ac:dyDescent="0.3">
      <c r="C1577" t="s">
        <v>35</v>
      </c>
      <c r="D1577" t="s">
        <v>21</v>
      </c>
      <c r="E1577" t="s">
        <v>69</v>
      </c>
      <c r="F1577" s="3">
        <v>44729</v>
      </c>
      <c r="G1577" s="8">
        <v>39536</v>
      </c>
      <c r="H1577">
        <v>163</v>
      </c>
      <c r="I1577">
        <v>300</v>
      </c>
      <c r="P1577" s="4"/>
    </row>
    <row r="1578" spans="3:16" x14ac:dyDescent="0.3">
      <c r="C1578" t="s">
        <v>36</v>
      </c>
      <c r="D1578" t="s">
        <v>19</v>
      </c>
      <c r="E1578" t="s">
        <v>62</v>
      </c>
      <c r="F1578" s="3">
        <v>44729</v>
      </c>
      <c r="G1578" s="8">
        <v>32116</v>
      </c>
      <c r="H1578">
        <v>35</v>
      </c>
      <c r="I1578">
        <v>473</v>
      </c>
      <c r="P1578" s="4"/>
    </row>
    <row r="1579" spans="3:16" x14ac:dyDescent="0.3">
      <c r="C1579" t="s">
        <v>39</v>
      </c>
      <c r="D1579" t="s">
        <v>19</v>
      </c>
      <c r="E1579" t="s">
        <v>55</v>
      </c>
      <c r="F1579" s="3">
        <v>44729</v>
      </c>
      <c r="G1579" s="8">
        <v>8008</v>
      </c>
      <c r="H1579">
        <v>96</v>
      </c>
      <c r="I1579">
        <v>72</v>
      </c>
      <c r="P1579" s="4"/>
    </row>
    <row r="1580" spans="3:16" x14ac:dyDescent="0.3">
      <c r="C1580" t="s">
        <v>42</v>
      </c>
      <c r="D1580" t="s">
        <v>20</v>
      </c>
      <c r="E1580" t="s">
        <v>59</v>
      </c>
      <c r="F1580" s="3">
        <v>44729</v>
      </c>
      <c r="G1580" s="8">
        <v>34356</v>
      </c>
      <c r="H1580">
        <v>54</v>
      </c>
      <c r="I1580">
        <v>537</v>
      </c>
      <c r="P1580" s="4"/>
    </row>
    <row r="1581" spans="3:16" x14ac:dyDescent="0.3">
      <c r="C1581" t="s">
        <v>28</v>
      </c>
      <c r="D1581" t="s">
        <v>19</v>
      </c>
      <c r="E1581" t="s">
        <v>58</v>
      </c>
      <c r="F1581" s="3">
        <v>44729</v>
      </c>
      <c r="G1581" s="8">
        <v>6216</v>
      </c>
      <c r="H1581">
        <v>49</v>
      </c>
      <c r="I1581">
        <v>120</v>
      </c>
      <c r="P1581" s="4"/>
    </row>
    <row r="1582" spans="3:16" x14ac:dyDescent="0.3">
      <c r="C1582" t="s">
        <v>33</v>
      </c>
      <c r="D1582" t="s">
        <v>23</v>
      </c>
      <c r="E1582" t="s">
        <v>59</v>
      </c>
      <c r="F1582" s="3">
        <v>44729</v>
      </c>
      <c r="G1582" s="8">
        <v>35168</v>
      </c>
      <c r="H1582">
        <v>378</v>
      </c>
      <c r="I1582">
        <v>677</v>
      </c>
      <c r="P1582" s="4"/>
    </row>
    <row r="1583" spans="3:16" x14ac:dyDescent="0.3">
      <c r="C1583" t="s">
        <v>36</v>
      </c>
      <c r="D1583" t="s">
        <v>19</v>
      </c>
      <c r="E1583" t="s">
        <v>58</v>
      </c>
      <c r="F1583" s="3">
        <v>44729</v>
      </c>
      <c r="G1583" s="8">
        <v>9660</v>
      </c>
      <c r="H1583">
        <v>25</v>
      </c>
      <c r="I1583">
        <v>128</v>
      </c>
      <c r="P1583" s="4"/>
    </row>
    <row r="1584" spans="3:16" x14ac:dyDescent="0.3">
      <c r="C1584" t="s">
        <v>52</v>
      </c>
      <c r="D1584" t="s">
        <v>22</v>
      </c>
      <c r="E1584" t="s">
        <v>61</v>
      </c>
      <c r="F1584" s="3">
        <v>44729</v>
      </c>
      <c r="G1584" s="8">
        <v>1064</v>
      </c>
      <c r="H1584">
        <v>101</v>
      </c>
      <c r="I1584">
        <v>16</v>
      </c>
      <c r="P1584" s="4"/>
    </row>
    <row r="1585" spans="3:16" x14ac:dyDescent="0.3">
      <c r="C1585" t="s">
        <v>46</v>
      </c>
      <c r="D1585" t="s">
        <v>22</v>
      </c>
      <c r="E1585" t="s">
        <v>58</v>
      </c>
      <c r="F1585" s="3">
        <v>44729</v>
      </c>
      <c r="G1585" s="8">
        <v>13524</v>
      </c>
      <c r="H1585">
        <v>186</v>
      </c>
      <c r="I1585">
        <v>226</v>
      </c>
      <c r="P1585" s="4"/>
    </row>
    <row r="1586" spans="3:16" x14ac:dyDescent="0.3">
      <c r="C1586" t="s">
        <v>37</v>
      </c>
      <c r="D1586" t="s">
        <v>23</v>
      </c>
      <c r="E1586" t="s">
        <v>74</v>
      </c>
      <c r="F1586" s="3">
        <v>44729</v>
      </c>
      <c r="G1586" s="8">
        <v>6020</v>
      </c>
      <c r="H1586">
        <v>33</v>
      </c>
      <c r="I1586">
        <v>116</v>
      </c>
      <c r="P1586" s="4"/>
    </row>
    <row r="1587" spans="3:16" x14ac:dyDescent="0.3">
      <c r="C1587" t="s">
        <v>30</v>
      </c>
      <c r="D1587" t="s">
        <v>20</v>
      </c>
      <c r="E1587" t="s">
        <v>63</v>
      </c>
      <c r="F1587" s="3">
        <v>44729</v>
      </c>
      <c r="G1587" s="8">
        <v>6832</v>
      </c>
      <c r="H1587">
        <v>81</v>
      </c>
      <c r="I1587">
        <v>61</v>
      </c>
      <c r="P1587" s="4"/>
    </row>
    <row r="1588" spans="3:16" x14ac:dyDescent="0.3">
      <c r="C1588" t="s">
        <v>36</v>
      </c>
      <c r="D1588" t="s">
        <v>21</v>
      </c>
      <c r="E1588" t="s">
        <v>64</v>
      </c>
      <c r="F1588" s="3">
        <v>44729</v>
      </c>
      <c r="G1588" s="8">
        <v>15428</v>
      </c>
      <c r="H1588">
        <v>89</v>
      </c>
      <c r="I1588">
        <v>155</v>
      </c>
      <c r="P1588" s="4"/>
    </row>
    <row r="1589" spans="3:16" x14ac:dyDescent="0.3">
      <c r="C1589" t="s">
        <v>35</v>
      </c>
      <c r="D1589" t="s">
        <v>25</v>
      </c>
      <c r="E1589" t="s">
        <v>62</v>
      </c>
      <c r="F1589" s="3">
        <v>44729</v>
      </c>
      <c r="G1589" s="8">
        <v>4564</v>
      </c>
      <c r="H1589">
        <v>249</v>
      </c>
      <c r="I1589">
        <v>58</v>
      </c>
      <c r="P1589" s="4"/>
    </row>
    <row r="1590" spans="3:16" x14ac:dyDescent="0.3">
      <c r="C1590" t="s">
        <v>51</v>
      </c>
      <c r="D1590" t="s">
        <v>19</v>
      </c>
      <c r="E1590" t="s">
        <v>62</v>
      </c>
      <c r="F1590" s="3">
        <v>44729</v>
      </c>
      <c r="G1590" s="8">
        <v>47376</v>
      </c>
      <c r="H1590">
        <v>132</v>
      </c>
      <c r="I1590">
        <v>790</v>
      </c>
      <c r="P1590" s="4"/>
    </row>
    <row r="1591" spans="3:16" x14ac:dyDescent="0.3">
      <c r="C1591" t="s">
        <v>40</v>
      </c>
      <c r="D1591" t="s">
        <v>19</v>
      </c>
      <c r="E1591" t="s">
        <v>68</v>
      </c>
      <c r="F1591" s="3">
        <v>44729</v>
      </c>
      <c r="G1591" s="8">
        <v>29176</v>
      </c>
      <c r="H1591">
        <v>174</v>
      </c>
      <c r="I1591">
        <v>348</v>
      </c>
      <c r="P1591" s="4"/>
    </row>
    <row r="1592" spans="3:16" x14ac:dyDescent="0.3">
      <c r="C1592" t="s">
        <v>50</v>
      </c>
      <c r="D1592" t="s">
        <v>19</v>
      </c>
      <c r="E1592" t="s">
        <v>55</v>
      </c>
      <c r="F1592" s="3">
        <v>44729</v>
      </c>
      <c r="G1592" s="8">
        <v>22064</v>
      </c>
      <c r="H1592">
        <v>228</v>
      </c>
      <c r="I1592">
        <v>205</v>
      </c>
      <c r="P1592" s="4"/>
    </row>
    <row r="1593" spans="3:16" x14ac:dyDescent="0.3">
      <c r="C1593" t="s">
        <v>29</v>
      </c>
      <c r="D1593" t="s">
        <v>21</v>
      </c>
      <c r="E1593" t="s">
        <v>53</v>
      </c>
      <c r="F1593" s="3">
        <v>44730</v>
      </c>
      <c r="G1593" s="8">
        <v>14392</v>
      </c>
      <c r="H1593">
        <v>34</v>
      </c>
      <c r="I1593">
        <v>450</v>
      </c>
      <c r="P1593" s="4"/>
    </row>
    <row r="1594" spans="3:16" x14ac:dyDescent="0.3">
      <c r="C1594" t="s">
        <v>31</v>
      </c>
      <c r="D1594" t="s">
        <v>19</v>
      </c>
      <c r="E1594" t="s">
        <v>74</v>
      </c>
      <c r="F1594" s="3">
        <v>44730</v>
      </c>
      <c r="G1594" s="8">
        <v>19180</v>
      </c>
      <c r="H1594">
        <v>76</v>
      </c>
      <c r="I1594">
        <v>320</v>
      </c>
      <c r="P1594" s="4"/>
    </row>
    <row r="1595" spans="3:16" x14ac:dyDescent="0.3">
      <c r="C1595" t="s">
        <v>51</v>
      </c>
      <c r="D1595" t="s">
        <v>21</v>
      </c>
      <c r="E1595" t="s">
        <v>64</v>
      </c>
      <c r="F1595" s="3">
        <v>44730</v>
      </c>
      <c r="G1595" s="8">
        <v>26628</v>
      </c>
      <c r="H1595">
        <v>296</v>
      </c>
      <c r="I1595">
        <v>222</v>
      </c>
      <c r="P1595" s="4"/>
    </row>
    <row r="1596" spans="3:16" x14ac:dyDescent="0.3">
      <c r="C1596" t="s">
        <v>33</v>
      </c>
      <c r="D1596" t="s">
        <v>20</v>
      </c>
      <c r="E1596" t="s">
        <v>70</v>
      </c>
      <c r="F1596" s="3">
        <v>44730</v>
      </c>
      <c r="G1596" s="8">
        <v>32284</v>
      </c>
      <c r="H1596">
        <v>37</v>
      </c>
      <c r="I1596">
        <v>367</v>
      </c>
      <c r="P1596" s="4"/>
    </row>
    <row r="1597" spans="3:16" x14ac:dyDescent="0.3">
      <c r="C1597" t="s">
        <v>34</v>
      </c>
      <c r="D1597" t="s">
        <v>20</v>
      </c>
      <c r="E1597" t="s">
        <v>73</v>
      </c>
      <c r="F1597" s="3">
        <v>44730</v>
      </c>
      <c r="G1597" s="8">
        <v>66192</v>
      </c>
      <c r="H1597">
        <v>246</v>
      </c>
      <c r="I1597">
        <v>613</v>
      </c>
      <c r="P1597" s="4"/>
    </row>
    <row r="1598" spans="3:16" x14ac:dyDescent="0.3">
      <c r="C1598" t="s">
        <v>39</v>
      </c>
      <c r="D1598" t="s">
        <v>20</v>
      </c>
      <c r="E1598" t="s">
        <v>73</v>
      </c>
      <c r="F1598" s="3">
        <v>44730</v>
      </c>
      <c r="G1598" s="8">
        <v>5572</v>
      </c>
      <c r="H1598">
        <v>207</v>
      </c>
      <c r="I1598">
        <v>61</v>
      </c>
      <c r="P1598" s="4"/>
    </row>
    <row r="1599" spans="3:16" x14ac:dyDescent="0.3">
      <c r="C1599" t="s">
        <v>39</v>
      </c>
      <c r="D1599" t="s">
        <v>22</v>
      </c>
      <c r="E1599" t="s">
        <v>72</v>
      </c>
      <c r="F1599" s="3">
        <v>44730</v>
      </c>
      <c r="G1599" s="8">
        <v>14924</v>
      </c>
      <c r="H1599">
        <v>155</v>
      </c>
      <c r="I1599">
        <v>249</v>
      </c>
      <c r="P1599" s="4"/>
    </row>
    <row r="1600" spans="3:16" x14ac:dyDescent="0.3">
      <c r="C1600" t="s">
        <v>52</v>
      </c>
      <c r="D1600" t="s">
        <v>25</v>
      </c>
      <c r="E1600" t="s">
        <v>54</v>
      </c>
      <c r="F1600" s="3">
        <v>44730</v>
      </c>
      <c r="G1600" s="8">
        <v>29288</v>
      </c>
      <c r="H1600">
        <v>232</v>
      </c>
      <c r="I1600">
        <v>293</v>
      </c>
      <c r="P1600" s="4"/>
    </row>
    <row r="1601" spans="3:16" x14ac:dyDescent="0.3">
      <c r="C1601" t="s">
        <v>36</v>
      </c>
      <c r="D1601" t="s">
        <v>21</v>
      </c>
      <c r="E1601" t="s">
        <v>57</v>
      </c>
      <c r="F1601" s="3">
        <v>44730</v>
      </c>
      <c r="G1601" s="8">
        <v>13468</v>
      </c>
      <c r="H1601">
        <v>164</v>
      </c>
      <c r="I1601">
        <v>154</v>
      </c>
      <c r="P1601" s="4"/>
    </row>
    <row r="1602" spans="3:16" x14ac:dyDescent="0.3">
      <c r="C1602" t="s">
        <v>49</v>
      </c>
      <c r="D1602" t="s">
        <v>25</v>
      </c>
      <c r="E1602" t="s">
        <v>57</v>
      </c>
      <c r="F1602" s="3">
        <v>44730</v>
      </c>
      <c r="G1602" s="8">
        <v>15008</v>
      </c>
      <c r="H1602">
        <v>252</v>
      </c>
      <c r="I1602">
        <v>188</v>
      </c>
      <c r="P1602" s="4"/>
    </row>
    <row r="1603" spans="3:16" x14ac:dyDescent="0.3">
      <c r="C1603" t="s">
        <v>38</v>
      </c>
      <c r="D1603" t="s">
        <v>20</v>
      </c>
      <c r="E1603" t="s">
        <v>56</v>
      </c>
      <c r="F1603" s="3">
        <v>44730</v>
      </c>
      <c r="G1603" s="8">
        <v>12320</v>
      </c>
      <c r="H1603">
        <v>141</v>
      </c>
      <c r="I1603">
        <v>182</v>
      </c>
      <c r="P1603" s="4"/>
    </row>
    <row r="1604" spans="3:16" x14ac:dyDescent="0.3">
      <c r="C1604" t="s">
        <v>34</v>
      </c>
      <c r="D1604" t="s">
        <v>21</v>
      </c>
      <c r="E1604" t="s">
        <v>64</v>
      </c>
      <c r="F1604" s="3">
        <v>44730</v>
      </c>
      <c r="G1604" s="8">
        <v>38136</v>
      </c>
      <c r="H1604">
        <v>103</v>
      </c>
      <c r="I1604">
        <v>318</v>
      </c>
      <c r="P1604" s="4"/>
    </row>
    <row r="1605" spans="3:16" x14ac:dyDescent="0.3">
      <c r="C1605" t="s">
        <v>30</v>
      </c>
      <c r="D1605" t="s">
        <v>20</v>
      </c>
      <c r="E1605" t="s">
        <v>55</v>
      </c>
      <c r="F1605" s="3">
        <v>44730</v>
      </c>
      <c r="G1605" s="8">
        <v>20664</v>
      </c>
      <c r="H1605">
        <v>150</v>
      </c>
      <c r="I1605">
        <v>216</v>
      </c>
      <c r="P1605" s="4"/>
    </row>
    <row r="1606" spans="3:16" x14ac:dyDescent="0.3">
      <c r="C1606" t="s">
        <v>45</v>
      </c>
      <c r="D1606" t="s">
        <v>22</v>
      </c>
      <c r="E1606" t="s">
        <v>67</v>
      </c>
      <c r="F1606" s="3">
        <v>44730</v>
      </c>
      <c r="G1606" s="8">
        <v>16072</v>
      </c>
      <c r="H1606">
        <v>229</v>
      </c>
      <c r="I1606">
        <v>237</v>
      </c>
      <c r="P1606" s="4"/>
    </row>
    <row r="1607" spans="3:16" x14ac:dyDescent="0.3">
      <c r="C1607" t="s">
        <v>28</v>
      </c>
      <c r="D1607" t="s">
        <v>23</v>
      </c>
      <c r="E1607" t="s">
        <v>71</v>
      </c>
      <c r="F1607" s="3">
        <v>44730</v>
      </c>
      <c r="G1607" s="8">
        <v>21504</v>
      </c>
      <c r="H1607">
        <v>69</v>
      </c>
      <c r="I1607">
        <v>336</v>
      </c>
      <c r="P1607" s="4"/>
    </row>
    <row r="1608" spans="3:16" x14ac:dyDescent="0.3">
      <c r="C1608" t="s">
        <v>48</v>
      </c>
      <c r="D1608" t="s">
        <v>23</v>
      </c>
      <c r="E1608" t="s">
        <v>68</v>
      </c>
      <c r="F1608" s="3">
        <v>44730</v>
      </c>
      <c r="G1608" s="8">
        <v>11536</v>
      </c>
      <c r="H1608">
        <v>101</v>
      </c>
      <c r="I1608">
        <v>138</v>
      </c>
      <c r="P1608" s="4"/>
    </row>
    <row r="1609" spans="3:16" x14ac:dyDescent="0.3">
      <c r="C1609" t="s">
        <v>35</v>
      </c>
      <c r="D1609" t="s">
        <v>25</v>
      </c>
      <c r="E1609" t="s">
        <v>73</v>
      </c>
      <c r="F1609" s="3">
        <v>44730</v>
      </c>
      <c r="G1609" s="8">
        <v>30352</v>
      </c>
      <c r="H1609">
        <v>72</v>
      </c>
      <c r="I1609">
        <v>253</v>
      </c>
      <c r="P1609" s="4"/>
    </row>
    <row r="1610" spans="3:16" x14ac:dyDescent="0.3">
      <c r="C1610" t="s">
        <v>42</v>
      </c>
      <c r="D1610" t="s">
        <v>22</v>
      </c>
      <c r="E1610" t="s">
        <v>71</v>
      </c>
      <c r="F1610" s="3">
        <v>44730</v>
      </c>
      <c r="G1610" s="8">
        <v>49364</v>
      </c>
      <c r="H1610">
        <v>303</v>
      </c>
      <c r="I1610">
        <v>561</v>
      </c>
      <c r="P1610" s="4"/>
    </row>
    <row r="1611" spans="3:16" x14ac:dyDescent="0.3">
      <c r="C1611" t="s">
        <v>32</v>
      </c>
      <c r="D1611" t="s">
        <v>19</v>
      </c>
      <c r="E1611" t="s">
        <v>53</v>
      </c>
      <c r="F1611" s="3">
        <v>44730</v>
      </c>
      <c r="G1611" s="8">
        <v>29568</v>
      </c>
      <c r="H1611">
        <v>53</v>
      </c>
      <c r="I1611">
        <v>822</v>
      </c>
      <c r="P1611" s="4"/>
    </row>
    <row r="1612" spans="3:16" x14ac:dyDescent="0.3">
      <c r="C1612" t="s">
        <v>46</v>
      </c>
      <c r="D1612" t="s">
        <v>25</v>
      </c>
      <c r="E1612" t="s">
        <v>70</v>
      </c>
      <c r="F1612" s="3">
        <v>44733</v>
      </c>
      <c r="G1612" s="8">
        <v>36988</v>
      </c>
      <c r="H1612">
        <v>204</v>
      </c>
      <c r="I1612">
        <v>421</v>
      </c>
      <c r="P1612" s="4"/>
    </row>
    <row r="1613" spans="3:16" x14ac:dyDescent="0.3">
      <c r="C1613" t="s">
        <v>46</v>
      </c>
      <c r="D1613" t="s">
        <v>22</v>
      </c>
      <c r="E1613" t="s">
        <v>73</v>
      </c>
      <c r="F1613" s="3">
        <v>44733</v>
      </c>
      <c r="G1613" s="8">
        <v>56140</v>
      </c>
      <c r="H1613">
        <v>66</v>
      </c>
      <c r="I1613">
        <v>540</v>
      </c>
      <c r="P1613" s="4"/>
    </row>
    <row r="1614" spans="3:16" x14ac:dyDescent="0.3">
      <c r="C1614" t="s">
        <v>38</v>
      </c>
      <c r="D1614" t="s">
        <v>20</v>
      </c>
      <c r="E1614" t="s">
        <v>59</v>
      </c>
      <c r="F1614" s="3">
        <v>44733</v>
      </c>
      <c r="G1614" s="8">
        <v>7560</v>
      </c>
      <c r="H1614">
        <v>20</v>
      </c>
      <c r="I1614">
        <v>146</v>
      </c>
      <c r="P1614" s="4"/>
    </row>
    <row r="1615" spans="3:16" x14ac:dyDescent="0.3">
      <c r="C1615" t="s">
        <v>44</v>
      </c>
      <c r="D1615" t="s">
        <v>25</v>
      </c>
      <c r="E1615" t="s">
        <v>64</v>
      </c>
      <c r="F1615" s="3">
        <v>44733</v>
      </c>
      <c r="G1615" s="8">
        <v>14952</v>
      </c>
      <c r="H1615">
        <v>98</v>
      </c>
      <c r="I1615">
        <v>134</v>
      </c>
      <c r="P1615" s="4"/>
    </row>
    <row r="1616" spans="3:16" x14ac:dyDescent="0.3">
      <c r="C1616" t="s">
        <v>40</v>
      </c>
      <c r="D1616" t="s">
        <v>19</v>
      </c>
      <c r="E1616" t="s">
        <v>59</v>
      </c>
      <c r="F1616" s="3">
        <v>44734</v>
      </c>
      <c r="G1616" s="8">
        <v>11760</v>
      </c>
      <c r="H1616">
        <v>46</v>
      </c>
      <c r="I1616">
        <v>294</v>
      </c>
      <c r="P1616" s="4"/>
    </row>
    <row r="1617" spans="3:16" x14ac:dyDescent="0.3">
      <c r="C1617" t="s">
        <v>35</v>
      </c>
      <c r="D1617" t="s">
        <v>23</v>
      </c>
      <c r="E1617" t="s">
        <v>59</v>
      </c>
      <c r="F1617" s="3">
        <v>44734</v>
      </c>
      <c r="G1617" s="8">
        <v>20580</v>
      </c>
      <c r="H1617">
        <v>325</v>
      </c>
      <c r="I1617">
        <v>396</v>
      </c>
      <c r="P1617" s="4"/>
    </row>
    <row r="1618" spans="3:16" x14ac:dyDescent="0.3">
      <c r="C1618" t="s">
        <v>37</v>
      </c>
      <c r="D1618" t="s">
        <v>20</v>
      </c>
      <c r="E1618" t="s">
        <v>53</v>
      </c>
      <c r="F1618" s="3">
        <v>44734</v>
      </c>
      <c r="G1618" s="8">
        <v>12124</v>
      </c>
      <c r="H1618">
        <v>316</v>
      </c>
      <c r="I1618">
        <v>337</v>
      </c>
      <c r="P1618" s="4"/>
    </row>
    <row r="1619" spans="3:16" x14ac:dyDescent="0.3">
      <c r="C1619" t="s">
        <v>41</v>
      </c>
      <c r="D1619" t="s">
        <v>25</v>
      </c>
      <c r="E1619" t="s">
        <v>63</v>
      </c>
      <c r="F1619" s="3">
        <v>44734</v>
      </c>
      <c r="G1619" s="8">
        <v>9268</v>
      </c>
      <c r="H1619">
        <v>82</v>
      </c>
      <c r="I1619">
        <v>101</v>
      </c>
      <c r="P1619" s="4"/>
    </row>
    <row r="1620" spans="3:16" x14ac:dyDescent="0.3">
      <c r="C1620" t="s">
        <v>35</v>
      </c>
      <c r="D1620" t="s">
        <v>21</v>
      </c>
      <c r="E1620" t="s">
        <v>68</v>
      </c>
      <c r="F1620" s="3">
        <v>44734</v>
      </c>
      <c r="G1620" s="8">
        <v>21308</v>
      </c>
      <c r="H1620">
        <v>168</v>
      </c>
      <c r="I1620">
        <v>214</v>
      </c>
      <c r="P1620" s="4"/>
    </row>
    <row r="1621" spans="3:16" x14ac:dyDescent="0.3">
      <c r="C1621" t="s">
        <v>35</v>
      </c>
      <c r="D1621" t="s">
        <v>21</v>
      </c>
      <c r="E1621" t="s">
        <v>58</v>
      </c>
      <c r="F1621" s="3">
        <v>44734</v>
      </c>
      <c r="G1621" s="8">
        <v>29204</v>
      </c>
      <c r="H1621">
        <v>288</v>
      </c>
      <c r="I1621">
        <v>457</v>
      </c>
      <c r="P1621" s="4"/>
    </row>
    <row r="1622" spans="3:16" x14ac:dyDescent="0.3">
      <c r="C1622" t="s">
        <v>45</v>
      </c>
      <c r="D1622" t="s">
        <v>19</v>
      </c>
      <c r="E1622" t="s">
        <v>68</v>
      </c>
      <c r="F1622" s="3">
        <v>44734</v>
      </c>
      <c r="G1622" s="8">
        <v>51520</v>
      </c>
      <c r="H1622">
        <v>195</v>
      </c>
      <c r="I1622">
        <v>644</v>
      </c>
      <c r="P1622" s="4"/>
    </row>
    <row r="1623" spans="3:16" x14ac:dyDescent="0.3">
      <c r="C1623" t="s">
        <v>48</v>
      </c>
      <c r="D1623" t="s">
        <v>20</v>
      </c>
      <c r="E1623" t="s">
        <v>66</v>
      </c>
      <c r="F1623" s="3">
        <v>44734</v>
      </c>
      <c r="G1623" s="8">
        <v>44884</v>
      </c>
      <c r="H1623">
        <v>2</v>
      </c>
      <c r="I1623">
        <v>511</v>
      </c>
      <c r="P1623" s="4"/>
    </row>
    <row r="1624" spans="3:16" x14ac:dyDescent="0.3">
      <c r="C1624" t="s">
        <v>35</v>
      </c>
      <c r="D1624" t="s">
        <v>22</v>
      </c>
      <c r="E1624" t="s">
        <v>64</v>
      </c>
      <c r="F1624" s="3">
        <v>44735</v>
      </c>
      <c r="G1624" s="8">
        <v>18396</v>
      </c>
      <c r="H1624">
        <v>50</v>
      </c>
      <c r="I1624">
        <v>184</v>
      </c>
      <c r="P1624" s="4"/>
    </row>
    <row r="1625" spans="3:16" x14ac:dyDescent="0.3">
      <c r="C1625" t="s">
        <v>33</v>
      </c>
      <c r="D1625" t="s">
        <v>21</v>
      </c>
      <c r="E1625" t="s">
        <v>73</v>
      </c>
      <c r="F1625" s="3">
        <v>44735</v>
      </c>
      <c r="G1625" s="8">
        <v>7924</v>
      </c>
      <c r="H1625">
        <v>208</v>
      </c>
      <c r="I1625">
        <v>77</v>
      </c>
      <c r="P1625" s="4"/>
    </row>
    <row r="1626" spans="3:16" x14ac:dyDescent="0.3">
      <c r="C1626" t="s">
        <v>36</v>
      </c>
      <c r="D1626" t="s">
        <v>21</v>
      </c>
      <c r="E1626" t="s">
        <v>68</v>
      </c>
      <c r="F1626" s="3">
        <v>44735</v>
      </c>
      <c r="G1626" s="8">
        <v>3136</v>
      </c>
      <c r="H1626">
        <v>510</v>
      </c>
      <c r="I1626">
        <v>33</v>
      </c>
      <c r="P1626" s="4"/>
    </row>
    <row r="1627" spans="3:16" x14ac:dyDescent="0.3">
      <c r="C1627" t="s">
        <v>29</v>
      </c>
      <c r="D1627" t="s">
        <v>20</v>
      </c>
      <c r="E1627" t="s">
        <v>70</v>
      </c>
      <c r="F1627" s="3">
        <v>44735</v>
      </c>
      <c r="G1627" s="8">
        <v>12684</v>
      </c>
      <c r="H1627">
        <v>40</v>
      </c>
      <c r="I1627">
        <v>151</v>
      </c>
      <c r="P1627" s="4"/>
    </row>
    <row r="1628" spans="3:16" x14ac:dyDescent="0.3">
      <c r="C1628" t="s">
        <v>46</v>
      </c>
      <c r="D1628" t="s">
        <v>23</v>
      </c>
      <c r="E1628" t="s">
        <v>74</v>
      </c>
      <c r="F1628" s="3">
        <v>44735</v>
      </c>
      <c r="G1628" s="8">
        <v>27412</v>
      </c>
      <c r="H1628">
        <v>147</v>
      </c>
      <c r="I1628">
        <v>762</v>
      </c>
      <c r="P1628" s="4"/>
    </row>
    <row r="1629" spans="3:16" x14ac:dyDescent="0.3">
      <c r="C1629" t="s">
        <v>51</v>
      </c>
      <c r="D1629" t="s">
        <v>19</v>
      </c>
      <c r="E1629" t="s">
        <v>55</v>
      </c>
      <c r="F1629" s="3">
        <v>44736</v>
      </c>
      <c r="G1629" s="8">
        <v>18592</v>
      </c>
      <c r="H1629">
        <v>147</v>
      </c>
      <c r="I1629">
        <v>194</v>
      </c>
      <c r="P1629" s="4"/>
    </row>
    <row r="1630" spans="3:16" x14ac:dyDescent="0.3">
      <c r="C1630" t="s">
        <v>40</v>
      </c>
      <c r="D1630" t="s">
        <v>22</v>
      </c>
      <c r="E1630" t="s">
        <v>67</v>
      </c>
      <c r="F1630" s="3">
        <v>44736</v>
      </c>
      <c r="G1630" s="8">
        <v>41972</v>
      </c>
      <c r="H1630">
        <v>20</v>
      </c>
      <c r="I1630">
        <v>656</v>
      </c>
      <c r="P1630" s="4"/>
    </row>
    <row r="1631" spans="3:16" x14ac:dyDescent="0.3">
      <c r="C1631" t="s">
        <v>29</v>
      </c>
      <c r="D1631" t="s">
        <v>25</v>
      </c>
      <c r="E1631" t="s">
        <v>73</v>
      </c>
      <c r="F1631" s="3">
        <v>44736</v>
      </c>
      <c r="G1631" s="8">
        <v>5824</v>
      </c>
      <c r="H1631">
        <v>49</v>
      </c>
      <c r="I1631">
        <v>54</v>
      </c>
      <c r="P1631" s="4"/>
    </row>
    <row r="1632" spans="3:16" x14ac:dyDescent="0.3">
      <c r="C1632" t="s">
        <v>52</v>
      </c>
      <c r="D1632" t="s">
        <v>21</v>
      </c>
      <c r="E1632" t="s">
        <v>69</v>
      </c>
      <c r="F1632" s="3">
        <v>44736</v>
      </c>
      <c r="G1632" s="8">
        <v>37184</v>
      </c>
      <c r="H1632">
        <v>341</v>
      </c>
      <c r="I1632">
        <v>345</v>
      </c>
      <c r="P1632" s="4"/>
    </row>
    <row r="1633" spans="3:16" x14ac:dyDescent="0.3">
      <c r="C1633" t="s">
        <v>48</v>
      </c>
      <c r="D1633" t="s">
        <v>22</v>
      </c>
      <c r="E1633" t="s">
        <v>72</v>
      </c>
      <c r="F1633" s="3">
        <v>44736</v>
      </c>
      <c r="G1633" s="8">
        <v>38892</v>
      </c>
      <c r="H1633">
        <v>122</v>
      </c>
      <c r="I1633">
        <v>973</v>
      </c>
      <c r="P1633" s="4"/>
    </row>
    <row r="1634" spans="3:16" x14ac:dyDescent="0.3">
      <c r="C1634" t="s">
        <v>47</v>
      </c>
      <c r="D1634" t="s">
        <v>19</v>
      </c>
      <c r="E1634" t="s">
        <v>73</v>
      </c>
      <c r="F1634" s="3">
        <v>44736</v>
      </c>
      <c r="G1634" s="8">
        <v>1932</v>
      </c>
      <c r="H1634">
        <v>595</v>
      </c>
      <c r="I1634">
        <v>20</v>
      </c>
      <c r="P1634" s="4"/>
    </row>
    <row r="1635" spans="3:16" x14ac:dyDescent="0.3">
      <c r="C1635" t="s">
        <v>48</v>
      </c>
      <c r="D1635" t="s">
        <v>22</v>
      </c>
      <c r="E1635" t="s">
        <v>74</v>
      </c>
      <c r="F1635" s="3">
        <v>44736</v>
      </c>
      <c r="G1635" s="8">
        <v>7476</v>
      </c>
      <c r="H1635">
        <v>46</v>
      </c>
      <c r="I1635">
        <v>144</v>
      </c>
      <c r="P1635" s="4"/>
    </row>
    <row r="1636" spans="3:16" x14ac:dyDescent="0.3">
      <c r="C1636" t="s">
        <v>29</v>
      </c>
      <c r="D1636" t="s">
        <v>22</v>
      </c>
      <c r="E1636" t="s">
        <v>53</v>
      </c>
      <c r="F1636" s="3">
        <v>44736</v>
      </c>
      <c r="G1636" s="8">
        <v>27804</v>
      </c>
      <c r="H1636">
        <v>290</v>
      </c>
      <c r="I1636">
        <v>696</v>
      </c>
      <c r="P1636" s="4"/>
    </row>
    <row r="1637" spans="3:16" x14ac:dyDescent="0.3">
      <c r="C1637" t="s">
        <v>50</v>
      </c>
      <c r="D1637" t="s">
        <v>20</v>
      </c>
      <c r="E1637" t="s">
        <v>62</v>
      </c>
      <c r="F1637" s="3">
        <v>44736</v>
      </c>
      <c r="G1637" s="8">
        <v>17864</v>
      </c>
      <c r="H1637">
        <v>279</v>
      </c>
      <c r="I1637">
        <v>236</v>
      </c>
      <c r="P1637" s="4"/>
    </row>
    <row r="1638" spans="3:16" x14ac:dyDescent="0.3">
      <c r="C1638" t="s">
        <v>40</v>
      </c>
      <c r="D1638" t="s">
        <v>20</v>
      </c>
      <c r="E1638" t="s">
        <v>70</v>
      </c>
      <c r="F1638" s="3">
        <v>44736</v>
      </c>
      <c r="G1638" s="8">
        <v>12796.000000000002</v>
      </c>
      <c r="H1638">
        <v>98</v>
      </c>
      <c r="I1638">
        <v>178</v>
      </c>
      <c r="P1638" s="4"/>
    </row>
    <row r="1639" spans="3:16" x14ac:dyDescent="0.3">
      <c r="C1639" t="s">
        <v>32</v>
      </c>
      <c r="D1639" t="s">
        <v>21</v>
      </c>
      <c r="E1639" t="s">
        <v>71</v>
      </c>
      <c r="F1639" s="3">
        <v>44736</v>
      </c>
      <c r="G1639" s="8">
        <v>45080</v>
      </c>
      <c r="H1639">
        <v>179</v>
      </c>
      <c r="I1639">
        <v>537</v>
      </c>
      <c r="P1639" s="4"/>
    </row>
    <row r="1640" spans="3:16" x14ac:dyDescent="0.3">
      <c r="C1640" t="s">
        <v>43</v>
      </c>
      <c r="D1640" t="s">
        <v>20</v>
      </c>
      <c r="E1640" t="s">
        <v>65</v>
      </c>
      <c r="F1640" s="3">
        <v>44736</v>
      </c>
      <c r="G1640" s="8">
        <v>46564</v>
      </c>
      <c r="H1640">
        <v>244</v>
      </c>
      <c r="I1640">
        <v>728</v>
      </c>
      <c r="P1640" s="4"/>
    </row>
    <row r="1641" spans="3:16" x14ac:dyDescent="0.3">
      <c r="C1641" t="s">
        <v>36</v>
      </c>
      <c r="D1641" t="s">
        <v>20</v>
      </c>
      <c r="E1641" t="s">
        <v>73</v>
      </c>
      <c r="F1641" s="3">
        <v>44736</v>
      </c>
      <c r="G1641" s="8">
        <v>47236</v>
      </c>
      <c r="H1641">
        <v>217</v>
      </c>
      <c r="I1641">
        <v>473</v>
      </c>
      <c r="P1641" s="4"/>
    </row>
    <row r="1642" spans="3:16" x14ac:dyDescent="0.3">
      <c r="C1642" t="s">
        <v>47</v>
      </c>
      <c r="D1642" t="s">
        <v>25</v>
      </c>
      <c r="E1642" t="s">
        <v>71</v>
      </c>
      <c r="F1642" s="3">
        <v>44736</v>
      </c>
      <c r="G1642" s="8">
        <v>89936</v>
      </c>
      <c r="H1642">
        <v>38</v>
      </c>
      <c r="I1642">
        <v>978</v>
      </c>
      <c r="P1642" s="4"/>
    </row>
    <row r="1643" spans="3:16" x14ac:dyDescent="0.3">
      <c r="C1643" t="s">
        <v>33</v>
      </c>
      <c r="D1643" t="s">
        <v>25</v>
      </c>
      <c r="E1643" t="s">
        <v>61</v>
      </c>
      <c r="F1643" s="3">
        <v>44736</v>
      </c>
      <c r="G1643" s="8">
        <v>16520</v>
      </c>
      <c r="H1643">
        <v>33</v>
      </c>
      <c r="I1643">
        <v>276</v>
      </c>
      <c r="P1643" s="4"/>
    </row>
    <row r="1644" spans="3:16" x14ac:dyDescent="0.3">
      <c r="C1644" t="s">
        <v>51</v>
      </c>
      <c r="D1644" t="s">
        <v>23</v>
      </c>
      <c r="E1644" t="s">
        <v>56</v>
      </c>
      <c r="F1644" s="3">
        <v>44736</v>
      </c>
      <c r="G1644" s="8">
        <v>57680</v>
      </c>
      <c r="H1644">
        <v>163</v>
      </c>
      <c r="I1644">
        <v>721</v>
      </c>
      <c r="P1644" s="4"/>
    </row>
    <row r="1645" spans="3:16" x14ac:dyDescent="0.3">
      <c r="C1645" t="s">
        <v>47</v>
      </c>
      <c r="D1645" t="s">
        <v>23</v>
      </c>
      <c r="E1645" t="s">
        <v>55</v>
      </c>
      <c r="F1645" s="3">
        <v>44736</v>
      </c>
      <c r="G1645" s="8">
        <v>12880</v>
      </c>
      <c r="H1645">
        <v>12</v>
      </c>
      <c r="I1645">
        <v>135</v>
      </c>
      <c r="P1645" s="4"/>
    </row>
    <row r="1646" spans="3:16" x14ac:dyDescent="0.3">
      <c r="C1646" t="s">
        <v>32</v>
      </c>
      <c r="D1646" t="s">
        <v>20</v>
      </c>
      <c r="E1646" t="s">
        <v>66</v>
      </c>
      <c r="F1646" s="3">
        <v>44737</v>
      </c>
      <c r="G1646" s="8">
        <v>25172</v>
      </c>
      <c r="H1646">
        <v>248</v>
      </c>
      <c r="I1646">
        <v>243</v>
      </c>
      <c r="P1646" s="4"/>
    </row>
    <row r="1647" spans="3:16" x14ac:dyDescent="0.3">
      <c r="C1647" t="s">
        <v>38</v>
      </c>
      <c r="D1647" t="s">
        <v>25</v>
      </c>
      <c r="E1647" t="s">
        <v>65</v>
      </c>
      <c r="F1647" s="3">
        <v>44737</v>
      </c>
      <c r="G1647" s="8">
        <v>61460</v>
      </c>
      <c r="H1647">
        <v>338</v>
      </c>
      <c r="I1647">
        <v>1281</v>
      </c>
      <c r="P1647" s="4"/>
    </row>
    <row r="1648" spans="3:16" x14ac:dyDescent="0.3">
      <c r="C1648" t="s">
        <v>52</v>
      </c>
      <c r="D1648" t="s">
        <v>20</v>
      </c>
      <c r="E1648" t="s">
        <v>68</v>
      </c>
      <c r="F1648" s="3">
        <v>44737</v>
      </c>
      <c r="G1648" s="8">
        <v>35588</v>
      </c>
      <c r="H1648">
        <v>131</v>
      </c>
      <c r="I1648">
        <v>495</v>
      </c>
      <c r="P1648" s="4"/>
    </row>
    <row r="1649" spans="3:16" x14ac:dyDescent="0.3">
      <c r="C1649" t="s">
        <v>36</v>
      </c>
      <c r="D1649" t="s">
        <v>25</v>
      </c>
      <c r="E1649" t="s">
        <v>60</v>
      </c>
      <c r="F1649" s="3">
        <v>44737</v>
      </c>
      <c r="G1649" s="8">
        <v>20860</v>
      </c>
      <c r="H1649">
        <v>437</v>
      </c>
      <c r="I1649">
        <v>348</v>
      </c>
      <c r="P1649" s="4"/>
    </row>
    <row r="1650" spans="3:16" x14ac:dyDescent="0.3">
      <c r="C1650" t="s">
        <v>33</v>
      </c>
      <c r="D1650" t="s">
        <v>19</v>
      </c>
      <c r="E1650" t="s">
        <v>57</v>
      </c>
      <c r="F1650" s="3">
        <v>44737</v>
      </c>
      <c r="G1650" s="8">
        <v>48720</v>
      </c>
      <c r="H1650">
        <v>68</v>
      </c>
      <c r="I1650">
        <v>609</v>
      </c>
      <c r="P1650" s="4"/>
    </row>
    <row r="1651" spans="3:16" x14ac:dyDescent="0.3">
      <c r="C1651" t="s">
        <v>36</v>
      </c>
      <c r="D1651" t="s">
        <v>21</v>
      </c>
      <c r="E1651" t="s">
        <v>55</v>
      </c>
      <c r="F1651" s="3">
        <v>44737</v>
      </c>
      <c r="G1651" s="8">
        <v>26963.999999999996</v>
      </c>
      <c r="H1651">
        <v>87</v>
      </c>
      <c r="I1651">
        <v>281</v>
      </c>
      <c r="P1651" s="4"/>
    </row>
    <row r="1652" spans="3:16" x14ac:dyDescent="0.3">
      <c r="C1652" t="s">
        <v>40</v>
      </c>
      <c r="D1652" t="s">
        <v>23</v>
      </c>
      <c r="E1652" t="s">
        <v>54</v>
      </c>
      <c r="F1652" s="3">
        <v>44737</v>
      </c>
      <c r="G1652" s="8">
        <v>11424</v>
      </c>
      <c r="H1652">
        <v>197</v>
      </c>
      <c r="I1652">
        <v>99</v>
      </c>
      <c r="P1652" s="4"/>
    </row>
    <row r="1653" spans="3:16" x14ac:dyDescent="0.3">
      <c r="C1653" t="s">
        <v>46</v>
      </c>
      <c r="D1653" t="s">
        <v>21</v>
      </c>
      <c r="E1653" t="s">
        <v>56</v>
      </c>
      <c r="F1653" s="3">
        <v>44737</v>
      </c>
      <c r="G1653" s="8">
        <v>11032</v>
      </c>
      <c r="H1653">
        <v>5</v>
      </c>
      <c r="I1653">
        <v>163</v>
      </c>
      <c r="P1653" s="4"/>
    </row>
    <row r="1654" spans="3:16" x14ac:dyDescent="0.3">
      <c r="C1654" t="s">
        <v>40</v>
      </c>
      <c r="D1654" t="s">
        <v>25</v>
      </c>
      <c r="E1654" t="s">
        <v>74</v>
      </c>
      <c r="F1654" s="3">
        <v>44737</v>
      </c>
      <c r="G1654" s="8">
        <v>38640</v>
      </c>
      <c r="H1654">
        <v>29</v>
      </c>
      <c r="I1654">
        <v>805</v>
      </c>
      <c r="P1654" s="4"/>
    </row>
    <row r="1655" spans="3:16" x14ac:dyDescent="0.3">
      <c r="C1655" t="s">
        <v>31</v>
      </c>
      <c r="D1655" t="s">
        <v>25</v>
      </c>
      <c r="E1655" t="s">
        <v>64</v>
      </c>
      <c r="F1655" s="3">
        <v>44737</v>
      </c>
      <c r="G1655" s="8">
        <v>196</v>
      </c>
      <c r="H1655">
        <v>445</v>
      </c>
      <c r="I1655">
        <v>2</v>
      </c>
      <c r="P1655" s="4"/>
    </row>
    <row r="1656" spans="3:16" x14ac:dyDescent="0.3">
      <c r="C1656" t="s">
        <v>33</v>
      </c>
      <c r="D1656" t="s">
        <v>21</v>
      </c>
      <c r="E1656" t="s">
        <v>54</v>
      </c>
      <c r="F1656" s="3">
        <v>44737</v>
      </c>
      <c r="G1656" s="8">
        <v>25032</v>
      </c>
      <c r="H1656">
        <v>338</v>
      </c>
      <c r="I1656">
        <v>202</v>
      </c>
      <c r="P1656" s="4"/>
    </row>
    <row r="1657" spans="3:16" x14ac:dyDescent="0.3">
      <c r="C1657" t="s">
        <v>40</v>
      </c>
      <c r="D1657" t="s">
        <v>22</v>
      </c>
      <c r="E1657" t="s">
        <v>54</v>
      </c>
      <c r="F1657" s="3">
        <v>44737</v>
      </c>
      <c r="G1657" s="8">
        <v>112</v>
      </c>
      <c r="H1657">
        <v>274</v>
      </c>
      <c r="I1657">
        <v>2</v>
      </c>
      <c r="P1657" s="4"/>
    </row>
    <row r="1658" spans="3:16" x14ac:dyDescent="0.3">
      <c r="C1658" t="s">
        <v>31</v>
      </c>
      <c r="D1658" t="s">
        <v>23</v>
      </c>
      <c r="E1658" t="s">
        <v>67</v>
      </c>
      <c r="F1658" s="3">
        <v>44737</v>
      </c>
      <c r="G1658" s="8">
        <v>17808</v>
      </c>
      <c r="H1658">
        <v>309</v>
      </c>
      <c r="I1658">
        <v>212</v>
      </c>
      <c r="P1658" s="4"/>
    </row>
    <row r="1659" spans="3:16" x14ac:dyDescent="0.3">
      <c r="C1659" t="s">
        <v>29</v>
      </c>
      <c r="D1659" t="s">
        <v>19</v>
      </c>
      <c r="E1659" t="s">
        <v>55</v>
      </c>
      <c r="F1659" s="3">
        <v>44737</v>
      </c>
      <c r="G1659" s="8">
        <v>10864</v>
      </c>
      <c r="H1659">
        <v>240</v>
      </c>
      <c r="I1659">
        <v>105</v>
      </c>
      <c r="P1659" s="4"/>
    </row>
    <row r="1660" spans="3:16" x14ac:dyDescent="0.3">
      <c r="C1660" t="s">
        <v>49</v>
      </c>
      <c r="D1660" t="s">
        <v>20</v>
      </c>
      <c r="E1660" t="s">
        <v>55</v>
      </c>
      <c r="F1660" s="3">
        <v>44737</v>
      </c>
      <c r="G1660" s="8">
        <v>49980</v>
      </c>
      <c r="H1660">
        <v>23</v>
      </c>
      <c r="I1660">
        <v>481</v>
      </c>
      <c r="P1660" s="4"/>
    </row>
    <row r="1661" spans="3:16" x14ac:dyDescent="0.3">
      <c r="C1661" t="s">
        <v>28</v>
      </c>
      <c r="D1661" t="s">
        <v>23</v>
      </c>
      <c r="E1661" t="s">
        <v>69</v>
      </c>
      <c r="F1661" s="3">
        <v>44737</v>
      </c>
      <c r="G1661" s="8">
        <v>38948.000000000007</v>
      </c>
      <c r="H1661">
        <v>212</v>
      </c>
      <c r="I1661">
        <v>296</v>
      </c>
      <c r="P1661" s="4"/>
    </row>
    <row r="1662" spans="3:16" x14ac:dyDescent="0.3">
      <c r="C1662" t="s">
        <v>34</v>
      </c>
      <c r="D1662" t="s">
        <v>19</v>
      </c>
      <c r="E1662" t="s">
        <v>59</v>
      </c>
      <c r="F1662" s="3">
        <v>44737</v>
      </c>
      <c r="G1662" s="8">
        <v>12964</v>
      </c>
      <c r="H1662">
        <v>232</v>
      </c>
      <c r="I1662">
        <v>325</v>
      </c>
      <c r="P1662" s="4"/>
    </row>
    <row r="1663" spans="3:16" x14ac:dyDescent="0.3">
      <c r="C1663" t="s">
        <v>41</v>
      </c>
      <c r="D1663" t="s">
        <v>21</v>
      </c>
      <c r="E1663" t="s">
        <v>70</v>
      </c>
      <c r="F1663" s="3">
        <v>44737</v>
      </c>
      <c r="G1663" s="8">
        <v>38864</v>
      </c>
      <c r="H1663">
        <v>33</v>
      </c>
      <c r="I1663">
        <v>608</v>
      </c>
      <c r="P1663" s="4"/>
    </row>
    <row r="1664" spans="3:16" x14ac:dyDescent="0.3">
      <c r="C1664" t="s">
        <v>44</v>
      </c>
      <c r="D1664" t="s">
        <v>23</v>
      </c>
      <c r="E1664" t="s">
        <v>56</v>
      </c>
      <c r="F1664" s="3">
        <v>44737</v>
      </c>
      <c r="G1664" s="8">
        <v>25844</v>
      </c>
      <c r="H1664">
        <v>178</v>
      </c>
      <c r="I1664">
        <v>404</v>
      </c>
      <c r="P1664" s="4"/>
    </row>
    <row r="1665" spans="3:16" x14ac:dyDescent="0.3">
      <c r="C1665" t="s">
        <v>48</v>
      </c>
      <c r="D1665" t="s">
        <v>19</v>
      </c>
      <c r="E1665" t="s">
        <v>69</v>
      </c>
      <c r="F1665" s="3">
        <v>44737</v>
      </c>
      <c r="G1665" s="8">
        <v>1680</v>
      </c>
      <c r="H1665">
        <v>52</v>
      </c>
      <c r="I1665">
        <v>14</v>
      </c>
      <c r="P1665" s="4"/>
    </row>
    <row r="1666" spans="3:16" x14ac:dyDescent="0.3">
      <c r="C1666" t="s">
        <v>38</v>
      </c>
      <c r="D1666" t="s">
        <v>25</v>
      </c>
      <c r="E1666" t="s">
        <v>59</v>
      </c>
      <c r="F1666" s="3">
        <v>44737</v>
      </c>
      <c r="G1666" s="8">
        <v>15624</v>
      </c>
      <c r="H1666">
        <v>170</v>
      </c>
      <c r="I1666">
        <v>279</v>
      </c>
      <c r="P1666" s="4"/>
    </row>
    <row r="1667" spans="3:16" x14ac:dyDescent="0.3">
      <c r="C1667" t="s">
        <v>51</v>
      </c>
      <c r="D1667" t="s">
        <v>23</v>
      </c>
      <c r="E1667" t="s">
        <v>54</v>
      </c>
      <c r="F1667" s="3">
        <v>44740</v>
      </c>
      <c r="G1667" s="8">
        <v>12516</v>
      </c>
      <c r="H1667">
        <v>177</v>
      </c>
      <c r="I1667">
        <v>126</v>
      </c>
      <c r="P1667" s="4"/>
    </row>
    <row r="1668" spans="3:16" x14ac:dyDescent="0.3">
      <c r="C1668" t="s">
        <v>39</v>
      </c>
      <c r="D1668" t="s">
        <v>21</v>
      </c>
      <c r="E1668" t="s">
        <v>56</v>
      </c>
      <c r="F1668" s="3">
        <v>44740</v>
      </c>
      <c r="G1668" s="8">
        <v>10416</v>
      </c>
      <c r="H1668">
        <v>368</v>
      </c>
      <c r="I1668">
        <v>114</v>
      </c>
      <c r="P1668" s="4"/>
    </row>
    <row r="1669" spans="3:16" x14ac:dyDescent="0.3">
      <c r="C1669" t="s">
        <v>30</v>
      </c>
      <c r="D1669" t="s">
        <v>20</v>
      </c>
      <c r="E1669" t="s">
        <v>53</v>
      </c>
      <c r="F1669" s="3">
        <v>44740</v>
      </c>
      <c r="G1669" s="8">
        <v>8036</v>
      </c>
      <c r="H1669">
        <v>265</v>
      </c>
      <c r="I1669">
        <v>144</v>
      </c>
      <c r="P1669" s="4"/>
    </row>
    <row r="1670" spans="3:16" x14ac:dyDescent="0.3">
      <c r="C1670" t="s">
        <v>41</v>
      </c>
      <c r="D1670" t="s">
        <v>21</v>
      </c>
      <c r="E1670" t="s">
        <v>73</v>
      </c>
      <c r="F1670" s="3">
        <v>44740</v>
      </c>
      <c r="G1670" s="8">
        <v>13356</v>
      </c>
      <c r="H1670">
        <v>92</v>
      </c>
      <c r="I1670">
        <v>129</v>
      </c>
      <c r="P1670" s="4"/>
    </row>
    <row r="1671" spans="3:16" x14ac:dyDescent="0.3">
      <c r="C1671" t="s">
        <v>52</v>
      </c>
      <c r="D1671" t="s">
        <v>19</v>
      </c>
      <c r="E1671" t="s">
        <v>58</v>
      </c>
      <c r="F1671" s="3">
        <v>44740</v>
      </c>
      <c r="G1671" s="8">
        <v>15484</v>
      </c>
      <c r="H1671">
        <v>107</v>
      </c>
      <c r="I1671">
        <v>204</v>
      </c>
      <c r="P1671" s="4"/>
    </row>
    <row r="1672" spans="3:16" x14ac:dyDescent="0.3">
      <c r="C1672" t="s">
        <v>32</v>
      </c>
      <c r="D1672" t="s">
        <v>19</v>
      </c>
      <c r="E1672" t="s">
        <v>68</v>
      </c>
      <c r="F1672" s="3">
        <v>44740</v>
      </c>
      <c r="G1672" s="8">
        <v>4480</v>
      </c>
      <c r="H1672">
        <v>301</v>
      </c>
      <c r="I1672">
        <v>44</v>
      </c>
      <c r="P1672" s="4"/>
    </row>
    <row r="1673" spans="3:16" x14ac:dyDescent="0.3">
      <c r="C1673" t="s">
        <v>41</v>
      </c>
      <c r="D1673" t="s">
        <v>21</v>
      </c>
      <c r="E1673" t="s">
        <v>68</v>
      </c>
      <c r="F1673" s="3">
        <v>44740</v>
      </c>
      <c r="G1673" s="8">
        <v>18116</v>
      </c>
      <c r="H1673">
        <v>109</v>
      </c>
      <c r="I1673">
        <v>227</v>
      </c>
      <c r="P1673" s="4"/>
    </row>
    <row r="1674" spans="3:16" x14ac:dyDescent="0.3">
      <c r="C1674" t="s">
        <v>41</v>
      </c>
      <c r="D1674" t="s">
        <v>22</v>
      </c>
      <c r="E1674" t="s">
        <v>74</v>
      </c>
      <c r="F1674" s="3">
        <v>44740</v>
      </c>
      <c r="G1674" s="8">
        <v>12460</v>
      </c>
      <c r="H1674">
        <v>22</v>
      </c>
      <c r="I1674">
        <v>284</v>
      </c>
      <c r="P1674" s="4"/>
    </row>
    <row r="1675" spans="3:16" x14ac:dyDescent="0.3">
      <c r="C1675" t="s">
        <v>49</v>
      </c>
      <c r="D1675" t="s">
        <v>25</v>
      </c>
      <c r="E1675" t="s">
        <v>56</v>
      </c>
      <c r="F1675" s="3">
        <v>44740</v>
      </c>
      <c r="G1675" s="8">
        <v>24444</v>
      </c>
      <c r="H1675">
        <v>115</v>
      </c>
      <c r="I1675">
        <v>322</v>
      </c>
      <c r="P1675" s="4"/>
    </row>
    <row r="1676" spans="3:16" x14ac:dyDescent="0.3">
      <c r="C1676" t="s">
        <v>37</v>
      </c>
      <c r="D1676" t="s">
        <v>21</v>
      </c>
      <c r="E1676" t="s">
        <v>70</v>
      </c>
      <c r="F1676" s="3">
        <v>44740</v>
      </c>
      <c r="G1676" s="8">
        <v>29904.000000000004</v>
      </c>
      <c r="H1676">
        <v>232</v>
      </c>
      <c r="I1676">
        <v>440</v>
      </c>
      <c r="P1676" s="4"/>
    </row>
    <row r="1677" spans="3:16" x14ac:dyDescent="0.3">
      <c r="C1677" t="s">
        <v>50</v>
      </c>
      <c r="D1677" t="s">
        <v>23</v>
      </c>
      <c r="E1677" t="s">
        <v>58</v>
      </c>
      <c r="F1677" s="3">
        <v>44740</v>
      </c>
      <c r="G1677" s="8">
        <v>7700</v>
      </c>
      <c r="H1677">
        <v>256</v>
      </c>
      <c r="I1677">
        <v>92</v>
      </c>
      <c r="P1677" s="4"/>
    </row>
    <row r="1678" spans="3:16" x14ac:dyDescent="0.3">
      <c r="C1678" t="s">
        <v>41</v>
      </c>
      <c r="D1678" t="s">
        <v>21</v>
      </c>
      <c r="E1678" t="s">
        <v>66</v>
      </c>
      <c r="F1678" s="3">
        <v>44740</v>
      </c>
      <c r="G1678" s="8">
        <v>19040</v>
      </c>
      <c r="H1678">
        <v>157</v>
      </c>
      <c r="I1678">
        <v>207</v>
      </c>
      <c r="P1678" s="4"/>
    </row>
    <row r="1679" spans="3:16" x14ac:dyDescent="0.3">
      <c r="C1679" t="s">
        <v>34</v>
      </c>
      <c r="D1679" t="s">
        <v>20</v>
      </c>
      <c r="E1679" t="s">
        <v>62</v>
      </c>
      <c r="F1679" s="3">
        <v>44740</v>
      </c>
      <c r="G1679" s="8">
        <v>70896</v>
      </c>
      <c r="H1679">
        <v>63</v>
      </c>
      <c r="I1679">
        <v>1182</v>
      </c>
      <c r="P1679" s="4"/>
    </row>
    <row r="1680" spans="3:16" x14ac:dyDescent="0.3">
      <c r="C1680" t="s">
        <v>37</v>
      </c>
      <c r="D1680" t="s">
        <v>22</v>
      </c>
      <c r="E1680" t="s">
        <v>58</v>
      </c>
      <c r="F1680" s="3">
        <v>44740</v>
      </c>
      <c r="G1680" s="8">
        <v>14924.000000000002</v>
      </c>
      <c r="H1680">
        <v>89</v>
      </c>
      <c r="I1680">
        <v>220</v>
      </c>
      <c r="P1680" s="4"/>
    </row>
    <row r="1681" spans="3:16" x14ac:dyDescent="0.3">
      <c r="C1681" t="s">
        <v>40</v>
      </c>
      <c r="D1681" t="s">
        <v>19</v>
      </c>
      <c r="E1681" t="s">
        <v>74</v>
      </c>
      <c r="F1681" s="3">
        <v>44740</v>
      </c>
      <c r="G1681" s="8">
        <v>30296</v>
      </c>
      <c r="H1681">
        <v>99</v>
      </c>
      <c r="I1681">
        <v>583</v>
      </c>
      <c r="P1681" s="4"/>
    </row>
    <row r="1682" spans="3:16" x14ac:dyDescent="0.3">
      <c r="C1682" t="s">
        <v>38</v>
      </c>
      <c r="D1682" t="s">
        <v>19</v>
      </c>
      <c r="E1682" t="s">
        <v>60</v>
      </c>
      <c r="F1682" s="3">
        <v>44740</v>
      </c>
      <c r="G1682" s="8">
        <v>16548</v>
      </c>
      <c r="H1682">
        <v>34</v>
      </c>
      <c r="I1682">
        <v>345</v>
      </c>
      <c r="P1682" s="4"/>
    </row>
    <row r="1683" spans="3:16" x14ac:dyDescent="0.3">
      <c r="C1683" t="s">
        <v>40</v>
      </c>
      <c r="D1683" t="s">
        <v>22</v>
      </c>
      <c r="E1683" t="s">
        <v>73</v>
      </c>
      <c r="F1683" s="3">
        <v>44740</v>
      </c>
      <c r="G1683" s="8">
        <v>52304</v>
      </c>
      <c r="H1683">
        <v>120</v>
      </c>
      <c r="I1683">
        <v>436</v>
      </c>
      <c r="P1683" s="4"/>
    </row>
    <row r="1684" spans="3:16" x14ac:dyDescent="0.3">
      <c r="C1684" t="s">
        <v>48</v>
      </c>
      <c r="D1684" t="s">
        <v>23</v>
      </c>
      <c r="E1684" t="s">
        <v>58</v>
      </c>
      <c r="F1684" s="3">
        <v>44741</v>
      </c>
      <c r="G1684" s="8">
        <v>17612</v>
      </c>
      <c r="H1684">
        <v>66</v>
      </c>
      <c r="I1684">
        <v>339</v>
      </c>
      <c r="P1684" s="4"/>
    </row>
    <row r="1685" spans="3:16" x14ac:dyDescent="0.3">
      <c r="C1685" t="s">
        <v>51</v>
      </c>
      <c r="D1685" t="s">
        <v>23</v>
      </c>
      <c r="E1685" t="s">
        <v>68</v>
      </c>
      <c r="F1685" s="3">
        <v>44741</v>
      </c>
      <c r="G1685" s="8">
        <v>9912</v>
      </c>
      <c r="H1685">
        <v>396</v>
      </c>
      <c r="I1685">
        <v>108</v>
      </c>
      <c r="P1685" s="4"/>
    </row>
    <row r="1686" spans="3:16" x14ac:dyDescent="0.3">
      <c r="C1686" t="s">
        <v>31</v>
      </c>
      <c r="D1686" t="s">
        <v>21</v>
      </c>
      <c r="E1686" t="s">
        <v>68</v>
      </c>
      <c r="F1686" s="3">
        <v>44741</v>
      </c>
      <c r="G1686" s="8">
        <v>8064</v>
      </c>
      <c r="H1686">
        <v>26</v>
      </c>
      <c r="I1686">
        <v>96</v>
      </c>
      <c r="P1686" s="4"/>
    </row>
    <row r="1687" spans="3:16" x14ac:dyDescent="0.3">
      <c r="C1687" t="s">
        <v>48</v>
      </c>
      <c r="D1687" t="s">
        <v>21</v>
      </c>
      <c r="E1687" t="s">
        <v>74</v>
      </c>
      <c r="F1687" s="3">
        <v>44741</v>
      </c>
      <c r="G1687" s="8">
        <v>7196</v>
      </c>
      <c r="H1687">
        <v>262</v>
      </c>
      <c r="I1687">
        <v>129</v>
      </c>
      <c r="P1687" s="4"/>
    </row>
    <row r="1688" spans="3:16" x14ac:dyDescent="0.3">
      <c r="C1688" t="s">
        <v>33</v>
      </c>
      <c r="D1688" t="s">
        <v>21</v>
      </c>
      <c r="E1688" t="s">
        <v>65</v>
      </c>
      <c r="F1688" s="3">
        <v>44741</v>
      </c>
      <c r="G1688" s="8">
        <v>26739.999999999996</v>
      </c>
      <c r="H1688">
        <v>277</v>
      </c>
      <c r="I1688">
        <v>372</v>
      </c>
      <c r="P1688" s="4"/>
    </row>
    <row r="1689" spans="3:16" x14ac:dyDescent="0.3">
      <c r="C1689" t="s">
        <v>37</v>
      </c>
      <c r="D1689" t="s">
        <v>20</v>
      </c>
      <c r="E1689" t="s">
        <v>56</v>
      </c>
      <c r="F1689" s="3">
        <v>44741</v>
      </c>
      <c r="G1689" s="8">
        <v>21028</v>
      </c>
      <c r="H1689">
        <v>225</v>
      </c>
      <c r="I1689">
        <v>277</v>
      </c>
      <c r="P1689" s="4"/>
    </row>
    <row r="1690" spans="3:16" x14ac:dyDescent="0.3">
      <c r="C1690" t="s">
        <v>43</v>
      </c>
      <c r="D1690" t="s">
        <v>19</v>
      </c>
      <c r="E1690" t="s">
        <v>61</v>
      </c>
      <c r="F1690" s="3">
        <v>44741</v>
      </c>
      <c r="G1690" s="8">
        <v>9632</v>
      </c>
      <c r="H1690">
        <v>232</v>
      </c>
      <c r="I1690">
        <v>172</v>
      </c>
      <c r="P1690" s="4"/>
    </row>
    <row r="1691" spans="3:16" x14ac:dyDescent="0.3">
      <c r="C1691" t="s">
        <v>42</v>
      </c>
      <c r="D1691" t="s">
        <v>20</v>
      </c>
      <c r="E1691" t="s">
        <v>57</v>
      </c>
      <c r="F1691" s="3">
        <v>44741</v>
      </c>
      <c r="G1691" s="8">
        <v>20384</v>
      </c>
      <c r="H1691">
        <v>92</v>
      </c>
      <c r="I1691">
        <v>243</v>
      </c>
      <c r="P1691" s="4"/>
    </row>
    <row r="1692" spans="3:16" x14ac:dyDescent="0.3">
      <c r="C1692" t="s">
        <v>41</v>
      </c>
      <c r="D1692" t="s">
        <v>21</v>
      </c>
      <c r="E1692" t="s">
        <v>72</v>
      </c>
      <c r="F1692" s="3">
        <v>44741</v>
      </c>
      <c r="G1692" s="8">
        <v>39088</v>
      </c>
      <c r="H1692">
        <v>116</v>
      </c>
      <c r="I1692">
        <v>815</v>
      </c>
      <c r="P1692" s="4"/>
    </row>
    <row r="1693" spans="3:16" x14ac:dyDescent="0.3">
      <c r="C1693" t="s">
        <v>52</v>
      </c>
      <c r="D1693" t="s">
        <v>21</v>
      </c>
      <c r="E1693" t="s">
        <v>59</v>
      </c>
      <c r="F1693" s="3">
        <v>44741</v>
      </c>
      <c r="G1693" s="8">
        <v>32284</v>
      </c>
      <c r="H1693">
        <v>78</v>
      </c>
      <c r="I1693">
        <v>539</v>
      </c>
      <c r="P1693" s="4"/>
    </row>
    <row r="1694" spans="3:16" x14ac:dyDescent="0.3">
      <c r="C1694" t="s">
        <v>37</v>
      </c>
      <c r="D1694" t="s">
        <v>23</v>
      </c>
      <c r="E1694" t="s">
        <v>67</v>
      </c>
      <c r="F1694" s="3">
        <v>44742</v>
      </c>
      <c r="G1694" s="8">
        <v>19936</v>
      </c>
      <c r="H1694">
        <v>543</v>
      </c>
      <c r="I1694">
        <v>333</v>
      </c>
      <c r="P1694" s="4"/>
    </row>
    <row r="1695" spans="3:16" x14ac:dyDescent="0.3">
      <c r="C1695" t="s">
        <v>49</v>
      </c>
      <c r="D1695" t="s">
        <v>20</v>
      </c>
      <c r="E1695" t="s">
        <v>67</v>
      </c>
      <c r="F1695" s="3">
        <v>44742</v>
      </c>
      <c r="G1695" s="8">
        <v>32536</v>
      </c>
      <c r="H1695">
        <v>299</v>
      </c>
      <c r="I1695">
        <v>543</v>
      </c>
      <c r="P1695" s="4"/>
    </row>
    <row r="1696" spans="3:16" x14ac:dyDescent="0.3">
      <c r="C1696" t="s">
        <v>52</v>
      </c>
      <c r="D1696" t="s">
        <v>21</v>
      </c>
      <c r="E1696" t="s">
        <v>54</v>
      </c>
      <c r="F1696" s="3">
        <v>44742</v>
      </c>
      <c r="G1696" s="8">
        <v>3444</v>
      </c>
      <c r="H1696">
        <v>57</v>
      </c>
      <c r="I1696">
        <v>30</v>
      </c>
      <c r="P1696" s="4"/>
    </row>
    <row r="1697" spans="3:16" x14ac:dyDescent="0.3">
      <c r="C1697" t="s">
        <v>45</v>
      </c>
      <c r="D1697" t="s">
        <v>25</v>
      </c>
      <c r="E1697" t="s">
        <v>55</v>
      </c>
      <c r="F1697" s="3">
        <v>44742</v>
      </c>
      <c r="G1697" s="8">
        <v>34776</v>
      </c>
      <c r="H1697">
        <v>17</v>
      </c>
      <c r="I1697">
        <v>396</v>
      </c>
      <c r="P1697" s="4"/>
    </row>
    <row r="1698" spans="3:16" x14ac:dyDescent="0.3">
      <c r="C1698" t="s">
        <v>38</v>
      </c>
      <c r="D1698" t="s">
        <v>20</v>
      </c>
      <c r="E1698" t="s">
        <v>69</v>
      </c>
      <c r="F1698" s="3">
        <v>44742</v>
      </c>
      <c r="G1698" s="8">
        <v>10304</v>
      </c>
      <c r="H1698">
        <v>139</v>
      </c>
      <c r="I1698">
        <v>84</v>
      </c>
      <c r="P1698" s="4"/>
    </row>
    <row r="1699" spans="3:16" x14ac:dyDescent="0.3">
      <c r="C1699" t="s">
        <v>52</v>
      </c>
      <c r="D1699" t="s">
        <v>20</v>
      </c>
      <c r="E1699" t="s">
        <v>57</v>
      </c>
      <c r="F1699" s="3">
        <v>44743</v>
      </c>
      <c r="G1699" s="8">
        <v>6075.9999999999991</v>
      </c>
      <c r="H1699">
        <v>214</v>
      </c>
      <c r="I1699">
        <v>73</v>
      </c>
      <c r="P1699" s="4"/>
    </row>
    <row r="1700" spans="3:16" x14ac:dyDescent="0.3">
      <c r="C1700" t="s">
        <v>40</v>
      </c>
      <c r="D1700" t="s">
        <v>23</v>
      </c>
      <c r="E1700" t="s">
        <v>62</v>
      </c>
      <c r="F1700" s="3">
        <v>44743</v>
      </c>
      <c r="G1700" s="8">
        <v>29904</v>
      </c>
      <c r="H1700">
        <v>152</v>
      </c>
      <c r="I1700">
        <v>534</v>
      </c>
      <c r="P1700" s="4"/>
    </row>
    <row r="1701" spans="3:16" x14ac:dyDescent="0.3">
      <c r="C1701" t="s">
        <v>43</v>
      </c>
      <c r="D1701" t="s">
        <v>21</v>
      </c>
      <c r="E1701" t="s">
        <v>69</v>
      </c>
      <c r="F1701" s="3">
        <v>44743</v>
      </c>
      <c r="G1701" s="8">
        <v>32620</v>
      </c>
      <c r="H1701">
        <v>84</v>
      </c>
      <c r="I1701">
        <v>272</v>
      </c>
      <c r="P1701" s="4"/>
    </row>
    <row r="1702" spans="3:16" x14ac:dyDescent="0.3">
      <c r="C1702" t="s">
        <v>46</v>
      </c>
      <c r="D1702" t="s">
        <v>19</v>
      </c>
      <c r="E1702" t="s">
        <v>59</v>
      </c>
      <c r="F1702" s="3">
        <v>44743</v>
      </c>
      <c r="G1702" s="8">
        <v>7980</v>
      </c>
      <c r="H1702">
        <v>212</v>
      </c>
      <c r="I1702">
        <v>167</v>
      </c>
      <c r="P1702" s="4"/>
    </row>
    <row r="1703" spans="3:16" x14ac:dyDescent="0.3">
      <c r="C1703" t="s">
        <v>46</v>
      </c>
      <c r="D1703" t="s">
        <v>21</v>
      </c>
      <c r="E1703" t="s">
        <v>67</v>
      </c>
      <c r="F1703" s="3">
        <v>44743</v>
      </c>
      <c r="G1703" s="8">
        <v>14140</v>
      </c>
      <c r="H1703">
        <v>22</v>
      </c>
      <c r="I1703">
        <v>169</v>
      </c>
      <c r="P1703" s="4"/>
    </row>
    <row r="1704" spans="3:16" x14ac:dyDescent="0.3">
      <c r="C1704" t="s">
        <v>49</v>
      </c>
      <c r="D1704" t="s">
        <v>25</v>
      </c>
      <c r="E1704" t="s">
        <v>58</v>
      </c>
      <c r="F1704" s="3">
        <v>44743</v>
      </c>
      <c r="G1704" s="8">
        <v>20132</v>
      </c>
      <c r="H1704">
        <v>142</v>
      </c>
      <c r="I1704">
        <v>360</v>
      </c>
      <c r="P1704" s="4"/>
    </row>
    <row r="1705" spans="3:16" x14ac:dyDescent="0.3">
      <c r="C1705" t="s">
        <v>49</v>
      </c>
      <c r="D1705" t="s">
        <v>21</v>
      </c>
      <c r="E1705" t="s">
        <v>74</v>
      </c>
      <c r="F1705" s="3">
        <v>44743</v>
      </c>
      <c r="G1705" s="8">
        <v>20272</v>
      </c>
      <c r="H1705">
        <v>35</v>
      </c>
      <c r="I1705">
        <v>461</v>
      </c>
      <c r="P1705" s="4"/>
    </row>
    <row r="1706" spans="3:16" x14ac:dyDescent="0.3">
      <c r="C1706" t="s">
        <v>42</v>
      </c>
      <c r="D1706" t="s">
        <v>25</v>
      </c>
      <c r="E1706" t="s">
        <v>60</v>
      </c>
      <c r="F1706" s="3">
        <v>44744</v>
      </c>
      <c r="G1706" s="8">
        <v>1596</v>
      </c>
      <c r="H1706">
        <v>117</v>
      </c>
      <c r="I1706">
        <v>37</v>
      </c>
      <c r="P1706" s="4"/>
    </row>
    <row r="1707" spans="3:16" x14ac:dyDescent="0.3">
      <c r="C1707" t="s">
        <v>51</v>
      </c>
      <c r="D1707" t="s">
        <v>20</v>
      </c>
      <c r="E1707" t="s">
        <v>73</v>
      </c>
      <c r="F1707" s="3">
        <v>44744</v>
      </c>
      <c r="G1707" s="8">
        <v>4984</v>
      </c>
      <c r="H1707">
        <v>235</v>
      </c>
      <c r="I1707">
        <v>43</v>
      </c>
      <c r="P1707" s="4"/>
    </row>
    <row r="1708" spans="3:16" x14ac:dyDescent="0.3">
      <c r="C1708" t="s">
        <v>47</v>
      </c>
      <c r="D1708" t="s">
        <v>22</v>
      </c>
      <c r="E1708" t="s">
        <v>69</v>
      </c>
      <c r="F1708" s="3">
        <v>44744</v>
      </c>
      <c r="G1708" s="8">
        <v>13692</v>
      </c>
      <c r="H1708">
        <v>464</v>
      </c>
      <c r="I1708">
        <v>127</v>
      </c>
      <c r="P1708" s="4"/>
    </row>
    <row r="1709" spans="3:16" x14ac:dyDescent="0.3">
      <c r="C1709" t="s">
        <v>30</v>
      </c>
      <c r="D1709" t="s">
        <v>21</v>
      </c>
      <c r="E1709" t="s">
        <v>53</v>
      </c>
      <c r="F1709" s="3">
        <v>44744</v>
      </c>
      <c r="G1709" s="8">
        <v>10528</v>
      </c>
      <c r="H1709">
        <v>150</v>
      </c>
      <c r="I1709">
        <v>329</v>
      </c>
      <c r="P1709" s="4"/>
    </row>
    <row r="1710" spans="3:16" x14ac:dyDescent="0.3">
      <c r="C1710" t="s">
        <v>28</v>
      </c>
      <c r="D1710" t="s">
        <v>19</v>
      </c>
      <c r="E1710" t="s">
        <v>56</v>
      </c>
      <c r="F1710" s="3">
        <v>44744</v>
      </c>
      <c r="G1710" s="8">
        <v>21896</v>
      </c>
      <c r="H1710">
        <v>83</v>
      </c>
      <c r="I1710">
        <v>274</v>
      </c>
      <c r="P1710" s="4"/>
    </row>
    <row r="1711" spans="3:16" x14ac:dyDescent="0.3">
      <c r="C1711" t="s">
        <v>46</v>
      </c>
      <c r="D1711" t="s">
        <v>23</v>
      </c>
      <c r="E1711" t="s">
        <v>59</v>
      </c>
      <c r="F1711" s="3">
        <v>44744</v>
      </c>
      <c r="G1711" s="8">
        <v>336</v>
      </c>
      <c r="H1711">
        <v>204</v>
      </c>
      <c r="I1711">
        <v>9</v>
      </c>
      <c r="P1711" s="4"/>
    </row>
    <row r="1712" spans="3:16" x14ac:dyDescent="0.3">
      <c r="C1712" t="s">
        <v>48</v>
      </c>
      <c r="D1712" t="s">
        <v>21</v>
      </c>
      <c r="E1712" t="s">
        <v>69</v>
      </c>
      <c r="F1712" s="3">
        <v>44744</v>
      </c>
      <c r="G1712" s="8">
        <v>16912</v>
      </c>
      <c r="H1712">
        <v>26</v>
      </c>
      <c r="I1712">
        <v>157</v>
      </c>
      <c r="P1712" s="4"/>
    </row>
    <row r="1713" spans="3:16" x14ac:dyDescent="0.3">
      <c r="C1713" t="s">
        <v>36</v>
      </c>
      <c r="D1713" t="s">
        <v>25</v>
      </c>
      <c r="E1713" t="s">
        <v>55</v>
      </c>
      <c r="F1713" s="3">
        <v>44744</v>
      </c>
      <c r="G1713" s="8">
        <v>21672</v>
      </c>
      <c r="H1713">
        <v>253</v>
      </c>
      <c r="I1713">
        <v>258</v>
      </c>
      <c r="P1713" s="4"/>
    </row>
    <row r="1714" spans="3:16" x14ac:dyDescent="0.3">
      <c r="C1714" t="s">
        <v>30</v>
      </c>
      <c r="D1714" t="s">
        <v>20</v>
      </c>
      <c r="E1714" t="s">
        <v>70</v>
      </c>
      <c r="F1714" s="3">
        <v>44744</v>
      </c>
      <c r="G1714" s="8">
        <v>9492</v>
      </c>
      <c r="H1714">
        <v>252</v>
      </c>
      <c r="I1714">
        <v>132</v>
      </c>
      <c r="P1714" s="4"/>
    </row>
    <row r="1715" spans="3:16" x14ac:dyDescent="0.3">
      <c r="C1715" t="s">
        <v>37</v>
      </c>
      <c r="D1715" t="s">
        <v>23</v>
      </c>
      <c r="E1715" t="s">
        <v>61</v>
      </c>
      <c r="F1715" s="3">
        <v>44744</v>
      </c>
      <c r="G1715" s="8">
        <v>34636</v>
      </c>
      <c r="H1715">
        <v>245</v>
      </c>
      <c r="I1715">
        <v>963</v>
      </c>
      <c r="P1715" s="4"/>
    </row>
    <row r="1716" spans="3:16" x14ac:dyDescent="0.3">
      <c r="C1716" t="s">
        <v>40</v>
      </c>
      <c r="D1716" t="s">
        <v>20</v>
      </c>
      <c r="E1716" t="s">
        <v>62</v>
      </c>
      <c r="F1716" s="3">
        <v>44744</v>
      </c>
      <c r="G1716" s="8">
        <v>45444</v>
      </c>
      <c r="H1716">
        <v>43</v>
      </c>
      <c r="I1716">
        <v>758</v>
      </c>
      <c r="P1716" s="4"/>
    </row>
    <row r="1717" spans="3:16" x14ac:dyDescent="0.3">
      <c r="C1717" t="s">
        <v>49</v>
      </c>
      <c r="D1717" t="s">
        <v>25</v>
      </c>
      <c r="E1717" t="s">
        <v>55</v>
      </c>
      <c r="F1717" s="3">
        <v>44744</v>
      </c>
      <c r="G1717" s="8">
        <v>1848</v>
      </c>
      <c r="H1717">
        <v>312</v>
      </c>
      <c r="I1717">
        <v>21</v>
      </c>
      <c r="P1717" s="4"/>
    </row>
    <row r="1718" spans="3:16" x14ac:dyDescent="0.3">
      <c r="C1718" t="s">
        <v>38</v>
      </c>
      <c r="D1718" t="s">
        <v>20</v>
      </c>
      <c r="E1718" t="s">
        <v>59</v>
      </c>
      <c r="F1718" s="3">
        <v>44744</v>
      </c>
      <c r="G1718" s="8">
        <v>14672</v>
      </c>
      <c r="H1718">
        <v>96</v>
      </c>
      <c r="I1718">
        <v>175</v>
      </c>
      <c r="P1718" s="4"/>
    </row>
    <row r="1719" spans="3:16" x14ac:dyDescent="0.3">
      <c r="C1719" t="s">
        <v>43</v>
      </c>
      <c r="D1719" t="s">
        <v>25</v>
      </c>
      <c r="E1719" t="s">
        <v>73</v>
      </c>
      <c r="F1719" s="3">
        <v>44744</v>
      </c>
      <c r="G1719" s="8">
        <v>10136</v>
      </c>
      <c r="H1719">
        <v>17</v>
      </c>
      <c r="I1719">
        <v>102</v>
      </c>
      <c r="P1719" s="4"/>
    </row>
    <row r="1720" spans="3:16" x14ac:dyDescent="0.3">
      <c r="C1720" t="s">
        <v>31</v>
      </c>
      <c r="D1720" t="s">
        <v>20</v>
      </c>
      <c r="E1720" t="s">
        <v>59</v>
      </c>
      <c r="F1720" s="3">
        <v>44747</v>
      </c>
      <c r="G1720" s="8">
        <v>23352</v>
      </c>
      <c r="H1720">
        <v>290</v>
      </c>
      <c r="I1720">
        <v>325</v>
      </c>
      <c r="P1720" s="4"/>
    </row>
    <row r="1721" spans="3:16" x14ac:dyDescent="0.3">
      <c r="C1721" t="s">
        <v>50</v>
      </c>
      <c r="D1721" t="s">
        <v>20</v>
      </c>
      <c r="E1721" t="s">
        <v>66</v>
      </c>
      <c r="F1721" s="3">
        <v>44747</v>
      </c>
      <c r="G1721" s="8">
        <v>32144.000000000004</v>
      </c>
      <c r="H1721">
        <v>50</v>
      </c>
      <c r="I1721">
        <v>366</v>
      </c>
      <c r="P1721" s="4"/>
    </row>
    <row r="1722" spans="3:16" x14ac:dyDescent="0.3">
      <c r="C1722" t="s">
        <v>33</v>
      </c>
      <c r="D1722" t="s">
        <v>19</v>
      </c>
      <c r="E1722" t="s">
        <v>59</v>
      </c>
      <c r="F1722" s="3">
        <v>44747</v>
      </c>
      <c r="G1722" s="8">
        <v>13244</v>
      </c>
      <c r="H1722">
        <v>215</v>
      </c>
      <c r="I1722">
        <v>195</v>
      </c>
      <c r="P1722" s="4"/>
    </row>
    <row r="1723" spans="3:16" x14ac:dyDescent="0.3">
      <c r="C1723" t="s">
        <v>52</v>
      </c>
      <c r="D1723" t="s">
        <v>22</v>
      </c>
      <c r="E1723" t="s">
        <v>69</v>
      </c>
      <c r="F1723" s="3">
        <v>44747</v>
      </c>
      <c r="G1723" s="8">
        <v>84</v>
      </c>
      <c r="H1723">
        <v>128</v>
      </c>
      <c r="I1723">
        <v>1</v>
      </c>
      <c r="P1723" s="4"/>
    </row>
    <row r="1724" spans="3:16" x14ac:dyDescent="0.3">
      <c r="C1724" t="s">
        <v>33</v>
      </c>
      <c r="D1724" t="s">
        <v>19</v>
      </c>
      <c r="E1724" t="s">
        <v>56</v>
      </c>
      <c r="F1724" s="3">
        <v>44747</v>
      </c>
      <c r="G1724" s="8">
        <v>27916</v>
      </c>
      <c r="H1724">
        <v>36</v>
      </c>
      <c r="I1724">
        <v>349</v>
      </c>
      <c r="P1724" s="4"/>
    </row>
    <row r="1725" spans="3:16" x14ac:dyDescent="0.3">
      <c r="C1725" t="s">
        <v>30</v>
      </c>
      <c r="D1725" t="s">
        <v>23</v>
      </c>
      <c r="E1725" t="s">
        <v>62</v>
      </c>
      <c r="F1725" s="3">
        <v>44747</v>
      </c>
      <c r="G1725" s="8">
        <v>29232</v>
      </c>
      <c r="H1725">
        <v>34</v>
      </c>
      <c r="I1725">
        <v>366</v>
      </c>
      <c r="P1725" s="4"/>
    </row>
    <row r="1726" spans="3:16" x14ac:dyDescent="0.3">
      <c r="C1726" t="s">
        <v>30</v>
      </c>
      <c r="D1726" t="s">
        <v>25</v>
      </c>
      <c r="E1726" t="s">
        <v>56</v>
      </c>
      <c r="F1726" s="3">
        <v>44747</v>
      </c>
      <c r="G1726" s="8">
        <v>58436.000000000007</v>
      </c>
      <c r="H1726">
        <v>22</v>
      </c>
      <c r="I1726">
        <v>812</v>
      </c>
      <c r="P1726" s="4"/>
    </row>
    <row r="1727" spans="3:16" x14ac:dyDescent="0.3">
      <c r="C1727" t="s">
        <v>29</v>
      </c>
      <c r="D1727" t="s">
        <v>23</v>
      </c>
      <c r="E1727" t="s">
        <v>62</v>
      </c>
      <c r="F1727" s="3">
        <v>44748</v>
      </c>
      <c r="G1727" s="8">
        <v>30884</v>
      </c>
      <c r="H1727">
        <v>264</v>
      </c>
      <c r="I1727">
        <v>368</v>
      </c>
      <c r="P1727" s="4"/>
    </row>
    <row r="1728" spans="3:16" x14ac:dyDescent="0.3">
      <c r="C1728" t="s">
        <v>50</v>
      </c>
      <c r="D1728" t="s">
        <v>25</v>
      </c>
      <c r="E1728" t="s">
        <v>74</v>
      </c>
      <c r="F1728" s="3">
        <v>44748</v>
      </c>
      <c r="G1728" s="8">
        <v>27776</v>
      </c>
      <c r="H1728">
        <v>446</v>
      </c>
      <c r="I1728">
        <v>463</v>
      </c>
      <c r="P1728" s="4"/>
    </row>
    <row r="1729" spans="3:16" x14ac:dyDescent="0.3">
      <c r="C1729" t="s">
        <v>35</v>
      </c>
      <c r="D1729" t="s">
        <v>22</v>
      </c>
      <c r="E1729" t="s">
        <v>61</v>
      </c>
      <c r="F1729" s="3">
        <v>44748</v>
      </c>
      <c r="G1729" s="8">
        <v>14952</v>
      </c>
      <c r="H1729">
        <v>117</v>
      </c>
      <c r="I1729">
        <v>234</v>
      </c>
      <c r="P1729" s="4"/>
    </row>
    <row r="1730" spans="3:16" x14ac:dyDescent="0.3">
      <c r="C1730" t="s">
        <v>39</v>
      </c>
      <c r="D1730" t="s">
        <v>19</v>
      </c>
      <c r="E1730" t="s">
        <v>59</v>
      </c>
      <c r="F1730" s="3">
        <v>44748</v>
      </c>
      <c r="G1730" s="8">
        <v>55468</v>
      </c>
      <c r="H1730">
        <v>155</v>
      </c>
      <c r="I1730">
        <v>730</v>
      </c>
      <c r="P1730" s="4"/>
    </row>
    <row r="1731" spans="3:16" x14ac:dyDescent="0.3">
      <c r="C1731" t="s">
        <v>43</v>
      </c>
      <c r="D1731" t="s">
        <v>20</v>
      </c>
      <c r="E1731" t="s">
        <v>71</v>
      </c>
      <c r="F1731" s="3">
        <v>44748</v>
      </c>
      <c r="G1731" s="8">
        <v>26656</v>
      </c>
      <c r="H1731">
        <v>152</v>
      </c>
      <c r="I1731">
        <v>392</v>
      </c>
      <c r="P1731" s="4"/>
    </row>
    <row r="1732" spans="3:16" x14ac:dyDescent="0.3">
      <c r="C1732" t="s">
        <v>33</v>
      </c>
      <c r="D1732" t="s">
        <v>21</v>
      </c>
      <c r="E1732" t="s">
        <v>66</v>
      </c>
      <c r="F1732" s="3">
        <v>44748</v>
      </c>
      <c r="G1732" s="8">
        <v>19208</v>
      </c>
      <c r="H1732">
        <v>41</v>
      </c>
      <c r="I1732">
        <v>161</v>
      </c>
      <c r="P1732" s="4"/>
    </row>
    <row r="1733" spans="3:16" x14ac:dyDescent="0.3">
      <c r="C1733" t="s">
        <v>52</v>
      </c>
      <c r="D1733" t="s">
        <v>23</v>
      </c>
      <c r="E1733" t="s">
        <v>57</v>
      </c>
      <c r="F1733" s="3">
        <v>44748</v>
      </c>
      <c r="G1733" s="8">
        <v>45640</v>
      </c>
      <c r="H1733">
        <v>15</v>
      </c>
      <c r="I1733">
        <v>571</v>
      </c>
      <c r="P1733" s="4"/>
    </row>
    <row r="1734" spans="3:16" x14ac:dyDescent="0.3">
      <c r="C1734" t="s">
        <v>37</v>
      </c>
      <c r="D1734" t="s">
        <v>22</v>
      </c>
      <c r="E1734" t="s">
        <v>62</v>
      </c>
      <c r="F1734" s="3">
        <v>44748</v>
      </c>
      <c r="G1734" s="8">
        <v>1232</v>
      </c>
      <c r="H1734">
        <v>205</v>
      </c>
      <c r="I1734">
        <v>22</v>
      </c>
      <c r="P1734" s="4"/>
    </row>
    <row r="1735" spans="3:16" x14ac:dyDescent="0.3">
      <c r="C1735" t="s">
        <v>50</v>
      </c>
      <c r="D1735" t="s">
        <v>25</v>
      </c>
      <c r="E1735" t="s">
        <v>54</v>
      </c>
      <c r="F1735" s="3">
        <v>44749</v>
      </c>
      <c r="G1735" s="8">
        <v>8036</v>
      </c>
      <c r="H1735">
        <v>87</v>
      </c>
      <c r="I1735">
        <v>75</v>
      </c>
      <c r="P1735" s="4"/>
    </row>
    <row r="1736" spans="3:16" x14ac:dyDescent="0.3">
      <c r="C1736" t="s">
        <v>39</v>
      </c>
      <c r="D1736" t="s">
        <v>23</v>
      </c>
      <c r="E1736" t="s">
        <v>59</v>
      </c>
      <c r="F1736" s="3">
        <v>44749</v>
      </c>
      <c r="G1736" s="8">
        <v>8764</v>
      </c>
      <c r="H1736">
        <v>4</v>
      </c>
      <c r="I1736">
        <v>200</v>
      </c>
      <c r="P1736" s="4"/>
    </row>
    <row r="1737" spans="3:16" x14ac:dyDescent="0.3">
      <c r="C1737" t="s">
        <v>30</v>
      </c>
      <c r="D1737" t="s">
        <v>22</v>
      </c>
      <c r="E1737" t="s">
        <v>66</v>
      </c>
      <c r="F1737" s="3">
        <v>44749</v>
      </c>
      <c r="G1737" s="8">
        <v>22568</v>
      </c>
      <c r="H1737">
        <v>147</v>
      </c>
      <c r="I1737">
        <v>217</v>
      </c>
      <c r="P1737" s="4"/>
    </row>
    <row r="1738" spans="3:16" x14ac:dyDescent="0.3">
      <c r="C1738" t="s">
        <v>43</v>
      </c>
      <c r="D1738" t="s">
        <v>23</v>
      </c>
      <c r="E1738" t="s">
        <v>54</v>
      </c>
      <c r="F1738" s="3">
        <v>44749</v>
      </c>
      <c r="G1738" s="8">
        <v>2044</v>
      </c>
      <c r="H1738">
        <v>295</v>
      </c>
      <c r="I1738">
        <v>20</v>
      </c>
      <c r="P1738" s="4"/>
    </row>
    <row r="1739" spans="3:16" x14ac:dyDescent="0.3">
      <c r="C1739" t="s">
        <v>52</v>
      </c>
      <c r="D1739" t="s">
        <v>23</v>
      </c>
      <c r="E1739" t="s">
        <v>61</v>
      </c>
      <c r="F1739" s="3">
        <v>44749</v>
      </c>
      <c r="G1739" s="8">
        <v>79016</v>
      </c>
      <c r="H1739">
        <v>175</v>
      </c>
      <c r="I1739">
        <v>1976</v>
      </c>
      <c r="P1739" s="4"/>
    </row>
    <row r="1740" spans="3:16" x14ac:dyDescent="0.3">
      <c r="C1740" t="s">
        <v>45</v>
      </c>
      <c r="D1740" t="s">
        <v>23</v>
      </c>
      <c r="E1740" t="s">
        <v>66</v>
      </c>
      <c r="F1740" s="3">
        <v>44749</v>
      </c>
      <c r="G1740" s="8">
        <v>6188</v>
      </c>
      <c r="H1740">
        <v>286</v>
      </c>
      <c r="I1740">
        <v>65</v>
      </c>
      <c r="P1740" s="4"/>
    </row>
    <row r="1741" spans="3:16" x14ac:dyDescent="0.3">
      <c r="C1741" t="s">
        <v>50</v>
      </c>
      <c r="D1741" t="s">
        <v>25</v>
      </c>
      <c r="E1741" t="s">
        <v>70</v>
      </c>
      <c r="F1741" s="3">
        <v>44749</v>
      </c>
      <c r="G1741" s="8">
        <v>19963.999999999996</v>
      </c>
      <c r="H1741">
        <v>532</v>
      </c>
      <c r="I1741">
        <v>294</v>
      </c>
      <c r="P1741" s="4"/>
    </row>
    <row r="1742" spans="3:16" x14ac:dyDescent="0.3">
      <c r="C1742" t="s">
        <v>45</v>
      </c>
      <c r="D1742" t="s">
        <v>25</v>
      </c>
      <c r="E1742" t="s">
        <v>69</v>
      </c>
      <c r="F1742" s="3">
        <v>44749</v>
      </c>
      <c r="G1742" s="8">
        <v>70588</v>
      </c>
      <c r="H1742">
        <v>186</v>
      </c>
      <c r="I1742">
        <v>679</v>
      </c>
      <c r="P1742" s="4"/>
    </row>
    <row r="1743" spans="3:16" x14ac:dyDescent="0.3">
      <c r="C1743" t="s">
        <v>52</v>
      </c>
      <c r="D1743" t="s">
        <v>19</v>
      </c>
      <c r="E1743" t="s">
        <v>61</v>
      </c>
      <c r="F1743" s="3">
        <v>44749</v>
      </c>
      <c r="G1743" s="8">
        <v>50372</v>
      </c>
      <c r="H1743">
        <v>37</v>
      </c>
      <c r="I1743">
        <v>969</v>
      </c>
      <c r="P1743" s="4"/>
    </row>
    <row r="1744" spans="3:16" x14ac:dyDescent="0.3">
      <c r="C1744" t="s">
        <v>44</v>
      </c>
      <c r="D1744" t="s">
        <v>19</v>
      </c>
      <c r="E1744" t="s">
        <v>65</v>
      </c>
      <c r="F1744" s="3">
        <v>44749</v>
      </c>
      <c r="G1744" s="8">
        <v>17472</v>
      </c>
      <c r="H1744">
        <v>51</v>
      </c>
      <c r="I1744">
        <v>398</v>
      </c>
      <c r="P1744" s="4"/>
    </row>
    <row r="1745" spans="3:16" x14ac:dyDescent="0.3">
      <c r="C1745" t="s">
        <v>43</v>
      </c>
      <c r="D1745" t="s">
        <v>20</v>
      </c>
      <c r="E1745" t="s">
        <v>59</v>
      </c>
      <c r="F1745" s="3">
        <v>44749</v>
      </c>
      <c r="G1745" s="8">
        <v>34860</v>
      </c>
      <c r="H1745">
        <v>182</v>
      </c>
      <c r="I1745">
        <v>727</v>
      </c>
      <c r="P1745" s="4"/>
    </row>
    <row r="1746" spans="3:16" x14ac:dyDescent="0.3">
      <c r="C1746" t="s">
        <v>28</v>
      </c>
      <c r="D1746" t="s">
        <v>20</v>
      </c>
      <c r="E1746" t="s">
        <v>62</v>
      </c>
      <c r="F1746" s="3">
        <v>44749</v>
      </c>
      <c r="G1746" s="8">
        <v>6468</v>
      </c>
      <c r="H1746">
        <v>314</v>
      </c>
      <c r="I1746">
        <v>102</v>
      </c>
      <c r="P1746" s="4"/>
    </row>
    <row r="1747" spans="3:16" x14ac:dyDescent="0.3">
      <c r="C1747" t="s">
        <v>41</v>
      </c>
      <c r="D1747" t="s">
        <v>21</v>
      </c>
      <c r="E1747" t="s">
        <v>62</v>
      </c>
      <c r="F1747" s="3">
        <v>44749</v>
      </c>
      <c r="G1747" s="8">
        <v>4340</v>
      </c>
      <c r="H1747">
        <v>110</v>
      </c>
      <c r="I1747">
        <v>58</v>
      </c>
      <c r="P1747" s="4"/>
    </row>
    <row r="1748" spans="3:16" x14ac:dyDescent="0.3">
      <c r="C1748" t="s">
        <v>45</v>
      </c>
      <c r="D1748" t="s">
        <v>25</v>
      </c>
      <c r="E1748" t="s">
        <v>63</v>
      </c>
      <c r="F1748" s="3">
        <v>44749</v>
      </c>
      <c r="G1748" s="8">
        <v>17024</v>
      </c>
      <c r="H1748">
        <v>283</v>
      </c>
      <c r="I1748">
        <v>158</v>
      </c>
      <c r="P1748" s="4"/>
    </row>
    <row r="1749" spans="3:16" x14ac:dyDescent="0.3">
      <c r="C1749" t="s">
        <v>41</v>
      </c>
      <c r="D1749" t="s">
        <v>20</v>
      </c>
      <c r="E1749" t="s">
        <v>62</v>
      </c>
      <c r="F1749" s="3">
        <v>44749</v>
      </c>
      <c r="G1749" s="8">
        <v>700</v>
      </c>
      <c r="H1749">
        <v>24</v>
      </c>
      <c r="I1749">
        <v>8</v>
      </c>
      <c r="P1749" s="4"/>
    </row>
    <row r="1750" spans="3:16" x14ac:dyDescent="0.3">
      <c r="C1750" t="s">
        <v>52</v>
      </c>
      <c r="D1750" t="s">
        <v>23</v>
      </c>
      <c r="E1750" t="s">
        <v>74</v>
      </c>
      <c r="F1750" s="3">
        <v>44749</v>
      </c>
      <c r="G1750" s="8">
        <v>42756</v>
      </c>
      <c r="H1750">
        <v>151</v>
      </c>
      <c r="I1750">
        <v>713</v>
      </c>
      <c r="P1750" s="4"/>
    </row>
    <row r="1751" spans="3:16" x14ac:dyDescent="0.3">
      <c r="C1751" t="s">
        <v>38</v>
      </c>
      <c r="D1751" t="s">
        <v>21</v>
      </c>
      <c r="E1751" t="s">
        <v>59</v>
      </c>
      <c r="F1751" s="3">
        <v>44749</v>
      </c>
      <c r="G1751" s="8">
        <v>31192</v>
      </c>
      <c r="H1751">
        <v>9</v>
      </c>
      <c r="I1751">
        <v>557</v>
      </c>
      <c r="P1751" s="4"/>
    </row>
    <row r="1752" spans="3:16" x14ac:dyDescent="0.3">
      <c r="C1752" t="s">
        <v>36</v>
      </c>
      <c r="D1752" t="s">
        <v>22</v>
      </c>
      <c r="E1752" t="s">
        <v>72</v>
      </c>
      <c r="F1752" s="3">
        <v>44749</v>
      </c>
      <c r="G1752" s="8">
        <v>4144</v>
      </c>
      <c r="H1752">
        <v>76</v>
      </c>
      <c r="I1752">
        <v>87</v>
      </c>
      <c r="P1752" s="4"/>
    </row>
    <row r="1753" spans="3:16" x14ac:dyDescent="0.3">
      <c r="C1753" t="s">
        <v>39</v>
      </c>
      <c r="D1753" t="s">
        <v>25</v>
      </c>
      <c r="E1753" t="s">
        <v>60</v>
      </c>
      <c r="F1753" s="3">
        <v>44749</v>
      </c>
      <c r="G1753" s="8">
        <v>8428</v>
      </c>
      <c r="H1753">
        <v>17</v>
      </c>
      <c r="I1753">
        <v>163</v>
      </c>
      <c r="P1753" s="4"/>
    </row>
    <row r="1754" spans="3:16" x14ac:dyDescent="0.3">
      <c r="C1754" t="s">
        <v>50</v>
      </c>
      <c r="D1754" t="s">
        <v>25</v>
      </c>
      <c r="E1754" t="s">
        <v>64</v>
      </c>
      <c r="F1754" s="3">
        <v>44749</v>
      </c>
      <c r="G1754" s="8">
        <v>28392</v>
      </c>
      <c r="H1754">
        <v>348</v>
      </c>
      <c r="I1754">
        <v>237</v>
      </c>
      <c r="P1754" s="4"/>
    </row>
    <row r="1755" spans="3:16" x14ac:dyDescent="0.3">
      <c r="C1755" t="s">
        <v>40</v>
      </c>
      <c r="D1755" t="s">
        <v>23</v>
      </c>
      <c r="E1755" t="s">
        <v>53</v>
      </c>
      <c r="F1755" s="3">
        <v>44749</v>
      </c>
      <c r="G1755" s="8">
        <v>12292</v>
      </c>
      <c r="H1755">
        <v>94</v>
      </c>
      <c r="I1755">
        <v>513</v>
      </c>
      <c r="P1755" s="4"/>
    </row>
    <row r="1756" spans="3:16" x14ac:dyDescent="0.3">
      <c r="C1756" t="s">
        <v>37</v>
      </c>
      <c r="D1756" t="s">
        <v>20</v>
      </c>
      <c r="E1756" t="s">
        <v>72</v>
      </c>
      <c r="F1756" s="3">
        <v>44749</v>
      </c>
      <c r="G1756" s="8">
        <v>20580</v>
      </c>
      <c r="H1756">
        <v>13</v>
      </c>
      <c r="I1756">
        <v>343</v>
      </c>
      <c r="P1756" s="4"/>
    </row>
    <row r="1757" spans="3:16" x14ac:dyDescent="0.3">
      <c r="C1757" t="s">
        <v>32</v>
      </c>
      <c r="D1757" t="s">
        <v>25</v>
      </c>
      <c r="E1757" t="s">
        <v>63</v>
      </c>
      <c r="F1757" s="3">
        <v>44749</v>
      </c>
      <c r="G1757" s="8">
        <v>18480</v>
      </c>
      <c r="H1757">
        <v>166</v>
      </c>
      <c r="I1757">
        <v>185</v>
      </c>
      <c r="P1757" s="4"/>
    </row>
    <row r="1758" spans="3:16" x14ac:dyDescent="0.3">
      <c r="C1758" t="s">
        <v>43</v>
      </c>
      <c r="D1758" t="s">
        <v>22</v>
      </c>
      <c r="E1758" t="s">
        <v>54</v>
      </c>
      <c r="F1758" s="3">
        <v>44750</v>
      </c>
      <c r="G1758" s="8">
        <v>24248</v>
      </c>
      <c r="H1758">
        <v>244</v>
      </c>
      <c r="I1758">
        <v>217</v>
      </c>
      <c r="P1758" s="4"/>
    </row>
    <row r="1759" spans="3:16" x14ac:dyDescent="0.3">
      <c r="C1759" t="s">
        <v>41</v>
      </c>
      <c r="D1759" t="s">
        <v>19</v>
      </c>
      <c r="E1759" t="s">
        <v>68</v>
      </c>
      <c r="F1759" s="3">
        <v>44750</v>
      </c>
      <c r="G1759" s="8">
        <v>30324</v>
      </c>
      <c r="H1759">
        <v>171</v>
      </c>
      <c r="I1759">
        <v>304</v>
      </c>
      <c r="P1759" s="4"/>
    </row>
    <row r="1760" spans="3:16" x14ac:dyDescent="0.3">
      <c r="C1760" t="s">
        <v>39</v>
      </c>
      <c r="D1760" t="s">
        <v>25</v>
      </c>
      <c r="E1760" t="s">
        <v>57</v>
      </c>
      <c r="F1760" s="3">
        <v>44750</v>
      </c>
      <c r="G1760" s="8">
        <v>8792</v>
      </c>
      <c r="H1760">
        <v>17</v>
      </c>
      <c r="I1760">
        <v>105</v>
      </c>
      <c r="P1760" s="4"/>
    </row>
    <row r="1761" spans="3:16" x14ac:dyDescent="0.3">
      <c r="C1761" t="s">
        <v>52</v>
      </c>
      <c r="D1761" t="s">
        <v>22</v>
      </c>
      <c r="E1761" t="s">
        <v>54</v>
      </c>
      <c r="F1761" s="3">
        <v>44750</v>
      </c>
      <c r="G1761" s="8">
        <v>7784</v>
      </c>
      <c r="H1761">
        <v>51</v>
      </c>
      <c r="I1761">
        <v>65</v>
      </c>
      <c r="P1761" s="4"/>
    </row>
    <row r="1762" spans="3:16" x14ac:dyDescent="0.3">
      <c r="C1762" t="s">
        <v>52</v>
      </c>
      <c r="D1762" t="s">
        <v>23</v>
      </c>
      <c r="E1762" t="s">
        <v>73</v>
      </c>
      <c r="F1762" s="3">
        <v>44750</v>
      </c>
      <c r="G1762" s="8">
        <v>11200</v>
      </c>
      <c r="H1762">
        <v>230</v>
      </c>
      <c r="I1762">
        <v>108</v>
      </c>
      <c r="P1762" s="4"/>
    </row>
    <row r="1763" spans="3:16" x14ac:dyDescent="0.3">
      <c r="C1763" t="s">
        <v>35</v>
      </c>
      <c r="D1763" t="s">
        <v>20</v>
      </c>
      <c r="E1763" t="s">
        <v>67</v>
      </c>
      <c r="F1763" s="3">
        <v>44750</v>
      </c>
      <c r="G1763" s="8">
        <v>28728</v>
      </c>
      <c r="H1763">
        <v>332</v>
      </c>
      <c r="I1763">
        <v>360</v>
      </c>
      <c r="P1763" s="4"/>
    </row>
    <row r="1764" spans="3:16" x14ac:dyDescent="0.3">
      <c r="C1764" t="s">
        <v>34</v>
      </c>
      <c r="D1764" t="s">
        <v>21</v>
      </c>
      <c r="E1764" t="s">
        <v>62</v>
      </c>
      <c r="F1764" s="3">
        <v>44750</v>
      </c>
      <c r="G1764" s="8">
        <v>29204</v>
      </c>
      <c r="H1764">
        <v>287</v>
      </c>
      <c r="I1764">
        <v>522</v>
      </c>
      <c r="P1764" s="4"/>
    </row>
    <row r="1765" spans="3:16" x14ac:dyDescent="0.3">
      <c r="C1765" t="s">
        <v>33</v>
      </c>
      <c r="D1765" t="s">
        <v>23</v>
      </c>
      <c r="E1765" t="s">
        <v>63</v>
      </c>
      <c r="F1765" s="3">
        <v>44750</v>
      </c>
      <c r="G1765" s="8">
        <v>40432</v>
      </c>
      <c r="H1765">
        <v>107</v>
      </c>
      <c r="I1765">
        <v>349</v>
      </c>
      <c r="P1765" s="4"/>
    </row>
    <row r="1766" spans="3:16" x14ac:dyDescent="0.3">
      <c r="C1766" t="s">
        <v>48</v>
      </c>
      <c r="D1766" t="s">
        <v>22</v>
      </c>
      <c r="E1766" t="s">
        <v>69</v>
      </c>
      <c r="F1766" s="3">
        <v>44750</v>
      </c>
      <c r="G1766" s="8">
        <v>21476</v>
      </c>
      <c r="H1766">
        <v>97</v>
      </c>
      <c r="I1766">
        <v>174</v>
      </c>
      <c r="P1766" s="4"/>
    </row>
    <row r="1767" spans="3:16" x14ac:dyDescent="0.3">
      <c r="C1767" t="s">
        <v>49</v>
      </c>
      <c r="D1767" t="s">
        <v>23</v>
      </c>
      <c r="E1767" t="s">
        <v>62</v>
      </c>
      <c r="F1767" s="3">
        <v>44750</v>
      </c>
      <c r="G1767" s="8">
        <v>10668</v>
      </c>
      <c r="H1767">
        <v>96</v>
      </c>
      <c r="I1767">
        <v>167</v>
      </c>
      <c r="P1767" s="4"/>
    </row>
    <row r="1768" spans="3:16" x14ac:dyDescent="0.3">
      <c r="C1768" t="s">
        <v>31</v>
      </c>
      <c r="D1768" t="s">
        <v>25</v>
      </c>
      <c r="E1768" t="s">
        <v>73</v>
      </c>
      <c r="F1768" s="3">
        <v>44750</v>
      </c>
      <c r="G1768" s="8">
        <v>67116</v>
      </c>
      <c r="H1768">
        <v>215</v>
      </c>
      <c r="I1768">
        <v>646</v>
      </c>
      <c r="P1768" s="4"/>
    </row>
    <row r="1769" spans="3:16" x14ac:dyDescent="0.3">
      <c r="C1769" t="s">
        <v>34</v>
      </c>
      <c r="D1769" t="s">
        <v>25</v>
      </c>
      <c r="E1769" t="s">
        <v>74</v>
      </c>
      <c r="F1769" s="3">
        <v>44750</v>
      </c>
      <c r="G1769" s="8">
        <v>42084</v>
      </c>
      <c r="H1769">
        <v>132</v>
      </c>
      <c r="I1769">
        <v>1169</v>
      </c>
      <c r="P1769" s="4"/>
    </row>
    <row r="1770" spans="3:16" x14ac:dyDescent="0.3">
      <c r="C1770" t="s">
        <v>51</v>
      </c>
      <c r="D1770" t="s">
        <v>19</v>
      </c>
      <c r="E1770" t="s">
        <v>68</v>
      </c>
      <c r="F1770" s="3">
        <v>44750</v>
      </c>
      <c r="G1770" s="8">
        <v>4452</v>
      </c>
      <c r="H1770">
        <v>82</v>
      </c>
      <c r="I1770">
        <v>51</v>
      </c>
      <c r="P1770" s="4"/>
    </row>
    <row r="1771" spans="3:16" x14ac:dyDescent="0.3">
      <c r="C1771" t="s">
        <v>51</v>
      </c>
      <c r="D1771" t="s">
        <v>20</v>
      </c>
      <c r="E1771" t="s">
        <v>60</v>
      </c>
      <c r="F1771" s="3">
        <v>44750</v>
      </c>
      <c r="G1771" s="8">
        <v>52752</v>
      </c>
      <c r="H1771">
        <v>301</v>
      </c>
      <c r="I1771">
        <v>1015</v>
      </c>
      <c r="P1771" s="4"/>
    </row>
    <row r="1772" spans="3:16" x14ac:dyDescent="0.3">
      <c r="C1772" t="s">
        <v>46</v>
      </c>
      <c r="D1772" t="s">
        <v>21</v>
      </c>
      <c r="E1772" t="s">
        <v>57</v>
      </c>
      <c r="F1772" s="3">
        <v>44750</v>
      </c>
      <c r="G1772" s="8">
        <v>19040</v>
      </c>
      <c r="H1772">
        <v>53</v>
      </c>
      <c r="I1772">
        <v>340</v>
      </c>
      <c r="P1772" s="4"/>
    </row>
    <row r="1773" spans="3:16" x14ac:dyDescent="0.3">
      <c r="C1773" t="s">
        <v>45</v>
      </c>
      <c r="D1773" t="s">
        <v>22</v>
      </c>
      <c r="E1773" t="s">
        <v>59</v>
      </c>
      <c r="F1773" s="3">
        <v>44750</v>
      </c>
      <c r="G1773" s="8">
        <v>25844</v>
      </c>
      <c r="H1773">
        <v>153</v>
      </c>
      <c r="I1773">
        <v>808</v>
      </c>
      <c r="P1773" s="4"/>
    </row>
    <row r="1774" spans="3:16" x14ac:dyDescent="0.3">
      <c r="C1774" t="s">
        <v>44</v>
      </c>
      <c r="D1774" t="s">
        <v>23</v>
      </c>
      <c r="E1774" t="s">
        <v>53</v>
      </c>
      <c r="F1774" s="3">
        <v>44750</v>
      </c>
      <c r="G1774" s="8">
        <v>25816</v>
      </c>
      <c r="H1774">
        <v>180</v>
      </c>
      <c r="I1774">
        <v>718</v>
      </c>
      <c r="P1774" s="4"/>
    </row>
    <row r="1775" spans="3:16" x14ac:dyDescent="0.3">
      <c r="C1775" t="s">
        <v>40</v>
      </c>
      <c r="D1775" t="s">
        <v>23</v>
      </c>
      <c r="E1775" t="s">
        <v>65</v>
      </c>
      <c r="F1775" s="3">
        <v>44750</v>
      </c>
      <c r="G1775" s="8">
        <v>7028</v>
      </c>
      <c r="H1775">
        <v>125</v>
      </c>
      <c r="I1775">
        <v>118</v>
      </c>
      <c r="P1775" s="4"/>
    </row>
    <row r="1776" spans="3:16" x14ac:dyDescent="0.3">
      <c r="C1776" t="s">
        <v>51</v>
      </c>
      <c r="D1776" t="s">
        <v>25</v>
      </c>
      <c r="E1776" t="s">
        <v>71</v>
      </c>
      <c r="F1776" s="3">
        <v>44750</v>
      </c>
      <c r="G1776" s="8">
        <v>10472</v>
      </c>
      <c r="H1776">
        <v>83</v>
      </c>
      <c r="I1776">
        <v>110</v>
      </c>
      <c r="P1776" s="4"/>
    </row>
    <row r="1777" spans="3:16" x14ac:dyDescent="0.3">
      <c r="C1777" t="s">
        <v>45</v>
      </c>
      <c r="D1777" t="s">
        <v>22</v>
      </c>
      <c r="E1777" t="s">
        <v>66</v>
      </c>
      <c r="F1777" s="3">
        <v>44751</v>
      </c>
      <c r="G1777" s="8">
        <v>43260</v>
      </c>
      <c r="H1777">
        <v>100</v>
      </c>
      <c r="I1777">
        <v>373</v>
      </c>
      <c r="P1777" s="4"/>
    </row>
    <row r="1778" spans="3:16" x14ac:dyDescent="0.3">
      <c r="C1778" t="s">
        <v>38</v>
      </c>
      <c r="D1778" t="s">
        <v>20</v>
      </c>
      <c r="E1778" t="s">
        <v>66</v>
      </c>
      <c r="F1778" s="3">
        <v>44751</v>
      </c>
      <c r="G1778" s="8">
        <v>49952</v>
      </c>
      <c r="H1778">
        <v>358</v>
      </c>
      <c r="I1778">
        <v>500</v>
      </c>
      <c r="P1778" s="4"/>
    </row>
    <row r="1779" spans="3:16" x14ac:dyDescent="0.3">
      <c r="C1779" t="s">
        <v>34</v>
      </c>
      <c r="D1779" t="s">
        <v>23</v>
      </c>
      <c r="E1779" t="s">
        <v>61</v>
      </c>
      <c r="F1779" s="3">
        <v>44751</v>
      </c>
      <c r="G1779" s="8">
        <v>18144</v>
      </c>
      <c r="H1779">
        <v>139</v>
      </c>
      <c r="I1779">
        <v>239</v>
      </c>
      <c r="P1779" s="4"/>
    </row>
    <row r="1780" spans="3:16" x14ac:dyDescent="0.3">
      <c r="C1780" t="s">
        <v>28</v>
      </c>
      <c r="D1780" t="s">
        <v>22</v>
      </c>
      <c r="E1780" t="s">
        <v>71</v>
      </c>
      <c r="F1780" s="3">
        <v>44751</v>
      </c>
      <c r="G1780" s="8">
        <v>6580</v>
      </c>
      <c r="H1780">
        <v>379</v>
      </c>
      <c r="I1780">
        <v>83</v>
      </c>
      <c r="P1780" s="4"/>
    </row>
    <row r="1781" spans="3:16" x14ac:dyDescent="0.3">
      <c r="C1781" t="s">
        <v>30</v>
      </c>
      <c r="D1781" t="s">
        <v>25</v>
      </c>
      <c r="E1781" t="s">
        <v>60</v>
      </c>
      <c r="F1781" s="3">
        <v>44754</v>
      </c>
      <c r="G1781" s="8">
        <v>7532</v>
      </c>
      <c r="H1781">
        <v>63</v>
      </c>
      <c r="I1781">
        <v>135</v>
      </c>
      <c r="P1781" s="4"/>
    </row>
    <row r="1782" spans="3:16" x14ac:dyDescent="0.3">
      <c r="C1782" t="s">
        <v>43</v>
      </c>
      <c r="D1782" t="s">
        <v>19</v>
      </c>
      <c r="E1782" t="s">
        <v>59</v>
      </c>
      <c r="F1782" s="3">
        <v>44754</v>
      </c>
      <c r="G1782" s="8">
        <v>28364</v>
      </c>
      <c r="H1782">
        <v>92</v>
      </c>
      <c r="I1782">
        <v>546</v>
      </c>
      <c r="P1782" s="4"/>
    </row>
    <row r="1783" spans="3:16" x14ac:dyDescent="0.3">
      <c r="C1783" t="s">
        <v>38</v>
      </c>
      <c r="D1783" t="s">
        <v>19</v>
      </c>
      <c r="E1783" t="s">
        <v>74</v>
      </c>
      <c r="F1783" s="3">
        <v>44754</v>
      </c>
      <c r="G1783" s="8">
        <v>31052</v>
      </c>
      <c r="H1783">
        <v>351</v>
      </c>
      <c r="I1783">
        <v>555</v>
      </c>
      <c r="P1783" s="4"/>
    </row>
    <row r="1784" spans="3:16" x14ac:dyDescent="0.3">
      <c r="C1784" t="s">
        <v>28</v>
      </c>
      <c r="D1784" t="s">
        <v>25</v>
      </c>
      <c r="E1784" t="s">
        <v>54</v>
      </c>
      <c r="F1784" s="3">
        <v>44754</v>
      </c>
      <c r="G1784" s="8">
        <v>10136</v>
      </c>
      <c r="H1784">
        <v>46</v>
      </c>
      <c r="I1784">
        <v>111</v>
      </c>
      <c r="P1784" s="4"/>
    </row>
    <row r="1785" spans="3:16" x14ac:dyDescent="0.3">
      <c r="C1785" t="s">
        <v>46</v>
      </c>
      <c r="D1785" t="s">
        <v>21</v>
      </c>
      <c r="E1785" t="s">
        <v>63</v>
      </c>
      <c r="F1785" s="3">
        <v>44754</v>
      </c>
      <c r="G1785" s="8">
        <v>364</v>
      </c>
      <c r="H1785">
        <v>26</v>
      </c>
      <c r="I1785">
        <v>4</v>
      </c>
      <c r="P1785" s="4"/>
    </row>
    <row r="1786" spans="3:16" x14ac:dyDescent="0.3">
      <c r="C1786" t="s">
        <v>47</v>
      </c>
      <c r="D1786" t="s">
        <v>23</v>
      </c>
      <c r="E1786" t="s">
        <v>54</v>
      </c>
      <c r="F1786" s="3">
        <v>44754</v>
      </c>
      <c r="G1786" s="8">
        <v>7252</v>
      </c>
      <c r="H1786">
        <v>31</v>
      </c>
      <c r="I1786">
        <v>73</v>
      </c>
      <c r="P1786" s="4"/>
    </row>
    <row r="1787" spans="3:16" x14ac:dyDescent="0.3">
      <c r="C1787" t="s">
        <v>40</v>
      </c>
      <c r="D1787" t="s">
        <v>21</v>
      </c>
      <c r="E1787" t="s">
        <v>57</v>
      </c>
      <c r="F1787" s="3">
        <v>44754</v>
      </c>
      <c r="G1787" s="8">
        <v>13720</v>
      </c>
      <c r="H1787">
        <v>263</v>
      </c>
      <c r="I1787">
        <v>215</v>
      </c>
      <c r="P1787" s="4"/>
    </row>
    <row r="1788" spans="3:16" x14ac:dyDescent="0.3">
      <c r="C1788" t="s">
        <v>42</v>
      </c>
      <c r="D1788" t="s">
        <v>20</v>
      </c>
      <c r="E1788" t="s">
        <v>67</v>
      </c>
      <c r="F1788" s="3">
        <v>44754</v>
      </c>
      <c r="G1788" s="8">
        <v>28251.999999999996</v>
      </c>
      <c r="H1788">
        <v>18</v>
      </c>
      <c r="I1788">
        <v>416</v>
      </c>
      <c r="P1788" s="4"/>
    </row>
    <row r="1789" spans="3:16" x14ac:dyDescent="0.3">
      <c r="C1789" t="s">
        <v>48</v>
      </c>
      <c r="D1789" t="s">
        <v>20</v>
      </c>
      <c r="E1789" t="s">
        <v>73</v>
      </c>
      <c r="F1789" s="3">
        <v>44754</v>
      </c>
      <c r="G1789" s="8">
        <v>15120</v>
      </c>
      <c r="H1789">
        <v>38</v>
      </c>
      <c r="I1789">
        <v>158</v>
      </c>
      <c r="P1789" s="4"/>
    </row>
    <row r="1790" spans="3:16" x14ac:dyDescent="0.3">
      <c r="C1790" t="s">
        <v>38</v>
      </c>
      <c r="D1790" t="s">
        <v>25</v>
      </c>
      <c r="E1790" t="s">
        <v>58</v>
      </c>
      <c r="F1790" s="3">
        <v>44755</v>
      </c>
      <c r="G1790" s="8">
        <v>5824</v>
      </c>
      <c r="H1790">
        <v>61</v>
      </c>
      <c r="I1790">
        <v>91</v>
      </c>
      <c r="P1790" s="4"/>
    </row>
    <row r="1791" spans="3:16" x14ac:dyDescent="0.3">
      <c r="C1791" t="s">
        <v>38</v>
      </c>
      <c r="D1791" t="s">
        <v>20</v>
      </c>
      <c r="E1791" t="s">
        <v>72</v>
      </c>
      <c r="F1791" s="3">
        <v>44755</v>
      </c>
      <c r="G1791" s="8">
        <v>31556</v>
      </c>
      <c r="H1791">
        <v>337</v>
      </c>
      <c r="I1791">
        <v>494</v>
      </c>
      <c r="P1791" s="4"/>
    </row>
    <row r="1792" spans="3:16" x14ac:dyDescent="0.3">
      <c r="C1792" t="s">
        <v>36</v>
      </c>
      <c r="D1792" t="s">
        <v>23</v>
      </c>
      <c r="E1792" t="s">
        <v>63</v>
      </c>
      <c r="F1792" s="3">
        <v>44755</v>
      </c>
      <c r="G1792" s="8">
        <v>2772</v>
      </c>
      <c r="H1792">
        <v>248</v>
      </c>
      <c r="I1792">
        <v>23</v>
      </c>
      <c r="P1792" s="4"/>
    </row>
    <row r="1793" spans="3:16" x14ac:dyDescent="0.3">
      <c r="C1793" t="s">
        <v>47</v>
      </c>
      <c r="D1793" t="s">
        <v>21</v>
      </c>
      <c r="E1793" t="s">
        <v>53</v>
      </c>
      <c r="F1793" s="3">
        <v>44755</v>
      </c>
      <c r="G1793" s="8">
        <v>38192</v>
      </c>
      <c r="H1793">
        <v>32</v>
      </c>
      <c r="I1793">
        <v>735</v>
      </c>
      <c r="P1793" s="4"/>
    </row>
    <row r="1794" spans="3:16" x14ac:dyDescent="0.3">
      <c r="C1794" t="s">
        <v>31</v>
      </c>
      <c r="D1794" t="s">
        <v>25</v>
      </c>
      <c r="E1794" t="s">
        <v>62</v>
      </c>
      <c r="F1794" s="3">
        <v>44755</v>
      </c>
      <c r="G1794" s="8">
        <v>17780</v>
      </c>
      <c r="H1794">
        <v>211</v>
      </c>
      <c r="I1794">
        <v>203</v>
      </c>
      <c r="P1794" s="4"/>
    </row>
    <row r="1795" spans="3:16" x14ac:dyDescent="0.3">
      <c r="C1795" t="s">
        <v>41</v>
      </c>
      <c r="D1795" t="s">
        <v>23</v>
      </c>
      <c r="E1795" t="s">
        <v>60</v>
      </c>
      <c r="F1795" s="3">
        <v>44755</v>
      </c>
      <c r="G1795" s="8">
        <v>5152</v>
      </c>
      <c r="H1795">
        <v>228</v>
      </c>
      <c r="I1795">
        <v>86</v>
      </c>
      <c r="P1795" s="4"/>
    </row>
    <row r="1796" spans="3:16" x14ac:dyDescent="0.3">
      <c r="C1796" t="s">
        <v>46</v>
      </c>
      <c r="D1796" t="s">
        <v>23</v>
      </c>
      <c r="E1796" t="s">
        <v>56</v>
      </c>
      <c r="F1796" s="3">
        <v>44755</v>
      </c>
      <c r="G1796" s="8">
        <v>24668</v>
      </c>
      <c r="H1796">
        <v>322</v>
      </c>
      <c r="I1796">
        <v>257</v>
      </c>
      <c r="P1796" s="4"/>
    </row>
    <row r="1797" spans="3:16" x14ac:dyDescent="0.3">
      <c r="C1797" t="s">
        <v>32</v>
      </c>
      <c r="D1797" t="s">
        <v>20</v>
      </c>
      <c r="E1797" t="s">
        <v>70</v>
      </c>
      <c r="F1797" s="3">
        <v>44755</v>
      </c>
      <c r="G1797" s="8">
        <v>27636</v>
      </c>
      <c r="H1797">
        <v>112</v>
      </c>
      <c r="I1797">
        <v>364</v>
      </c>
      <c r="P1797" s="4"/>
    </row>
    <row r="1798" spans="3:16" x14ac:dyDescent="0.3">
      <c r="C1798" t="s">
        <v>39</v>
      </c>
      <c r="D1798" t="s">
        <v>19</v>
      </c>
      <c r="E1798" t="s">
        <v>61</v>
      </c>
      <c r="F1798" s="3">
        <v>44755</v>
      </c>
      <c r="G1798" s="8">
        <v>9184</v>
      </c>
      <c r="H1798">
        <v>122</v>
      </c>
      <c r="I1798">
        <v>154</v>
      </c>
      <c r="P1798" s="4"/>
    </row>
    <row r="1799" spans="3:16" x14ac:dyDescent="0.3">
      <c r="C1799" t="s">
        <v>30</v>
      </c>
      <c r="D1799" t="s">
        <v>25</v>
      </c>
      <c r="E1799" t="s">
        <v>58</v>
      </c>
      <c r="F1799" s="3">
        <v>44756</v>
      </c>
      <c r="G1799" s="8">
        <v>1624</v>
      </c>
      <c r="H1799">
        <v>15</v>
      </c>
      <c r="I1799">
        <v>24</v>
      </c>
      <c r="P1799" s="4"/>
    </row>
    <row r="1800" spans="3:16" x14ac:dyDescent="0.3">
      <c r="C1800" t="s">
        <v>31</v>
      </c>
      <c r="D1800" t="s">
        <v>22</v>
      </c>
      <c r="E1800" t="s">
        <v>66</v>
      </c>
      <c r="F1800" s="3">
        <v>44756</v>
      </c>
      <c r="G1800" s="8">
        <v>7616</v>
      </c>
      <c r="H1800">
        <v>199</v>
      </c>
      <c r="I1800">
        <v>71</v>
      </c>
      <c r="P1800" s="4"/>
    </row>
    <row r="1801" spans="3:16" x14ac:dyDescent="0.3">
      <c r="C1801" t="s">
        <v>45</v>
      </c>
      <c r="D1801" t="s">
        <v>20</v>
      </c>
      <c r="E1801" t="s">
        <v>70</v>
      </c>
      <c r="F1801" s="3">
        <v>44756</v>
      </c>
      <c r="G1801" s="8">
        <v>37772</v>
      </c>
      <c r="H1801">
        <v>168</v>
      </c>
      <c r="I1801">
        <v>430</v>
      </c>
      <c r="P1801" s="4"/>
    </row>
    <row r="1802" spans="3:16" x14ac:dyDescent="0.3">
      <c r="C1802" t="s">
        <v>45</v>
      </c>
      <c r="D1802" t="s">
        <v>21</v>
      </c>
      <c r="E1802" t="s">
        <v>69</v>
      </c>
      <c r="F1802" s="3">
        <v>44756</v>
      </c>
      <c r="G1802" s="8">
        <v>4928</v>
      </c>
      <c r="H1802">
        <v>7</v>
      </c>
      <c r="I1802">
        <v>38</v>
      </c>
      <c r="P1802" s="4"/>
    </row>
    <row r="1803" spans="3:16" x14ac:dyDescent="0.3">
      <c r="C1803" t="s">
        <v>32</v>
      </c>
      <c r="D1803" t="s">
        <v>20</v>
      </c>
      <c r="E1803" t="s">
        <v>58</v>
      </c>
      <c r="F1803" s="3">
        <v>44756</v>
      </c>
      <c r="G1803" s="8">
        <v>6076</v>
      </c>
      <c r="H1803">
        <v>9</v>
      </c>
      <c r="I1803">
        <v>95</v>
      </c>
      <c r="P1803" s="4"/>
    </row>
    <row r="1804" spans="3:16" x14ac:dyDescent="0.3">
      <c r="C1804" t="s">
        <v>52</v>
      </c>
      <c r="D1804" t="s">
        <v>20</v>
      </c>
      <c r="E1804" t="s">
        <v>65</v>
      </c>
      <c r="F1804" s="3">
        <v>44756</v>
      </c>
      <c r="G1804" s="8">
        <v>924</v>
      </c>
      <c r="H1804">
        <v>299</v>
      </c>
      <c r="I1804">
        <v>14</v>
      </c>
      <c r="P1804" s="4"/>
    </row>
    <row r="1805" spans="3:16" x14ac:dyDescent="0.3">
      <c r="C1805" t="s">
        <v>47</v>
      </c>
      <c r="D1805" t="s">
        <v>23</v>
      </c>
      <c r="E1805" t="s">
        <v>64</v>
      </c>
      <c r="F1805" s="3">
        <v>44757</v>
      </c>
      <c r="G1805" s="8">
        <v>19628</v>
      </c>
      <c r="H1805">
        <v>212</v>
      </c>
      <c r="I1805">
        <v>205</v>
      </c>
      <c r="P1805" s="4"/>
    </row>
    <row r="1806" spans="3:16" x14ac:dyDescent="0.3">
      <c r="C1806" t="s">
        <v>33</v>
      </c>
      <c r="D1806" t="s">
        <v>19</v>
      </c>
      <c r="E1806" t="s">
        <v>71</v>
      </c>
      <c r="F1806" s="3">
        <v>44757</v>
      </c>
      <c r="G1806" s="8">
        <v>23996</v>
      </c>
      <c r="H1806">
        <v>430</v>
      </c>
      <c r="I1806">
        <v>316</v>
      </c>
      <c r="P1806" s="4"/>
    </row>
    <row r="1807" spans="3:16" x14ac:dyDescent="0.3">
      <c r="C1807" t="s">
        <v>51</v>
      </c>
      <c r="D1807" t="s">
        <v>20</v>
      </c>
      <c r="E1807" t="s">
        <v>63</v>
      </c>
      <c r="F1807" s="3">
        <v>44757</v>
      </c>
      <c r="G1807" s="8">
        <v>11452</v>
      </c>
      <c r="H1807">
        <v>158</v>
      </c>
      <c r="I1807">
        <v>99</v>
      </c>
      <c r="P1807" s="4"/>
    </row>
    <row r="1808" spans="3:16" x14ac:dyDescent="0.3">
      <c r="C1808" t="s">
        <v>29</v>
      </c>
      <c r="D1808" t="s">
        <v>19</v>
      </c>
      <c r="E1808" t="s">
        <v>63</v>
      </c>
      <c r="F1808" s="3">
        <v>44757</v>
      </c>
      <c r="G1808" s="8">
        <v>13720</v>
      </c>
      <c r="H1808">
        <v>118</v>
      </c>
      <c r="I1808">
        <v>132</v>
      </c>
      <c r="P1808" s="4"/>
    </row>
    <row r="1809" spans="3:16" x14ac:dyDescent="0.3">
      <c r="C1809" t="s">
        <v>34</v>
      </c>
      <c r="D1809" t="s">
        <v>23</v>
      </c>
      <c r="E1809" t="s">
        <v>73</v>
      </c>
      <c r="F1809" s="3">
        <v>44757</v>
      </c>
      <c r="G1809" s="8">
        <v>53620</v>
      </c>
      <c r="H1809">
        <v>229</v>
      </c>
      <c r="I1809">
        <v>463</v>
      </c>
      <c r="P1809" s="4"/>
    </row>
    <row r="1810" spans="3:16" x14ac:dyDescent="0.3">
      <c r="C1810" t="s">
        <v>44</v>
      </c>
      <c r="D1810" t="s">
        <v>21</v>
      </c>
      <c r="E1810" t="s">
        <v>69</v>
      </c>
      <c r="F1810" s="3">
        <v>44757</v>
      </c>
      <c r="G1810" s="8">
        <v>7924</v>
      </c>
      <c r="H1810">
        <v>260</v>
      </c>
      <c r="I1810">
        <v>67</v>
      </c>
      <c r="P1810" s="4"/>
    </row>
    <row r="1811" spans="3:16" x14ac:dyDescent="0.3">
      <c r="C1811" t="s">
        <v>45</v>
      </c>
      <c r="D1811" t="s">
        <v>19</v>
      </c>
      <c r="E1811" t="s">
        <v>61</v>
      </c>
      <c r="F1811" s="3">
        <v>44757</v>
      </c>
      <c r="G1811" s="8">
        <v>37492</v>
      </c>
      <c r="H1811">
        <v>17</v>
      </c>
      <c r="I1811">
        <v>1042</v>
      </c>
      <c r="P1811" s="4"/>
    </row>
    <row r="1812" spans="3:16" x14ac:dyDescent="0.3">
      <c r="C1812" t="s">
        <v>42</v>
      </c>
      <c r="D1812" t="s">
        <v>20</v>
      </c>
      <c r="E1812" t="s">
        <v>56</v>
      </c>
      <c r="F1812" s="3">
        <v>44757</v>
      </c>
      <c r="G1812" s="8">
        <v>48356</v>
      </c>
      <c r="H1812">
        <v>104</v>
      </c>
      <c r="I1812">
        <v>637</v>
      </c>
      <c r="P1812" s="4"/>
    </row>
    <row r="1813" spans="3:16" x14ac:dyDescent="0.3">
      <c r="C1813" t="s">
        <v>47</v>
      </c>
      <c r="D1813" t="s">
        <v>21</v>
      </c>
      <c r="E1813" t="s">
        <v>66</v>
      </c>
      <c r="F1813" s="3">
        <v>44757</v>
      </c>
      <c r="G1813" s="8">
        <v>11760</v>
      </c>
      <c r="H1813">
        <v>405</v>
      </c>
      <c r="I1813">
        <v>109</v>
      </c>
      <c r="P1813" s="4"/>
    </row>
    <row r="1814" spans="3:16" x14ac:dyDescent="0.3">
      <c r="C1814" t="s">
        <v>45</v>
      </c>
      <c r="D1814" t="s">
        <v>25</v>
      </c>
      <c r="E1814" t="s">
        <v>62</v>
      </c>
      <c r="F1814" s="3">
        <v>44757</v>
      </c>
      <c r="G1814" s="8">
        <v>8596</v>
      </c>
      <c r="H1814">
        <v>82</v>
      </c>
      <c r="I1814">
        <v>127</v>
      </c>
      <c r="P1814" s="4"/>
    </row>
    <row r="1815" spans="3:16" x14ac:dyDescent="0.3">
      <c r="C1815" t="s">
        <v>44</v>
      </c>
      <c r="D1815" t="s">
        <v>23</v>
      </c>
      <c r="E1815" t="s">
        <v>60</v>
      </c>
      <c r="F1815" s="3">
        <v>44757</v>
      </c>
      <c r="G1815" s="8">
        <v>29512</v>
      </c>
      <c r="H1815">
        <v>104</v>
      </c>
      <c r="I1815">
        <v>462</v>
      </c>
      <c r="P1815" s="4"/>
    </row>
    <row r="1816" spans="3:16" x14ac:dyDescent="0.3">
      <c r="C1816" t="s">
        <v>51</v>
      </c>
      <c r="D1816" t="s">
        <v>23</v>
      </c>
      <c r="E1816" t="s">
        <v>64</v>
      </c>
      <c r="F1816" s="3">
        <v>44757</v>
      </c>
      <c r="G1816" s="8">
        <v>3780</v>
      </c>
      <c r="H1816">
        <v>59</v>
      </c>
      <c r="I1816">
        <v>30</v>
      </c>
      <c r="P1816" s="4"/>
    </row>
    <row r="1817" spans="3:16" x14ac:dyDescent="0.3">
      <c r="C1817" t="s">
        <v>45</v>
      </c>
      <c r="D1817" t="s">
        <v>21</v>
      </c>
      <c r="E1817" t="s">
        <v>58</v>
      </c>
      <c r="F1817" s="3">
        <v>44757</v>
      </c>
      <c r="G1817" s="8">
        <v>4900</v>
      </c>
      <c r="H1817">
        <v>62</v>
      </c>
      <c r="I1817">
        <v>82</v>
      </c>
      <c r="P1817" s="4"/>
    </row>
    <row r="1818" spans="3:16" x14ac:dyDescent="0.3">
      <c r="C1818" t="s">
        <v>29</v>
      </c>
      <c r="D1818" t="s">
        <v>23</v>
      </c>
      <c r="E1818" t="s">
        <v>61</v>
      </c>
      <c r="F1818" s="3">
        <v>44757</v>
      </c>
      <c r="G1818" s="8">
        <v>33936</v>
      </c>
      <c r="H1818">
        <v>201</v>
      </c>
      <c r="I1818">
        <v>606</v>
      </c>
      <c r="P1818" s="4"/>
    </row>
    <row r="1819" spans="3:16" x14ac:dyDescent="0.3">
      <c r="C1819" t="s">
        <v>41</v>
      </c>
      <c r="D1819" t="s">
        <v>19</v>
      </c>
      <c r="E1819" t="s">
        <v>72</v>
      </c>
      <c r="F1819" s="3">
        <v>44757</v>
      </c>
      <c r="G1819" s="8">
        <v>8036</v>
      </c>
      <c r="H1819">
        <v>75</v>
      </c>
      <c r="I1819">
        <v>155</v>
      </c>
      <c r="P1819" s="4"/>
    </row>
    <row r="1820" spans="3:16" x14ac:dyDescent="0.3">
      <c r="C1820" t="s">
        <v>44</v>
      </c>
      <c r="D1820" t="s">
        <v>21</v>
      </c>
      <c r="E1820" t="s">
        <v>53</v>
      </c>
      <c r="F1820" s="3">
        <v>44757</v>
      </c>
      <c r="G1820" s="8">
        <v>45892</v>
      </c>
      <c r="H1820">
        <v>80</v>
      </c>
      <c r="I1820">
        <v>1913</v>
      </c>
      <c r="P1820" s="4"/>
    </row>
    <row r="1821" spans="3:16" x14ac:dyDescent="0.3">
      <c r="C1821" t="s">
        <v>38</v>
      </c>
      <c r="D1821" t="s">
        <v>22</v>
      </c>
      <c r="E1821" t="s">
        <v>68</v>
      </c>
      <c r="F1821" s="3">
        <v>44757</v>
      </c>
      <c r="G1821" s="8">
        <v>3780</v>
      </c>
      <c r="H1821">
        <v>18</v>
      </c>
      <c r="I1821">
        <v>45</v>
      </c>
      <c r="P1821" s="4"/>
    </row>
    <row r="1822" spans="3:16" x14ac:dyDescent="0.3">
      <c r="C1822" t="s">
        <v>50</v>
      </c>
      <c r="D1822" t="s">
        <v>19</v>
      </c>
      <c r="E1822" t="s">
        <v>64</v>
      </c>
      <c r="F1822" s="3">
        <v>44757</v>
      </c>
      <c r="G1822" s="8">
        <v>3892</v>
      </c>
      <c r="H1822">
        <v>97</v>
      </c>
      <c r="I1822">
        <v>41</v>
      </c>
      <c r="P1822" s="4"/>
    </row>
    <row r="1823" spans="3:16" x14ac:dyDescent="0.3">
      <c r="C1823" t="s">
        <v>40</v>
      </c>
      <c r="D1823" t="s">
        <v>20</v>
      </c>
      <c r="E1823" t="s">
        <v>60</v>
      </c>
      <c r="F1823" s="3">
        <v>44757</v>
      </c>
      <c r="G1823" s="8">
        <v>26068</v>
      </c>
      <c r="H1823">
        <v>36</v>
      </c>
      <c r="I1823">
        <v>593</v>
      </c>
      <c r="P1823" s="4"/>
    </row>
    <row r="1824" spans="3:16" x14ac:dyDescent="0.3">
      <c r="C1824" t="s">
        <v>42</v>
      </c>
      <c r="D1824" t="s">
        <v>25</v>
      </c>
      <c r="E1824" t="s">
        <v>66</v>
      </c>
      <c r="F1824" s="3">
        <v>44758</v>
      </c>
      <c r="G1824" s="8">
        <v>31192</v>
      </c>
      <c r="H1824">
        <v>84</v>
      </c>
      <c r="I1824">
        <v>312</v>
      </c>
      <c r="P1824" s="4"/>
    </row>
    <row r="1825" spans="3:16" x14ac:dyDescent="0.3">
      <c r="C1825" t="s">
        <v>42</v>
      </c>
      <c r="D1825" t="s">
        <v>25</v>
      </c>
      <c r="E1825" t="s">
        <v>58</v>
      </c>
      <c r="F1825" s="3">
        <v>44758</v>
      </c>
      <c r="G1825" s="8">
        <v>3863.9999999999995</v>
      </c>
      <c r="H1825">
        <v>171</v>
      </c>
      <c r="I1825">
        <v>57</v>
      </c>
      <c r="P1825" s="4"/>
    </row>
    <row r="1826" spans="3:16" x14ac:dyDescent="0.3">
      <c r="C1826" t="s">
        <v>31</v>
      </c>
      <c r="D1826" t="s">
        <v>25</v>
      </c>
      <c r="E1826" t="s">
        <v>59</v>
      </c>
      <c r="F1826" s="3">
        <v>44758</v>
      </c>
      <c r="G1826" s="8">
        <v>3667.9999999999995</v>
      </c>
      <c r="H1826">
        <v>75</v>
      </c>
      <c r="I1826">
        <v>77</v>
      </c>
      <c r="P1826" s="4"/>
    </row>
    <row r="1827" spans="3:16" x14ac:dyDescent="0.3">
      <c r="C1827" t="s">
        <v>40</v>
      </c>
      <c r="D1827" t="s">
        <v>20</v>
      </c>
      <c r="E1827" t="s">
        <v>54</v>
      </c>
      <c r="F1827" s="3">
        <v>44758</v>
      </c>
      <c r="G1827" s="8">
        <v>1736</v>
      </c>
      <c r="H1827">
        <v>211</v>
      </c>
      <c r="I1827">
        <v>17</v>
      </c>
      <c r="P1827" s="4"/>
    </row>
    <row r="1828" spans="3:16" x14ac:dyDescent="0.3">
      <c r="C1828" t="s">
        <v>45</v>
      </c>
      <c r="D1828" t="s">
        <v>19</v>
      </c>
      <c r="E1828" t="s">
        <v>66</v>
      </c>
      <c r="F1828" s="3">
        <v>44758</v>
      </c>
      <c r="G1828" s="8">
        <v>36148</v>
      </c>
      <c r="H1828">
        <v>509</v>
      </c>
      <c r="I1828">
        <v>323</v>
      </c>
      <c r="P1828" s="4"/>
    </row>
    <row r="1829" spans="3:16" x14ac:dyDescent="0.3">
      <c r="C1829" t="s">
        <v>44</v>
      </c>
      <c r="D1829" t="s">
        <v>19</v>
      </c>
      <c r="E1829" t="s">
        <v>67</v>
      </c>
      <c r="F1829" s="3">
        <v>44758</v>
      </c>
      <c r="G1829" s="8">
        <v>1456</v>
      </c>
      <c r="H1829">
        <v>17</v>
      </c>
      <c r="I1829">
        <v>22</v>
      </c>
      <c r="P1829" s="4"/>
    </row>
    <row r="1830" spans="3:16" x14ac:dyDescent="0.3">
      <c r="C1830" t="s">
        <v>43</v>
      </c>
      <c r="D1830" t="s">
        <v>21</v>
      </c>
      <c r="E1830" t="s">
        <v>70</v>
      </c>
      <c r="F1830" s="3">
        <v>44758</v>
      </c>
      <c r="G1830" s="8">
        <v>31612</v>
      </c>
      <c r="H1830">
        <v>14</v>
      </c>
      <c r="I1830">
        <v>416</v>
      </c>
      <c r="P1830" s="4"/>
    </row>
    <row r="1831" spans="3:16" x14ac:dyDescent="0.3">
      <c r="C1831" t="s">
        <v>32</v>
      </c>
      <c r="D1831" t="s">
        <v>21</v>
      </c>
      <c r="E1831" t="s">
        <v>56</v>
      </c>
      <c r="F1831" s="3">
        <v>44758</v>
      </c>
      <c r="G1831" s="8">
        <v>34160</v>
      </c>
      <c r="H1831">
        <v>154</v>
      </c>
      <c r="I1831">
        <v>389</v>
      </c>
      <c r="P1831" s="4"/>
    </row>
    <row r="1832" spans="3:16" x14ac:dyDescent="0.3">
      <c r="C1832" t="s">
        <v>49</v>
      </c>
      <c r="D1832" t="s">
        <v>23</v>
      </c>
      <c r="E1832" t="s">
        <v>58</v>
      </c>
      <c r="F1832" s="3">
        <v>44758</v>
      </c>
      <c r="G1832" s="8">
        <v>16520</v>
      </c>
      <c r="H1832">
        <v>64</v>
      </c>
      <c r="I1832">
        <v>207</v>
      </c>
      <c r="P1832" s="4"/>
    </row>
    <row r="1833" spans="3:16" x14ac:dyDescent="0.3">
      <c r="C1833" t="s">
        <v>29</v>
      </c>
      <c r="D1833" t="s">
        <v>21</v>
      </c>
      <c r="E1833" t="s">
        <v>59</v>
      </c>
      <c r="F1833" s="3">
        <v>44758</v>
      </c>
      <c r="G1833" s="8">
        <v>10612</v>
      </c>
      <c r="H1833">
        <v>161</v>
      </c>
      <c r="I1833">
        <v>166</v>
      </c>
      <c r="P1833" s="4"/>
    </row>
    <row r="1834" spans="3:16" x14ac:dyDescent="0.3">
      <c r="C1834" t="s">
        <v>34</v>
      </c>
      <c r="D1834" t="s">
        <v>20</v>
      </c>
      <c r="E1834" t="s">
        <v>59</v>
      </c>
      <c r="F1834" s="3">
        <v>44758</v>
      </c>
      <c r="G1834" s="8">
        <v>28532</v>
      </c>
      <c r="H1834">
        <v>84</v>
      </c>
      <c r="I1834">
        <v>549</v>
      </c>
      <c r="P1834" s="4"/>
    </row>
    <row r="1835" spans="3:16" x14ac:dyDescent="0.3">
      <c r="C1835" t="s">
        <v>40</v>
      </c>
      <c r="D1835" t="s">
        <v>21</v>
      </c>
      <c r="E1835" t="s">
        <v>73</v>
      </c>
      <c r="F1835" s="3">
        <v>44758</v>
      </c>
      <c r="G1835" s="8">
        <v>26712</v>
      </c>
      <c r="H1835">
        <v>32</v>
      </c>
      <c r="I1835">
        <v>268</v>
      </c>
      <c r="P1835" s="4"/>
    </row>
    <row r="1836" spans="3:16" x14ac:dyDescent="0.3">
      <c r="C1836" t="s">
        <v>42</v>
      </c>
      <c r="D1836" t="s">
        <v>22</v>
      </c>
      <c r="E1836" t="s">
        <v>69</v>
      </c>
      <c r="F1836" s="3">
        <v>44758</v>
      </c>
      <c r="G1836" s="8">
        <v>39536</v>
      </c>
      <c r="H1836">
        <v>258</v>
      </c>
      <c r="I1836">
        <v>396</v>
      </c>
      <c r="P1836" s="4"/>
    </row>
    <row r="1837" spans="3:16" x14ac:dyDescent="0.3">
      <c r="C1837" t="s">
        <v>49</v>
      </c>
      <c r="D1837" t="s">
        <v>19</v>
      </c>
      <c r="E1837" t="s">
        <v>61</v>
      </c>
      <c r="F1837" s="3">
        <v>44758</v>
      </c>
      <c r="G1837" s="8">
        <v>45668</v>
      </c>
      <c r="H1837">
        <v>45</v>
      </c>
      <c r="I1837">
        <v>1269</v>
      </c>
      <c r="P1837" s="4"/>
    </row>
    <row r="1838" spans="3:16" x14ac:dyDescent="0.3">
      <c r="C1838" t="s">
        <v>40</v>
      </c>
      <c r="D1838" t="s">
        <v>22</v>
      </c>
      <c r="E1838" t="s">
        <v>69</v>
      </c>
      <c r="F1838" s="3">
        <v>44758</v>
      </c>
      <c r="G1838" s="8">
        <v>44156</v>
      </c>
      <c r="H1838">
        <v>91</v>
      </c>
      <c r="I1838">
        <v>409</v>
      </c>
      <c r="P1838" s="4"/>
    </row>
    <row r="1839" spans="3:16" x14ac:dyDescent="0.3">
      <c r="C1839" t="s">
        <v>38</v>
      </c>
      <c r="D1839" t="s">
        <v>19</v>
      </c>
      <c r="E1839" t="s">
        <v>63</v>
      </c>
      <c r="F1839" s="3">
        <v>44758</v>
      </c>
      <c r="G1839" s="8">
        <v>756</v>
      </c>
      <c r="H1839">
        <v>229</v>
      </c>
      <c r="I1839">
        <v>7</v>
      </c>
      <c r="P1839" s="4"/>
    </row>
    <row r="1840" spans="3:16" x14ac:dyDescent="0.3">
      <c r="C1840" t="s">
        <v>49</v>
      </c>
      <c r="D1840" t="s">
        <v>22</v>
      </c>
      <c r="E1840" t="s">
        <v>62</v>
      </c>
      <c r="F1840" s="3">
        <v>44758</v>
      </c>
      <c r="G1840" s="8">
        <v>11340</v>
      </c>
      <c r="H1840">
        <v>6</v>
      </c>
      <c r="I1840">
        <v>135</v>
      </c>
      <c r="P1840" s="4"/>
    </row>
    <row r="1841" spans="3:16" x14ac:dyDescent="0.3">
      <c r="C1841" t="s">
        <v>43</v>
      </c>
      <c r="D1841" t="s">
        <v>23</v>
      </c>
      <c r="E1841" t="s">
        <v>63</v>
      </c>
      <c r="F1841" s="3">
        <v>44758</v>
      </c>
      <c r="G1841" s="8">
        <v>16856</v>
      </c>
      <c r="H1841">
        <v>116</v>
      </c>
      <c r="I1841">
        <v>141</v>
      </c>
      <c r="P1841" s="4"/>
    </row>
    <row r="1842" spans="3:16" x14ac:dyDescent="0.3">
      <c r="C1842" t="s">
        <v>42</v>
      </c>
      <c r="D1842" t="s">
        <v>22</v>
      </c>
      <c r="E1842" t="s">
        <v>59</v>
      </c>
      <c r="F1842" s="3">
        <v>44758</v>
      </c>
      <c r="G1842" s="8">
        <v>12124</v>
      </c>
      <c r="H1842">
        <v>505</v>
      </c>
      <c r="I1842">
        <v>145</v>
      </c>
      <c r="P1842" s="4"/>
    </row>
    <row r="1843" spans="3:16" x14ac:dyDescent="0.3">
      <c r="C1843" t="s">
        <v>35</v>
      </c>
      <c r="D1843" t="s">
        <v>22</v>
      </c>
      <c r="E1843" t="s">
        <v>56</v>
      </c>
      <c r="F1843" s="3">
        <v>44758</v>
      </c>
      <c r="G1843" s="8">
        <v>19404</v>
      </c>
      <c r="H1843">
        <v>131</v>
      </c>
      <c r="I1843">
        <v>211</v>
      </c>
      <c r="P1843" s="4"/>
    </row>
    <row r="1844" spans="3:16" x14ac:dyDescent="0.3">
      <c r="C1844" t="s">
        <v>44</v>
      </c>
      <c r="D1844" t="s">
        <v>20</v>
      </c>
      <c r="E1844" t="s">
        <v>61</v>
      </c>
      <c r="F1844" s="3">
        <v>44758</v>
      </c>
      <c r="G1844" s="8">
        <v>18172</v>
      </c>
      <c r="H1844">
        <v>364</v>
      </c>
      <c r="I1844">
        <v>240</v>
      </c>
      <c r="P1844" s="4"/>
    </row>
    <row r="1845" spans="3:16" x14ac:dyDescent="0.3">
      <c r="C1845" t="s">
        <v>42</v>
      </c>
      <c r="D1845" t="s">
        <v>19</v>
      </c>
      <c r="E1845" t="s">
        <v>72</v>
      </c>
      <c r="F1845" s="3">
        <v>44761</v>
      </c>
      <c r="G1845" s="8">
        <v>12432</v>
      </c>
      <c r="H1845">
        <v>210</v>
      </c>
      <c r="I1845">
        <v>389</v>
      </c>
      <c r="P1845" s="4"/>
    </row>
    <row r="1846" spans="3:16" x14ac:dyDescent="0.3">
      <c r="C1846" t="s">
        <v>45</v>
      </c>
      <c r="D1846" t="s">
        <v>20</v>
      </c>
      <c r="E1846" t="s">
        <v>66</v>
      </c>
      <c r="F1846" s="3">
        <v>44761</v>
      </c>
      <c r="G1846" s="8">
        <v>14252</v>
      </c>
      <c r="H1846">
        <v>69</v>
      </c>
      <c r="I1846">
        <v>128</v>
      </c>
      <c r="P1846" s="4"/>
    </row>
    <row r="1847" spans="3:16" x14ac:dyDescent="0.3">
      <c r="C1847" t="s">
        <v>52</v>
      </c>
      <c r="D1847" t="s">
        <v>22</v>
      </c>
      <c r="E1847" t="s">
        <v>57</v>
      </c>
      <c r="F1847" s="3">
        <v>44761</v>
      </c>
      <c r="G1847" s="8">
        <v>35924</v>
      </c>
      <c r="H1847">
        <v>173</v>
      </c>
      <c r="I1847">
        <v>499</v>
      </c>
      <c r="P1847" s="4"/>
    </row>
    <row r="1848" spans="3:16" x14ac:dyDescent="0.3">
      <c r="C1848" t="s">
        <v>37</v>
      </c>
      <c r="D1848" t="s">
        <v>23</v>
      </c>
      <c r="E1848" t="s">
        <v>66</v>
      </c>
      <c r="F1848" s="3">
        <v>44761</v>
      </c>
      <c r="G1848" s="8">
        <v>3332</v>
      </c>
      <c r="H1848">
        <v>105</v>
      </c>
      <c r="I1848">
        <v>34</v>
      </c>
      <c r="P1848" s="4"/>
    </row>
    <row r="1849" spans="3:16" x14ac:dyDescent="0.3">
      <c r="C1849" t="s">
        <v>51</v>
      </c>
      <c r="D1849" t="s">
        <v>23</v>
      </c>
      <c r="E1849" t="s">
        <v>69</v>
      </c>
      <c r="F1849" s="3">
        <v>44761</v>
      </c>
      <c r="G1849" s="8">
        <v>16660</v>
      </c>
      <c r="H1849">
        <v>20</v>
      </c>
      <c r="I1849">
        <v>155</v>
      </c>
      <c r="P1849" s="4"/>
    </row>
    <row r="1850" spans="3:16" x14ac:dyDescent="0.3">
      <c r="C1850" t="s">
        <v>37</v>
      </c>
      <c r="D1850" t="s">
        <v>25</v>
      </c>
      <c r="E1850" t="s">
        <v>66</v>
      </c>
      <c r="F1850" s="3">
        <v>44761</v>
      </c>
      <c r="G1850" s="8">
        <v>3584</v>
      </c>
      <c r="H1850">
        <v>211</v>
      </c>
      <c r="I1850">
        <v>36</v>
      </c>
      <c r="P1850" s="4"/>
    </row>
    <row r="1851" spans="3:16" x14ac:dyDescent="0.3">
      <c r="C1851" t="s">
        <v>37</v>
      </c>
      <c r="D1851" t="s">
        <v>23</v>
      </c>
      <c r="E1851" t="s">
        <v>72</v>
      </c>
      <c r="F1851" s="3">
        <v>44761</v>
      </c>
      <c r="G1851" s="8">
        <v>51772</v>
      </c>
      <c r="H1851">
        <v>9</v>
      </c>
      <c r="I1851">
        <v>925</v>
      </c>
      <c r="P1851" s="4"/>
    </row>
    <row r="1852" spans="3:16" x14ac:dyDescent="0.3">
      <c r="C1852" t="s">
        <v>40</v>
      </c>
      <c r="D1852" t="s">
        <v>22</v>
      </c>
      <c r="E1852" t="s">
        <v>71</v>
      </c>
      <c r="F1852" s="3">
        <v>44761</v>
      </c>
      <c r="G1852" s="8">
        <v>15931.999999999998</v>
      </c>
      <c r="H1852">
        <v>327</v>
      </c>
      <c r="I1852">
        <v>182</v>
      </c>
      <c r="P1852" s="4"/>
    </row>
    <row r="1853" spans="3:16" x14ac:dyDescent="0.3">
      <c r="C1853" t="s">
        <v>44</v>
      </c>
      <c r="D1853" t="s">
        <v>19</v>
      </c>
      <c r="E1853" t="s">
        <v>55</v>
      </c>
      <c r="F1853" s="3">
        <v>44762</v>
      </c>
      <c r="G1853" s="8">
        <v>16100</v>
      </c>
      <c r="H1853">
        <v>73</v>
      </c>
      <c r="I1853">
        <v>161</v>
      </c>
      <c r="P1853" s="4"/>
    </row>
    <row r="1854" spans="3:16" x14ac:dyDescent="0.3">
      <c r="C1854" t="s">
        <v>29</v>
      </c>
      <c r="D1854" t="s">
        <v>25</v>
      </c>
      <c r="E1854" t="s">
        <v>71</v>
      </c>
      <c r="F1854" s="3">
        <v>44762</v>
      </c>
      <c r="G1854" s="8">
        <v>19236</v>
      </c>
      <c r="H1854">
        <v>169</v>
      </c>
      <c r="I1854">
        <v>241</v>
      </c>
      <c r="P1854" s="4"/>
    </row>
    <row r="1855" spans="3:16" x14ac:dyDescent="0.3">
      <c r="C1855" t="s">
        <v>42</v>
      </c>
      <c r="D1855" t="s">
        <v>19</v>
      </c>
      <c r="E1855" t="s">
        <v>61</v>
      </c>
      <c r="F1855" s="3">
        <v>44762</v>
      </c>
      <c r="G1855" s="8">
        <v>25592</v>
      </c>
      <c r="H1855">
        <v>106</v>
      </c>
      <c r="I1855">
        <v>400</v>
      </c>
      <c r="P1855" s="4"/>
    </row>
    <row r="1856" spans="3:16" x14ac:dyDescent="0.3">
      <c r="C1856" t="s">
        <v>45</v>
      </c>
      <c r="D1856" t="s">
        <v>21</v>
      </c>
      <c r="E1856" t="s">
        <v>67</v>
      </c>
      <c r="F1856" s="3">
        <v>44762</v>
      </c>
      <c r="G1856" s="8">
        <v>9548</v>
      </c>
      <c r="H1856">
        <v>160</v>
      </c>
      <c r="I1856">
        <v>171</v>
      </c>
      <c r="P1856" s="4"/>
    </row>
    <row r="1857" spans="3:16" x14ac:dyDescent="0.3">
      <c r="C1857" t="s">
        <v>33</v>
      </c>
      <c r="D1857" t="s">
        <v>22</v>
      </c>
      <c r="E1857" t="s">
        <v>72</v>
      </c>
      <c r="F1857" s="3">
        <v>44762</v>
      </c>
      <c r="G1857" s="8">
        <v>23156</v>
      </c>
      <c r="H1857">
        <v>245</v>
      </c>
      <c r="I1857">
        <v>446</v>
      </c>
      <c r="P1857" s="4"/>
    </row>
    <row r="1858" spans="3:16" x14ac:dyDescent="0.3">
      <c r="C1858" t="s">
        <v>34</v>
      </c>
      <c r="D1858" t="s">
        <v>21</v>
      </c>
      <c r="E1858" t="s">
        <v>69</v>
      </c>
      <c r="F1858" s="3">
        <v>44762</v>
      </c>
      <c r="G1858" s="8">
        <v>27076</v>
      </c>
      <c r="H1858">
        <v>60</v>
      </c>
      <c r="I1858">
        <v>219</v>
      </c>
      <c r="P1858" s="4"/>
    </row>
    <row r="1859" spans="3:16" x14ac:dyDescent="0.3">
      <c r="C1859" t="s">
        <v>35</v>
      </c>
      <c r="D1859" t="s">
        <v>20</v>
      </c>
      <c r="E1859" t="s">
        <v>60</v>
      </c>
      <c r="F1859" s="3">
        <v>44762</v>
      </c>
      <c r="G1859" s="8">
        <v>12992</v>
      </c>
      <c r="H1859">
        <v>113</v>
      </c>
      <c r="I1859">
        <v>271</v>
      </c>
      <c r="P1859" s="4"/>
    </row>
    <row r="1860" spans="3:16" x14ac:dyDescent="0.3">
      <c r="C1860" t="s">
        <v>38</v>
      </c>
      <c r="D1860" t="s">
        <v>23</v>
      </c>
      <c r="E1860" t="s">
        <v>63</v>
      </c>
      <c r="F1860" s="3">
        <v>44762</v>
      </c>
      <c r="G1860" s="8">
        <v>45892</v>
      </c>
      <c r="H1860">
        <v>290</v>
      </c>
      <c r="I1860">
        <v>499</v>
      </c>
      <c r="P1860" s="4"/>
    </row>
    <row r="1861" spans="3:16" x14ac:dyDescent="0.3">
      <c r="C1861" t="s">
        <v>29</v>
      </c>
      <c r="D1861" t="s">
        <v>22</v>
      </c>
      <c r="E1861" t="s">
        <v>57</v>
      </c>
      <c r="F1861" s="3">
        <v>44762</v>
      </c>
      <c r="G1861" s="8">
        <v>3276</v>
      </c>
      <c r="H1861">
        <v>135</v>
      </c>
      <c r="I1861">
        <v>49</v>
      </c>
      <c r="P1861" s="4"/>
    </row>
    <row r="1862" spans="3:16" x14ac:dyDescent="0.3">
      <c r="C1862" t="s">
        <v>33</v>
      </c>
      <c r="D1862" t="s">
        <v>21</v>
      </c>
      <c r="E1862" t="s">
        <v>68</v>
      </c>
      <c r="F1862" s="3">
        <v>44762</v>
      </c>
      <c r="G1862" s="8">
        <v>24780</v>
      </c>
      <c r="H1862">
        <v>66</v>
      </c>
      <c r="I1862">
        <v>239</v>
      </c>
      <c r="P1862" s="4"/>
    </row>
    <row r="1863" spans="3:16" x14ac:dyDescent="0.3">
      <c r="C1863" t="s">
        <v>37</v>
      </c>
      <c r="D1863" t="s">
        <v>21</v>
      </c>
      <c r="E1863" t="s">
        <v>68</v>
      </c>
      <c r="F1863" s="3">
        <v>44762</v>
      </c>
      <c r="G1863" s="8">
        <v>11844</v>
      </c>
      <c r="H1863">
        <v>24</v>
      </c>
      <c r="I1863">
        <v>119</v>
      </c>
      <c r="P1863" s="4"/>
    </row>
    <row r="1864" spans="3:16" x14ac:dyDescent="0.3">
      <c r="C1864" t="s">
        <v>43</v>
      </c>
      <c r="D1864" t="s">
        <v>19</v>
      </c>
      <c r="E1864" t="s">
        <v>55</v>
      </c>
      <c r="F1864" s="3">
        <v>44762</v>
      </c>
      <c r="G1864" s="8">
        <v>13440</v>
      </c>
      <c r="H1864">
        <v>247</v>
      </c>
      <c r="I1864">
        <v>147</v>
      </c>
      <c r="P1864" s="4"/>
    </row>
    <row r="1865" spans="3:16" x14ac:dyDescent="0.3">
      <c r="C1865" t="s">
        <v>42</v>
      </c>
      <c r="D1865" t="s">
        <v>21</v>
      </c>
      <c r="E1865" t="s">
        <v>70</v>
      </c>
      <c r="F1865" s="3">
        <v>44762</v>
      </c>
      <c r="G1865" s="8">
        <v>40236</v>
      </c>
      <c r="H1865">
        <v>284</v>
      </c>
      <c r="I1865">
        <v>592</v>
      </c>
      <c r="P1865" s="4"/>
    </row>
    <row r="1866" spans="3:16" x14ac:dyDescent="0.3">
      <c r="C1866" t="s">
        <v>40</v>
      </c>
      <c r="D1866" t="s">
        <v>20</v>
      </c>
      <c r="E1866" t="s">
        <v>55</v>
      </c>
      <c r="F1866" s="3">
        <v>44762</v>
      </c>
      <c r="G1866" s="8">
        <v>21028</v>
      </c>
      <c r="H1866">
        <v>278</v>
      </c>
      <c r="I1866">
        <v>229</v>
      </c>
      <c r="P1866" s="4"/>
    </row>
    <row r="1867" spans="3:16" x14ac:dyDescent="0.3">
      <c r="C1867" t="s">
        <v>36</v>
      </c>
      <c r="D1867" t="s">
        <v>21</v>
      </c>
      <c r="E1867" t="s">
        <v>67</v>
      </c>
      <c r="F1867" s="3">
        <v>44763</v>
      </c>
      <c r="G1867" s="8">
        <v>6384</v>
      </c>
      <c r="H1867">
        <v>244</v>
      </c>
      <c r="I1867">
        <v>84</v>
      </c>
      <c r="P1867" s="4"/>
    </row>
    <row r="1868" spans="3:16" x14ac:dyDescent="0.3">
      <c r="C1868" t="s">
        <v>43</v>
      </c>
      <c r="D1868" t="s">
        <v>22</v>
      </c>
      <c r="E1868" t="s">
        <v>73</v>
      </c>
      <c r="F1868" s="3">
        <v>44763</v>
      </c>
      <c r="G1868" s="8">
        <v>33264</v>
      </c>
      <c r="H1868">
        <v>85</v>
      </c>
      <c r="I1868">
        <v>320</v>
      </c>
      <c r="P1868" s="4"/>
    </row>
    <row r="1869" spans="3:16" x14ac:dyDescent="0.3">
      <c r="C1869" t="s">
        <v>29</v>
      </c>
      <c r="D1869" t="s">
        <v>20</v>
      </c>
      <c r="E1869" t="s">
        <v>59</v>
      </c>
      <c r="F1869" s="3">
        <v>44763</v>
      </c>
      <c r="G1869" s="8">
        <v>13132</v>
      </c>
      <c r="H1869">
        <v>356</v>
      </c>
      <c r="I1869">
        <v>235</v>
      </c>
      <c r="P1869" s="4"/>
    </row>
    <row r="1870" spans="3:16" x14ac:dyDescent="0.3">
      <c r="C1870" t="s">
        <v>43</v>
      </c>
      <c r="D1870" t="s">
        <v>22</v>
      </c>
      <c r="E1870" t="s">
        <v>64</v>
      </c>
      <c r="F1870" s="3">
        <v>44763</v>
      </c>
      <c r="G1870" s="8">
        <v>26908</v>
      </c>
      <c r="H1870">
        <v>113</v>
      </c>
      <c r="I1870">
        <v>217</v>
      </c>
      <c r="P1870" s="4"/>
    </row>
    <row r="1871" spans="3:16" x14ac:dyDescent="0.3">
      <c r="C1871" t="s">
        <v>41</v>
      </c>
      <c r="D1871" t="s">
        <v>19</v>
      </c>
      <c r="E1871" t="s">
        <v>56</v>
      </c>
      <c r="F1871" s="3">
        <v>44763</v>
      </c>
      <c r="G1871" s="8">
        <v>5376</v>
      </c>
      <c r="H1871">
        <v>252</v>
      </c>
      <c r="I1871">
        <v>68</v>
      </c>
      <c r="P1871" s="4"/>
    </row>
    <row r="1872" spans="3:16" x14ac:dyDescent="0.3">
      <c r="C1872" t="s">
        <v>31</v>
      </c>
      <c r="D1872" t="s">
        <v>19</v>
      </c>
      <c r="E1872" t="s">
        <v>58</v>
      </c>
      <c r="F1872" s="3">
        <v>44763</v>
      </c>
      <c r="G1872" s="8">
        <v>19096</v>
      </c>
      <c r="H1872">
        <v>72</v>
      </c>
      <c r="I1872">
        <v>319</v>
      </c>
      <c r="P1872" s="4"/>
    </row>
    <row r="1873" spans="3:16" x14ac:dyDescent="0.3">
      <c r="C1873" t="s">
        <v>43</v>
      </c>
      <c r="D1873" t="s">
        <v>21</v>
      </c>
      <c r="E1873" t="s">
        <v>54</v>
      </c>
      <c r="F1873" s="3">
        <v>44763</v>
      </c>
      <c r="G1873" s="8">
        <v>1596</v>
      </c>
      <c r="H1873">
        <v>243</v>
      </c>
      <c r="I1873">
        <v>14</v>
      </c>
      <c r="P1873" s="4"/>
    </row>
    <row r="1874" spans="3:16" x14ac:dyDescent="0.3">
      <c r="C1874" t="s">
        <v>34</v>
      </c>
      <c r="D1874" t="s">
        <v>19</v>
      </c>
      <c r="E1874" t="s">
        <v>54</v>
      </c>
      <c r="F1874" s="3">
        <v>44763</v>
      </c>
      <c r="G1874" s="8">
        <v>12096</v>
      </c>
      <c r="H1874">
        <v>301</v>
      </c>
      <c r="I1874">
        <v>121</v>
      </c>
      <c r="P1874" s="4"/>
    </row>
    <row r="1875" spans="3:16" x14ac:dyDescent="0.3">
      <c r="C1875" t="s">
        <v>44</v>
      </c>
      <c r="D1875" t="s">
        <v>19</v>
      </c>
      <c r="E1875" t="s">
        <v>70</v>
      </c>
      <c r="F1875" s="3">
        <v>44763</v>
      </c>
      <c r="G1875" s="8">
        <v>2408</v>
      </c>
      <c r="H1875">
        <v>126</v>
      </c>
      <c r="I1875">
        <v>41</v>
      </c>
      <c r="P1875" s="4"/>
    </row>
    <row r="1876" spans="3:16" x14ac:dyDescent="0.3">
      <c r="C1876" t="s">
        <v>46</v>
      </c>
      <c r="D1876" t="s">
        <v>22</v>
      </c>
      <c r="E1876" t="s">
        <v>62</v>
      </c>
      <c r="F1876" s="3">
        <v>44763</v>
      </c>
      <c r="G1876" s="8">
        <v>34692</v>
      </c>
      <c r="H1876">
        <v>94</v>
      </c>
      <c r="I1876">
        <v>434</v>
      </c>
      <c r="P1876" s="4"/>
    </row>
    <row r="1877" spans="3:16" x14ac:dyDescent="0.3">
      <c r="C1877" t="s">
        <v>47</v>
      </c>
      <c r="D1877" t="s">
        <v>19</v>
      </c>
      <c r="E1877" t="s">
        <v>67</v>
      </c>
      <c r="F1877" s="3">
        <v>44763</v>
      </c>
      <c r="G1877" s="8">
        <v>49616</v>
      </c>
      <c r="H1877">
        <v>192</v>
      </c>
      <c r="I1877">
        <v>591</v>
      </c>
      <c r="P1877" s="4"/>
    </row>
    <row r="1878" spans="3:16" x14ac:dyDescent="0.3">
      <c r="C1878" t="s">
        <v>32</v>
      </c>
      <c r="D1878" t="s">
        <v>23</v>
      </c>
      <c r="E1878" t="s">
        <v>59</v>
      </c>
      <c r="F1878" s="3">
        <v>44763</v>
      </c>
      <c r="G1878" s="8">
        <v>38164</v>
      </c>
      <c r="H1878">
        <v>54</v>
      </c>
      <c r="I1878">
        <v>637</v>
      </c>
      <c r="P1878" s="4"/>
    </row>
    <row r="1879" spans="3:16" x14ac:dyDescent="0.3">
      <c r="C1879" t="s">
        <v>47</v>
      </c>
      <c r="D1879" t="s">
        <v>21</v>
      </c>
      <c r="E1879" t="s">
        <v>70</v>
      </c>
      <c r="F1879" s="3">
        <v>44763</v>
      </c>
      <c r="G1879" s="8">
        <v>1932</v>
      </c>
      <c r="H1879">
        <v>180</v>
      </c>
      <c r="I1879">
        <v>25</v>
      </c>
      <c r="P1879" s="4"/>
    </row>
    <row r="1880" spans="3:16" x14ac:dyDescent="0.3">
      <c r="C1880" t="s">
        <v>32</v>
      </c>
      <c r="D1880" t="s">
        <v>25</v>
      </c>
      <c r="E1880" t="s">
        <v>66</v>
      </c>
      <c r="F1880" s="3">
        <v>44763</v>
      </c>
      <c r="G1880" s="8">
        <v>10836</v>
      </c>
      <c r="H1880">
        <v>173</v>
      </c>
      <c r="I1880">
        <v>97</v>
      </c>
      <c r="P1880" s="4"/>
    </row>
    <row r="1881" spans="3:16" x14ac:dyDescent="0.3">
      <c r="C1881" t="s">
        <v>38</v>
      </c>
      <c r="D1881" t="s">
        <v>20</v>
      </c>
      <c r="E1881" t="s">
        <v>57</v>
      </c>
      <c r="F1881" s="3">
        <v>44763</v>
      </c>
      <c r="G1881" s="8">
        <v>43932</v>
      </c>
      <c r="H1881">
        <v>68</v>
      </c>
      <c r="I1881">
        <v>687</v>
      </c>
      <c r="P1881" s="4"/>
    </row>
    <row r="1882" spans="3:16" x14ac:dyDescent="0.3">
      <c r="C1882" t="s">
        <v>51</v>
      </c>
      <c r="D1882" t="s">
        <v>25</v>
      </c>
      <c r="E1882" t="s">
        <v>69</v>
      </c>
      <c r="F1882" s="3">
        <v>44764</v>
      </c>
      <c r="G1882" s="8">
        <v>17304</v>
      </c>
      <c r="H1882">
        <v>183</v>
      </c>
      <c r="I1882">
        <v>140</v>
      </c>
      <c r="P1882" s="4"/>
    </row>
    <row r="1883" spans="3:16" x14ac:dyDescent="0.3">
      <c r="C1883" t="s">
        <v>43</v>
      </c>
      <c r="D1883" t="s">
        <v>25</v>
      </c>
      <c r="E1883" t="s">
        <v>58</v>
      </c>
      <c r="F1883" s="3">
        <v>44764</v>
      </c>
      <c r="G1883" s="8">
        <v>448</v>
      </c>
      <c r="H1883">
        <v>89</v>
      </c>
      <c r="I1883">
        <v>7</v>
      </c>
      <c r="P1883" s="4"/>
    </row>
    <row r="1884" spans="3:16" x14ac:dyDescent="0.3">
      <c r="C1884" t="s">
        <v>33</v>
      </c>
      <c r="D1884" t="s">
        <v>21</v>
      </c>
      <c r="E1884" t="s">
        <v>72</v>
      </c>
      <c r="F1884" s="3">
        <v>44764</v>
      </c>
      <c r="G1884" s="8">
        <v>22260</v>
      </c>
      <c r="H1884">
        <v>39</v>
      </c>
      <c r="I1884">
        <v>619</v>
      </c>
      <c r="P1884" s="4"/>
    </row>
    <row r="1885" spans="3:16" x14ac:dyDescent="0.3">
      <c r="C1885" t="s">
        <v>33</v>
      </c>
      <c r="D1885" t="s">
        <v>19</v>
      </c>
      <c r="E1885" t="s">
        <v>61</v>
      </c>
      <c r="F1885" s="3">
        <v>44764</v>
      </c>
      <c r="G1885" s="8">
        <v>39592</v>
      </c>
      <c r="H1885">
        <v>110</v>
      </c>
      <c r="I1885">
        <v>1100</v>
      </c>
      <c r="P1885" s="4"/>
    </row>
    <row r="1886" spans="3:16" x14ac:dyDescent="0.3">
      <c r="C1886" t="s">
        <v>50</v>
      </c>
      <c r="D1886" t="s">
        <v>21</v>
      </c>
      <c r="E1886" t="s">
        <v>64</v>
      </c>
      <c r="F1886" s="3">
        <v>44764</v>
      </c>
      <c r="G1886" s="8">
        <v>1904</v>
      </c>
      <c r="H1886">
        <v>176</v>
      </c>
      <c r="I1886">
        <v>20</v>
      </c>
      <c r="P1886" s="4"/>
    </row>
    <row r="1887" spans="3:16" x14ac:dyDescent="0.3">
      <c r="C1887" t="s">
        <v>52</v>
      </c>
      <c r="D1887" t="s">
        <v>21</v>
      </c>
      <c r="E1887" t="s">
        <v>59</v>
      </c>
      <c r="F1887" s="3">
        <v>44764</v>
      </c>
      <c r="G1887" s="8">
        <v>18396</v>
      </c>
      <c r="H1887">
        <v>197</v>
      </c>
      <c r="I1887">
        <v>329</v>
      </c>
      <c r="P1887" s="4"/>
    </row>
    <row r="1888" spans="3:16" x14ac:dyDescent="0.3">
      <c r="C1888" t="s">
        <v>31</v>
      </c>
      <c r="D1888" t="s">
        <v>21</v>
      </c>
      <c r="E1888" t="s">
        <v>60</v>
      </c>
      <c r="F1888" s="3">
        <v>44764</v>
      </c>
      <c r="G1888" s="8">
        <v>12124</v>
      </c>
      <c r="H1888">
        <v>113</v>
      </c>
      <c r="I1888">
        <v>190</v>
      </c>
      <c r="P1888" s="4"/>
    </row>
    <row r="1889" spans="3:16" x14ac:dyDescent="0.3">
      <c r="C1889" t="s">
        <v>29</v>
      </c>
      <c r="D1889" t="s">
        <v>20</v>
      </c>
      <c r="E1889" t="s">
        <v>64</v>
      </c>
      <c r="F1889" s="3">
        <v>44764</v>
      </c>
      <c r="G1889" s="8">
        <v>20832</v>
      </c>
      <c r="H1889">
        <v>124</v>
      </c>
      <c r="I1889">
        <v>186</v>
      </c>
      <c r="P1889" s="4"/>
    </row>
    <row r="1890" spans="3:16" x14ac:dyDescent="0.3">
      <c r="C1890" t="s">
        <v>32</v>
      </c>
      <c r="D1890" t="s">
        <v>21</v>
      </c>
      <c r="E1890" t="s">
        <v>62</v>
      </c>
      <c r="F1890" s="3">
        <v>44764</v>
      </c>
      <c r="G1890" s="8">
        <v>23492</v>
      </c>
      <c r="H1890">
        <v>185</v>
      </c>
      <c r="I1890">
        <v>267</v>
      </c>
      <c r="P1890" s="4"/>
    </row>
    <row r="1891" spans="3:16" x14ac:dyDescent="0.3">
      <c r="C1891" t="s">
        <v>43</v>
      </c>
      <c r="D1891" t="s">
        <v>22</v>
      </c>
      <c r="E1891" t="s">
        <v>55</v>
      </c>
      <c r="F1891" s="3">
        <v>44764</v>
      </c>
      <c r="G1891" s="8">
        <v>67872</v>
      </c>
      <c r="H1891">
        <v>139</v>
      </c>
      <c r="I1891">
        <v>653</v>
      </c>
      <c r="P1891" s="4"/>
    </row>
    <row r="1892" spans="3:16" x14ac:dyDescent="0.3">
      <c r="C1892" t="s">
        <v>48</v>
      </c>
      <c r="D1892" t="s">
        <v>21</v>
      </c>
      <c r="E1892" t="s">
        <v>62</v>
      </c>
      <c r="F1892" s="3">
        <v>44764</v>
      </c>
      <c r="G1892" s="8">
        <v>50540</v>
      </c>
      <c r="H1892">
        <v>78</v>
      </c>
      <c r="I1892">
        <v>903</v>
      </c>
      <c r="P1892" s="4"/>
    </row>
    <row r="1893" spans="3:16" x14ac:dyDescent="0.3">
      <c r="C1893" t="s">
        <v>44</v>
      </c>
      <c r="D1893" t="s">
        <v>25</v>
      </c>
      <c r="E1893" t="s">
        <v>71</v>
      </c>
      <c r="F1893" s="3">
        <v>44764</v>
      </c>
      <c r="G1893" s="8">
        <v>2268</v>
      </c>
      <c r="H1893">
        <v>120</v>
      </c>
      <c r="I1893">
        <v>34</v>
      </c>
      <c r="P1893" s="4"/>
    </row>
    <row r="1894" spans="3:16" x14ac:dyDescent="0.3">
      <c r="C1894" t="s">
        <v>37</v>
      </c>
      <c r="D1894" t="s">
        <v>20</v>
      </c>
      <c r="E1894" t="s">
        <v>63</v>
      </c>
      <c r="F1894" s="3">
        <v>44764</v>
      </c>
      <c r="G1894" s="8">
        <v>32984</v>
      </c>
      <c r="H1894">
        <v>383</v>
      </c>
      <c r="I1894">
        <v>330</v>
      </c>
      <c r="P1894" s="4"/>
    </row>
    <row r="1895" spans="3:16" x14ac:dyDescent="0.3">
      <c r="C1895" t="s">
        <v>48</v>
      </c>
      <c r="D1895" t="s">
        <v>25</v>
      </c>
      <c r="E1895" t="s">
        <v>53</v>
      </c>
      <c r="F1895" s="3">
        <v>44765</v>
      </c>
      <c r="G1895" s="8">
        <v>12404</v>
      </c>
      <c r="H1895">
        <v>232</v>
      </c>
      <c r="I1895">
        <v>239</v>
      </c>
      <c r="P1895" s="4"/>
    </row>
    <row r="1896" spans="3:16" x14ac:dyDescent="0.3">
      <c r="C1896" t="s">
        <v>34</v>
      </c>
      <c r="D1896" t="s">
        <v>23</v>
      </c>
      <c r="E1896" t="s">
        <v>67</v>
      </c>
      <c r="F1896" s="3">
        <v>44765</v>
      </c>
      <c r="G1896" s="8">
        <v>17304</v>
      </c>
      <c r="H1896">
        <v>221</v>
      </c>
      <c r="I1896">
        <v>228</v>
      </c>
      <c r="P1896" s="4"/>
    </row>
    <row r="1897" spans="3:16" x14ac:dyDescent="0.3">
      <c r="C1897" t="s">
        <v>45</v>
      </c>
      <c r="D1897" t="s">
        <v>25</v>
      </c>
      <c r="E1897" t="s">
        <v>59</v>
      </c>
      <c r="F1897" s="3">
        <v>44765</v>
      </c>
      <c r="G1897" s="8">
        <v>21504</v>
      </c>
      <c r="H1897">
        <v>114</v>
      </c>
      <c r="I1897">
        <v>317</v>
      </c>
      <c r="P1897" s="4"/>
    </row>
    <row r="1898" spans="3:16" x14ac:dyDescent="0.3">
      <c r="C1898" t="s">
        <v>37</v>
      </c>
      <c r="D1898" t="s">
        <v>25</v>
      </c>
      <c r="E1898" t="s">
        <v>55</v>
      </c>
      <c r="F1898" s="3">
        <v>44765</v>
      </c>
      <c r="G1898" s="8">
        <v>8960</v>
      </c>
      <c r="H1898">
        <v>9</v>
      </c>
      <c r="I1898">
        <v>102</v>
      </c>
      <c r="P1898" s="4"/>
    </row>
    <row r="1899" spans="3:16" x14ac:dyDescent="0.3">
      <c r="C1899" t="s">
        <v>36</v>
      </c>
      <c r="D1899" t="s">
        <v>20</v>
      </c>
      <c r="E1899" t="s">
        <v>65</v>
      </c>
      <c r="F1899" s="3">
        <v>44765</v>
      </c>
      <c r="G1899" s="8">
        <v>3135.9999999999995</v>
      </c>
      <c r="H1899">
        <v>118</v>
      </c>
      <c r="I1899">
        <v>44</v>
      </c>
      <c r="P1899" s="4"/>
    </row>
    <row r="1900" spans="3:16" x14ac:dyDescent="0.3">
      <c r="C1900" t="s">
        <v>28</v>
      </c>
      <c r="D1900" t="s">
        <v>23</v>
      </c>
      <c r="E1900" t="s">
        <v>70</v>
      </c>
      <c r="F1900" s="3">
        <v>44768</v>
      </c>
      <c r="G1900" s="8">
        <v>8960</v>
      </c>
      <c r="H1900">
        <v>198</v>
      </c>
      <c r="I1900">
        <v>118</v>
      </c>
      <c r="P1900" s="4"/>
    </row>
    <row r="1901" spans="3:16" x14ac:dyDescent="0.3">
      <c r="C1901" t="s">
        <v>28</v>
      </c>
      <c r="D1901" t="s">
        <v>23</v>
      </c>
      <c r="E1901" t="s">
        <v>68</v>
      </c>
      <c r="F1901" s="3">
        <v>44768</v>
      </c>
      <c r="G1901" s="8">
        <v>26572</v>
      </c>
      <c r="H1901">
        <v>352</v>
      </c>
      <c r="I1901">
        <v>266</v>
      </c>
      <c r="P1901" s="4"/>
    </row>
    <row r="1902" spans="3:16" x14ac:dyDescent="0.3">
      <c r="C1902" t="s">
        <v>30</v>
      </c>
      <c r="D1902" t="s">
        <v>21</v>
      </c>
      <c r="E1902" t="s">
        <v>67</v>
      </c>
      <c r="F1902" s="3">
        <v>44768</v>
      </c>
      <c r="G1902" s="8">
        <v>17836</v>
      </c>
      <c r="H1902">
        <v>186</v>
      </c>
      <c r="I1902">
        <v>235</v>
      </c>
      <c r="P1902" s="4"/>
    </row>
    <row r="1903" spans="3:16" x14ac:dyDescent="0.3">
      <c r="C1903" t="s">
        <v>45</v>
      </c>
      <c r="D1903" t="s">
        <v>23</v>
      </c>
      <c r="E1903" t="s">
        <v>62</v>
      </c>
      <c r="F1903" s="3">
        <v>44768</v>
      </c>
      <c r="G1903" s="8">
        <v>26852.000000000004</v>
      </c>
      <c r="H1903">
        <v>286</v>
      </c>
      <c r="I1903">
        <v>373</v>
      </c>
      <c r="P1903" s="4"/>
    </row>
    <row r="1904" spans="3:16" x14ac:dyDescent="0.3">
      <c r="C1904" t="s">
        <v>42</v>
      </c>
      <c r="D1904" t="s">
        <v>23</v>
      </c>
      <c r="E1904" t="s">
        <v>55</v>
      </c>
      <c r="F1904" s="3">
        <v>44768</v>
      </c>
      <c r="G1904" s="8">
        <v>12432</v>
      </c>
      <c r="H1904">
        <v>169</v>
      </c>
      <c r="I1904">
        <v>116</v>
      </c>
      <c r="P1904" s="4"/>
    </row>
    <row r="1905" spans="3:16" x14ac:dyDescent="0.3">
      <c r="C1905" t="s">
        <v>41</v>
      </c>
      <c r="D1905" t="s">
        <v>23</v>
      </c>
      <c r="E1905" t="s">
        <v>62</v>
      </c>
      <c r="F1905" s="3">
        <v>44768</v>
      </c>
      <c r="G1905" s="8">
        <v>44464</v>
      </c>
      <c r="H1905">
        <v>118</v>
      </c>
      <c r="I1905">
        <v>530</v>
      </c>
      <c r="P1905" s="4"/>
    </row>
    <row r="1906" spans="3:16" x14ac:dyDescent="0.3">
      <c r="C1906" t="s">
        <v>37</v>
      </c>
      <c r="D1906" t="s">
        <v>21</v>
      </c>
      <c r="E1906" t="s">
        <v>71</v>
      </c>
      <c r="F1906" s="3">
        <v>44768</v>
      </c>
      <c r="G1906" s="8">
        <v>1624</v>
      </c>
      <c r="H1906">
        <v>329</v>
      </c>
      <c r="I1906">
        <v>18</v>
      </c>
      <c r="P1906" s="4"/>
    </row>
    <row r="1907" spans="3:16" x14ac:dyDescent="0.3">
      <c r="C1907" t="s">
        <v>48</v>
      </c>
      <c r="D1907" t="s">
        <v>20</v>
      </c>
      <c r="E1907" t="s">
        <v>74</v>
      </c>
      <c r="F1907" s="3">
        <v>44768</v>
      </c>
      <c r="G1907" s="8">
        <v>24220</v>
      </c>
      <c r="H1907">
        <v>532</v>
      </c>
      <c r="I1907">
        <v>757</v>
      </c>
      <c r="P1907" s="4"/>
    </row>
    <row r="1908" spans="3:16" x14ac:dyDescent="0.3">
      <c r="C1908" t="s">
        <v>51</v>
      </c>
      <c r="D1908" t="s">
        <v>19</v>
      </c>
      <c r="E1908" t="s">
        <v>54</v>
      </c>
      <c r="F1908" s="3">
        <v>44768</v>
      </c>
      <c r="G1908" s="8">
        <v>11872</v>
      </c>
      <c r="H1908">
        <v>12</v>
      </c>
      <c r="I1908">
        <v>106</v>
      </c>
      <c r="P1908" s="4"/>
    </row>
    <row r="1909" spans="3:16" x14ac:dyDescent="0.3">
      <c r="C1909" t="s">
        <v>52</v>
      </c>
      <c r="D1909" t="s">
        <v>23</v>
      </c>
      <c r="E1909" t="s">
        <v>71</v>
      </c>
      <c r="F1909" s="3">
        <v>44769</v>
      </c>
      <c r="G1909" s="8">
        <v>21476</v>
      </c>
      <c r="H1909">
        <v>264</v>
      </c>
      <c r="I1909">
        <v>256</v>
      </c>
      <c r="P1909" s="4"/>
    </row>
    <row r="1910" spans="3:16" x14ac:dyDescent="0.3">
      <c r="C1910" t="s">
        <v>39</v>
      </c>
      <c r="D1910" t="s">
        <v>19</v>
      </c>
      <c r="E1910" t="s">
        <v>73</v>
      </c>
      <c r="F1910" s="3">
        <v>44769</v>
      </c>
      <c r="G1910" s="8">
        <v>37072</v>
      </c>
      <c r="H1910">
        <v>124</v>
      </c>
      <c r="I1910">
        <v>371</v>
      </c>
      <c r="P1910" s="4"/>
    </row>
    <row r="1911" spans="3:16" x14ac:dyDescent="0.3">
      <c r="C1911" t="s">
        <v>37</v>
      </c>
      <c r="D1911" t="s">
        <v>20</v>
      </c>
      <c r="E1911" t="s">
        <v>69</v>
      </c>
      <c r="F1911" s="3">
        <v>44769</v>
      </c>
      <c r="G1911" s="8">
        <v>30940.000000000004</v>
      </c>
      <c r="H1911">
        <v>458</v>
      </c>
      <c r="I1911">
        <v>287</v>
      </c>
      <c r="P1911" s="4"/>
    </row>
    <row r="1912" spans="3:16" x14ac:dyDescent="0.3">
      <c r="C1912" t="s">
        <v>38</v>
      </c>
      <c r="D1912" t="s">
        <v>23</v>
      </c>
      <c r="E1912" t="s">
        <v>62</v>
      </c>
      <c r="F1912" s="3">
        <v>44769</v>
      </c>
      <c r="G1912" s="8">
        <v>34160</v>
      </c>
      <c r="H1912">
        <v>390</v>
      </c>
      <c r="I1912">
        <v>407</v>
      </c>
      <c r="P1912" s="4"/>
    </row>
    <row r="1913" spans="3:16" x14ac:dyDescent="0.3">
      <c r="C1913" t="s">
        <v>48</v>
      </c>
      <c r="D1913" t="s">
        <v>21</v>
      </c>
      <c r="E1913" t="s">
        <v>67</v>
      </c>
      <c r="F1913" s="3">
        <v>44769</v>
      </c>
      <c r="G1913" s="8">
        <v>25060</v>
      </c>
      <c r="H1913">
        <v>52</v>
      </c>
      <c r="I1913">
        <v>369</v>
      </c>
      <c r="P1913" s="4"/>
    </row>
    <row r="1914" spans="3:16" x14ac:dyDescent="0.3">
      <c r="C1914" t="s">
        <v>48</v>
      </c>
      <c r="D1914" t="s">
        <v>25</v>
      </c>
      <c r="E1914" t="s">
        <v>69</v>
      </c>
      <c r="F1914" s="3">
        <v>44769</v>
      </c>
      <c r="G1914" s="8">
        <v>392</v>
      </c>
      <c r="H1914">
        <v>288</v>
      </c>
      <c r="I1914">
        <v>4</v>
      </c>
      <c r="P1914" s="4"/>
    </row>
    <row r="1915" spans="3:16" x14ac:dyDescent="0.3">
      <c r="C1915" t="s">
        <v>34</v>
      </c>
      <c r="D1915" t="s">
        <v>21</v>
      </c>
      <c r="E1915" t="s">
        <v>54</v>
      </c>
      <c r="F1915" s="3">
        <v>44769</v>
      </c>
      <c r="G1915" s="8">
        <v>28420</v>
      </c>
      <c r="H1915">
        <v>22</v>
      </c>
      <c r="I1915">
        <v>237</v>
      </c>
      <c r="P1915" s="4"/>
    </row>
    <row r="1916" spans="3:16" x14ac:dyDescent="0.3">
      <c r="C1916" t="s">
        <v>38</v>
      </c>
      <c r="D1916" t="s">
        <v>20</v>
      </c>
      <c r="E1916" t="s">
        <v>68</v>
      </c>
      <c r="F1916" s="3">
        <v>44769</v>
      </c>
      <c r="G1916" s="8">
        <v>42420</v>
      </c>
      <c r="H1916">
        <v>14</v>
      </c>
      <c r="I1916">
        <v>483</v>
      </c>
      <c r="P1916" s="4"/>
    </row>
    <row r="1917" spans="3:16" x14ac:dyDescent="0.3">
      <c r="C1917" t="s">
        <v>49</v>
      </c>
      <c r="D1917" t="s">
        <v>21</v>
      </c>
      <c r="E1917" t="s">
        <v>61</v>
      </c>
      <c r="F1917" s="3">
        <v>44769</v>
      </c>
      <c r="G1917" s="8">
        <v>81536</v>
      </c>
      <c r="H1917">
        <v>253</v>
      </c>
      <c r="I1917">
        <v>1359</v>
      </c>
      <c r="P1917" s="4"/>
    </row>
    <row r="1918" spans="3:16" x14ac:dyDescent="0.3">
      <c r="C1918" t="s">
        <v>45</v>
      </c>
      <c r="D1918" t="s">
        <v>21</v>
      </c>
      <c r="E1918" t="s">
        <v>66</v>
      </c>
      <c r="F1918" s="3">
        <v>44769</v>
      </c>
      <c r="G1918" s="8">
        <v>1456</v>
      </c>
      <c r="H1918">
        <v>79</v>
      </c>
      <c r="I1918">
        <v>15</v>
      </c>
      <c r="P1918" s="4"/>
    </row>
    <row r="1919" spans="3:16" x14ac:dyDescent="0.3">
      <c r="C1919" t="s">
        <v>41</v>
      </c>
      <c r="D1919" t="s">
        <v>22</v>
      </c>
      <c r="E1919" t="s">
        <v>64</v>
      </c>
      <c r="F1919" s="3">
        <v>44769</v>
      </c>
      <c r="G1919" s="8">
        <v>27524</v>
      </c>
      <c r="H1919">
        <v>161</v>
      </c>
      <c r="I1919">
        <v>238</v>
      </c>
      <c r="P1919" s="4"/>
    </row>
    <row r="1920" spans="3:16" x14ac:dyDescent="0.3">
      <c r="C1920" t="s">
        <v>47</v>
      </c>
      <c r="D1920" t="s">
        <v>19</v>
      </c>
      <c r="E1920" t="s">
        <v>64</v>
      </c>
      <c r="F1920" s="3">
        <v>44769</v>
      </c>
      <c r="G1920" s="8">
        <v>1932</v>
      </c>
      <c r="H1920">
        <v>48</v>
      </c>
      <c r="I1920">
        <v>20</v>
      </c>
      <c r="P1920" s="4"/>
    </row>
    <row r="1921" spans="3:16" x14ac:dyDescent="0.3">
      <c r="C1921" t="s">
        <v>45</v>
      </c>
      <c r="D1921" t="s">
        <v>20</v>
      </c>
      <c r="E1921" t="s">
        <v>67</v>
      </c>
      <c r="F1921" s="3">
        <v>44769</v>
      </c>
      <c r="G1921" s="8">
        <v>45136</v>
      </c>
      <c r="H1921">
        <v>220</v>
      </c>
      <c r="I1921">
        <v>753</v>
      </c>
      <c r="P1921" s="4"/>
    </row>
    <row r="1922" spans="3:16" x14ac:dyDescent="0.3">
      <c r="C1922" t="s">
        <v>51</v>
      </c>
      <c r="D1922" t="s">
        <v>25</v>
      </c>
      <c r="E1922" t="s">
        <v>55</v>
      </c>
      <c r="F1922" s="3">
        <v>44769</v>
      </c>
      <c r="G1922" s="8">
        <v>5796</v>
      </c>
      <c r="H1922">
        <v>113</v>
      </c>
      <c r="I1922">
        <v>52</v>
      </c>
      <c r="P1922" s="4"/>
    </row>
    <row r="1923" spans="3:16" x14ac:dyDescent="0.3">
      <c r="C1923" t="s">
        <v>32</v>
      </c>
      <c r="D1923" t="s">
        <v>20</v>
      </c>
      <c r="E1923" t="s">
        <v>71</v>
      </c>
      <c r="F1923" s="3">
        <v>44770</v>
      </c>
      <c r="G1923" s="8">
        <v>29092</v>
      </c>
      <c r="H1923">
        <v>403</v>
      </c>
      <c r="I1923">
        <v>317</v>
      </c>
      <c r="P1923" s="4"/>
    </row>
    <row r="1924" spans="3:16" x14ac:dyDescent="0.3">
      <c r="C1924" t="s">
        <v>41</v>
      </c>
      <c r="D1924" t="s">
        <v>23</v>
      </c>
      <c r="E1924" t="s">
        <v>66</v>
      </c>
      <c r="F1924" s="3">
        <v>44770</v>
      </c>
      <c r="G1924" s="8">
        <v>27664</v>
      </c>
      <c r="H1924">
        <v>309</v>
      </c>
      <c r="I1924">
        <v>277</v>
      </c>
      <c r="P1924" s="4"/>
    </row>
    <row r="1925" spans="3:16" x14ac:dyDescent="0.3">
      <c r="C1925" t="s">
        <v>46</v>
      </c>
      <c r="D1925" t="s">
        <v>20</v>
      </c>
      <c r="E1925" t="s">
        <v>61</v>
      </c>
      <c r="F1925" s="3">
        <v>44770</v>
      </c>
      <c r="G1925" s="8">
        <v>3472</v>
      </c>
      <c r="H1925">
        <v>38</v>
      </c>
      <c r="I1925">
        <v>52</v>
      </c>
      <c r="P1925" s="4"/>
    </row>
    <row r="1926" spans="3:16" x14ac:dyDescent="0.3">
      <c r="C1926" t="s">
        <v>28</v>
      </c>
      <c r="D1926" t="s">
        <v>20</v>
      </c>
      <c r="E1926" t="s">
        <v>67</v>
      </c>
      <c r="F1926" s="3">
        <v>44770</v>
      </c>
      <c r="G1926" s="8">
        <v>3808.0000000000005</v>
      </c>
      <c r="H1926">
        <v>134</v>
      </c>
      <c r="I1926">
        <v>53</v>
      </c>
      <c r="P1926" s="4"/>
    </row>
    <row r="1927" spans="3:16" x14ac:dyDescent="0.3">
      <c r="C1927" t="s">
        <v>47</v>
      </c>
      <c r="D1927" t="s">
        <v>25</v>
      </c>
      <c r="E1927" t="s">
        <v>59</v>
      </c>
      <c r="F1927" s="3">
        <v>44770</v>
      </c>
      <c r="G1927" s="8">
        <v>12879.999999999998</v>
      </c>
      <c r="H1927">
        <v>94</v>
      </c>
      <c r="I1927">
        <v>190</v>
      </c>
      <c r="P1927" s="4"/>
    </row>
    <row r="1928" spans="3:16" x14ac:dyDescent="0.3">
      <c r="C1928" t="s">
        <v>49</v>
      </c>
      <c r="D1928" t="s">
        <v>25</v>
      </c>
      <c r="E1928" t="s">
        <v>68</v>
      </c>
      <c r="F1928" s="3">
        <v>44770</v>
      </c>
      <c r="G1928" s="8">
        <v>14980.000000000002</v>
      </c>
      <c r="H1928">
        <v>187</v>
      </c>
      <c r="I1928">
        <v>209</v>
      </c>
      <c r="P1928" s="4"/>
    </row>
    <row r="1929" spans="3:16" x14ac:dyDescent="0.3">
      <c r="C1929" t="s">
        <v>31</v>
      </c>
      <c r="D1929" t="s">
        <v>23</v>
      </c>
      <c r="E1929" t="s">
        <v>70</v>
      </c>
      <c r="F1929" s="3">
        <v>44771</v>
      </c>
      <c r="G1929" s="8">
        <v>43512</v>
      </c>
      <c r="H1929">
        <v>57</v>
      </c>
      <c r="I1929">
        <v>473</v>
      </c>
      <c r="P1929" s="4"/>
    </row>
    <row r="1930" spans="3:16" x14ac:dyDescent="0.3">
      <c r="C1930" t="s">
        <v>51</v>
      </c>
      <c r="D1930" t="s">
        <v>25</v>
      </c>
      <c r="E1930" t="s">
        <v>59</v>
      </c>
      <c r="F1930" s="3">
        <v>44771</v>
      </c>
      <c r="G1930" s="8">
        <v>10612</v>
      </c>
      <c r="H1930">
        <v>266</v>
      </c>
      <c r="I1930">
        <v>295</v>
      </c>
      <c r="P1930" s="4"/>
    </row>
    <row r="1931" spans="3:16" x14ac:dyDescent="0.3">
      <c r="C1931" t="s">
        <v>44</v>
      </c>
      <c r="D1931" t="s">
        <v>21</v>
      </c>
      <c r="E1931" t="s">
        <v>68</v>
      </c>
      <c r="F1931" s="3">
        <v>44771</v>
      </c>
      <c r="G1931" s="8">
        <v>4172</v>
      </c>
      <c r="H1931">
        <v>133</v>
      </c>
      <c r="I1931">
        <v>53</v>
      </c>
      <c r="P1931" s="4"/>
    </row>
    <row r="1932" spans="3:16" x14ac:dyDescent="0.3">
      <c r="C1932" t="s">
        <v>35</v>
      </c>
      <c r="D1932" t="s">
        <v>21</v>
      </c>
      <c r="E1932" t="s">
        <v>60</v>
      </c>
      <c r="F1932" s="3">
        <v>44771</v>
      </c>
      <c r="G1932" s="8">
        <v>21028</v>
      </c>
      <c r="H1932">
        <v>63</v>
      </c>
      <c r="I1932">
        <v>526</v>
      </c>
      <c r="P1932" s="4"/>
    </row>
    <row r="1933" spans="3:16" x14ac:dyDescent="0.3">
      <c r="C1933" t="s">
        <v>48</v>
      </c>
      <c r="D1933" t="s">
        <v>22</v>
      </c>
      <c r="E1933" t="s">
        <v>57</v>
      </c>
      <c r="F1933" s="3">
        <v>44771</v>
      </c>
      <c r="G1933" s="8">
        <v>38556</v>
      </c>
      <c r="H1933">
        <v>374</v>
      </c>
      <c r="I1933">
        <v>439</v>
      </c>
      <c r="P1933" s="4"/>
    </row>
    <row r="1934" spans="3:16" x14ac:dyDescent="0.3">
      <c r="C1934" t="s">
        <v>46</v>
      </c>
      <c r="D1934" t="s">
        <v>25</v>
      </c>
      <c r="E1934" t="s">
        <v>57</v>
      </c>
      <c r="F1934" s="3">
        <v>44771</v>
      </c>
      <c r="G1934" s="8">
        <v>51800</v>
      </c>
      <c r="H1934">
        <v>249</v>
      </c>
      <c r="I1934">
        <v>720</v>
      </c>
      <c r="P1934" s="4"/>
    </row>
    <row r="1935" spans="3:16" x14ac:dyDescent="0.3">
      <c r="C1935" t="s">
        <v>28</v>
      </c>
      <c r="D1935" t="s">
        <v>19</v>
      </c>
      <c r="E1935" t="s">
        <v>74</v>
      </c>
      <c r="F1935" s="3">
        <v>44771</v>
      </c>
      <c r="G1935" s="8">
        <v>11536</v>
      </c>
      <c r="H1935">
        <v>258</v>
      </c>
      <c r="I1935">
        <v>412</v>
      </c>
      <c r="P1935" s="4"/>
    </row>
    <row r="1936" spans="3:16" x14ac:dyDescent="0.3">
      <c r="C1936" t="s">
        <v>30</v>
      </c>
      <c r="D1936" t="s">
        <v>22</v>
      </c>
      <c r="E1936" t="s">
        <v>70</v>
      </c>
      <c r="F1936" s="3">
        <v>44771</v>
      </c>
      <c r="G1936" s="8">
        <v>12096</v>
      </c>
      <c r="H1936">
        <v>340</v>
      </c>
      <c r="I1936">
        <v>132</v>
      </c>
      <c r="P1936" s="4"/>
    </row>
    <row r="1937" spans="3:16" x14ac:dyDescent="0.3">
      <c r="C1937" t="s">
        <v>30</v>
      </c>
      <c r="D1937" t="s">
        <v>25</v>
      </c>
      <c r="E1937" t="s">
        <v>70</v>
      </c>
      <c r="F1937" s="3">
        <v>44771</v>
      </c>
      <c r="G1937" s="8">
        <v>37576.000000000007</v>
      </c>
      <c r="H1937">
        <v>332</v>
      </c>
      <c r="I1937">
        <v>553</v>
      </c>
      <c r="P1937" s="4"/>
    </row>
    <row r="1938" spans="3:16" x14ac:dyDescent="0.3">
      <c r="C1938" t="s">
        <v>38</v>
      </c>
      <c r="D1938" t="s">
        <v>25</v>
      </c>
      <c r="E1938" t="s">
        <v>55</v>
      </c>
      <c r="F1938" s="3">
        <v>44771</v>
      </c>
      <c r="G1938" s="8">
        <v>15512</v>
      </c>
      <c r="H1938">
        <v>1</v>
      </c>
      <c r="I1938">
        <v>177</v>
      </c>
      <c r="P1938" s="4"/>
    </row>
    <row r="1939" spans="3:16" x14ac:dyDescent="0.3">
      <c r="C1939" t="s">
        <v>36</v>
      </c>
      <c r="D1939" t="s">
        <v>25</v>
      </c>
      <c r="E1939" t="s">
        <v>58</v>
      </c>
      <c r="F1939" s="3">
        <v>44771</v>
      </c>
      <c r="G1939" s="8">
        <v>39452</v>
      </c>
      <c r="H1939">
        <v>245</v>
      </c>
      <c r="I1939">
        <v>520</v>
      </c>
      <c r="P1939" s="4"/>
    </row>
    <row r="1940" spans="3:16" x14ac:dyDescent="0.3">
      <c r="C1940" t="s">
        <v>42</v>
      </c>
      <c r="D1940" t="s">
        <v>19</v>
      </c>
      <c r="E1940" t="s">
        <v>60</v>
      </c>
      <c r="F1940" s="3">
        <v>44771</v>
      </c>
      <c r="G1940" s="8">
        <v>13804</v>
      </c>
      <c r="H1940">
        <v>256</v>
      </c>
      <c r="I1940">
        <v>346</v>
      </c>
      <c r="P1940" s="4"/>
    </row>
    <row r="1941" spans="3:16" x14ac:dyDescent="0.3">
      <c r="C1941" t="s">
        <v>50</v>
      </c>
      <c r="D1941" t="s">
        <v>19</v>
      </c>
      <c r="E1941" t="s">
        <v>62</v>
      </c>
      <c r="F1941" s="3">
        <v>44771</v>
      </c>
      <c r="G1941" s="8">
        <v>32311.999999999996</v>
      </c>
      <c r="H1941">
        <v>136</v>
      </c>
      <c r="I1941">
        <v>385</v>
      </c>
      <c r="P1941" s="4"/>
    </row>
    <row r="1942" spans="3:16" x14ac:dyDescent="0.3">
      <c r="C1942" t="s">
        <v>47</v>
      </c>
      <c r="D1942" t="s">
        <v>21</v>
      </c>
      <c r="E1942" t="s">
        <v>68</v>
      </c>
      <c r="F1942" s="3">
        <v>44771</v>
      </c>
      <c r="G1942" s="8">
        <v>12460</v>
      </c>
      <c r="H1942">
        <v>183</v>
      </c>
      <c r="I1942">
        <v>120</v>
      </c>
      <c r="P1942" s="4"/>
    </row>
    <row r="1943" spans="3:16" x14ac:dyDescent="0.3">
      <c r="C1943" t="s">
        <v>47</v>
      </c>
      <c r="D1943" t="s">
        <v>23</v>
      </c>
      <c r="E1943" t="s">
        <v>71</v>
      </c>
      <c r="F1943" s="3">
        <v>44771</v>
      </c>
      <c r="G1943" s="8">
        <v>7923.9999999999991</v>
      </c>
      <c r="H1943">
        <v>325</v>
      </c>
      <c r="I1943">
        <v>95</v>
      </c>
      <c r="P1943" s="4"/>
    </row>
    <row r="1944" spans="3:16" x14ac:dyDescent="0.3">
      <c r="C1944" t="s">
        <v>50</v>
      </c>
      <c r="D1944" t="s">
        <v>25</v>
      </c>
      <c r="E1944" t="s">
        <v>56</v>
      </c>
      <c r="F1944" s="3">
        <v>44771</v>
      </c>
      <c r="G1944" s="8">
        <v>32312.000000000004</v>
      </c>
      <c r="H1944">
        <v>14</v>
      </c>
      <c r="I1944">
        <v>426</v>
      </c>
      <c r="P1944" s="4"/>
    </row>
    <row r="1945" spans="3:16" x14ac:dyDescent="0.3">
      <c r="C1945" t="s">
        <v>52</v>
      </c>
      <c r="D1945" t="s">
        <v>23</v>
      </c>
      <c r="E1945" t="s">
        <v>66</v>
      </c>
      <c r="F1945" s="3">
        <v>44771</v>
      </c>
      <c r="G1945" s="8">
        <v>35028</v>
      </c>
      <c r="H1945">
        <v>229</v>
      </c>
      <c r="I1945">
        <v>351</v>
      </c>
      <c r="P1945" s="4"/>
    </row>
    <row r="1946" spans="3:16" x14ac:dyDescent="0.3">
      <c r="C1946" t="s">
        <v>39</v>
      </c>
      <c r="D1946" t="s">
        <v>19</v>
      </c>
      <c r="E1946" t="s">
        <v>60</v>
      </c>
      <c r="F1946" s="3">
        <v>44771</v>
      </c>
      <c r="G1946" s="8">
        <v>17864</v>
      </c>
      <c r="H1946">
        <v>230</v>
      </c>
      <c r="I1946">
        <v>406</v>
      </c>
      <c r="P1946" s="4"/>
    </row>
    <row r="1947" spans="3:16" x14ac:dyDescent="0.3">
      <c r="C1947" t="s">
        <v>31</v>
      </c>
      <c r="D1947" t="s">
        <v>23</v>
      </c>
      <c r="E1947" t="s">
        <v>69</v>
      </c>
      <c r="F1947" s="3">
        <v>44772</v>
      </c>
      <c r="G1947" s="8">
        <v>3584</v>
      </c>
      <c r="H1947">
        <v>140</v>
      </c>
      <c r="I1947">
        <v>34</v>
      </c>
      <c r="P1947" s="4"/>
    </row>
    <row r="1948" spans="3:16" x14ac:dyDescent="0.3">
      <c r="C1948" t="s">
        <v>46</v>
      </c>
      <c r="D1948" t="s">
        <v>23</v>
      </c>
      <c r="E1948" t="s">
        <v>62</v>
      </c>
      <c r="F1948" s="3">
        <v>44772</v>
      </c>
      <c r="G1948" s="8">
        <v>40180</v>
      </c>
      <c r="H1948">
        <v>145</v>
      </c>
      <c r="I1948">
        <v>670</v>
      </c>
      <c r="P1948" s="4"/>
    </row>
    <row r="1949" spans="3:16" x14ac:dyDescent="0.3">
      <c r="C1949" t="s">
        <v>37</v>
      </c>
      <c r="D1949" t="s">
        <v>25</v>
      </c>
      <c r="E1949" t="s">
        <v>59</v>
      </c>
      <c r="F1949" s="3">
        <v>44772</v>
      </c>
      <c r="G1949" s="8">
        <v>51380</v>
      </c>
      <c r="H1949">
        <v>328</v>
      </c>
      <c r="I1949">
        <v>857</v>
      </c>
      <c r="P1949" s="4"/>
    </row>
    <row r="1950" spans="3:16" x14ac:dyDescent="0.3">
      <c r="C1950" t="s">
        <v>33</v>
      </c>
      <c r="D1950" t="s">
        <v>23</v>
      </c>
      <c r="E1950" t="s">
        <v>59</v>
      </c>
      <c r="F1950" s="3">
        <v>44772</v>
      </c>
      <c r="G1950" s="8">
        <v>34832</v>
      </c>
      <c r="H1950">
        <v>115</v>
      </c>
      <c r="I1950">
        <v>581</v>
      </c>
      <c r="P1950" s="4"/>
    </row>
    <row r="1951" spans="3:16" x14ac:dyDescent="0.3">
      <c r="C1951" t="s">
        <v>29</v>
      </c>
      <c r="D1951" t="s">
        <v>22</v>
      </c>
      <c r="E1951" t="s">
        <v>74</v>
      </c>
      <c r="F1951" s="3">
        <v>44772</v>
      </c>
      <c r="G1951" s="8">
        <v>1904</v>
      </c>
      <c r="H1951">
        <v>21</v>
      </c>
      <c r="I1951">
        <v>44</v>
      </c>
      <c r="P1951" s="4"/>
    </row>
    <row r="1952" spans="3:16" x14ac:dyDescent="0.3">
      <c r="C1952" t="s">
        <v>35</v>
      </c>
      <c r="D1952" t="s">
        <v>25</v>
      </c>
      <c r="E1952" t="s">
        <v>57</v>
      </c>
      <c r="F1952" s="3">
        <v>44772</v>
      </c>
      <c r="G1952" s="8">
        <v>10500</v>
      </c>
      <c r="H1952">
        <v>25</v>
      </c>
      <c r="I1952">
        <v>120</v>
      </c>
      <c r="P1952" s="4"/>
    </row>
    <row r="1953" spans="3:16" x14ac:dyDescent="0.3">
      <c r="C1953" t="s">
        <v>36</v>
      </c>
      <c r="D1953" t="s">
        <v>23</v>
      </c>
      <c r="E1953" t="s">
        <v>65</v>
      </c>
      <c r="F1953" s="3">
        <v>44772</v>
      </c>
      <c r="G1953" s="8">
        <v>43876</v>
      </c>
      <c r="H1953">
        <v>391</v>
      </c>
      <c r="I1953">
        <v>646</v>
      </c>
      <c r="P1953" s="4"/>
    </row>
    <row r="1954" spans="3:16" x14ac:dyDescent="0.3">
      <c r="C1954" t="s">
        <v>28</v>
      </c>
      <c r="D1954" t="s">
        <v>21</v>
      </c>
      <c r="E1954" t="s">
        <v>61</v>
      </c>
      <c r="F1954" s="3">
        <v>44775</v>
      </c>
      <c r="G1954" s="8">
        <v>59052</v>
      </c>
      <c r="H1954">
        <v>155</v>
      </c>
      <c r="I1954">
        <v>985</v>
      </c>
      <c r="P1954" s="4"/>
    </row>
    <row r="1955" spans="3:16" x14ac:dyDescent="0.3">
      <c r="C1955" t="s">
        <v>33</v>
      </c>
      <c r="D1955" t="s">
        <v>25</v>
      </c>
      <c r="E1955" t="s">
        <v>74</v>
      </c>
      <c r="F1955" s="3">
        <v>44775</v>
      </c>
      <c r="G1955" s="8">
        <v>52752</v>
      </c>
      <c r="H1955">
        <v>85</v>
      </c>
      <c r="I1955">
        <v>1884</v>
      </c>
      <c r="P1955" s="4"/>
    </row>
    <row r="1956" spans="3:16" x14ac:dyDescent="0.3">
      <c r="C1956" t="s">
        <v>32</v>
      </c>
      <c r="D1956" t="s">
        <v>21</v>
      </c>
      <c r="E1956" t="s">
        <v>70</v>
      </c>
      <c r="F1956" s="3">
        <v>44775</v>
      </c>
      <c r="G1956" s="8">
        <v>27776</v>
      </c>
      <c r="H1956">
        <v>299</v>
      </c>
      <c r="I1956">
        <v>386</v>
      </c>
      <c r="P1956" s="4"/>
    </row>
    <row r="1957" spans="3:16" x14ac:dyDescent="0.3">
      <c r="C1957" t="s">
        <v>33</v>
      </c>
      <c r="D1957" t="s">
        <v>19</v>
      </c>
      <c r="E1957" t="s">
        <v>73</v>
      </c>
      <c r="F1957" s="3">
        <v>44775</v>
      </c>
      <c r="G1957" s="8">
        <v>34244</v>
      </c>
      <c r="H1957">
        <v>196</v>
      </c>
      <c r="I1957">
        <v>306</v>
      </c>
      <c r="P1957" s="4"/>
    </row>
    <row r="1958" spans="3:16" x14ac:dyDescent="0.3">
      <c r="C1958" t="s">
        <v>47</v>
      </c>
      <c r="D1958" t="s">
        <v>25</v>
      </c>
      <c r="E1958" t="s">
        <v>73</v>
      </c>
      <c r="F1958" s="3">
        <v>44775</v>
      </c>
      <c r="G1958" s="8">
        <v>19012</v>
      </c>
      <c r="H1958">
        <v>259</v>
      </c>
      <c r="I1958">
        <v>217</v>
      </c>
      <c r="P1958" s="4"/>
    </row>
    <row r="1959" spans="3:16" x14ac:dyDescent="0.3">
      <c r="C1959" t="s">
        <v>52</v>
      </c>
      <c r="D1959" t="s">
        <v>22</v>
      </c>
      <c r="E1959" t="s">
        <v>66</v>
      </c>
      <c r="F1959" s="3">
        <v>44775</v>
      </c>
      <c r="G1959" s="8">
        <v>41552</v>
      </c>
      <c r="H1959">
        <v>95</v>
      </c>
      <c r="I1959">
        <v>473</v>
      </c>
      <c r="P1959" s="4"/>
    </row>
    <row r="1960" spans="3:16" x14ac:dyDescent="0.3">
      <c r="C1960" t="s">
        <v>49</v>
      </c>
      <c r="D1960" t="s">
        <v>19</v>
      </c>
      <c r="E1960" t="s">
        <v>73</v>
      </c>
      <c r="F1960" s="3">
        <v>44775</v>
      </c>
      <c r="G1960" s="8">
        <v>32228.000000000004</v>
      </c>
      <c r="H1960">
        <v>106</v>
      </c>
      <c r="I1960">
        <v>310</v>
      </c>
      <c r="P1960" s="4"/>
    </row>
    <row r="1961" spans="3:16" x14ac:dyDescent="0.3">
      <c r="C1961" t="s">
        <v>28</v>
      </c>
      <c r="D1961" t="s">
        <v>20</v>
      </c>
      <c r="E1961" t="s">
        <v>71</v>
      </c>
      <c r="F1961" s="3">
        <v>44775</v>
      </c>
      <c r="G1961" s="8">
        <v>28</v>
      </c>
      <c r="H1961">
        <v>199</v>
      </c>
      <c r="I1961">
        <v>1</v>
      </c>
      <c r="P1961" s="4"/>
    </row>
    <row r="1962" spans="3:16" x14ac:dyDescent="0.3">
      <c r="C1962" t="s">
        <v>31</v>
      </c>
      <c r="D1962" t="s">
        <v>25</v>
      </c>
      <c r="E1962" t="s">
        <v>72</v>
      </c>
      <c r="F1962" s="3">
        <v>44775</v>
      </c>
      <c r="G1962" s="8">
        <v>6664</v>
      </c>
      <c r="H1962">
        <v>94</v>
      </c>
      <c r="I1962">
        <v>209</v>
      </c>
      <c r="P1962" s="4"/>
    </row>
    <row r="1963" spans="3:16" x14ac:dyDescent="0.3">
      <c r="C1963" t="s">
        <v>36</v>
      </c>
      <c r="D1963" t="s">
        <v>21</v>
      </c>
      <c r="E1963" t="s">
        <v>54</v>
      </c>
      <c r="F1963" s="3">
        <v>44775</v>
      </c>
      <c r="G1963" s="8">
        <v>15736</v>
      </c>
      <c r="H1963">
        <v>99</v>
      </c>
      <c r="I1963">
        <v>158</v>
      </c>
      <c r="P1963" s="4"/>
    </row>
    <row r="1964" spans="3:16" x14ac:dyDescent="0.3">
      <c r="C1964" t="s">
        <v>43</v>
      </c>
      <c r="D1964" t="s">
        <v>22</v>
      </c>
      <c r="E1964" t="s">
        <v>69</v>
      </c>
      <c r="F1964" s="3">
        <v>44775</v>
      </c>
      <c r="G1964" s="8">
        <v>46984</v>
      </c>
      <c r="H1964">
        <v>297</v>
      </c>
      <c r="I1964">
        <v>368</v>
      </c>
      <c r="P1964" s="4"/>
    </row>
    <row r="1965" spans="3:16" x14ac:dyDescent="0.3">
      <c r="C1965" t="s">
        <v>37</v>
      </c>
      <c r="D1965" t="s">
        <v>19</v>
      </c>
      <c r="E1965" t="s">
        <v>53</v>
      </c>
      <c r="F1965" s="3">
        <v>44775</v>
      </c>
      <c r="G1965" s="8">
        <v>40600</v>
      </c>
      <c r="H1965">
        <v>10</v>
      </c>
      <c r="I1965">
        <v>1015</v>
      </c>
      <c r="P1965" s="4"/>
    </row>
    <row r="1966" spans="3:16" x14ac:dyDescent="0.3">
      <c r="C1966" t="s">
        <v>51</v>
      </c>
      <c r="D1966" t="s">
        <v>20</v>
      </c>
      <c r="E1966" t="s">
        <v>70</v>
      </c>
      <c r="F1966" s="3">
        <v>44775</v>
      </c>
      <c r="G1966" s="8">
        <v>32816</v>
      </c>
      <c r="H1966">
        <v>91</v>
      </c>
      <c r="I1966">
        <v>513</v>
      </c>
      <c r="P1966" s="4"/>
    </row>
    <row r="1967" spans="3:16" x14ac:dyDescent="0.3">
      <c r="C1967" t="s">
        <v>28</v>
      </c>
      <c r="D1967" t="s">
        <v>25</v>
      </c>
      <c r="E1967" t="s">
        <v>70</v>
      </c>
      <c r="F1967" s="3">
        <v>44775</v>
      </c>
      <c r="G1967" s="8">
        <v>32060</v>
      </c>
      <c r="H1967">
        <v>357</v>
      </c>
      <c r="I1967">
        <v>501</v>
      </c>
      <c r="P1967" s="4"/>
    </row>
    <row r="1968" spans="3:16" x14ac:dyDescent="0.3">
      <c r="C1968" t="s">
        <v>48</v>
      </c>
      <c r="D1968" t="s">
        <v>22</v>
      </c>
      <c r="E1968" t="s">
        <v>58</v>
      </c>
      <c r="F1968" s="3">
        <v>44775</v>
      </c>
      <c r="G1968" s="8">
        <v>10779.999999999998</v>
      </c>
      <c r="H1968">
        <v>136</v>
      </c>
      <c r="I1968">
        <v>159</v>
      </c>
      <c r="P1968" s="4"/>
    </row>
    <row r="1969" spans="3:16" x14ac:dyDescent="0.3">
      <c r="C1969" t="s">
        <v>34</v>
      </c>
      <c r="D1969" t="s">
        <v>22</v>
      </c>
      <c r="E1969" t="s">
        <v>65</v>
      </c>
      <c r="F1969" s="3">
        <v>44775</v>
      </c>
      <c r="G1969" s="8">
        <v>17108</v>
      </c>
      <c r="H1969">
        <v>97</v>
      </c>
      <c r="I1969">
        <v>286</v>
      </c>
      <c r="P1969" s="4"/>
    </row>
    <row r="1970" spans="3:16" x14ac:dyDescent="0.3">
      <c r="C1970" t="s">
        <v>32</v>
      </c>
      <c r="D1970" t="s">
        <v>22</v>
      </c>
      <c r="E1970" t="s">
        <v>73</v>
      </c>
      <c r="F1970" s="3">
        <v>44775</v>
      </c>
      <c r="G1970" s="8">
        <v>6468</v>
      </c>
      <c r="H1970">
        <v>211</v>
      </c>
      <c r="I1970">
        <v>68</v>
      </c>
      <c r="P1970" s="4"/>
    </row>
    <row r="1971" spans="3:16" x14ac:dyDescent="0.3">
      <c r="C1971" t="s">
        <v>48</v>
      </c>
      <c r="D1971" t="s">
        <v>22</v>
      </c>
      <c r="E1971" t="s">
        <v>68</v>
      </c>
      <c r="F1971" s="3">
        <v>44775</v>
      </c>
      <c r="G1971" s="8">
        <v>24724</v>
      </c>
      <c r="H1971">
        <v>146</v>
      </c>
      <c r="I1971">
        <v>248</v>
      </c>
      <c r="P1971" s="4"/>
    </row>
    <row r="1972" spans="3:16" x14ac:dyDescent="0.3">
      <c r="C1972" t="s">
        <v>50</v>
      </c>
      <c r="D1972" t="s">
        <v>23</v>
      </c>
      <c r="E1972" t="s">
        <v>56</v>
      </c>
      <c r="F1972" s="3">
        <v>44776</v>
      </c>
      <c r="G1972" s="8">
        <v>23828</v>
      </c>
      <c r="H1972">
        <v>71</v>
      </c>
      <c r="I1972">
        <v>249</v>
      </c>
      <c r="P1972" s="4"/>
    </row>
    <row r="1973" spans="3:16" x14ac:dyDescent="0.3">
      <c r="C1973" t="s">
        <v>52</v>
      </c>
      <c r="D1973" t="s">
        <v>19</v>
      </c>
      <c r="E1973" t="s">
        <v>62</v>
      </c>
      <c r="F1973" s="3">
        <v>44776</v>
      </c>
      <c r="G1973" s="8">
        <v>18200</v>
      </c>
      <c r="H1973">
        <v>41</v>
      </c>
      <c r="I1973">
        <v>253</v>
      </c>
      <c r="P1973" s="4"/>
    </row>
    <row r="1974" spans="3:16" x14ac:dyDescent="0.3">
      <c r="C1974" t="s">
        <v>32</v>
      </c>
      <c r="D1974" t="s">
        <v>20</v>
      </c>
      <c r="E1974" t="s">
        <v>64</v>
      </c>
      <c r="F1974" s="3">
        <v>44776</v>
      </c>
      <c r="G1974" s="8">
        <v>28868</v>
      </c>
      <c r="H1974">
        <v>1</v>
      </c>
      <c r="I1974">
        <v>278</v>
      </c>
      <c r="P1974" s="4"/>
    </row>
    <row r="1975" spans="3:16" x14ac:dyDescent="0.3">
      <c r="C1975" t="s">
        <v>37</v>
      </c>
      <c r="D1975" t="s">
        <v>22</v>
      </c>
      <c r="E1975" t="s">
        <v>59</v>
      </c>
      <c r="F1975" s="3">
        <v>44776</v>
      </c>
      <c r="G1975" s="8">
        <v>16604</v>
      </c>
      <c r="H1975">
        <v>21</v>
      </c>
      <c r="I1975">
        <v>260</v>
      </c>
      <c r="P1975" s="4"/>
    </row>
    <row r="1976" spans="3:16" x14ac:dyDescent="0.3">
      <c r="C1976" t="s">
        <v>41</v>
      </c>
      <c r="D1976" t="s">
        <v>23</v>
      </c>
      <c r="E1976" t="s">
        <v>69</v>
      </c>
      <c r="F1976" s="3">
        <v>44776</v>
      </c>
      <c r="G1976" s="8">
        <v>31640</v>
      </c>
      <c r="H1976">
        <v>70</v>
      </c>
      <c r="I1976">
        <v>256</v>
      </c>
      <c r="P1976" s="4"/>
    </row>
    <row r="1977" spans="3:16" x14ac:dyDescent="0.3">
      <c r="C1977" t="s">
        <v>46</v>
      </c>
      <c r="D1977" t="s">
        <v>25</v>
      </c>
      <c r="E1977" t="s">
        <v>66</v>
      </c>
      <c r="F1977" s="3">
        <v>44776</v>
      </c>
      <c r="G1977" s="8">
        <v>21784</v>
      </c>
      <c r="H1977">
        <v>299</v>
      </c>
      <c r="I1977">
        <v>188</v>
      </c>
      <c r="P1977" s="4"/>
    </row>
    <row r="1978" spans="3:16" x14ac:dyDescent="0.3">
      <c r="C1978" t="s">
        <v>52</v>
      </c>
      <c r="D1978" t="s">
        <v>20</v>
      </c>
      <c r="E1978" t="s">
        <v>53</v>
      </c>
      <c r="F1978" s="3">
        <v>44776</v>
      </c>
      <c r="G1978" s="8">
        <v>37772</v>
      </c>
      <c r="H1978">
        <v>403</v>
      </c>
      <c r="I1978">
        <v>1050</v>
      </c>
      <c r="P1978" s="4"/>
    </row>
    <row r="1979" spans="3:16" x14ac:dyDescent="0.3">
      <c r="C1979" t="s">
        <v>44</v>
      </c>
      <c r="D1979" t="s">
        <v>19</v>
      </c>
      <c r="E1979" t="s">
        <v>66</v>
      </c>
      <c r="F1979" s="3">
        <v>44776</v>
      </c>
      <c r="G1979" s="8">
        <v>31780</v>
      </c>
      <c r="H1979">
        <v>101</v>
      </c>
      <c r="I1979">
        <v>346</v>
      </c>
      <c r="P1979" s="4"/>
    </row>
    <row r="1980" spans="3:16" x14ac:dyDescent="0.3">
      <c r="C1980" t="s">
        <v>45</v>
      </c>
      <c r="D1980" t="s">
        <v>21</v>
      </c>
      <c r="E1980" t="s">
        <v>56</v>
      </c>
      <c r="F1980" s="3">
        <v>44776</v>
      </c>
      <c r="G1980" s="8">
        <v>24668</v>
      </c>
      <c r="H1980">
        <v>104</v>
      </c>
      <c r="I1980">
        <v>257</v>
      </c>
      <c r="P1980" s="4"/>
    </row>
    <row r="1981" spans="3:16" x14ac:dyDescent="0.3">
      <c r="C1981" t="s">
        <v>29</v>
      </c>
      <c r="D1981" t="s">
        <v>23</v>
      </c>
      <c r="E1981" t="s">
        <v>53</v>
      </c>
      <c r="F1981" s="3">
        <v>44777</v>
      </c>
      <c r="G1981" s="8">
        <v>49616</v>
      </c>
      <c r="H1981">
        <v>68</v>
      </c>
      <c r="I1981">
        <v>955</v>
      </c>
      <c r="P1981" s="4"/>
    </row>
    <row r="1982" spans="3:16" x14ac:dyDescent="0.3">
      <c r="C1982" t="s">
        <v>45</v>
      </c>
      <c r="D1982" t="s">
        <v>25</v>
      </c>
      <c r="E1982" t="s">
        <v>68</v>
      </c>
      <c r="F1982" s="3">
        <v>44777</v>
      </c>
      <c r="G1982" s="8">
        <v>28672</v>
      </c>
      <c r="H1982">
        <v>12</v>
      </c>
      <c r="I1982">
        <v>378</v>
      </c>
      <c r="P1982" s="4"/>
    </row>
    <row r="1983" spans="3:16" x14ac:dyDescent="0.3">
      <c r="C1983" t="s">
        <v>47</v>
      </c>
      <c r="D1983" t="s">
        <v>19</v>
      </c>
      <c r="E1983" t="s">
        <v>70</v>
      </c>
      <c r="F1983" s="3">
        <v>44777</v>
      </c>
      <c r="G1983" s="8">
        <v>11116</v>
      </c>
      <c r="H1983">
        <v>102</v>
      </c>
      <c r="I1983">
        <v>155</v>
      </c>
      <c r="P1983" s="4"/>
    </row>
    <row r="1984" spans="3:16" x14ac:dyDescent="0.3">
      <c r="C1984" t="s">
        <v>43</v>
      </c>
      <c r="D1984" t="s">
        <v>19</v>
      </c>
      <c r="E1984" t="s">
        <v>57</v>
      </c>
      <c r="F1984" s="3">
        <v>44778</v>
      </c>
      <c r="G1984" s="8">
        <v>71372</v>
      </c>
      <c r="H1984">
        <v>91</v>
      </c>
      <c r="I1984">
        <v>1190</v>
      </c>
      <c r="P1984" s="4"/>
    </row>
    <row r="1985" spans="3:16" x14ac:dyDescent="0.3">
      <c r="C1985" t="s">
        <v>40</v>
      </c>
      <c r="D1985" t="s">
        <v>22</v>
      </c>
      <c r="E1985" t="s">
        <v>70</v>
      </c>
      <c r="F1985" s="3">
        <v>44778</v>
      </c>
      <c r="G1985" s="8">
        <v>5964</v>
      </c>
      <c r="H1985">
        <v>171</v>
      </c>
      <c r="I1985">
        <v>68</v>
      </c>
      <c r="P1985" s="4"/>
    </row>
    <row r="1986" spans="3:16" x14ac:dyDescent="0.3">
      <c r="C1986" t="s">
        <v>36</v>
      </c>
      <c r="D1986" t="s">
        <v>20</v>
      </c>
      <c r="E1986" t="s">
        <v>64</v>
      </c>
      <c r="F1986" s="3">
        <v>44778</v>
      </c>
      <c r="G1986" s="8">
        <v>19628</v>
      </c>
      <c r="H1986">
        <v>151</v>
      </c>
      <c r="I1986">
        <v>164</v>
      </c>
      <c r="P1986" s="4"/>
    </row>
    <row r="1987" spans="3:16" x14ac:dyDescent="0.3">
      <c r="C1987" t="s">
        <v>33</v>
      </c>
      <c r="D1987" t="s">
        <v>21</v>
      </c>
      <c r="E1987" t="s">
        <v>53</v>
      </c>
      <c r="F1987" s="3">
        <v>44778</v>
      </c>
      <c r="G1987" s="8">
        <v>45808</v>
      </c>
      <c r="H1987">
        <v>137</v>
      </c>
      <c r="I1987">
        <v>1273</v>
      </c>
      <c r="P1987" s="4"/>
    </row>
    <row r="1988" spans="3:16" x14ac:dyDescent="0.3">
      <c r="C1988" t="s">
        <v>48</v>
      </c>
      <c r="D1988" t="s">
        <v>19</v>
      </c>
      <c r="E1988" t="s">
        <v>60</v>
      </c>
      <c r="F1988" s="3">
        <v>44778</v>
      </c>
      <c r="G1988" s="8">
        <v>29204</v>
      </c>
      <c r="H1988">
        <v>4</v>
      </c>
      <c r="I1988">
        <v>812</v>
      </c>
      <c r="P1988" s="4"/>
    </row>
    <row r="1989" spans="3:16" x14ac:dyDescent="0.3">
      <c r="C1989" t="s">
        <v>37</v>
      </c>
      <c r="D1989" t="s">
        <v>19</v>
      </c>
      <c r="E1989" t="s">
        <v>65</v>
      </c>
      <c r="F1989" s="3">
        <v>44778</v>
      </c>
      <c r="G1989" s="8">
        <v>6832</v>
      </c>
      <c r="H1989">
        <v>65</v>
      </c>
      <c r="I1989">
        <v>122</v>
      </c>
      <c r="P1989" s="4"/>
    </row>
    <row r="1990" spans="3:16" x14ac:dyDescent="0.3">
      <c r="C1990" t="s">
        <v>47</v>
      </c>
      <c r="D1990" t="s">
        <v>21</v>
      </c>
      <c r="E1990" t="s">
        <v>55</v>
      </c>
      <c r="F1990" s="3">
        <v>44778</v>
      </c>
      <c r="G1990" s="8">
        <v>24052</v>
      </c>
      <c r="H1990">
        <v>343</v>
      </c>
      <c r="I1990">
        <v>215</v>
      </c>
      <c r="P1990" s="4"/>
    </row>
    <row r="1991" spans="3:16" x14ac:dyDescent="0.3">
      <c r="C1991" t="s">
        <v>43</v>
      </c>
      <c r="D1991" t="s">
        <v>21</v>
      </c>
      <c r="E1991" t="s">
        <v>65</v>
      </c>
      <c r="F1991" s="3">
        <v>44778</v>
      </c>
      <c r="G1991" s="8">
        <v>14616</v>
      </c>
      <c r="H1991">
        <v>62</v>
      </c>
      <c r="I1991">
        <v>261</v>
      </c>
      <c r="P1991" s="4"/>
    </row>
    <row r="1992" spans="3:16" x14ac:dyDescent="0.3">
      <c r="C1992" t="s">
        <v>49</v>
      </c>
      <c r="D1992" t="s">
        <v>22</v>
      </c>
      <c r="E1992" t="s">
        <v>74</v>
      </c>
      <c r="F1992" s="3">
        <v>44778</v>
      </c>
      <c r="G1992" s="8">
        <v>53116</v>
      </c>
      <c r="H1992">
        <v>12</v>
      </c>
      <c r="I1992">
        <v>1660</v>
      </c>
      <c r="P1992" s="4"/>
    </row>
    <row r="1993" spans="3:16" x14ac:dyDescent="0.3">
      <c r="C1993" t="s">
        <v>51</v>
      </c>
      <c r="D1993" t="s">
        <v>22</v>
      </c>
      <c r="E1993" t="s">
        <v>69</v>
      </c>
      <c r="F1993" s="3">
        <v>44778</v>
      </c>
      <c r="G1993" s="8">
        <v>34216</v>
      </c>
      <c r="H1993">
        <v>247</v>
      </c>
      <c r="I1993">
        <v>276</v>
      </c>
      <c r="P1993" s="4"/>
    </row>
    <row r="1994" spans="3:16" x14ac:dyDescent="0.3">
      <c r="C1994" t="s">
        <v>42</v>
      </c>
      <c r="D1994" t="s">
        <v>23</v>
      </c>
      <c r="E1994" t="s">
        <v>60</v>
      </c>
      <c r="F1994" s="3">
        <v>44778</v>
      </c>
      <c r="G1994" s="8">
        <v>34216</v>
      </c>
      <c r="H1994">
        <v>56</v>
      </c>
      <c r="I1994">
        <v>713</v>
      </c>
      <c r="P1994" s="4"/>
    </row>
    <row r="1995" spans="3:16" x14ac:dyDescent="0.3">
      <c r="C1995" t="s">
        <v>52</v>
      </c>
      <c r="D1995" t="s">
        <v>20</v>
      </c>
      <c r="E1995" t="s">
        <v>55</v>
      </c>
      <c r="F1995" s="3">
        <v>44778</v>
      </c>
      <c r="G1995" s="8">
        <v>56</v>
      </c>
      <c r="H1995">
        <v>27</v>
      </c>
      <c r="I1995">
        <v>1</v>
      </c>
      <c r="P1995" s="4"/>
    </row>
    <row r="1996" spans="3:16" x14ac:dyDescent="0.3">
      <c r="C1996" t="s">
        <v>50</v>
      </c>
      <c r="D1996" t="s">
        <v>20</v>
      </c>
      <c r="E1996" t="s">
        <v>70</v>
      </c>
      <c r="F1996" s="3">
        <v>44778</v>
      </c>
      <c r="G1996" s="8">
        <v>8624</v>
      </c>
      <c r="H1996">
        <v>306</v>
      </c>
      <c r="I1996">
        <v>114</v>
      </c>
      <c r="P1996" s="4"/>
    </row>
    <row r="1997" spans="3:16" x14ac:dyDescent="0.3">
      <c r="C1997" t="s">
        <v>44</v>
      </c>
      <c r="D1997" t="s">
        <v>20</v>
      </c>
      <c r="E1997" t="s">
        <v>67</v>
      </c>
      <c r="F1997" s="3">
        <v>44779</v>
      </c>
      <c r="G1997" s="8">
        <v>14420.000000000002</v>
      </c>
      <c r="H1997">
        <v>249</v>
      </c>
      <c r="I1997">
        <v>181</v>
      </c>
      <c r="P1997" s="4"/>
    </row>
    <row r="1998" spans="3:16" x14ac:dyDescent="0.3">
      <c r="C1998" t="s">
        <v>35</v>
      </c>
      <c r="D1998" t="s">
        <v>19</v>
      </c>
      <c r="E1998" t="s">
        <v>55</v>
      </c>
      <c r="F1998" s="3">
        <v>44779</v>
      </c>
      <c r="G1998" s="8">
        <v>14672</v>
      </c>
      <c r="H1998">
        <v>248</v>
      </c>
      <c r="I1998">
        <v>142</v>
      </c>
      <c r="P1998" s="4"/>
    </row>
    <row r="1999" spans="3:16" x14ac:dyDescent="0.3">
      <c r="C1999" t="s">
        <v>37</v>
      </c>
      <c r="D1999" t="s">
        <v>20</v>
      </c>
      <c r="E1999" t="s">
        <v>59</v>
      </c>
      <c r="F1999" s="3">
        <v>44779</v>
      </c>
      <c r="G1999" s="8">
        <v>27636</v>
      </c>
      <c r="H1999">
        <v>240</v>
      </c>
      <c r="I1999">
        <v>329</v>
      </c>
      <c r="P1999" s="4"/>
    </row>
    <row r="2000" spans="3:16" x14ac:dyDescent="0.3">
      <c r="C2000" t="s">
        <v>50</v>
      </c>
      <c r="D2000" t="s">
        <v>21</v>
      </c>
      <c r="E2000" t="s">
        <v>72</v>
      </c>
      <c r="F2000" s="3">
        <v>44779</v>
      </c>
      <c r="G2000" s="8">
        <v>29736</v>
      </c>
      <c r="H2000">
        <v>52</v>
      </c>
      <c r="I2000">
        <v>744</v>
      </c>
      <c r="P2000" s="4"/>
    </row>
    <row r="2001" spans="3:16" x14ac:dyDescent="0.3">
      <c r="C2001" t="s">
        <v>42</v>
      </c>
      <c r="D2001" t="s">
        <v>25</v>
      </c>
      <c r="E2001" t="s">
        <v>67</v>
      </c>
      <c r="F2001" s="3">
        <v>44779</v>
      </c>
      <c r="G2001" s="8">
        <v>8120</v>
      </c>
      <c r="H2001">
        <v>223</v>
      </c>
      <c r="I2001">
        <v>127</v>
      </c>
      <c r="P2001" s="4"/>
    </row>
    <row r="2002" spans="3:16" x14ac:dyDescent="0.3">
      <c r="C2002" t="s">
        <v>36</v>
      </c>
      <c r="D2002" t="s">
        <v>20</v>
      </c>
      <c r="E2002" t="s">
        <v>72</v>
      </c>
      <c r="F2002" s="3">
        <v>44779</v>
      </c>
      <c r="G2002" s="8">
        <v>48804</v>
      </c>
      <c r="H2002">
        <v>108</v>
      </c>
      <c r="I2002">
        <v>763</v>
      </c>
      <c r="P2002" s="4"/>
    </row>
    <row r="2003" spans="3:16" x14ac:dyDescent="0.3">
      <c r="C2003" t="s">
        <v>40</v>
      </c>
      <c r="D2003" t="s">
        <v>19</v>
      </c>
      <c r="E2003" t="s">
        <v>54</v>
      </c>
      <c r="F2003" s="3">
        <v>44779</v>
      </c>
      <c r="G2003" s="8">
        <v>20300</v>
      </c>
      <c r="H2003">
        <v>53</v>
      </c>
      <c r="I2003">
        <v>203</v>
      </c>
      <c r="P2003" s="4"/>
    </row>
    <row r="2004" spans="3:16" x14ac:dyDescent="0.3">
      <c r="C2004" t="s">
        <v>46</v>
      </c>
      <c r="D2004" t="s">
        <v>25</v>
      </c>
      <c r="E2004" t="s">
        <v>67</v>
      </c>
      <c r="F2004" s="3">
        <v>44779</v>
      </c>
      <c r="G2004" s="8">
        <v>37912</v>
      </c>
      <c r="H2004">
        <v>194</v>
      </c>
      <c r="I2004">
        <v>527</v>
      </c>
      <c r="P2004" s="4"/>
    </row>
    <row r="2005" spans="3:16" x14ac:dyDescent="0.3">
      <c r="C2005" t="s">
        <v>45</v>
      </c>
      <c r="D2005" t="s">
        <v>19</v>
      </c>
      <c r="E2005" t="s">
        <v>72</v>
      </c>
      <c r="F2005" s="3">
        <v>44779</v>
      </c>
      <c r="G2005" s="8">
        <v>19096</v>
      </c>
      <c r="H2005">
        <v>147</v>
      </c>
      <c r="I2005">
        <v>597</v>
      </c>
      <c r="P2005" s="4"/>
    </row>
    <row r="2006" spans="3:16" x14ac:dyDescent="0.3">
      <c r="C2006" t="s">
        <v>30</v>
      </c>
      <c r="D2006" t="s">
        <v>21</v>
      </c>
      <c r="E2006" t="s">
        <v>54</v>
      </c>
      <c r="F2006" s="3">
        <v>44779</v>
      </c>
      <c r="G2006" s="8">
        <v>29652</v>
      </c>
      <c r="H2006">
        <v>268</v>
      </c>
      <c r="I2006">
        <v>323</v>
      </c>
      <c r="P2006" s="4"/>
    </row>
    <row r="2007" spans="3:16" x14ac:dyDescent="0.3">
      <c r="C2007" t="s">
        <v>33</v>
      </c>
      <c r="D2007" t="s">
        <v>20</v>
      </c>
      <c r="E2007" t="s">
        <v>72</v>
      </c>
      <c r="F2007" s="3">
        <v>44779</v>
      </c>
      <c r="G2007" s="8">
        <v>23800</v>
      </c>
      <c r="H2007">
        <v>261</v>
      </c>
      <c r="I2007">
        <v>744</v>
      </c>
      <c r="P2007" s="4"/>
    </row>
    <row r="2008" spans="3:16" x14ac:dyDescent="0.3">
      <c r="C2008" t="s">
        <v>28</v>
      </c>
      <c r="D2008" t="s">
        <v>23</v>
      </c>
      <c r="E2008" t="s">
        <v>54</v>
      </c>
      <c r="F2008" s="3">
        <v>44779</v>
      </c>
      <c r="G2008" s="8">
        <v>18368</v>
      </c>
      <c r="H2008">
        <v>84</v>
      </c>
      <c r="I2008">
        <v>192</v>
      </c>
      <c r="P2008" s="4"/>
    </row>
    <row r="2009" spans="3:16" x14ac:dyDescent="0.3">
      <c r="C2009" t="s">
        <v>48</v>
      </c>
      <c r="D2009" t="s">
        <v>23</v>
      </c>
      <c r="E2009" t="s">
        <v>56</v>
      </c>
      <c r="F2009" s="3">
        <v>44779</v>
      </c>
      <c r="G2009" s="8">
        <v>168</v>
      </c>
      <c r="H2009">
        <v>80</v>
      </c>
      <c r="I2009">
        <v>2</v>
      </c>
      <c r="P2009" s="4"/>
    </row>
    <row r="2010" spans="3:16" x14ac:dyDescent="0.3">
      <c r="C2010" t="s">
        <v>38</v>
      </c>
      <c r="D2010" t="s">
        <v>21</v>
      </c>
      <c r="E2010" t="s">
        <v>62</v>
      </c>
      <c r="F2010" s="3">
        <v>44779</v>
      </c>
      <c r="G2010" s="8">
        <v>4592</v>
      </c>
      <c r="H2010">
        <v>383</v>
      </c>
      <c r="I2010">
        <v>77</v>
      </c>
      <c r="P2010" s="4"/>
    </row>
    <row r="2011" spans="3:16" x14ac:dyDescent="0.3">
      <c r="C2011" t="s">
        <v>37</v>
      </c>
      <c r="D2011" t="s">
        <v>21</v>
      </c>
      <c r="E2011" t="s">
        <v>67</v>
      </c>
      <c r="F2011" s="3">
        <v>44782</v>
      </c>
      <c r="G2011" s="8">
        <v>12488</v>
      </c>
      <c r="H2011">
        <v>30</v>
      </c>
      <c r="I2011">
        <v>165</v>
      </c>
      <c r="P2011" s="4"/>
    </row>
    <row r="2012" spans="3:16" x14ac:dyDescent="0.3">
      <c r="C2012" t="s">
        <v>34</v>
      </c>
      <c r="D2012" t="s">
        <v>25</v>
      </c>
      <c r="E2012" t="s">
        <v>71</v>
      </c>
      <c r="F2012" s="3">
        <v>44782</v>
      </c>
      <c r="G2012" s="8">
        <v>26040.000000000004</v>
      </c>
      <c r="H2012">
        <v>366</v>
      </c>
      <c r="I2012">
        <v>362</v>
      </c>
      <c r="P2012" s="4"/>
    </row>
    <row r="2013" spans="3:16" x14ac:dyDescent="0.3">
      <c r="C2013" t="s">
        <v>48</v>
      </c>
      <c r="D2013" t="s">
        <v>22</v>
      </c>
      <c r="E2013" t="s">
        <v>54</v>
      </c>
      <c r="F2013" s="3">
        <v>44782</v>
      </c>
      <c r="G2013" s="8">
        <v>5684</v>
      </c>
      <c r="H2013">
        <v>135</v>
      </c>
      <c r="I2013">
        <v>53</v>
      </c>
      <c r="P2013" s="4"/>
    </row>
    <row r="2014" spans="3:16" x14ac:dyDescent="0.3">
      <c r="C2014" t="s">
        <v>48</v>
      </c>
      <c r="D2014" t="s">
        <v>20</v>
      </c>
      <c r="E2014" t="s">
        <v>55</v>
      </c>
      <c r="F2014" s="3">
        <v>44782</v>
      </c>
      <c r="G2014" s="8">
        <v>1092</v>
      </c>
      <c r="H2014">
        <v>221</v>
      </c>
      <c r="I2014">
        <v>13</v>
      </c>
      <c r="P2014" s="4"/>
    </row>
    <row r="2015" spans="3:16" x14ac:dyDescent="0.3">
      <c r="C2015" t="s">
        <v>37</v>
      </c>
      <c r="D2015" t="s">
        <v>22</v>
      </c>
      <c r="E2015" t="s">
        <v>56</v>
      </c>
      <c r="F2015" s="3">
        <v>44782</v>
      </c>
      <c r="G2015" s="8">
        <v>61600</v>
      </c>
      <c r="H2015">
        <v>62</v>
      </c>
      <c r="I2015">
        <v>963</v>
      </c>
      <c r="P2015" s="4"/>
    </row>
    <row r="2016" spans="3:16" x14ac:dyDescent="0.3">
      <c r="C2016" t="s">
        <v>38</v>
      </c>
      <c r="D2016" t="s">
        <v>23</v>
      </c>
      <c r="E2016" t="s">
        <v>61</v>
      </c>
      <c r="F2016" s="3">
        <v>44782</v>
      </c>
      <c r="G2016" s="8">
        <v>44772</v>
      </c>
      <c r="H2016">
        <v>39</v>
      </c>
      <c r="I2016">
        <v>700</v>
      </c>
      <c r="P2016" s="4"/>
    </row>
    <row r="2017" spans="3:16" x14ac:dyDescent="0.3">
      <c r="C2017" t="s">
        <v>37</v>
      </c>
      <c r="D2017" t="s">
        <v>19</v>
      </c>
      <c r="E2017" t="s">
        <v>71</v>
      </c>
      <c r="F2017" s="3">
        <v>44782</v>
      </c>
      <c r="G2017" s="8">
        <v>63252</v>
      </c>
      <c r="H2017">
        <v>158</v>
      </c>
      <c r="I2017">
        <v>753</v>
      </c>
      <c r="P2017" s="4"/>
    </row>
    <row r="2018" spans="3:16" x14ac:dyDescent="0.3">
      <c r="C2018" t="s">
        <v>29</v>
      </c>
      <c r="D2018" t="s">
        <v>23</v>
      </c>
      <c r="E2018" t="s">
        <v>56</v>
      </c>
      <c r="F2018" s="3">
        <v>44782</v>
      </c>
      <c r="G2018" s="8">
        <v>17500</v>
      </c>
      <c r="H2018">
        <v>280</v>
      </c>
      <c r="I2018">
        <v>274</v>
      </c>
      <c r="P2018" s="4"/>
    </row>
    <row r="2019" spans="3:16" x14ac:dyDescent="0.3">
      <c r="C2019" t="s">
        <v>45</v>
      </c>
      <c r="D2019" t="s">
        <v>21</v>
      </c>
      <c r="E2019" t="s">
        <v>59</v>
      </c>
      <c r="F2019" s="3">
        <v>44782</v>
      </c>
      <c r="G2019" s="8">
        <v>46732</v>
      </c>
      <c r="H2019">
        <v>166</v>
      </c>
      <c r="I2019">
        <v>899</v>
      </c>
      <c r="P2019" s="4"/>
    </row>
    <row r="2020" spans="3:16" x14ac:dyDescent="0.3">
      <c r="C2020" t="s">
        <v>36</v>
      </c>
      <c r="D2020" t="s">
        <v>19</v>
      </c>
      <c r="E2020" t="s">
        <v>55</v>
      </c>
      <c r="F2020" s="3">
        <v>44782</v>
      </c>
      <c r="G2020" s="8">
        <v>36036</v>
      </c>
      <c r="H2020">
        <v>262</v>
      </c>
      <c r="I2020">
        <v>361</v>
      </c>
      <c r="P2020" s="4"/>
    </row>
    <row r="2021" spans="3:16" x14ac:dyDescent="0.3">
      <c r="C2021" t="s">
        <v>48</v>
      </c>
      <c r="D2021" t="s">
        <v>19</v>
      </c>
      <c r="E2021" t="s">
        <v>55</v>
      </c>
      <c r="F2021" s="3">
        <v>44782</v>
      </c>
      <c r="G2021" s="8">
        <v>28448</v>
      </c>
      <c r="H2021">
        <v>180</v>
      </c>
      <c r="I2021">
        <v>264</v>
      </c>
      <c r="P2021" s="4"/>
    </row>
    <row r="2022" spans="3:16" x14ac:dyDescent="0.3">
      <c r="C2022" t="s">
        <v>47</v>
      </c>
      <c r="D2022" t="s">
        <v>19</v>
      </c>
      <c r="E2022" t="s">
        <v>53</v>
      </c>
      <c r="F2022" s="3">
        <v>44782</v>
      </c>
      <c r="G2022" s="8">
        <v>3528</v>
      </c>
      <c r="H2022">
        <v>158</v>
      </c>
      <c r="I2022">
        <v>126</v>
      </c>
      <c r="P2022" s="4"/>
    </row>
    <row r="2023" spans="3:16" x14ac:dyDescent="0.3">
      <c r="C2023" t="s">
        <v>33</v>
      </c>
      <c r="D2023" t="s">
        <v>22</v>
      </c>
      <c r="E2023" t="s">
        <v>74</v>
      </c>
      <c r="F2023" s="3">
        <v>44782</v>
      </c>
      <c r="G2023" s="8">
        <v>20608</v>
      </c>
      <c r="H2023">
        <v>91</v>
      </c>
      <c r="I2023">
        <v>644</v>
      </c>
      <c r="P2023" s="4"/>
    </row>
    <row r="2024" spans="3:16" x14ac:dyDescent="0.3">
      <c r="C2024" t="s">
        <v>39</v>
      </c>
      <c r="D2024" t="s">
        <v>23</v>
      </c>
      <c r="E2024" t="s">
        <v>70</v>
      </c>
      <c r="F2024" s="3">
        <v>44782</v>
      </c>
      <c r="G2024" s="8">
        <v>11788</v>
      </c>
      <c r="H2024">
        <v>438</v>
      </c>
      <c r="I2024">
        <v>174</v>
      </c>
      <c r="P2024" s="4"/>
    </row>
    <row r="2025" spans="3:16" x14ac:dyDescent="0.3">
      <c r="C2025" t="s">
        <v>38</v>
      </c>
      <c r="D2025" t="s">
        <v>21</v>
      </c>
      <c r="E2025" t="s">
        <v>56</v>
      </c>
      <c r="F2025" s="3">
        <v>44782</v>
      </c>
      <c r="G2025" s="8">
        <v>11620</v>
      </c>
      <c r="H2025">
        <v>226</v>
      </c>
      <c r="I2025">
        <v>146</v>
      </c>
      <c r="P2025" s="4"/>
    </row>
    <row r="2026" spans="3:16" x14ac:dyDescent="0.3">
      <c r="C2026" t="s">
        <v>41</v>
      </c>
      <c r="D2026" t="s">
        <v>20</v>
      </c>
      <c r="E2026" t="s">
        <v>73</v>
      </c>
      <c r="F2026" s="3">
        <v>44782</v>
      </c>
      <c r="G2026" s="8">
        <v>10192</v>
      </c>
      <c r="H2026">
        <v>267</v>
      </c>
      <c r="I2026">
        <v>107</v>
      </c>
      <c r="P2026" s="4"/>
    </row>
    <row r="2027" spans="3:16" x14ac:dyDescent="0.3">
      <c r="C2027" t="s">
        <v>34</v>
      </c>
      <c r="D2027" t="s">
        <v>25</v>
      </c>
      <c r="E2027" t="s">
        <v>66</v>
      </c>
      <c r="F2027" s="3">
        <v>44782</v>
      </c>
      <c r="G2027" s="8">
        <v>13748</v>
      </c>
      <c r="H2027">
        <v>462</v>
      </c>
      <c r="I2027">
        <v>157</v>
      </c>
      <c r="P2027" s="4"/>
    </row>
    <row r="2028" spans="3:16" x14ac:dyDescent="0.3">
      <c r="C2028" t="s">
        <v>29</v>
      </c>
      <c r="D2028" t="s">
        <v>21</v>
      </c>
      <c r="E2028" t="s">
        <v>57</v>
      </c>
      <c r="F2028" s="3">
        <v>44782</v>
      </c>
      <c r="G2028" s="8">
        <v>22960</v>
      </c>
      <c r="H2028">
        <v>80</v>
      </c>
      <c r="I2028">
        <v>410</v>
      </c>
      <c r="P2028" s="4"/>
    </row>
    <row r="2029" spans="3:16" x14ac:dyDescent="0.3">
      <c r="C2029" t="s">
        <v>32</v>
      </c>
      <c r="D2029" t="s">
        <v>20</v>
      </c>
      <c r="E2029" t="s">
        <v>56</v>
      </c>
      <c r="F2029" s="3">
        <v>44782</v>
      </c>
      <c r="G2029" s="8">
        <v>11368</v>
      </c>
      <c r="H2029">
        <v>12</v>
      </c>
      <c r="I2029">
        <v>168</v>
      </c>
      <c r="P2029" s="4"/>
    </row>
    <row r="2030" spans="3:16" x14ac:dyDescent="0.3">
      <c r="C2030" t="s">
        <v>28</v>
      </c>
      <c r="D2030" t="s">
        <v>21</v>
      </c>
      <c r="E2030" t="s">
        <v>71</v>
      </c>
      <c r="F2030" s="3">
        <v>44782</v>
      </c>
      <c r="G2030" s="8">
        <v>39452</v>
      </c>
      <c r="H2030">
        <v>348</v>
      </c>
      <c r="I2030">
        <v>429</v>
      </c>
      <c r="P2030" s="4"/>
    </row>
    <row r="2031" spans="3:16" x14ac:dyDescent="0.3">
      <c r="C2031" t="s">
        <v>40</v>
      </c>
      <c r="D2031" t="s">
        <v>21</v>
      </c>
      <c r="E2031" t="s">
        <v>71</v>
      </c>
      <c r="F2031" s="3">
        <v>44782</v>
      </c>
      <c r="G2031" s="8">
        <v>11088</v>
      </c>
      <c r="H2031">
        <v>250</v>
      </c>
      <c r="I2031">
        <v>164</v>
      </c>
      <c r="P2031" s="4"/>
    </row>
    <row r="2032" spans="3:16" x14ac:dyDescent="0.3">
      <c r="C2032" t="s">
        <v>41</v>
      </c>
      <c r="D2032" t="s">
        <v>19</v>
      </c>
      <c r="E2032" t="s">
        <v>59</v>
      </c>
      <c r="F2032" s="3">
        <v>44782</v>
      </c>
      <c r="G2032" s="8">
        <v>31332</v>
      </c>
      <c r="H2032">
        <v>184</v>
      </c>
      <c r="I2032">
        <v>603</v>
      </c>
      <c r="P2032" s="4"/>
    </row>
    <row r="2033" spans="3:16" x14ac:dyDescent="0.3">
      <c r="C2033" t="s">
        <v>37</v>
      </c>
      <c r="D2033" t="s">
        <v>22</v>
      </c>
      <c r="E2033" t="s">
        <v>72</v>
      </c>
      <c r="F2033" s="3">
        <v>44783</v>
      </c>
      <c r="G2033" s="8">
        <v>40992</v>
      </c>
      <c r="H2033">
        <v>61</v>
      </c>
      <c r="I2033">
        <v>684</v>
      </c>
      <c r="P2033" s="4"/>
    </row>
    <row r="2034" spans="3:16" x14ac:dyDescent="0.3">
      <c r="C2034" t="s">
        <v>40</v>
      </c>
      <c r="D2034" t="s">
        <v>20</v>
      </c>
      <c r="E2034" t="s">
        <v>57</v>
      </c>
      <c r="F2034" s="3">
        <v>44783</v>
      </c>
      <c r="G2034" s="8">
        <v>22708</v>
      </c>
      <c r="H2034">
        <v>176</v>
      </c>
      <c r="I2034">
        <v>355</v>
      </c>
      <c r="P2034" s="4"/>
    </row>
    <row r="2035" spans="3:16" x14ac:dyDescent="0.3">
      <c r="C2035" t="s">
        <v>48</v>
      </c>
      <c r="D2035" t="s">
        <v>23</v>
      </c>
      <c r="E2035" t="s">
        <v>53</v>
      </c>
      <c r="F2035" s="3">
        <v>44783</v>
      </c>
      <c r="G2035" s="8">
        <v>34384</v>
      </c>
      <c r="H2035">
        <v>282</v>
      </c>
      <c r="I2035">
        <v>1433</v>
      </c>
      <c r="P2035" s="4"/>
    </row>
    <row r="2036" spans="3:16" x14ac:dyDescent="0.3">
      <c r="C2036" t="s">
        <v>31</v>
      </c>
      <c r="D2036" t="s">
        <v>23</v>
      </c>
      <c r="E2036" t="s">
        <v>55</v>
      </c>
      <c r="F2036" s="3">
        <v>44783</v>
      </c>
      <c r="G2036" s="8">
        <v>26628</v>
      </c>
      <c r="H2036">
        <v>104</v>
      </c>
      <c r="I2036">
        <v>267</v>
      </c>
      <c r="P2036" s="4"/>
    </row>
    <row r="2037" spans="3:16" x14ac:dyDescent="0.3">
      <c r="C2037" t="s">
        <v>32</v>
      </c>
      <c r="D2037" t="s">
        <v>22</v>
      </c>
      <c r="E2037" t="s">
        <v>72</v>
      </c>
      <c r="F2037" s="3">
        <v>44783</v>
      </c>
      <c r="G2037" s="8">
        <v>32536</v>
      </c>
      <c r="H2037">
        <v>231</v>
      </c>
      <c r="I2037">
        <v>678</v>
      </c>
      <c r="P2037" s="4"/>
    </row>
    <row r="2038" spans="3:16" x14ac:dyDescent="0.3">
      <c r="C2038" t="s">
        <v>44</v>
      </c>
      <c r="D2038" t="s">
        <v>25</v>
      </c>
      <c r="E2038" t="s">
        <v>73</v>
      </c>
      <c r="F2038" s="3">
        <v>44783</v>
      </c>
      <c r="G2038" s="8">
        <v>12488</v>
      </c>
      <c r="H2038">
        <v>215</v>
      </c>
      <c r="I2038">
        <v>105</v>
      </c>
      <c r="P2038" s="4"/>
    </row>
    <row r="2039" spans="3:16" x14ac:dyDescent="0.3">
      <c r="C2039" t="s">
        <v>47</v>
      </c>
      <c r="D2039" t="s">
        <v>25</v>
      </c>
      <c r="E2039" t="s">
        <v>60</v>
      </c>
      <c r="F2039" s="3">
        <v>44783</v>
      </c>
      <c r="G2039" s="8">
        <v>3500</v>
      </c>
      <c r="H2039">
        <v>213</v>
      </c>
      <c r="I2039">
        <v>55</v>
      </c>
      <c r="P2039" s="4"/>
    </row>
    <row r="2040" spans="3:16" x14ac:dyDescent="0.3">
      <c r="C2040" t="s">
        <v>45</v>
      </c>
      <c r="D2040" t="s">
        <v>20</v>
      </c>
      <c r="E2040" t="s">
        <v>73</v>
      </c>
      <c r="F2040" s="3">
        <v>44783</v>
      </c>
      <c r="G2040" s="8">
        <v>12796</v>
      </c>
      <c r="H2040">
        <v>385</v>
      </c>
      <c r="I2040">
        <v>134</v>
      </c>
      <c r="P2040" s="4"/>
    </row>
    <row r="2041" spans="3:16" x14ac:dyDescent="0.3">
      <c r="C2041" t="s">
        <v>33</v>
      </c>
      <c r="D2041" t="s">
        <v>22</v>
      </c>
      <c r="E2041" t="s">
        <v>53</v>
      </c>
      <c r="F2041" s="3">
        <v>44783</v>
      </c>
      <c r="G2041" s="8">
        <v>22400</v>
      </c>
      <c r="H2041">
        <v>270</v>
      </c>
      <c r="I2041">
        <v>700</v>
      </c>
      <c r="P2041" s="4"/>
    </row>
    <row r="2042" spans="3:16" x14ac:dyDescent="0.3">
      <c r="C2042" t="s">
        <v>36</v>
      </c>
      <c r="D2042" t="s">
        <v>21</v>
      </c>
      <c r="E2042" t="s">
        <v>62</v>
      </c>
      <c r="F2042" s="3">
        <v>44783</v>
      </c>
      <c r="G2042" s="8">
        <v>10584</v>
      </c>
      <c r="H2042">
        <v>37</v>
      </c>
      <c r="I2042">
        <v>177</v>
      </c>
      <c r="P2042" s="4"/>
    </row>
    <row r="2043" spans="3:16" x14ac:dyDescent="0.3">
      <c r="C2043" t="s">
        <v>29</v>
      </c>
      <c r="D2043" t="s">
        <v>23</v>
      </c>
      <c r="E2043" t="s">
        <v>71</v>
      </c>
      <c r="F2043" s="3">
        <v>44783</v>
      </c>
      <c r="G2043" s="8">
        <v>67760</v>
      </c>
      <c r="H2043">
        <v>164</v>
      </c>
      <c r="I2043">
        <v>706</v>
      </c>
      <c r="P2043" s="4"/>
    </row>
    <row r="2044" spans="3:16" x14ac:dyDescent="0.3">
      <c r="C2044" t="s">
        <v>52</v>
      </c>
      <c r="D2044" t="s">
        <v>20</v>
      </c>
      <c r="E2044" t="s">
        <v>63</v>
      </c>
      <c r="F2044" s="3">
        <v>44783</v>
      </c>
      <c r="G2044" s="8">
        <v>36764</v>
      </c>
      <c r="H2044">
        <v>114</v>
      </c>
      <c r="I2044">
        <v>368</v>
      </c>
      <c r="P2044" s="4"/>
    </row>
    <row r="2045" spans="3:16" x14ac:dyDescent="0.3">
      <c r="C2045" t="s">
        <v>30</v>
      </c>
      <c r="D2045" t="s">
        <v>19</v>
      </c>
      <c r="E2045" t="s">
        <v>67</v>
      </c>
      <c r="F2045" s="3">
        <v>44783</v>
      </c>
      <c r="G2045" s="8">
        <v>38248</v>
      </c>
      <c r="H2045">
        <v>379</v>
      </c>
      <c r="I2045">
        <v>456</v>
      </c>
      <c r="P2045" s="4"/>
    </row>
    <row r="2046" spans="3:16" x14ac:dyDescent="0.3">
      <c r="C2046" t="s">
        <v>37</v>
      </c>
      <c r="D2046" t="s">
        <v>25</v>
      </c>
      <c r="E2046" t="s">
        <v>69</v>
      </c>
      <c r="F2046" s="3">
        <v>44783</v>
      </c>
      <c r="G2046" s="8">
        <v>2268</v>
      </c>
      <c r="H2046">
        <v>55</v>
      </c>
      <c r="I2046">
        <v>20</v>
      </c>
      <c r="P2046" s="4"/>
    </row>
    <row r="2047" spans="3:16" x14ac:dyDescent="0.3">
      <c r="C2047" t="s">
        <v>51</v>
      </c>
      <c r="D2047" t="s">
        <v>21</v>
      </c>
      <c r="E2047" t="s">
        <v>65</v>
      </c>
      <c r="F2047" s="3">
        <v>44783</v>
      </c>
      <c r="G2047" s="8">
        <v>20692</v>
      </c>
      <c r="H2047">
        <v>186</v>
      </c>
      <c r="I2047">
        <v>288</v>
      </c>
      <c r="P2047" s="4"/>
    </row>
    <row r="2048" spans="3:16" x14ac:dyDescent="0.3">
      <c r="C2048" t="s">
        <v>38</v>
      </c>
      <c r="D2048" t="s">
        <v>25</v>
      </c>
      <c r="E2048" t="s">
        <v>53</v>
      </c>
      <c r="F2048" s="3">
        <v>44783</v>
      </c>
      <c r="G2048" s="8">
        <v>19124</v>
      </c>
      <c r="H2048">
        <v>273</v>
      </c>
      <c r="I2048">
        <v>342</v>
      </c>
      <c r="P2048" s="4"/>
    </row>
    <row r="2049" spans="3:16" x14ac:dyDescent="0.3">
      <c r="C2049" t="s">
        <v>30</v>
      </c>
      <c r="D2049" t="s">
        <v>22</v>
      </c>
      <c r="E2049" t="s">
        <v>69</v>
      </c>
      <c r="F2049" s="3">
        <v>44783</v>
      </c>
      <c r="G2049" s="8">
        <v>24444</v>
      </c>
      <c r="H2049">
        <v>73</v>
      </c>
      <c r="I2049">
        <v>191</v>
      </c>
      <c r="P2049" s="4"/>
    </row>
    <row r="2050" spans="3:16" x14ac:dyDescent="0.3">
      <c r="C2050" t="s">
        <v>29</v>
      </c>
      <c r="D2050" t="s">
        <v>25</v>
      </c>
      <c r="E2050" t="s">
        <v>59</v>
      </c>
      <c r="F2050" s="3">
        <v>44783</v>
      </c>
      <c r="G2050" s="8">
        <v>9492</v>
      </c>
      <c r="H2050">
        <v>477</v>
      </c>
      <c r="I2050">
        <v>119</v>
      </c>
      <c r="P2050" s="4"/>
    </row>
    <row r="2051" spans="3:16" x14ac:dyDescent="0.3">
      <c r="C2051" t="s">
        <v>50</v>
      </c>
      <c r="D2051" t="s">
        <v>22</v>
      </c>
      <c r="E2051" t="s">
        <v>57</v>
      </c>
      <c r="F2051" s="3">
        <v>44783</v>
      </c>
      <c r="G2051" s="8">
        <v>71568</v>
      </c>
      <c r="H2051">
        <v>469</v>
      </c>
      <c r="I2051">
        <v>1278</v>
      </c>
      <c r="P2051" s="4"/>
    </row>
    <row r="2052" spans="3:16" x14ac:dyDescent="0.3">
      <c r="C2052" t="s">
        <v>32</v>
      </c>
      <c r="D2052" t="s">
        <v>21</v>
      </c>
      <c r="E2052" t="s">
        <v>73</v>
      </c>
      <c r="F2052" s="3">
        <v>44783</v>
      </c>
      <c r="G2052" s="8">
        <v>6916</v>
      </c>
      <c r="H2052">
        <v>43</v>
      </c>
      <c r="I2052">
        <v>70</v>
      </c>
      <c r="P2052" s="4"/>
    </row>
    <row r="2053" spans="3:16" x14ac:dyDescent="0.3">
      <c r="C2053" t="s">
        <v>50</v>
      </c>
      <c r="D2053" t="s">
        <v>25</v>
      </c>
      <c r="E2053" t="s">
        <v>59</v>
      </c>
      <c r="F2053" s="3">
        <v>44783</v>
      </c>
      <c r="G2053" s="8">
        <v>18032</v>
      </c>
      <c r="H2053">
        <v>87</v>
      </c>
      <c r="I2053">
        <v>282</v>
      </c>
      <c r="P2053" s="4"/>
    </row>
    <row r="2054" spans="3:16" x14ac:dyDescent="0.3">
      <c r="C2054" t="s">
        <v>45</v>
      </c>
      <c r="D2054" t="s">
        <v>25</v>
      </c>
      <c r="E2054" t="s">
        <v>64</v>
      </c>
      <c r="F2054" s="3">
        <v>44784</v>
      </c>
      <c r="G2054" s="8">
        <v>46564</v>
      </c>
      <c r="H2054">
        <v>76</v>
      </c>
      <c r="I2054">
        <v>432</v>
      </c>
      <c r="P2054" s="4"/>
    </row>
    <row r="2055" spans="3:16" x14ac:dyDescent="0.3">
      <c r="C2055" t="s">
        <v>35</v>
      </c>
      <c r="D2055" t="s">
        <v>23</v>
      </c>
      <c r="E2055" t="s">
        <v>66</v>
      </c>
      <c r="F2055" s="3">
        <v>44784</v>
      </c>
      <c r="G2055" s="8">
        <v>14588</v>
      </c>
      <c r="H2055">
        <v>239</v>
      </c>
      <c r="I2055">
        <v>131</v>
      </c>
      <c r="P2055" s="4"/>
    </row>
    <row r="2056" spans="3:16" x14ac:dyDescent="0.3">
      <c r="C2056" t="s">
        <v>32</v>
      </c>
      <c r="D2056" t="s">
        <v>23</v>
      </c>
      <c r="E2056" t="s">
        <v>63</v>
      </c>
      <c r="F2056" s="3">
        <v>44784</v>
      </c>
      <c r="G2056" s="8">
        <v>22680</v>
      </c>
      <c r="H2056">
        <v>20</v>
      </c>
      <c r="I2056">
        <v>237</v>
      </c>
      <c r="P2056" s="4"/>
    </row>
    <row r="2057" spans="3:16" x14ac:dyDescent="0.3">
      <c r="C2057" t="s">
        <v>36</v>
      </c>
      <c r="D2057" t="s">
        <v>21</v>
      </c>
      <c r="E2057" t="s">
        <v>58</v>
      </c>
      <c r="F2057" s="3">
        <v>44784</v>
      </c>
      <c r="G2057" s="8">
        <v>4144</v>
      </c>
      <c r="H2057">
        <v>528</v>
      </c>
      <c r="I2057">
        <v>58</v>
      </c>
      <c r="P2057" s="4"/>
    </row>
    <row r="2058" spans="3:16" x14ac:dyDescent="0.3">
      <c r="C2058" t="s">
        <v>34</v>
      </c>
      <c r="D2058" t="s">
        <v>25</v>
      </c>
      <c r="E2058" t="s">
        <v>57</v>
      </c>
      <c r="F2058" s="3">
        <v>44784</v>
      </c>
      <c r="G2058" s="8">
        <v>44268</v>
      </c>
      <c r="H2058">
        <v>107</v>
      </c>
      <c r="I2058">
        <v>615</v>
      </c>
      <c r="P2058" s="4"/>
    </row>
    <row r="2059" spans="3:16" x14ac:dyDescent="0.3">
      <c r="C2059" t="s">
        <v>43</v>
      </c>
      <c r="D2059" t="s">
        <v>23</v>
      </c>
      <c r="E2059" t="s">
        <v>73</v>
      </c>
      <c r="F2059" s="3">
        <v>44784</v>
      </c>
      <c r="G2059" s="8">
        <v>12040</v>
      </c>
      <c r="H2059">
        <v>149</v>
      </c>
      <c r="I2059">
        <v>131</v>
      </c>
      <c r="P2059" s="4"/>
    </row>
    <row r="2060" spans="3:16" x14ac:dyDescent="0.3">
      <c r="C2060" t="s">
        <v>31</v>
      </c>
      <c r="D2060" t="s">
        <v>25</v>
      </c>
      <c r="E2060" t="s">
        <v>70</v>
      </c>
      <c r="F2060" s="3">
        <v>44784</v>
      </c>
      <c r="G2060" s="8">
        <v>19012</v>
      </c>
      <c r="H2060">
        <v>187</v>
      </c>
      <c r="I2060">
        <v>207</v>
      </c>
      <c r="P2060" s="4"/>
    </row>
    <row r="2061" spans="3:16" x14ac:dyDescent="0.3">
      <c r="C2061" t="s">
        <v>29</v>
      </c>
      <c r="D2061" t="s">
        <v>20</v>
      </c>
      <c r="E2061" t="s">
        <v>57</v>
      </c>
      <c r="F2061" s="3">
        <v>44784</v>
      </c>
      <c r="G2061" s="8">
        <v>46760</v>
      </c>
      <c r="H2061">
        <v>278</v>
      </c>
      <c r="I2061">
        <v>616</v>
      </c>
      <c r="P2061" s="4"/>
    </row>
    <row r="2062" spans="3:16" x14ac:dyDescent="0.3">
      <c r="C2062" t="s">
        <v>42</v>
      </c>
      <c r="D2062" t="s">
        <v>22</v>
      </c>
      <c r="E2062" t="s">
        <v>62</v>
      </c>
      <c r="F2062" s="3">
        <v>44784</v>
      </c>
      <c r="G2062" s="8">
        <v>5712</v>
      </c>
      <c r="H2062">
        <v>95</v>
      </c>
      <c r="I2062">
        <v>96</v>
      </c>
      <c r="P2062" s="4"/>
    </row>
    <row r="2063" spans="3:16" x14ac:dyDescent="0.3">
      <c r="C2063" t="s">
        <v>49</v>
      </c>
      <c r="D2063" t="s">
        <v>20</v>
      </c>
      <c r="E2063" t="s">
        <v>74</v>
      </c>
      <c r="F2063" s="3">
        <v>44784</v>
      </c>
      <c r="G2063" s="8">
        <v>21868</v>
      </c>
      <c r="H2063">
        <v>30</v>
      </c>
      <c r="I2063">
        <v>547</v>
      </c>
      <c r="P2063" s="4"/>
    </row>
    <row r="2064" spans="3:16" x14ac:dyDescent="0.3">
      <c r="C2064" t="s">
        <v>28</v>
      </c>
      <c r="D2064" t="s">
        <v>19</v>
      </c>
      <c r="E2064" t="s">
        <v>68</v>
      </c>
      <c r="F2064" s="3">
        <v>44784</v>
      </c>
      <c r="G2064" s="8">
        <v>44072</v>
      </c>
      <c r="H2064">
        <v>126</v>
      </c>
      <c r="I2064">
        <v>501</v>
      </c>
      <c r="P2064" s="4"/>
    </row>
    <row r="2065" spans="3:16" x14ac:dyDescent="0.3">
      <c r="C2065" t="s">
        <v>47</v>
      </c>
      <c r="D2065" t="s">
        <v>22</v>
      </c>
      <c r="E2065" t="s">
        <v>72</v>
      </c>
      <c r="F2065" s="3">
        <v>44784</v>
      </c>
      <c r="G2065" s="8">
        <v>40684</v>
      </c>
      <c r="H2065">
        <v>11</v>
      </c>
      <c r="I2065">
        <v>1272</v>
      </c>
      <c r="P2065" s="4"/>
    </row>
    <row r="2066" spans="3:16" x14ac:dyDescent="0.3">
      <c r="C2066" t="s">
        <v>35</v>
      </c>
      <c r="D2066" t="s">
        <v>21</v>
      </c>
      <c r="E2066" t="s">
        <v>57</v>
      </c>
      <c r="F2066" s="3">
        <v>44784</v>
      </c>
      <c r="G2066" s="8">
        <v>19740</v>
      </c>
      <c r="H2066">
        <v>286</v>
      </c>
      <c r="I2066">
        <v>260</v>
      </c>
      <c r="P2066" s="4"/>
    </row>
    <row r="2067" spans="3:16" x14ac:dyDescent="0.3">
      <c r="C2067" t="s">
        <v>51</v>
      </c>
      <c r="D2067" t="s">
        <v>22</v>
      </c>
      <c r="E2067" t="s">
        <v>64</v>
      </c>
      <c r="F2067" s="3">
        <v>44784</v>
      </c>
      <c r="G2067" s="8">
        <v>9996</v>
      </c>
      <c r="H2067">
        <v>20</v>
      </c>
      <c r="I2067">
        <v>81</v>
      </c>
      <c r="P2067" s="4"/>
    </row>
    <row r="2068" spans="3:16" x14ac:dyDescent="0.3">
      <c r="C2068" t="s">
        <v>34</v>
      </c>
      <c r="D2068" t="s">
        <v>23</v>
      </c>
      <c r="E2068" t="s">
        <v>70</v>
      </c>
      <c r="F2068" s="3">
        <v>44784</v>
      </c>
      <c r="G2068" s="8">
        <v>9968</v>
      </c>
      <c r="H2068">
        <v>91</v>
      </c>
      <c r="I2068">
        <v>139</v>
      </c>
      <c r="P2068" s="4"/>
    </row>
    <row r="2069" spans="3:16" x14ac:dyDescent="0.3">
      <c r="C2069" t="s">
        <v>43</v>
      </c>
      <c r="D2069" t="s">
        <v>20</v>
      </c>
      <c r="E2069" t="s">
        <v>72</v>
      </c>
      <c r="F2069" s="3">
        <v>44784</v>
      </c>
      <c r="G2069" s="8">
        <v>70196</v>
      </c>
      <c r="H2069">
        <v>194</v>
      </c>
      <c r="I2069">
        <v>1755</v>
      </c>
      <c r="P2069" s="4"/>
    </row>
    <row r="2070" spans="3:16" x14ac:dyDescent="0.3">
      <c r="C2070" t="s">
        <v>36</v>
      </c>
      <c r="D2070" t="s">
        <v>20</v>
      </c>
      <c r="E2070" t="s">
        <v>69</v>
      </c>
      <c r="F2070" s="3">
        <v>44784</v>
      </c>
      <c r="G2070" s="8">
        <v>26544</v>
      </c>
      <c r="H2070">
        <v>35</v>
      </c>
      <c r="I2070">
        <v>256</v>
      </c>
      <c r="P2070" s="4"/>
    </row>
    <row r="2071" spans="3:16" x14ac:dyDescent="0.3">
      <c r="C2071" t="s">
        <v>36</v>
      </c>
      <c r="D2071" t="s">
        <v>23</v>
      </c>
      <c r="E2071" t="s">
        <v>64</v>
      </c>
      <c r="F2071" s="3">
        <v>44784</v>
      </c>
      <c r="G2071" s="8">
        <v>35616</v>
      </c>
      <c r="H2071">
        <v>372</v>
      </c>
      <c r="I2071">
        <v>308</v>
      </c>
      <c r="P2071" s="4"/>
    </row>
    <row r="2072" spans="3:16" x14ac:dyDescent="0.3">
      <c r="C2072" t="s">
        <v>33</v>
      </c>
      <c r="D2072" t="s">
        <v>20</v>
      </c>
      <c r="E2072" t="s">
        <v>53</v>
      </c>
      <c r="F2072" s="3">
        <v>44784</v>
      </c>
      <c r="G2072" s="8">
        <v>66808</v>
      </c>
      <c r="H2072">
        <v>324</v>
      </c>
      <c r="I2072">
        <v>1392</v>
      </c>
      <c r="P2072" s="4"/>
    </row>
    <row r="2073" spans="3:16" x14ac:dyDescent="0.3">
      <c r="C2073" t="s">
        <v>32</v>
      </c>
      <c r="D2073" t="s">
        <v>23</v>
      </c>
      <c r="E2073" t="s">
        <v>66</v>
      </c>
      <c r="F2073" s="3">
        <v>44784</v>
      </c>
      <c r="G2073" s="8">
        <v>6804</v>
      </c>
      <c r="H2073">
        <v>500</v>
      </c>
      <c r="I2073">
        <v>59</v>
      </c>
      <c r="P2073" s="4"/>
    </row>
    <row r="2074" spans="3:16" x14ac:dyDescent="0.3">
      <c r="C2074" t="s">
        <v>39</v>
      </c>
      <c r="D2074" t="s">
        <v>20</v>
      </c>
      <c r="E2074" t="s">
        <v>68</v>
      </c>
      <c r="F2074" s="3">
        <v>44784</v>
      </c>
      <c r="G2074" s="8">
        <v>41076</v>
      </c>
      <c r="H2074">
        <v>324</v>
      </c>
      <c r="I2074">
        <v>541</v>
      </c>
      <c r="P2074" s="4"/>
    </row>
    <row r="2075" spans="3:16" x14ac:dyDescent="0.3">
      <c r="C2075" t="s">
        <v>34</v>
      </c>
      <c r="D2075" t="s">
        <v>20</v>
      </c>
      <c r="E2075" t="s">
        <v>53</v>
      </c>
      <c r="F2075" s="3">
        <v>44784</v>
      </c>
      <c r="G2075" s="8">
        <v>17640</v>
      </c>
      <c r="H2075">
        <v>81</v>
      </c>
      <c r="I2075">
        <v>630</v>
      </c>
      <c r="P2075" s="4"/>
    </row>
    <row r="2076" spans="3:16" x14ac:dyDescent="0.3">
      <c r="C2076" t="s">
        <v>38</v>
      </c>
      <c r="D2076" t="s">
        <v>20</v>
      </c>
      <c r="E2076" t="s">
        <v>60</v>
      </c>
      <c r="F2076" s="3">
        <v>44785</v>
      </c>
      <c r="G2076" s="8">
        <v>6440</v>
      </c>
      <c r="H2076">
        <v>417</v>
      </c>
      <c r="I2076">
        <v>115</v>
      </c>
      <c r="P2076" s="4"/>
    </row>
    <row r="2077" spans="3:16" x14ac:dyDescent="0.3">
      <c r="C2077" t="s">
        <v>47</v>
      </c>
      <c r="D2077" t="s">
        <v>23</v>
      </c>
      <c r="E2077" t="s">
        <v>62</v>
      </c>
      <c r="F2077" s="3">
        <v>44785</v>
      </c>
      <c r="G2077" s="8">
        <v>57596</v>
      </c>
      <c r="H2077">
        <v>141</v>
      </c>
      <c r="I2077">
        <v>800</v>
      </c>
      <c r="P2077" s="4"/>
    </row>
    <row r="2078" spans="3:16" x14ac:dyDescent="0.3">
      <c r="C2078" t="s">
        <v>42</v>
      </c>
      <c r="D2078" t="s">
        <v>25</v>
      </c>
      <c r="E2078" t="s">
        <v>55</v>
      </c>
      <c r="F2078" s="3">
        <v>44785</v>
      </c>
      <c r="G2078" s="8">
        <v>4676</v>
      </c>
      <c r="H2078">
        <v>310</v>
      </c>
      <c r="I2078">
        <v>49</v>
      </c>
      <c r="P2078" s="4"/>
    </row>
    <row r="2079" spans="3:16" x14ac:dyDescent="0.3">
      <c r="C2079" t="s">
        <v>38</v>
      </c>
      <c r="D2079" t="s">
        <v>20</v>
      </c>
      <c r="E2079" t="s">
        <v>67</v>
      </c>
      <c r="F2079" s="3">
        <v>44785</v>
      </c>
      <c r="G2079" s="8">
        <v>55468</v>
      </c>
      <c r="H2079">
        <v>320</v>
      </c>
      <c r="I2079">
        <v>694</v>
      </c>
      <c r="P2079" s="4"/>
    </row>
    <row r="2080" spans="3:16" x14ac:dyDescent="0.3">
      <c r="C2080" t="s">
        <v>41</v>
      </c>
      <c r="D2080" t="s">
        <v>21</v>
      </c>
      <c r="E2080" t="s">
        <v>74</v>
      </c>
      <c r="F2080" s="3">
        <v>44785</v>
      </c>
      <c r="G2080" s="8">
        <v>9044</v>
      </c>
      <c r="H2080">
        <v>89</v>
      </c>
      <c r="I2080">
        <v>283</v>
      </c>
      <c r="P2080" s="4"/>
    </row>
    <row r="2081" spans="3:16" x14ac:dyDescent="0.3">
      <c r="C2081" t="s">
        <v>51</v>
      </c>
      <c r="D2081" t="s">
        <v>22</v>
      </c>
      <c r="E2081" t="s">
        <v>73</v>
      </c>
      <c r="F2081" s="3">
        <v>44785</v>
      </c>
      <c r="G2081" s="8">
        <v>9576</v>
      </c>
      <c r="H2081">
        <v>171</v>
      </c>
      <c r="I2081">
        <v>83</v>
      </c>
      <c r="P2081" s="4"/>
    </row>
    <row r="2082" spans="3:16" x14ac:dyDescent="0.3">
      <c r="C2082" t="s">
        <v>36</v>
      </c>
      <c r="D2082" t="s">
        <v>19</v>
      </c>
      <c r="E2082" t="s">
        <v>54</v>
      </c>
      <c r="F2082" s="3">
        <v>44785</v>
      </c>
      <c r="G2082" s="8">
        <v>20972</v>
      </c>
      <c r="H2082">
        <v>30</v>
      </c>
      <c r="I2082">
        <v>228</v>
      </c>
      <c r="P2082" s="4"/>
    </row>
    <row r="2083" spans="3:16" x14ac:dyDescent="0.3">
      <c r="C2083" t="s">
        <v>50</v>
      </c>
      <c r="D2083" t="s">
        <v>25</v>
      </c>
      <c r="E2083" t="s">
        <v>71</v>
      </c>
      <c r="F2083" s="3">
        <v>44785</v>
      </c>
      <c r="G2083" s="8">
        <v>18004</v>
      </c>
      <c r="H2083">
        <v>145</v>
      </c>
      <c r="I2083">
        <v>196</v>
      </c>
      <c r="P2083" s="4"/>
    </row>
    <row r="2084" spans="3:16" x14ac:dyDescent="0.3">
      <c r="C2084" t="s">
        <v>43</v>
      </c>
      <c r="D2084" t="s">
        <v>20</v>
      </c>
      <c r="E2084" t="s">
        <v>69</v>
      </c>
      <c r="F2084" s="3">
        <v>44786</v>
      </c>
      <c r="G2084" s="8">
        <v>10051.999999999998</v>
      </c>
      <c r="H2084">
        <v>144</v>
      </c>
      <c r="I2084">
        <v>77</v>
      </c>
      <c r="P2084" s="4"/>
    </row>
    <row r="2085" spans="3:16" x14ac:dyDescent="0.3">
      <c r="C2085" t="s">
        <v>43</v>
      </c>
      <c r="D2085" t="s">
        <v>23</v>
      </c>
      <c r="E2085" t="s">
        <v>55</v>
      </c>
      <c r="F2085" s="3">
        <v>44786</v>
      </c>
      <c r="G2085" s="8">
        <v>11312</v>
      </c>
      <c r="H2085">
        <v>49</v>
      </c>
      <c r="I2085">
        <v>114</v>
      </c>
      <c r="P2085" s="4"/>
    </row>
    <row r="2086" spans="3:16" x14ac:dyDescent="0.3">
      <c r="C2086" t="s">
        <v>38</v>
      </c>
      <c r="D2086" t="s">
        <v>21</v>
      </c>
      <c r="E2086" t="s">
        <v>53</v>
      </c>
      <c r="F2086" s="3">
        <v>44786</v>
      </c>
      <c r="G2086" s="8">
        <v>55776</v>
      </c>
      <c r="H2086">
        <v>77</v>
      </c>
      <c r="I2086">
        <v>1550</v>
      </c>
      <c r="P2086" s="4"/>
    </row>
    <row r="2087" spans="3:16" x14ac:dyDescent="0.3">
      <c r="C2087" t="s">
        <v>44</v>
      </c>
      <c r="D2087" t="s">
        <v>21</v>
      </c>
      <c r="E2087" t="s">
        <v>63</v>
      </c>
      <c r="F2087" s="3">
        <v>44786</v>
      </c>
      <c r="G2087" s="8">
        <v>12544</v>
      </c>
      <c r="H2087">
        <v>63</v>
      </c>
      <c r="I2087">
        <v>112</v>
      </c>
      <c r="P2087" s="4"/>
    </row>
    <row r="2088" spans="3:16" x14ac:dyDescent="0.3">
      <c r="C2088" t="s">
        <v>37</v>
      </c>
      <c r="D2088" t="s">
        <v>20</v>
      </c>
      <c r="E2088" t="s">
        <v>70</v>
      </c>
      <c r="F2088" s="3">
        <v>44786</v>
      </c>
      <c r="G2088" s="8">
        <v>26348</v>
      </c>
      <c r="H2088">
        <v>214</v>
      </c>
      <c r="I2088">
        <v>347</v>
      </c>
      <c r="P2088" s="4"/>
    </row>
    <row r="2089" spans="3:16" x14ac:dyDescent="0.3">
      <c r="C2089" t="s">
        <v>46</v>
      </c>
      <c r="D2089" t="s">
        <v>25</v>
      </c>
      <c r="E2089" t="s">
        <v>55</v>
      </c>
      <c r="F2089" s="3">
        <v>44786</v>
      </c>
      <c r="G2089" s="8">
        <v>9016</v>
      </c>
      <c r="H2089">
        <v>232</v>
      </c>
      <c r="I2089">
        <v>87</v>
      </c>
      <c r="P2089" s="4"/>
    </row>
    <row r="2090" spans="3:16" x14ac:dyDescent="0.3">
      <c r="C2090" t="s">
        <v>40</v>
      </c>
      <c r="D2090" t="s">
        <v>25</v>
      </c>
      <c r="E2090" t="s">
        <v>53</v>
      </c>
      <c r="F2090" s="3">
        <v>44786</v>
      </c>
      <c r="G2090" s="8">
        <v>25424</v>
      </c>
      <c r="H2090">
        <v>64</v>
      </c>
      <c r="I2090">
        <v>795</v>
      </c>
      <c r="P2090" s="4"/>
    </row>
    <row r="2091" spans="3:16" x14ac:dyDescent="0.3">
      <c r="C2091" t="s">
        <v>30</v>
      </c>
      <c r="D2091" t="s">
        <v>22</v>
      </c>
      <c r="E2091" t="s">
        <v>61</v>
      </c>
      <c r="F2091" s="3">
        <v>44786</v>
      </c>
      <c r="G2091" s="8">
        <v>10752</v>
      </c>
      <c r="H2091">
        <v>312</v>
      </c>
      <c r="I2091">
        <v>168</v>
      </c>
      <c r="P2091" s="4"/>
    </row>
    <row r="2092" spans="3:16" x14ac:dyDescent="0.3">
      <c r="C2092" t="s">
        <v>52</v>
      </c>
      <c r="D2092" t="s">
        <v>23</v>
      </c>
      <c r="E2092" t="s">
        <v>65</v>
      </c>
      <c r="F2092" s="3">
        <v>44786</v>
      </c>
      <c r="G2092" s="8">
        <v>22876</v>
      </c>
      <c r="H2092">
        <v>57</v>
      </c>
      <c r="I2092">
        <v>477</v>
      </c>
      <c r="P2092" s="4"/>
    </row>
    <row r="2093" spans="3:16" x14ac:dyDescent="0.3">
      <c r="C2093" t="s">
        <v>46</v>
      </c>
      <c r="D2093" t="s">
        <v>20</v>
      </c>
      <c r="E2093" t="s">
        <v>60</v>
      </c>
      <c r="F2093" s="3">
        <v>44786</v>
      </c>
      <c r="G2093" s="8">
        <v>952</v>
      </c>
      <c r="H2093">
        <v>122</v>
      </c>
      <c r="I2093">
        <v>27</v>
      </c>
      <c r="P2093" s="4"/>
    </row>
    <row r="2094" spans="3:16" x14ac:dyDescent="0.3">
      <c r="C2094" t="s">
        <v>44</v>
      </c>
      <c r="D2094" t="s">
        <v>22</v>
      </c>
      <c r="E2094" t="s">
        <v>69</v>
      </c>
      <c r="F2094" s="3">
        <v>44786</v>
      </c>
      <c r="G2094" s="8">
        <v>13944</v>
      </c>
      <c r="H2094">
        <v>62</v>
      </c>
      <c r="I2094">
        <v>113</v>
      </c>
      <c r="P2094" s="4"/>
    </row>
    <row r="2095" spans="3:16" x14ac:dyDescent="0.3">
      <c r="C2095" t="s">
        <v>50</v>
      </c>
      <c r="D2095" t="s">
        <v>22</v>
      </c>
      <c r="E2095" t="s">
        <v>70</v>
      </c>
      <c r="F2095" s="3">
        <v>44786</v>
      </c>
      <c r="G2095" s="8">
        <v>16912</v>
      </c>
      <c r="H2095">
        <v>190</v>
      </c>
      <c r="I2095">
        <v>193</v>
      </c>
      <c r="P2095" s="4"/>
    </row>
    <row r="2096" spans="3:16" x14ac:dyDescent="0.3">
      <c r="C2096" t="s">
        <v>43</v>
      </c>
      <c r="D2096" t="s">
        <v>20</v>
      </c>
      <c r="E2096" t="s">
        <v>64</v>
      </c>
      <c r="F2096" s="3">
        <v>44789</v>
      </c>
      <c r="G2096" s="8">
        <v>48216</v>
      </c>
      <c r="H2096">
        <v>43</v>
      </c>
      <c r="I2096">
        <v>389</v>
      </c>
      <c r="P2096" s="4"/>
    </row>
    <row r="2097" spans="3:16" x14ac:dyDescent="0.3">
      <c r="C2097" t="s">
        <v>36</v>
      </c>
      <c r="D2097" t="s">
        <v>19</v>
      </c>
      <c r="E2097" t="s">
        <v>72</v>
      </c>
      <c r="F2097" s="3">
        <v>44789</v>
      </c>
      <c r="G2097" s="8">
        <v>3108</v>
      </c>
      <c r="H2097">
        <v>360</v>
      </c>
      <c r="I2097">
        <v>52</v>
      </c>
      <c r="P2097" s="4"/>
    </row>
    <row r="2098" spans="3:16" x14ac:dyDescent="0.3">
      <c r="C2098" t="s">
        <v>42</v>
      </c>
      <c r="D2098" t="s">
        <v>22</v>
      </c>
      <c r="E2098" t="s">
        <v>70</v>
      </c>
      <c r="F2098" s="3">
        <v>44789</v>
      </c>
      <c r="G2098" s="8">
        <v>5124</v>
      </c>
      <c r="H2098">
        <v>266</v>
      </c>
      <c r="I2098">
        <v>81</v>
      </c>
      <c r="P2098" s="4"/>
    </row>
    <row r="2099" spans="3:16" x14ac:dyDescent="0.3">
      <c r="C2099" t="s">
        <v>50</v>
      </c>
      <c r="D2099" t="s">
        <v>22</v>
      </c>
      <c r="E2099" t="s">
        <v>58</v>
      </c>
      <c r="F2099" s="3">
        <v>44789</v>
      </c>
      <c r="G2099" s="8">
        <v>60172</v>
      </c>
      <c r="H2099">
        <v>167</v>
      </c>
      <c r="I2099">
        <v>836</v>
      </c>
      <c r="P2099" s="4"/>
    </row>
    <row r="2100" spans="3:16" x14ac:dyDescent="0.3">
      <c r="C2100" t="s">
        <v>39</v>
      </c>
      <c r="D2100" t="s">
        <v>23</v>
      </c>
      <c r="E2100" t="s">
        <v>54</v>
      </c>
      <c r="F2100" s="3">
        <v>44789</v>
      </c>
      <c r="G2100" s="8">
        <v>31836.000000000004</v>
      </c>
      <c r="H2100">
        <v>84</v>
      </c>
      <c r="I2100">
        <v>319</v>
      </c>
      <c r="P2100" s="4"/>
    </row>
    <row r="2101" spans="3:16" x14ac:dyDescent="0.3">
      <c r="C2101" t="s">
        <v>33</v>
      </c>
      <c r="D2101" t="s">
        <v>21</v>
      </c>
      <c r="E2101" t="s">
        <v>59</v>
      </c>
      <c r="F2101" s="3">
        <v>44789</v>
      </c>
      <c r="G2101" s="8">
        <v>2604</v>
      </c>
      <c r="H2101">
        <v>107</v>
      </c>
      <c r="I2101">
        <v>31</v>
      </c>
      <c r="P2101" s="4"/>
    </row>
    <row r="2102" spans="3:16" x14ac:dyDescent="0.3">
      <c r="C2102" t="s">
        <v>39</v>
      </c>
      <c r="D2102" t="s">
        <v>21</v>
      </c>
      <c r="E2102" t="s">
        <v>72</v>
      </c>
      <c r="F2102" s="3">
        <v>44789</v>
      </c>
      <c r="G2102" s="8">
        <v>57120</v>
      </c>
      <c r="H2102">
        <v>124</v>
      </c>
      <c r="I2102">
        <v>1190</v>
      </c>
      <c r="P2102" s="4"/>
    </row>
    <row r="2103" spans="3:16" x14ac:dyDescent="0.3">
      <c r="C2103" t="s">
        <v>39</v>
      </c>
      <c r="D2103" t="s">
        <v>19</v>
      </c>
      <c r="E2103" t="s">
        <v>67</v>
      </c>
      <c r="F2103" s="3">
        <v>44789</v>
      </c>
      <c r="G2103" s="8">
        <v>2688</v>
      </c>
      <c r="H2103">
        <v>190</v>
      </c>
      <c r="I2103">
        <v>42</v>
      </c>
      <c r="P2103" s="4"/>
    </row>
    <row r="2104" spans="3:16" x14ac:dyDescent="0.3">
      <c r="C2104" t="s">
        <v>29</v>
      </c>
      <c r="D2104" t="s">
        <v>22</v>
      </c>
      <c r="E2104" t="s">
        <v>73</v>
      </c>
      <c r="F2104" s="3">
        <v>44789</v>
      </c>
      <c r="G2104" s="8">
        <v>1680</v>
      </c>
      <c r="H2104">
        <v>64</v>
      </c>
      <c r="I2104">
        <v>15</v>
      </c>
      <c r="P2104" s="4"/>
    </row>
    <row r="2105" spans="3:16" x14ac:dyDescent="0.3">
      <c r="C2105" t="s">
        <v>34</v>
      </c>
      <c r="D2105" t="s">
        <v>22</v>
      </c>
      <c r="E2105" t="s">
        <v>71</v>
      </c>
      <c r="F2105" s="3">
        <v>44789</v>
      </c>
      <c r="G2105" s="8">
        <v>38108</v>
      </c>
      <c r="H2105">
        <v>220</v>
      </c>
      <c r="I2105">
        <v>397</v>
      </c>
      <c r="P2105" s="4"/>
    </row>
    <row r="2106" spans="3:16" x14ac:dyDescent="0.3">
      <c r="C2106" t="s">
        <v>42</v>
      </c>
      <c r="D2106" t="s">
        <v>21</v>
      </c>
      <c r="E2106" t="s">
        <v>62</v>
      </c>
      <c r="F2106" s="3">
        <v>44789</v>
      </c>
      <c r="G2106" s="8">
        <v>13048</v>
      </c>
      <c r="H2106">
        <v>58</v>
      </c>
      <c r="I2106">
        <v>164</v>
      </c>
      <c r="P2106" s="4"/>
    </row>
    <row r="2107" spans="3:16" x14ac:dyDescent="0.3">
      <c r="C2107" t="s">
        <v>38</v>
      </c>
      <c r="D2107" t="s">
        <v>19</v>
      </c>
      <c r="E2107" t="s">
        <v>53</v>
      </c>
      <c r="F2107" s="3">
        <v>44789</v>
      </c>
      <c r="G2107" s="8">
        <v>20804</v>
      </c>
      <c r="H2107">
        <v>107</v>
      </c>
      <c r="I2107">
        <v>401</v>
      </c>
      <c r="P2107" s="4"/>
    </row>
    <row r="2108" spans="3:16" x14ac:dyDescent="0.3">
      <c r="C2108" t="s">
        <v>40</v>
      </c>
      <c r="D2108" t="s">
        <v>20</v>
      </c>
      <c r="E2108" t="s">
        <v>69</v>
      </c>
      <c r="F2108" s="3">
        <v>44789</v>
      </c>
      <c r="G2108" s="8">
        <v>39620</v>
      </c>
      <c r="H2108">
        <v>69</v>
      </c>
      <c r="I2108">
        <v>331</v>
      </c>
      <c r="P2108" s="4"/>
    </row>
    <row r="2109" spans="3:16" x14ac:dyDescent="0.3">
      <c r="C2109" t="s">
        <v>34</v>
      </c>
      <c r="D2109" t="s">
        <v>19</v>
      </c>
      <c r="E2109" t="s">
        <v>62</v>
      </c>
      <c r="F2109" s="3">
        <v>44789</v>
      </c>
      <c r="G2109" s="8">
        <v>9828</v>
      </c>
      <c r="H2109">
        <v>245</v>
      </c>
      <c r="I2109">
        <v>176</v>
      </c>
      <c r="P2109" s="4"/>
    </row>
    <row r="2110" spans="3:16" x14ac:dyDescent="0.3">
      <c r="C2110" t="s">
        <v>39</v>
      </c>
      <c r="D2110" t="s">
        <v>25</v>
      </c>
      <c r="E2110" t="s">
        <v>59</v>
      </c>
      <c r="F2110" s="3">
        <v>44789</v>
      </c>
      <c r="G2110" s="8">
        <v>35560</v>
      </c>
      <c r="H2110">
        <v>11</v>
      </c>
      <c r="I2110">
        <v>494</v>
      </c>
      <c r="P2110" s="4"/>
    </row>
    <row r="2111" spans="3:16" x14ac:dyDescent="0.3">
      <c r="C2111" t="s">
        <v>46</v>
      </c>
      <c r="D2111" t="s">
        <v>21</v>
      </c>
      <c r="E2111" t="s">
        <v>59</v>
      </c>
      <c r="F2111" s="3">
        <v>44790</v>
      </c>
      <c r="G2111" s="8">
        <v>7840</v>
      </c>
      <c r="H2111">
        <v>66</v>
      </c>
      <c r="I2111">
        <v>109</v>
      </c>
      <c r="P2111" s="4"/>
    </row>
    <row r="2112" spans="3:16" x14ac:dyDescent="0.3">
      <c r="C2112" t="s">
        <v>48</v>
      </c>
      <c r="D2112" t="s">
        <v>22</v>
      </c>
      <c r="E2112" t="s">
        <v>62</v>
      </c>
      <c r="F2112" s="3">
        <v>44790</v>
      </c>
      <c r="G2112" s="8">
        <v>17948</v>
      </c>
      <c r="H2112">
        <v>99</v>
      </c>
      <c r="I2112">
        <v>214</v>
      </c>
      <c r="P2112" s="4"/>
    </row>
    <row r="2113" spans="3:16" x14ac:dyDescent="0.3">
      <c r="C2113" t="s">
        <v>43</v>
      </c>
      <c r="D2113" t="s">
        <v>19</v>
      </c>
      <c r="E2113" t="s">
        <v>72</v>
      </c>
      <c r="F2113" s="3">
        <v>44790</v>
      </c>
      <c r="G2113" s="8">
        <v>8960</v>
      </c>
      <c r="H2113">
        <v>32</v>
      </c>
      <c r="I2113">
        <v>249</v>
      </c>
      <c r="P2113" s="4"/>
    </row>
    <row r="2114" spans="3:16" x14ac:dyDescent="0.3">
      <c r="C2114" t="s">
        <v>51</v>
      </c>
      <c r="D2114" t="s">
        <v>21</v>
      </c>
      <c r="E2114" t="s">
        <v>66</v>
      </c>
      <c r="F2114" s="3">
        <v>44790</v>
      </c>
      <c r="G2114" s="8">
        <v>1232</v>
      </c>
      <c r="H2114">
        <v>445</v>
      </c>
      <c r="I2114">
        <v>14</v>
      </c>
      <c r="P2114" s="4"/>
    </row>
    <row r="2115" spans="3:16" x14ac:dyDescent="0.3">
      <c r="C2115" t="s">
        <v>31</v>
      </c>
      <c r="D2115" t="s">
        <v>19</v>
      </c>
      <c r="E2115" t="s">
        <v>54</v>
      </c>
      <c r="F2115" s="3">
        <v>44790</v>
      </c>
      <c r="G2115" s="8">
        <v>6272</v>
      </c>
      <c r="H2115">
        <v>30</v>
      </c>
      <c r="I2115">
        <v>61</v>
      </c>
      <c r="P2115" s="4"/>
    </row>
    <row r="2116" spans="3:16" x14ac:dyDescent="0.3">
      <c r="C2116" t="s">
        <v>45</v>
      </c>
      <c r="D2116" t="s">
        <v>22</v>
      </c>
      <c r="E2116" t="s">
        <v>53</v>
      </c>
      <c r="F2116" s="3">
        <v>44791</v>
      </c>
      <c r="G2116" s="8">
        <v>26040</v>
      </c>
      <c r="H2116">
        <v>536</v>
      </c>
      <c r="I2116">
        <v>465</v>
      </c>
      <c r="P2116" s="4"/>
    </row>
    <row r="2117" spans="3:16" x14ac:dyDescent="0.3">
      <c r="C2117" t="s">
        <v>50</v>
      </c>
      <c r="D2117" t="s">
        <v>20</v>
      </c>
      <c r="E2117" t="s">
        <v>63</v>
      </c>
      <c r="F2117" s="3">
        <v>44791</v>
      </c>
      <c r="G2117" s="8">
        <v>23968</v>
      </c>
      <c r="H2117">
        <v>263</v>
      </c>
      <c r="I2117">
        <v>207</v>
      </c>
      <c r="P2117" s="4"/>
    </row>
    <row r="2118" spans="3:16" x14ac:dyDescent="0.3">
      <c r="C2118" t="s">
        <v>43</v>
      </c>
      <c r="D2118" t="s">
        <v>23</v>
      </c>
      <c r="E2118" t="s">
        <v>66</v>
      </c>
      <c r="F2118" s="3">
        <v>44791</v>
      </c>
      <c r="G2118" s="8">
        <v>2436</v>
      </c>
      <c r="H2118">
        <v>398</v>
      </c>
      <c r="I2118">
        <v>24</v>
      </c>
      <c r="P2118" s="4"/>
    </row>
    <row r="2119" spans="3:16" x14ac:dyDescent="0.3">
      <c r="C2119" t="s">
        <v>49</v>
      </c>
      <c r="D2119" t="s">
        <v>20</v>
      </c>
      <c r="E2119" t="s">
        <v>71</v>
      </c>
      <c r="F2119" s="3">
        <v>44791</v>
      </c>
      <c r="G2119" s="8">
        <v>32564</v>
      </c>
      <c r="H2119">
        <v>73</v>
      </c>
      <c r="I2119">
        <v>340</v>
      </c>
      <c r="P2119" s="4"/>
    </row>
    <row r="2120" spans="3:16" x14ac:dyDescent="0.3">
      <c r="C2120" t="s">
        <v>29</v>
      </c>
      <c r="D2120" t="s">
        <v>19</v>
      </c>
      <c r="E2120" t="s">
        <v>60</v>
      </c>
      <c r="F2120" s="3">
        <v>44791</v>
      </c>
      <c r="G2120" s="8">
        <v>51632</v>
      </c>
      <c r="H2120">
        <v>106</v>
      </c>
      <c r="I2120">
        <v>1174</v>
      </c>
      <c r="P2120" s="4"/>
    </row>
    <row r="2121" spans="3:16" x14ac:dyDescent="0.3">
      <c r="C2121" t="s">
        <v>45</v>
      </c>
      <c r="D2121" t="s">
        <v>25</v>
      </c>
      <c r="E2121" t="s">
        <v>56</v>
      </c>
      <c r="F2121" s="3">
        <v>44791</v>
      </c>
      <c r="G2121" s="8">
        <v>1064</v>
      </c>
      <c r="H2121">
        <v>265</v>
      </c>
      <c r="I2121">
        <v>15</v>
      </c>
      <c r="P2121" s="4"/>
    </row>
    <row r="2122" spans="3:16" x14ac:dyDescent="0.3">
      <c r="C2122" t="s">
        <v>45</v>
      </c>
      <c r="D2122" t="s">
        <v>19</v>
      </c>
      <c r="E2122" t="s">
        <v>62</v>
      </c>
      <c r="F2122" s="3">
        <v>44791</v>
      </c>
      <c r="G2122" s="8">
        <v>58688</v>
      </c>
      <c r="H2122">
        <v>122</v>
      </c>
      <c r="I2122">
        <v>816</v>
      </c>
      <c r="P2122" s="4"/>
    </row>
    <row r="2123" spans="3:16" x14ac:dyDescent="0.3">
      <c r="C2123" t="s">
        <v>40</v>
      </c>
      <c r="D2123" t="s">
        <v>25</v>
      </c>
      <c r="E2123" t="s">
        <v>69</v>
      </c>
      <c r="F2123" s="3">
        <v>44791</v>
      </c>
      <c r="G2123" s="8">
        <v>34160</v>
      </c>
      <c r="H2123">
        <v>200</v>
      </c>
      <c r="I2123">
        <v>285</v>
      </c>
      <c r="P2123" s="4"/>
    </row>
    <row r="2124" spans="3:16" x14ac:dyDescent="0.3">
      <c r="C2124" t="s">
        <v>34</v>
      </c>
      <c r="D2124" t="s">
        <v>23</v>
      </c>
      <c r="E2124" t="s">
        <v>57</v>
      </c>
      <c r="F2124" s="3">
        <v>44791</v>
      </c>
      <c r="G2124" s="8">
        <v>2184</v>
      </c>
      <c r="H2124">
        <v>145</v>
      </c>
      <c r="I2124">
        <v>26</v>
      </c>
      <c r="P2124" s="4"/>
    </row>
    <row r="2125" spans="3:16" x14ac:dyDescent="0.3">
      <c r="C2125" t="s">
        <v>52</v>
      </c>
      <c r="D2125" t="s">
        <v>19</v>
      </c>
      <c r="E2125" t="s">
        <v>68</v>
      </c>
      <c r="F2125" s="3">
        <v>44791</v>
      </c>
      <c r="G2125" s="8">
        <v>6524</v>
      </c>
      <c r="H2125">
        <v>43</v>
      </c>
      <c r="I2125">
        <v>86</v>
      </c>
      <c r="P2125" s="4"/>
    </row>
    <row r="2126" spans="3:16" x14ac:dyDescent="0.3">
      <c r="C2126" t="s">
        <v>40</v>
      </c>
      <c r="D2126" t="s">
        <v>22</v>
      </c>
      <c r="E2126" t="s">
        <v>65</v>
      </c>
      <c r="F2126" s="3">
        <v>44791</v>
      </c>
      <c r="G2126" s="8">
        <v>812</v>
      </c>
      <c r="H2126">
        <v>173</v>
      </c>
      <c r="I2126">
        <v>21</v>
      </c>
      <c r="P2126" s="4"/>
    </row>
    <row r="2127" spans="3:16" x14ac:dyDescent="0.3">
      <c r="C2127" t="s">
        <v>35</v>
      </c>
      <c r="D2127" t="s">
        <v>19</v>
      </c>
      <c r="E2127" t="s">
        <v>56</v>
      </c>
      <c r="F2127" s="3">
        <v>44791</v>
      </c>
      <c r="G2127" s="8">
        <v>13804</v>
      </c>
      <c r="H2127">
        <v>21</v>
      </c>
      <c r="I2127">
        <v>165</v>
      </c>
      <c r="P2127" s="4"/>
    </row>
    <row r="2128" spans="3:16" x14ac:dyDescent="0.3">
      <c r="C2128" t="s">
        <v>47</v>
      </c>
      <c r="D2128" t="s">
        <v>25</v>
      </c>
      <c r="E2128" t="s">
        <v>69</v>
      </c>
      <c r="F2128" s="3">
        <v>44791</v>
      </c>
      <c r="G2128" s="8">
        <v>37212</v>
      </c>
      <c r="H2128">
        <v>14</v>
      </c>
      <c r="I2128">
        <v>282</v>
      </c>
      <c r="P2128" s="4"/>
    </row>
    <row r="2129" spans="3:16" x14ac:dyDescent="0.3">
      <c r="C2129" t="s">
        <v>45</v>
      </c>
      <c r="D2129" t="s">
        <v>21</v>
      </c>
      <c r="E2129" t="s">
        <v>62</v>
      </c>
      <c r="F2129" s="3">
        <v>44791</v>
      </c>
      <c r="G2129" s="8">
        <v>22260</v>
      </c>
      <c r="H2129">
        <v>314</v>
      </c>
      <c r="I2129">
        <v>293</v>
      </c>
      <c r="P2129" s="4"/>
    </row>
    <row r="2130" spans="3:16" x14ac:dyDescent="0.3">
      <c r="C2130" t="s">
        <v>49</v>
      </c>
      <c r="D2130" t="s">
        <v>23</v>
      </c>
      <c r="E2130" t="s">
        <v>72</v>
      </c>
      <c r="F2130" s="3">
        <v>44791</v>
      </c>
      <c r="G2130" s="8">
        <v>24332</v>
      </c>
      <c r="H2130">
        <v>124</v>
      </c>
      <c r="I2130">
        <v>676</v>
      </c>
      <c r="P2130" s="4"/>
    </row>
    <row r="2131" spans="3:16" x14ac:dyDescent="0.3">
      <c r="C2131" t="s">
        <v>40</v>
      </c>
      <c r="D2131" t="s">
        <v>21</v>
      </c>
      <c r="E2131" t="s">
        <v>61</v>
      </c>
      <c r="F2131" s="3">
        <v>44791</v>
      </c>
      <c r="G2131" s="8">
        <v>15232</v>
      </c>
      <c r="H2131">
        <v>50</v>
      </c>
      <c r="I2131">
        <v>293</v>
      </c>
      <c r="P2131" s="4"/>
    </row>
    <row r="2132" spans="3:16" x14ac:dyDescent="0.3">
      <c r="C2132" t="s">
        <v>35</v>
      </c>
      <c r="D2132" t="s">
        <v>19</v>
      </c>
      <c r="E2132" t="s">
        <v>66</v>
      </c>
      <c r="F2132" s="3">
        <v>44791</v>
      </c>
      <c r="G2132" s="8">
        <v>18536</v>
      </c>
      <c r="H2132">
        <v>25</v>
      </c>
      <c r="I2132">
        <v>172</v>
      </c>
      <c r="P2132" s="4"/>
    </row>
    <row r="2133" spans="3:16" x14ac:dyDescent="0.3">
      <c r="C2133" t="s">
        <v>32</v>
      </c>
      <c r="D2133" t="s">
        <v>20</v>
      </c>
      <c r="E2133" t="s">
        <v>59</v>
      </c>
      <c r="F2133" s="3">
        <v>44791</v>
      </c>
      <c r="G2133" s="8">
        <v>4340</v>
      </c>
      <c r="H2133">
        <v>50</v>
      </c>
      <c r="I2133">
        <v>68</v>
      </c>
      <c r="P2133" s="4"/>
    </row>
    <row r="2134" spans="3:16" x14ac:dyDescent="0.3">
      <c r="C2134" t="s">
        <v>49</v>
      </c>
      <c r="D2134" t="s">
        <v>23</v>
      </c>
      <c r="E2134" t="s">
        <v>55</v>
      </c>
      <c r="F2134" s="3">
        <v>44792</v>
      </c>
      <c r="G2134" s="8">
        <v>38024</v>
      </c>
      <c r="H2134">
        <v>39</v>
      </c>
      <c r="I2134">
        <v>476</v>
      </c>
      <c r="P2134" s="4"/>
    </row>
    <row r="2135" spans="3:16" x14ac:dyDescent="0.3">
      <c r="C2135" t="s">
        <v>39</v>
      </c>
      <c r="D2135" t="s">
        <v>23</v>
      </c>
      <c r="E2135" t="s">
        <v>71</v>
      </c>
      <c r="F2135" s="3">
        <v>44792</v>
      </c>
      <c r="G2135" s="8">
        <v>25872</v>
      </c>
      <c r="H2135">
        <v>323</v>
      </c>
      <c r="I2135">
        <v>270</v>
      </c>
      <c r="P2135" s="4"/>
    </row>
    <row r="2136" spans="3:16" x14ac:dyDescent="0.3">
      <c r="C2136" t="s">
        <v>39</v>
      </c>
      <c r="D2136" t="s">
        <v>21</v>
      </c>
      <c r="E2136" t="s">
        <v>68</v>
      </c>
      <c r="F2136" s="3">
        <v>44792</v>
      </c>
      <c r="G2136" s="8">
        <v>43064</v>
      </c>
      <c r="H2136">
        <v>106</v>
      </c>
      <c r="I2136">
        <v>490</v>
      </c>
      <c r="P2136" s="4"/>
    </row>
    <row r="2137" spans="3:16" x14ac:dyDescent="0.3">
      <c r="C2137" t="s">
        <v>42</v>
      </c>
      <c r="D2137" t="s">
        <v>22</v>
      </c>
      <c r="E2137" t="s">
        <v>64</v>
      </c>
      <c r="F2137" s="3">
        <v>44792</v>
      </c>
      <c r="G2137" s="8">
        <v>9436</v>
      </c>
      <c r="H2137">
        <v>53</v>
      </c>
      <c r="I2137">
        <v>91</v>
      </c>
      <c r="P2137" s="4"/>
    </row>
    <row r="2138" spans="3:16" x14ac:dyDescent="0.3">
      <c r="C2138" t="s">
        <v>36</v>
      </c>
      <c r="D2138" t="s">
        <v>25</v>
      </c>
      <c r="E2138" t="s">
        <v>67</v>
      </c>
      <c r="F2138" s="3">
        <v>44792</v>
      </c>
      <c r="G2138" s="8">
        <v>1092</v>
      </c>
      <c r="H2138">
        <v>227</v>
      </c>
      <c r="I2138">
        <v>21</v>
      </c>
      <c r="P2138" s="4"/>
    </row>
    <row r="2139" spans="3:16" x14ac:dyDescent="0.3">
      <c r="C2139" t="s">
        <v>35</v>
      </c>
      <c r="D2139" t="s">
        <v>19</v>
      </c>
      <c r="E2139" t="s">
        <v>59</v>
      </c>
      <c r="F2139" s="3">
        <v>44792</v>
      </c>
      <c r="G2139" s="8">
        <v>28868.000000000004</v>
      </c>
      <c r="H2139">
        <v>13</v>
      </c>
      <c r="I2139">
        <v>602</v>
      </c>
      <c r="P2139" s="4"/>
    </row>
    <row r="2140" spans="3:16" x14ac:dyDescent="0.3">
      <c r="C2140" t="s">
        <v>38</v>
      </c>
      <c r="D2140" t="s">
        <v>19</v>
      </c>
      <c r="E2140" t="s">
        <v>72</v>
      </c>
      <c r="F2140" s="3">
        <v>44792</v>
      </c>
      <c r="G2140" s="8">
        <v>33544</v>
      </c>
      <c r="H2140">
        <v>7</v>
      </c>
      <c r="I2140">
        <v>560</v>
      </c>
      <c r="P2140" s="4"/>
    </row>
    <row r="2141" spans="3:16" x14ac:dyDescent="0.3">
      <c r="C2141" t="s">
        <v>28</v>
      </c>
      <c r="D2141" t="s">
        <v>25</v>
      </c>
      <c r="E2141" t="s">
        <v>71</v>
      </c>
      <c r="F2141" s="3">
        <v>44792</v>
      </c>
      <c r="G2141" s="8">
        <v>52444</v>
      </c>
      <c r="H2141">
        <v>43</v>
      </c>
      <c r="I2141">
        <v>625</v>
      </c>
      <c r="P2141" s="4"/>
    </row>
    <row r="2142" spans="3:16" x14ac:dyDescent="0.3">
      <c r="C2142" t="s">
        <v>40</v>
      </c>
      <c r="D2142" t="s">
        <v>21</v>
      </c>
      <c r="E2142" t="s">
        <v>68</v>
      </c>
      <c r="F2142" s="3">
        <v>44792</v>
      </c>
      <c r="G2142" s="8">
        <v>1148</v>
      </c>
      <c r="H2142">
        <v>82</v>
      </c>
      <c r="I2142">
        <v>16</v>
      </c>
      <c r="P2142" s="4"/>
    </row>
    <row r="2143" spans="3:16" x14ac:dyDescent="0.3">
      <c r="C2143" t="s">
        <v>49</v>
      </c>
      <c r="D2143" t="s">
        <v>19</v>
      </c>
      <c r="E2143" t="s">
        <v>55</v>
      </c>
      <c r="F2143" s="3">
        <v>44792</v>
      </c>
      <c r="G2143" s="8">
        <v>47180</v>
      </c>
      <c r="H2143">
        <v>204</v>
      </c>
      <c r="I2143">
        <v>492</v>
      </c>
      <c r="P2143" s="4"/>
    </row>
    <row r="2144" spans="3:16" x14ac:dyDescent="0.3">
      <c r="C2144" t="s">
        <v>31</v>
      </c>
      <c r="D2144" t="s">
        <v>23</v>
      </c>
      <c r="E2144" t="s">
        <v>65</v>
      </c>
      <c r="F2144" s="3">
        <v>44792</v>
      </c>
      <c r="G2144" s="8">
        <v>30884</v>
      </c>
      <c r="H2144">
        <v>56</v>
      </c>
      <c r="I2144">
        <v>483</v>
      </c>
      <c r="P2144" s="4"/>
    </row>
    <row r="2145" spans="3:16" x14ac:dyDescent="0.3">
      <c r="C2145" t="s">
        <v>35</v>
      </c>
      <c r="D2145" t="s">
        <v>25</v>
      </c>
      <c r="E2145" t="s">
        <v>72</v>
      </c>
      <c r="F2145" s="3">
        <v>44792</v>
      </c>
      <c r="G2145" s="8">
        <v>588</v>
      </c>
      <c r="H2145">
        <v>179</v>
      </c>
      <c r="I2145">
        <v>11</v>
      </c>
      <c r="P2145" s="4"/>
    </row>
    <row r="2146" spans="3:16" x14ac:dyDescent="0.3">
      <c r="C2146" t="s">
        <v>35</v>
      </c>
      <c r="D2146" t="s">
        <v>19</v>
      </c>
      <c r="E2146" t="s">
        <v>74</v>
      </c>
      <c r="F2146" s="3">
        <v>44792</v>
      </c>
      <c r="G2146" s="8">
        <v>11564</v>
      </c>
      <c r="H2146">
        <v>32</v>
      </c>
      <c r="I2146">
        <v>207</v>
      </c>
      <c r="P2146" s="4"/>
    </row>
    <row r="2147" spans="3:16" x14ac:dyDescent="0.3">
      <c r="C2147" t="s">
        <v>37</v>
      </c>
      <c r="D2147" t="s">
        <v>22</v>
      </c>
      <c r="E2147" t="s">
        <v>65</v>
      </c>
      <c r="F2147" s="3">
        <v>44792</v>
      </c>
      <c r="G2147" s="8">
        <v>3500</v>
      </c>
      <c r="H2147">
        <v>256</v>
      </c>
      <c r="I2147">
        <v>49</v>
      </c>
      <c r="P2147" s="4"/>
    </row>
    <row r="2148" spans="3:16" x14ac:dyDescent="0.3">
      <c r="C2148" t="s">
        <v>28</v>
      </c>
      <c r="D2148" t="s">
        <v>20</v>
      </c>
      <c r="E2148" t="s">
        <v>61</v>
      </c>
      <c r="F2148" s="3">
        <v>44792</v>
      </c>
      <c r="G2148" s="8">
        <v>3640</v>
      </c>
      <c r="H2148">
        <v>38</v>
      </c>
      <c r="I2148">
        <v>102</v>
      </c>
      <c r="P2148" s="4"/>
    </row>
    <row r="2149" spans="3:16" x14ac:dyDescent="0.3">
      <c r="C2149" t="s">
        <v>40</v>
      </c>
      <c r="D2149" t="s">
        <v>21</v>
      </c>
      <c r="E2149" t="s">
        <v>72</v>
      </c>
      <c r="F2149" s="3">
        <v>44793</v>
      </c>
      <c r="G2149" s="8">
        <v>5992</v>
      </c>
      <c r="H2149">
        <v>109</v>
      </c>
      <c r="I2149">
        <v>100</v>
      </c>
      <c r="P2149" s="4"/>
    </row>
    <row r="2150" spans="3:16" x14ac:dyDescent="0.3">
      <c r="C2150" t="s">
        <v>36</v>
      </c>
      <c r="D2150" t="s">
        <v>23</v>
      </c>
      <c r="E2150" t="s">
        <v>58</v>
      </c>
      <c r="F2150" s="3">
        <v>44793</v>
      </c>
      <c r="G2150" s="8">
        <v>4396</v>
      </c>
      <c r="H2150">
        <v>123</v>
      </c>
      <c r="I2150">
        <v>74</v>
      </c>
      <c r="P2150" s="4"/>
    </row>
    <row r="2151" spans="3:16" x14ac:dyDescent="0.3">
      <c r="C2151" t="s">
        <v>40</v>
      </c>
      <c r="D2151" t="s">
        <v>23</v>
      </c>
      <c r="E2151" t="s">
        <v>64</v>
      </c>
      <c r="F2151" s="3">
        <v>44793</v>
      </c>
      <c r="G2151" s="8">
        <v>3220</v>
      </c>
      <c r="H2151">
        <v>69</v>
      </c>
      <c r="I2151">
        <v>26</v>
      </c>
      <c r="P2151" s="4"/>
    </row>
    <row r="2152" spans="3:16" x14ac:dyDescent="0.3">
      <c r="C2152" t="s">
        <v>34</v>
      </c>
      <c r="D2152" t="s">
        <v>21</v>
      </c>
      <c r="E2152" t="s">
        <v>70</v>
      </c>
      <c r="F2152" s="3">
        <v>44793</v>
      </c>
      <c r="G2152" s="8">
        <v>9072</v>
      </c>
      <c r="H2152">
        <v>119</v>
      </c>
      <c r="I2152">
        <v>152</v>
      </c>
      <c r="P2152" s="4"/>
    </row>
    <row r="2153" spans="3:16" x14ac:dyDescent="0.3">
      <c r="C2153" t="s">
        <v>29</v>
      </c>
      <c r="D2153" t="s">
        <v>21</v>
      </c>
      <c r="E2153" t="s">
        <v>54</v>
      </c>
      <c r="F2153" s="3">
        <v>44793</v>
      </c>
      <c r="G2153" s="8">
        <v>6272</v>
      </c>
      <c r="H2153">
        <v>220</v>
      </c>
      <c r="I2153">
        <v>69</v>
      </c>
      <c r="P2153" s="4"/>
    </row>
    <row r="2154" spans="3:16" x14ac:dyDescent="0.3">
      <c r="C2154" t="s">
        <v>52</v>
      </c>
      <c r="D2154" t="s">
        <v>20</v>
      </c>
      <c r="E2154" t="s">
        <v>60</v>
      </c>
      <c r="F2154" s="3">
        <v>44793</v>
      </c>
      <c r="G2154" s="8">
        <v>196</v>
      </c>
      <c r="H2154">
        <v>4</v>
      </c>
      <c r="I2154">
        <v>4</v>
      </c>
      <c r="P2154" s="4"/>
    </row>
    <row r="2155" spans="3:16" x14ac:dyDescent="0.3">
      <c r="C2155" t="s">
        <v>39</v>
      </c>
      <c r="D2155" t="s">
        <v>23</v>
      </c>
      <c r="E2155" t="s">
        <v>66</v>
      </c>
      <c r="F2155" s="3">
        <v>44793</v>
      </c>
      <c r="G2155" s="8">
        <v>50232</v>
      </c>
      <c r="H2155">
        <v>133</v>
      </c>
      <c r="I2155">
        <v>503</v>
      </c>
      <c r="P2155" s="4"/>
    </row>
    <row r="2156" spans="3:16" x14ac:dyDescent="0.3">
      <c r="C2156" t="s">
        <v>35</v>
      </c>
      <c r="D2156" t="s">
        <v>19</v>
      </c>
      <c r="E2156" t="s">
        <v>59</v>
      </c>
      <c r="F2156" s="3">
        <v>44793</v>
      </c>
      <c r="G2156" s="8">
        <v>11424</v>
      </c>
      <c r="H2156">
        <v>199</v>
      </c>
      <c r="I2156">
        <v>179</v>
      </c>
      <c r="P2156" s="4"/>
    </row>
    <row r="2157" spans="3:16" x14ac:dyDescent="0.3">
      <c r="C2157" t="s">
        <v>46</v>
      </c>
      <c r="D2157" t="s">
        <v>25</v>
      </c>
      <c r="E2157" t="s">
        <v>54</v>
      </c>
      <c r="F2157" s="3">
        <v>44793</v>
      </c>
      <c r="G2157" s="8">
        <v>3584</v>
      </c>
      <c r="H2157">
        <v>84</v>
      </c>
      <c r="I2157">
        <v>32</v>
      </c>
      <c r="P2157" s="4"/>
    </row>
    <row r="2158" spans="3:16" x14ac:dyDescent="0.3">
      <c r="C2158" t="s">
        <v>43</v>
      </c>
      <c r="D2158" t="s">
        <v>25</v>
      </c>
      <c r="E2158" t="s">
        <v>70</v>
      </c>
      <c r="F2158" s="3">
        <v>44793</v>
      </c>
      <c r="G2158" s="8">
        <v>10836</v>
      </c>
      <c r="H2158">
        <v>145</v>
      </c>
      <c r="I2158">
        <v>118</v>
      </c>
      <c r="P2158" s="4"/>
    </row>
    <row r="2159" spans="3:16" x14ac:dyDescent="0.3">
      <c r="C2159" t="s">
        <v>28</v>
      </c>
      <c r="D2159" t="s">
        <v>19</v>
      </c>
      <c r="E2159" t="s">
        <v>72</v>
      </c>
      <c r="F2159" s="3">
        <v>44793</v>
      </c>
      <c r="G2159" s="8">
        <v>6916</v>
      </c>
      <c r="H2159">
        <v>326</v>
      </c>
      <c r="I2159">
        <v>217</v>
      </c>
      <c r="P2159" s="4"/>
    </row>
    <row r="2160" spans="3:16" x14ac:dyDescent="0.3">
      <c r="C2160" t="s">
        <v>52</v>
      </c>
      <c r="D2160" t="s">
        <v>25</v>
      </c>
      <c r="E2160" t="s">
        <v>70</v>
      </c>
      <c r="F2160" s="3">
        <v>44793</v>
      </c>
      <c r="G2160" s="8">
        <v>20860</v>
      </c>
      <c r="H2160">
        <v>250</v>
      </c>
      <c r="I2160">
        <v>326</v>
      </c>
      <c r="P2160" s="4"/>
    </row>
    <row r="2161" spans="3:16" x14ac:dyDescent="0.3">
      <c r="C2161" t="s">
        <v>47</v>
      </c>
      <c r="D2161" t="s">
        <v>20</v>
      </c>
      <c r="E2161" t="s">
        <v>67</v>
      </c>
      <c r="F2161" s="3">
        <v>44793</v>
      </c>
      <c r="G2161" s="8">
        <v>4032</v>
      </c>
      <c r="H2161">
        <v>205</v>
      </c>
      <c r="I2161">
        <v>56</v>
      </c>
      <c r="P2161" s="4"/>
    </row>
    <row r="2162" spans="3:16" x14ac:dyDescent="0.3">
      <c r="C2162" t="s">
        <v>40</v>
      </c>
      <c r="D2162" t="s">
        <v>21</v>
      </c>
      <c r="E2162" t="s">
        <v>69</v>
      </c>
      <c r="F2162" s="3">
        <v>44793</v>
      </c>
      <c r="G2162" s="8">
        <v>42644</v>
      </c>
      <c r="H2162">
        <v>229</v>
      </c>
      <c r="I2162">
        <v>356</v>
      </c>
      <c r="P2162" s="4"/>
    </row>
    <row r="2163" spans="3:16" x14ac:dyDescent="0.3">
      <c r="C2163" t="s">
        <v>45</v>
      </c>
      <c r="D2163" t="s">
        <v>22</v>
      </c>
      <c r="E2163" t="s">
        <v>65</v>
      </c>
      <c r="F2163" s="3">
        <v>44793</v>
      </c>
      <c r="G2163" s="8">
        <v>26852</v>
      </c>
      <c r="H2163">
        <v>154</v>
      </c>
      <c r="I2163">
        <v>560</v>
      </c>
      <c r="P2163" s="4"/>
    </row>
    <row r="2164" spans="3:16" x14ac:dyDescent="0.3">
      <c r="C2164" t="s">
        <v>39</v>
      </c>
      <c r="D2164" t="s">
        <v>23</v>
      </c>
      <c r="E2164" t="s">
        <v>64</v>
      </c>
      <c r="F2164" s="3">
        <v>44793</v>
      </c>
      <c r="G2164" s="8">
        <v>21280</v>
      </c>
      <c r="H2164">
        <v>98</v>
      </c>
      <c r="I2164">
        <v>190</v>
      </c>
      <c r="P2164" s="4"/>
    </row>
    <row r="2165" spans="3:16" x14ac:dyDescent="0.3">
      <c r="C2165" t="s">
        <v>50</v>
      </c>
      <c r="D2165" t="s">
        <v>21</v>
      </c>
      <c r="E2165" t="s">
        <v>57</v>
      </c>
      <c r="F2165" s="3">
        <v>44793</v>
      </c>
      <c r="G2165" s="8">
        <v>15400</v>
      </c>
      <c r="H2165">
        <v>311</v>
      </c>
      <c r="I2165">
        <v>193</v>
      </c>
      <c r="P2165" s="4"/>
    </row>
    <row r="2166" spans="3:16" x14ac:dyDescent="0.3">
      <c r="C2166" t="s">
        <v>36</v>
      </c>
      <c r="D2166" t="s">
        <v>19</v>
      </c>
      <c r="E2166" t="s">
        <v>68</v>
      </c>
      <c r="F2166" s="3">
        <v>44793</v>
      </c>
      <c r="G2166" s="8">
        <v>2464</v>
      </c>
      <c r="H2166">
        <v>103</v>
      </c>
      <c r="I2166">
        <v>27</v>
      </c>
      <c r="P2166" s="4"/>
    </row>
    <row r="2167" spans="3:16" x14ac:dyDescent="0.3">
      <c r="C2167" t="s">
        <v>48</v>
      </c>
      <c r="D2167" t="s">
        <v>21</v>
      </c>
      <c r="E2167" t="s">
        <v>65</v>
      </c>
      <c r="F2167" s="3">
        <v>44793</v>
      </c>
      <c r="G2167" s="8">
        <v>13272</v>
      </c>
      <c r="H2167">
        <v>139</v>
      </c>
      <c r="I2167">
        <v>237</v>
      </c>
      <c r="P2167" s="4"/>
    </row>
    <row r="2168" spans="3:16" x14ac:dyDescent="0.3">
      <c r="C2168" t="s">
        <v>39</v>
      </c>
      <c r="D2168" t="s">
        <v>22</v>
      </c>
      <c r="E2168" t="s">
        <v>65</v>
      </c>
      <c r="F2168" s="3">
        <v>44793</v>
      </c>
      <c r="G2168" s="8">
        <v>7504</v>
      </c>
      <c r="H2168">
        <v>72</v>
      </c>
      <c r="I2168">
        <v>134</v>
      </c>
      <c r="P2168" s="4"/>
    </row>
    <row r="2169" spans="3:16" x14ac:dyDescent="0.3">
      <c r="C2169" t="s">
        <v>35</v>
      </c>
      <c r="D2169" t="s">
        <v>25</v>
      </c>
      <c r="E2169" t="s">
        <v>55</v>
      </c>
      <c r="F2169" s="3">
        <v>44793</v>
      </c>
      <c r="G2169" s="8">
        <v>42896</v>
      </c>
      <c r="H2169">
        <v>206</v>
      </c>
      <c r="I2169">
        <v>511</v>
      </c>
      <c r="P2169" s="4"/>
    </row>
    <row r="2170" spans="3:16" x14ac:dyDescent="0.3">
      <c r="C2170" t="s">
        <v>33</v>
      </c>
      <c r="D2170" t="s">
        <v>22</v>
      </c>
      <c r="E2170" t="s">
        <v>66</v>
      </c>
      <c r="F2170" s="3">
        <v>44793</v>
      </c>
      <c r="G2170" s="8">
        <v>7028</v>
      </c>
      <c r="H2170">
        <v>239</v>
      </c>
      <c r="I2170">
        <v>61</v>
      </c>
      <c r="P2170" s="4"/>
    </row>
    <row r="2171" spans="3:16" x14ac:dyDescent="0.3">
      <c r="C2171" t="s">
        <v>38</v>
      </c>
      <c r="D2171" t="s">
        <v>19</v>
      </c>
      <c r="E2171" t="s">
        <v>57</v>
      </c>
      <c r="F2171" s="3">
        <v>44793</v>
      </c>
      <c r="G2171" s="8">
        <v>44240</v>
      </c>
      <c r="H2171">
        <v>139</v>
      </c>
      <c r="I2171">
        <v>692</v>
      </c>
      <c r="P2171" s="4"/>
    </row>
    <row r="2172" spans="3:16" x14ac:dyDescent="0.3">
      <c r="C2172" t="s">
        <v>50</v>
      </c>
      <c r="D2172" t="s">
        <v>22</v>
      </c>
      <c r="E2172" t="s">
        <v>64</v>
      </c>
      <c r="F2172" s="3">
        <v>44793</v>
      </c>
      <c r="G2172" s="8">
        <v>6580</v>
      </c>
      <c r="H2172">
        <v>272</v>
      </c>
      <c r="I2172">
        <v>64</v>
      </c>
      <c r="P2172" s="4"/>
    </row>
    <row r="2173" spans="3:16" x14ac:dyDescent="0.3">
      <c r="C2173" t="s">
        <v>34</v>
      </c>
      <c r="D2173" t="s">
        <v>20</v>
      </c>
      <c r="E2173" t="s">
        <v>66</v>
      </c>
      <c r="F2173" s="3">
        <v>44796</v>
      </c>
      <c r="G2173" s="8">
        <v>3808</v>
      </c>
      <c r="H2173">
        <v>267</v>
      </c>
      <c r="I2173">
        <v>34</v>
      </c>
      <c r="P2173" s="4"/>
    </row>
    <row r="2174" spans="3:16" x14ac:dyDescent="0.3">
      <c r="C2174" t="s">
        <v>51</v>
      </c>
      <c r="D2174" t="s">
        <v>22</v>
      </c>
      <c r="E2174" t="s">
        <v>68</v>
      </c>
      <c r="F2174" s="3">
        <v>44796</v>
      </c>
      <c r="G2174" s="8">
        <v>11144</v>
      </c>
      <c r="H2174">
        <v>133</v>
      </c>
      <c r="I2174">
        <v>155</v>
      </c>
      <c r="P2174" s="4"/>
    </row>
    <row r="2175" spans="3:16" x14ac:dyDescent="0.3">
      <c r="C2175" t="s">
        <v>45</v>
      </c>
      <c r="D2175" t="s">
        <v>20</v>
      </c>
      <c r="E2175" t="s">
        <v>57</v>
      </c>
      <c r="F2175" s="3">
        <v>44796</v>
      </c>
      <c r="G2175" s="8">
        <v>34636</v>
      </c>
      <c r="H2175">
        <v>391</v>
      </c>
      <c r="I2175">
        <v>394</v>
      </c>
      <c r="P2175" s="4"/>
    </row>
    <row r="2176" spans="3:16" x14ac:dyDescent="0.3">
      <c r="C2176" t="s">
        <v>51</v>
      </c>
      <c r="D2176" t="s">
        <v>20</v>
      </c>
      <c r="E2176" t="s">
        <v>53</v>
      </c>
      <c r="F2176" s="3">
        <v>44796</v>
      </c>
      <c r="G2176" s="8">
        <v>39060</v>
      </c>
      <c r="H2176">
        <v>70</v>
      </c>
      <c r="I2176">
        <v>698</v>
      </c>
      <c r="P2176" s="4"/>
    </row>
    <row r="2177" spans="3:16" x14ac:dyDescent="0.3">
      <c r="C2177" t="s">
        <v>35</v>
      </c>
      <c r="D2177" t="s">
        <v>19</v>
      </c>
      <c r="E2177" t="s">
        <v>60</v>
      </c>
      <c r="F2177" s="3">
        <v>44796</v>
      </c>
      <c r="G2177" s="8">
        <v>25256</v>
      </c>
      <c r="H2177">
        <v>106</v>
      </c>
      <c r="I2177">
        <v>451</v>
      </c>
      <c r="P2177" s="4"/>
    </row>
    <row r="2178" spans="3:16" x14ac:dyDescent="0.3">
      <c r="C2178" t="s">
        <v>52</v>
      </c>
      <c r="D2178" t="s">
        <v>25</v>
      </c>
      <c r="E2178" t="s">
        <v>72</v>
      </c>
      <c r="F2178" s="3">
        <v>44796</v>
      </c>
      <c r="G2178" s="8">
        <v>17724</v>
      </c>
      <c r="H2178">
        <v>91</v>
      </c>
      <c r="I2178">
        <v>296</v>
      </c>
      <c r="P2178" s="4"/>
    </row>
    <row r="2179" spans="3:16" x14ac:dyDescent="0.3">
      <c r="C2179" t="s">
        <v>35</v>
      </c>
      <c r="D2179" t="s">
        <v>19</v>
      </c>
      <c r="E2179" t="s">
        <v>58</v>
      </c>
      <c r="F2179" s="3">
        <v>44796</v>
      </c>
      <c r="G2179" s="8">
        <v>7672.0000000000009</v>
      </c>
      <c r="H2179">
        <v>107</v>
      </c>
      <c r="I2179">
        <v>113</v>
      </c>
      <c r="P2179" s="4"/>
    </row>
    <row r="2180" spans="3:16" x14ac:dyDescent="0.3">
      <c r="C2180" t="s">
        <v>32</v>
      </c>
      <c r="D2180" t="s">
        <v>20</v>
      </c>
      <c r="E2180" t="s">
        <v>62</v>
      </c>
      <c r="F2180" s="3">
        <v>44796</v>
      </c>
      <c r="G2180" s="8">
        <v>24444</v>
      </c>
      <c r="H2180">
        <v>51</v>
      </c>
      <c r="I2180">
        <v>322</v>
      </c>
      <c r="P2180" s="4"/>
    </row>
    <row r="2181" spans="3:16" x14ac:dyDescent="0.3">
      <c r="C2181" t="s">
        <v>49</v>
      </c>
      <c r="D2181" t="s">
        <v>20</v>
      </c>
      <c r="E2181" t="s">
        <v>66</v>
      </c>
      <c r="F2181" s="3">
        <v>44796</v>
      </c>
      <c r="G2181" s="8">
        <v>1316</v>
      </c>
      <c r="H2181">
        <v>378</v>
      </c>
      <c r="I2181">
        <v>13</v>
      </c>
      <c r="P2181" s="4"/>
    </row>
    <row r="2182" spans="3:16" x14ac:dyDescent="0.3">
      <c r="C2182" t="s">
        <v>40</v>
      </c>
      <c r="D2182" t="s">
        <v>21</v>
      </c>
      <c r="E2182" t="s">
        <v>58</v>
      </c>
      <c r="F2182" s="3">
        <v>44796</v>
      </c>
      <c r="G2182" s="8">
        <v>24584</v>
      </c>
      <c r="H2182">
        <v>169</v>
      </c>
      <c r="I2182">
        <v>473</v>
      </c>
      <c r="P2182" s="4"/>
    </row>
    <row r="2183" spans="3:16" x14ac:dyDescent="0.3">
      <c r="C2183" t="s">
        <v>35</v>
      </c>
      <c r="D2183" t="s">
        <v>25</v>
      </c>
      <c r="E2183" t="s">
        <v>67</v>
      </c>
      <c r="F2183" s="3">
        <v>44796</v>
      </c>
      <c r="G2183" s="8">
        <v>18116</v>
      </c>
      <c r="H2183">
        <v>13</v>
      </c>
      <c r="I2183">
        <v>324</v>
      </c>
      <c r="P2183" s="4"/>
    </row>
    <row r="2184" spans="3:16" x14ac:dyDescent="0.3">
      <c r="C2184" t="s">
        <v>51</v>
      </c>
      <c r="D2184" t="s">
        <v>22</v>
      </c>
      <c r="E2184" t="s">
        <v>62</v>
      </c>
      <c r="F2184" s="3">
        <v>44796</v>
      </c>
      <c r="G2184" s="8">
        <v>12964</v>
      </c>
      <c r="H2184">
        <v>23</v>
      </c>
      <c r="I2184">
        <v>232</v>
      </c>
      <c r="P2184" s="4"/>
    </row>
    <row r="2185" spans="3:16" x14ac:dyDescent="0.3">
      <c r="C2185" t="s">
        <v>44</v>
      </c>
      <c r="D2185" t="s">
        <v>19</v>
      </c>
      <c r="E2185" t="s">
        <v>57</v>
      </c>
      <c r="F2185" s="3">
        <v>44797</v>
      </c>
      <c r="G2185" s="8">
        <v>4480</v>
      </c>
      <c r="H2185">
        <v>22</v>
      </c>
      <c r="I2185">
        <v>63</v>
      </c>
      <c r="P2185" s="4"/>
    </row>
    <row r="2186" spans="3:16" x14ac:dyDescent="0.3">
      <c r="C2186" t="s">
        <v>30</v>
      </c>
      <c r="D2186" t="s">
        <v>19</v>
      </c>
      <c r="E2186" t="s">
        <v>58</v>
      </c>
      <c r="F2186" s="3">
        <v>44797</v>
      </c>
      <c r="G2186" s="8">
        <v>3080</v>
      </c>
      <c r="H2186">
        <v>4</v>
      </c>
      <c r="I2186">
        <v>52</v>
      </c>
      <c r="P2186" s="4"/>
    </row>
    <row r="2187" spans="3:16" x14ac:dyDescent="0.3">
      <c r="C2187" t="s">
        <v>29</v>
      </c>
      <c r="D2187" t="s">
        <v>25</v>
      </c>
      <c r="E2187" t="s">
        <v>64</v>
      </c>
      <c r="F2187" s="3">
        <v>44797</v>
      </c>
      <c r="G2187" s="8">
        <v>32256</v>
      </c>
      <c r="H2187">
        <v>8</v>
      </c>
      <c r="I2187">
        <v>279</v>
      </c>
      <c r="P2187" s="4"/>
    </row>
    <row r="2188" spans="3:16" x14ac:dyDescent="0.3">
      <c r="C2188" t="s">
        <v>44</v>
      </c>
      <c r="D2188" t="s">
        <v>22</v>
      </c>
      <c r="E2188" t="s">
        <v>55</v>
      </c>
      <c r="F2188" s="3">
        <v>44797</v>
      </c>
      <c r="G2188" s="8">
        <v>15120.000000000002</v>
      </c>
      <c r="H2188">
        <v>44</v>
      </c>
      <c r="I2188">
        <v>172</v>
      </c>
      <c r="P2188" s="4"/>
    </row>
    <row r="2189" spans="3:16" x14ac:dyDescent="0.3">
      <c r="C2189" t="s">
        <v>28</v>
      </c>
      <c r="D2189" t="s">
        <v>19</v>
      </c>
      <c r="E2189" t="s">
        <v>57</v>
      </c>
      <c r="F2189" s="3">
        <v>44797</v>
      </c>
      <c r="G2189" s="8">
        <v>4844</v>
      </c>
      <c r="H2189">
        <v>224</v>
      </c>
      <c r="I2189">
        <v>58</v>
      </c>
      <c r="P2189" s="4"/>
    </row>
    <row r="2190" spans="3:16" x14ac:dyDescent="0.3">
      <c r="C2190" t="s">
        <v>31</v>
      </c>
      <c r="D2190" t="s">
        <v>22</v>
      </c>
      <c r="E2190" t="s">
        <v>53</v>
      </c>
      <c r="F2190" s="3">
        <v>44797</v>
      </c>
      <c r="G2190" s="8">
        <v>9352</v>
      </c>
      <c r="H2190">
        <v>120</v>
      </c>
      <c r="I2190">
        <v>167</v>
      </c>
      <c r="P2190" s="4"/>
    </row>
    <row r="2191" spans="3:16" x14ac:dyDescent="0.3">
      <c r="C2191" t="s">
        <v>40</v>
      </c>
      <c r="D2191" t="s">
        <v>19</v>
      </c>
      <c r="E2191" t="s">
        <v>63</v>
      </c>
      <c r="F2191" s="3">
        <v>44797</v>
      </c>
      <c r="G2191" s="8">
        <v>6664</v>
      </c>
      <c r="H2191">
        <v>126</v>
      </c>
      <c r="I2191">
        <v>54</v>
      </c>
      <c r="P2191" s="4"/>
    </row>
    <row r="2192" spans="3:16" x14ac:dyDescent="0.3">
      <c r="C2192" t="s">
        <v>41</v>
      </c>
      <c r="D2192" t="s">
        <v>25</v>
      </c>
      <c r="E2192" t="s">
        <v>69</v>
      </c>
      <c r="F2192" s="3">
        <v>44798</v>
      </c>
      <c r="G2192" s="8">
        <v>4228</v>
      </c>
      <c r="H2192">
        <v>206</v>
      </c>
      <c r="I2192">
        <v>38</v>
      </c>
      <c r="P2192" s="4"/>
    </row>
    <row r="2193" spans="3:16" x14ac:dyDescent="0.3">
      <c r="C2193" t="s">
        <v>34</v>
      </c>
      <c r="D2193" t="s">
        <v>22</v>
      </c>
      <c r="E2193" t="s">
        <v>58</v>
      </c>
      <c r="F2193" s="3">
        <v>44798</v>
      </c>
      <c r="G2193" s="8">
        <v>45164</v>
      </c>
      <c r="H2193">
        <v>145</v>
      </c>
      <c r="I2193">
        <v>706</v>
      </c>
      <c r="P2193" s="4"/>
    </row>
    <row r="2194" spans="3:16" x14ac:dyDescent="0.3">
      <c r="C2194" t="s">
        <v>49</v>
      </c>
      <c r="D2194" t="s">
        <v>22</v>
      </c>
      <c r="E2194" t="s">
        <v>59</v>
      </c>
      <c r="F2194" s="3">
        <v>44798</v>
      </c>
      <c r="G2194" s="8">
        <v>20412</v>
      </c>
      <c r="H2194">
        <v>236</v>
      </c>
      <c r="I2194">
        <v>243</v>
      </c>
      <c r="P2194" s="4"/>
    </row>
    <row r="2195" spans="3:16" x14ac:dyDescent="0.3">
      <c r="C2195" t="s">
        <v>47</v>
      </c>
      <c r="D2195" t="s">
        <v>21</v>
      </c>
      <c r="E2195" t="s">
        <v>72</v>
      </c>
      <c r="F2195" s="3">
        <v>44798</v>
      </c>
      <c r="G2195" s="8">
        <v>11928</v>
      </c>
      <c r="H2195">
        <v>199</v>
      </c>
      <c r="I2195">
        <v>213</v>
      </c>
      <c r="P2195" s="4"/>
    </row>
    <row r="2196" spans="3:16" x14ac:dyDescent="0.3">
      <c r="C2196" t="s">
        <v>37</v>
      </c>
      <c r="D2196" t="s">
        <v>21</v>
      </c>
      <c r="E2196" t="s">
        <v>54</v>
      </c>
      <c r="F2196" s="3">
        <v>44798</v>
      </c>
      <c r="G2196" s="8">
        <v>5096</v>
      </c>
      <c r="H2196">
        <v>44</v>
      </c>
      <c r="I2196">
        <v>51</v>
      </c>
      <c r="P2196" s="4"/>
    </row>
    <row r="2197" spans="3:16" x14ac:dyDescent="0.3">
      <c r="C2197" t="s">
        <v>37</v>
      </c>
      <c r="D2197" t="s">
        <v>20</v>
      </c>
      <c r="E2197" t="s">
        <v>60</v>
      </c>
      <c r="F2197" s="3">
        <v>44799</v>
      </c>
      <c r="G2197" s="8">
        <v>11144</v>
      </c>
      <c r="H2197">
        <v>31</v>
      </c>
      <c r="I2197">
        <v>164</v>
      </c>
      <c r="P2197" s="4"/>
    </row>
    <row r="2198" spans="3:16" x14ac:dyDescent="0.3">
      <c r="C2198" t="s">
        <v>32</v>
      </c>
      <c r="D2198" t="s">
        <v>25</v>
      </c>
      <c r="E2198" t="s">
        <v>58</v>
      </c>
      <c r="F2198" s="3">
        <v>44799</v>
      </c>
      <c r="G2198" s="8">
        <v>30436</v>
      </c>
      <c r="H2198">
        <v>270</v>
      </c>
      <c r="I2198">
        <v>401</v>
      </c>
      <c r="P2198" s="4"/>
    </row>
    <row r="2199" spans="3:16" x14ac:dyDescent="0.3">
      <c r="C2199" t="s">
        <v>29</v>
      </c>
      <c r="D2199" t="s">
        <v>19</v>
      </c>
      <c r="E2199" t="s">
        <v>70</v>
      </c>
      <c r="F2199" s="3">
        <v>44799</v>
      </c>
      <c r="G2199" s="8">
        <v>21140</v>
      </c>
      <c r="H2199">
        <v>86</v>
      </c>
      <c r="I2199">
        <v>265</v>
      </c>
      <c r="P2199" s="4"/>
    </row>
    <row r="2200" spans="3:16" x14ac:dyDescent="0.3">
      <c r="C2200" t="s">
        <v>37</v>
      </c>
      <c r="D2200" t="s">
        <v>25</v>
      </c>
      <c r="E2200" t="s">
        <v>65</v>
      </c>
      <c r="F2200" s="3">
        <v>44799</v>
      </c>
      <c r="G2200" s="8">
        <v>784</v>
      </c>
      <c r="H2200">
        <v>150</v>
      </c>
      <c r="I2200">
        <v>18</v>
      </c>
      <c r="P2200" s="4"/>
    </row>
    <row r="2201" spans="3:16" x14ac:dyDescent="0.3">
      <c r="C2201" t="s">
        <v>39</v>
      </c>
      <c r="D2201" t="s">
        <v>19</v>
      </c>
      <c r="E2201" t="s">
        <v>72</v>
      </c>
      <c r="F2201" s="3">
        <v>44799</v>
      </c>
      <c r="G2201" s="8">
        <v>3780</v>
      </c>
      <c r="H2201">
        <v>175</v>
      </c>
      <c r="I2201">
        <v>63</v>
      </c>
      <c r="P2201" s="4"/>
    </row>
    <row r="2202" spans="3:16" x14ac:dyDescent="0.3">
      <c r="C2202" t="s">
        <v>31</v>
      </c>
      <c r="D2202" t="s">
        <v>23</v>
      </c>
      <c r="E2202" t="s">
        <v>63</v>
      </c>
      <c r="F2202" s="3">
        <v>44800</v>
      </c>
      <c r="G2202" s="8">
        <v>34552</v>
      </c>
      <c r="H2202">
        <v>318</v>
      </c>
      <c r="I2202">
        <v>376</v>
      </c>
      <c r="P2202" s="4"/>
    </row>
    <row r="2203" spans="3:16" x14ac:dyDescent="0.3">
      <c r="C2203" t="s">
        <v>30</v>
      </c>
      <c r="D2203" t="s">
        <v>22</v>
      </c>
      <c r="E2203" t="s">
        <v>67</v>
      </c>
      <c r="F2203" s="3">
        <v>44800</v>
      </c>
      <c r="G2203" s="8">
        <v>49784.000000000007</v>
      </c>
      <c r="H2203">
        <v>242</v>
      </c>
      <c r="I2203">
        <v>593</v>
      </c>
      <c r="P2203" s="4"/>
    </row>
    <row r="2204" spans="3:16" x14ac:dyDescent="0.3">
      <c r="C2204" t="s">
        <v>28</v>
      </c>
      <c r="D2204" t="s">
        <v>21</v>
      </c>
      <c r="E2204" t="s">
        <v>62</v>
      </c>
      <c r="F2204" s="3">
        <v>44800</v>
      </c>
      <c r="G2204" s="8">
        <v>560</v>
      </c>
      <c r="H2204">
        <v>80</v>
      </c>
      <c r="I2204">
        <v>7</v>
      </c>
      <c r="P2204" s="4"/>
    </row>
    <row r="2205" spans="3:16" x14ac:dyDescent="0.3">
      <c r="C2205" t="s">
        <v>39</v>
      </c>
      <c r="D2205" t="s">
        <v>20</v>
      </c>
      <c r="E2205" t="s">
        <v>62</v>
      </c>
      <c r="F2205" s="3">
        <v>44800</v>
      </c>
      <c r="G2205" s="8">
        <v>3612</v>
      </c>
      <c r="H2205">
        <v>206</v>
      </c>
      <c r="I2205">
        <v>43</v>
      </c>
      <c r="P2205" s="4"/>
    </row>
    <row r="2206" spans="3:16" x14ac:dyDescent="0.3">
      <c r="C2206" t="s">
        <v>52</v>
      </c>
      <c r="D2206" t="s">
        <v>20</v>
      </c>
      <c r="E2206" t="s">
        <v>62</v>
      </c>
      <c r="F2206" s="3">
        <v>44800</v>
      </c>
      <c r="G2206" s="8">
        <v>30968</v>
      </c>
      <c r="H2206">
        <v>55</v>
      </c>
      <c r="I2206">
        <v>517</v>
      </c>
      <c r="P2206" s="4"/>
    </row>
    <row r="2207" spans="3:16" x14ac:dyDescent="0.3">
      <c r="C2207" t="s">
        <v>45</v>
      </c>
      <c r="D2207" t="s">
        <v>19</v>
      </c>
      <c r="E2207" t="s">
        <v>73</v>
      </c>
      <c r="F2207" s="3">
        <v>44800</v>
      </c>
      <c r="G2207" s="8">
        <v>2100</v>
      </c>
      <c r="H2207">
        <v>18</v>
      </c>
      <c r="I2207">
        <v>21</v>
      </c>
      <c r="P2207" s="4"/>
    </row>
    <row r="2208" spans="3:16" x14ac:dyDescent="0.3">
      <c r="C2208" t="s">
        <v>33</v>
      </c>
      <c r="D2208" t="s">
        <v>25</v>
      </c>
      <c r="E2208" t="s">
        <v>60</v>
      </c>
      <c r="F2208" s="3">
        <v>44800</v>
      </c>
      <c r="G2208" s="8">
        <v>33712</v>
      </c>
      <c r="H2208">
        <v>50</v>
      </c>
      <c r="I2208">
        <v>937</v>
      </c>
      <c r="P2208" s="4"/>
    </row>
    <row r="2209" spans="3:16" x14ac:dyDescent="0.3">
      <c r="C2209" t="s">
        <v>51</v>
      </c>
      <c r="D2209" t="s">
        <v>19</v>
      </c>
      <c r="E2209" t="s">
        <v>56</v>
      </c>
      <c r="F2209" s="3">
        <v>44800</v>
      </c>
      <c r="G2209" s="8">
        <v>3136</v>
      </c>
      <c r="H2209">
        <v>20</v>
      </c>
      <c r="I2209">
        <v>42</v>
      </c>
      <c r="P2209" s="4"/>
    </row>
    <row r="2210" spans="3:16" x14ac:dyDescent="0.3">
      <c r="C2210" t="s">
        <v>46</v>
      </c>
      <c r="D2210" t="s">
        <v>23</v>
      </c>
      <c r="E2210" t="s">
        <v>58</v>
      </c>
      <c r="F2210" s="3">
        <v>44803</v>
      </c>
      <c r="G2210" s="8">
        <v>17612</v>
      </c>
      <c r="H2210">
        <v>288</v>
      </c>
      <c r="I2210">
        <v>294</v>
      </c>
      <c r="P2210" s="4"/>
    </row>
    <row r="2211" spans="3:16" x14ac:dyDescent="0.3">
      <c r="C2211" t="s">
        <v>49</v>
      </c>
      <c r="D2211" t="s">
        <v>21</v>
      </c>
      <c r="E2211" t="s">
        <v>71</v>
      </c>
      <c r="F2211" s="3">
        <v>44803</v>
      </c>
      <c r="G2211" s="8">
        <v>4088</v>
      </c>
      <c r="H2211">
        <v>124</v>
      </c>
      <c r="I2211">
        <v>45</v>
      </c>
      <c r="P2211" s="4"/>
    </row>
    <row r="2212" spans="3:16" x14ac:dyDescent="0.3">
      <c r="C2212" t="s">
        <v>43</v>
      </c>
      <c r="D2212" t="s">
        <v>20</v>
      </c>
      <c r="E2212" t="s">
        <v>67</v>
      </c>
      <c r="F2212" s="3">
        <v>44803</v>
      </c>
      <c r="G2212" s="8">
        <v>40320</v>
      </c>
      <c r="H2212">
        <v>242</v>
      </c>
      <c r="I2212">
        <v>720</v>
      </c>
      <c r="P2212" s="4"/>
    </row>
    <row r="2213" spans="3:16" x14ac:dyDescent="0.3">
      <c r="C2213" t="s">
        <v>51</v>
      </c>
      <c r="D2213" t="s">
        <v>22</v>
      </c>
      <c r="E2213" t="s">
        <v>65</v>
      </c>
      <c r="F2213" s="3">
        <v>44803</v>
      </c>
      <c r="G2213" s="8">
        <v>36848</v>
      </c>
      <c r="H2213">
        <v>420</v>
      </c>
      <c r="I2213">
        <v>709</v>
      </c>
      <c r="P2213" s="4"/>
    </row>
    <row r="2214" spans="3:16" x14ac:dyDescent="0.3">
      <c r="C2214" t="s">
        <v>46</v>
      </c>
      <c r="D2214" t="s">
        <v>19</v>
      </c>
      <c r="E2214" t="s">
        <v>65</v>
      </c>
      <c r="F2214" s="3">
        <v>44803</v>
      </c>
      <c r="G2214" s="8">
        <v>29567.999999999996</v>
      </c>
      <c r="H2214">
        <v>184</v>
      </c>
      <c r="I2214">
        <v>740</v>
      </c>
      <c r="P2214" s="4"/>
    </row>
    <row r="2215" spans="3:16" x14ac:dyDescent="0.3">
      <c r="C2215" t="s">
        <v>47</v>
      </c>
      <c r="D2215" t="s">
        <v>23</v>
      </c>
      <c r="E2215" t="s">
        <v>73</v>
      </c>
      <c r="F2215" s="3">
        <v>44804</v>
      </c>
      <c r="G2215" s="8">
        <v>24696</v>
      </c>
      <c r="H2215">
        <v>130</v>
      </c>
      <c r="I2215">
        <v>229</v>
      </c>
      <c r="P2215" s="4"/>
    </row>
    <row r="2216" spans="3:16" x14ac:dyDescent="0.3">
      <c r="C2216" t="s">
        <v>31</v>
      </c>
      <c r="D2216" t="s">
        <v>23</v>
      </c>
      <c r="E2216" t="s">
        <v>64</v>
      </c>
      <c r="F2216" s="3">
        <v>44804</v>
      </c>
      <c r="G2216" s="8">
        <v>10836</v>
      </c>
      <c r="H2216">
        <v>102</v>
      </c>
      <c r="I2216">
        <v>105</v>
      </c>
      <c r="P2216" s="4"/>
    </row>
    <row r="2217" spans="3:16" x14ac:dyDescent="0.3">
      <c r="C2217" t="s">
        <v>31</v>
      </c>
      <c r="D2217" t="s">
        <v>19</v>
      </c>
      <c r="E2217" t="s">
        <v>69</v>
      </c>
      <c r="F2217" s="3">
        <v>44804</v>
      </c>
      <c r="G2217" s="8">
        <v>37212</v>
      </c>
      <c r="H2217">
        <v>77</v>
      </c>
      <c r="I2217">
        <v>333</v>
      </c>
      <c r="P2217" s="4"/>
    </row>
    <row r="2218" spans="3:16" x14ac:dyDescent="0.3">
      <c r="C2218" t="s">
        <v>33</v>
      </c>
      <c r="D2218" t="s">
        <v>25</v>
      </c>
      <c r="E2218" t="s">
        <v>73</v>
      </c>
      <c r="F2218" s="3">
        <v>44804</v>
      </c>
      <c r="G2218" s="8">
        <v>9604</v>
      </c>
      <c r="H2218">
        <v>14</v>
      </c>
      <c r="I2218">
        <v>101</v>
      </c>
      <c r="P2218" s="4"/>
    </row>
    <row r="2219" spans="3:16" x14ac:dyDescent="0.3">
      <c r="C2219" t="s">
        <v>41</v>
      </c>
      <c r="D2219" t="s">
        <v>20</v>
      </c>
      <c r="E2219" t="s">
        <v>66</v>
      </c>
      <c r="F2219" s="3">
        <v>44804</v>
      </c>
      <c r="G2219" s="8">
        <v>504</v>
      </c>
      <c r="H2219">
        <v>8</v>
      </c>
      <c r="I2219">
        <v>6</v>
      </c>
      <c r="P2219" s="4"/>
    </row>
    <row r="2220" spans="3:16" x14ac:dyDescent="0.3">
      <c r="C2220" t="s">
        <v>47</v>
      </c>
      <c r="D2220" t="s">
        <v>20</v>
      </c>
      <c r="E2220" t="s">
        <v>56</v>
      </c>
      <c r="F2220" s="3">
        <v>44804</v>
      </c>
      <c r="G2220" s="8">
        <v>10780</v>
      </c>
      <c r="H2220">
        <v>50</v>
      </c>
      <c r="I2220">
        <v>118</v>
      </c>
      <c r="P2220" s="4"/>
    </row>
    <row r="2221" spans="3:16" x14ac:dyDescent="0.3">
      <c r="C2221" t="s">
        <v>39</v>
      </c>
      <c r="D2221" t="s">
        <v>25</v>
      </c>
      <c r="E2221" t="s">
        <v>67</v>
      </c>
      <c r="F2221" s="3">
        <v>44804</v>
      </c>
      <c r="G2221" s="8">
        <v>31528</v>
      </c>
      <c r="H2221">
        <v>358</v>
      </c>
      <c r="I2221">
        <v>493</v>
      </c>
      <c r="P2221" s="4"/>
    </row>
    <row r="2222" spans="3:16" x14ac:dyDescent="0.3">
      <c r="C2222" t="s">
        <v>33</v>
      </c>
      <c r="D2222" t="s">
        <v>19</v>
      </c>
      <c r="E2222" t="s">
        <v>54</v>
      </c>
      <c r="F2222" s="3">
        <v>44804</v>
      </c>
      <c r="G2222" s="8">
        <v>53480</v>
      </c>
      <c r="H2222">
        <v>265</v>
      </c>
      <c r="I2222">
        <v>432</v>
      </c>
      <c r="P2222" s="4"/>
    </row>
    <row r="2223" spans="3:16" x14ac:dyDescent="0.3">
      <c r="C2223" t="s">
        <v>33</v>
      </c>
      <c r="D2223" t="s">
        <v>23</v>
      </c>
      <c r="E2223" t="s">
        <v>64</v>
      </c>
      <c r="F2223" s="3">
        <v>44804</v>
      </c>
      <c r="G2223" s="8">
        <v>20860</v>
      </c>
      <c r="H2223">
        <v>245</v>
      </c>
      <c r="I2223">
        <v>174</v>
      </c>
      <c r="P2223" s="4"/>
    </row>
    <row r="2224" spans="3:16" x14ac:dyDescent="0.3">
      <c r="C2224" t="s">
        <v>49</v>
      </c>
      <c r="D2224" t="s">
        <v>21</v>
      </c>
      <c r="E2224" t="s">
        <v>59</v>
      </c>
      <c r="F2224" s="3">
        <v>44804</v>
      </c>
      <c r="G2224" s="8">
        <v>51912</v>
      </c>
      <c r="H2224">
        <v>239</v>
      </c>
      <c r="I2224">
        <v>1082</v>
      </c>
      <c r="P2224" s="4"/>
    </row>
    <row r="2225" spans="3:16" x14ac:dyDescent="0.3">
      <c r="C2225" t="s">
        <v>35</v>
      </c>
      <c r="D2225" t="s">
        <v>21</v>
      </c>
      <c r="E2225" t="s">
        <v>66</v>
      </c>
      <c r="F2225" s="3">
        <v>44804</v>
      </c>
      <c r="G2225" s="8">
        <v>63252</v>
      </c>
      <c r="H2225">
        <v>41</v>
      </c>
      <c r="I2225">
        <v>688</v>
      </c>
      <c r="P2225" s="4"/>
    </row>
    <row r="2226" spans="3:16" x14ac:dyDescent="0.3">
      <c r="C2226" t="s">
        <v>52</v>
      </c>
      <c r="D2226" t="s">
        <v>22</v>
      </c>
      <c r="E2226" t="s">
        <v>62</v>
      </c>
      <c r="F2226" s="3">
        <v>44804</v>
      </c>
      <c r="G2226" s="8">
        <v>2996</v>
      </c>
      <c r="H2226">
        <v>560</v>
      </c>
      <c r="I2226">
        <v>45</v>
      </c>
      <c r="P2226" s="4"/>
    </row>
    <row r="2227" spans="3:16" x14ac:dyDescent="0.3">
      <c r="C2227" t="s">
        <v>46</v>
      </c>
      <c r="D2227" t="s">
        <v>25</v>
      </c>
      <c r="E2227" t="s">
        <v>68</v>
      </c>
      <c r="F2227" s="3">
        <v>44804</v>
      </c>
      <c r="G2227" s="8">
        <v>24080</v>
      </c>
      <c r="H2227">
        <v>304</v>
      </c>
      <c r="I2227">
        <v>241</v>
      </c>
      <c r="P2227" s="4"/>
    </row>
    <row r="2228" spans="3:16" x14ac:dyDescent="0.3">
      <c r="C2228" t="s">
        <v>40</v>
      </c>
      <c r="D2228" t="s">
        <v>21</v>
      </c>
      <c r="E2228" t="s">
        <v>64</v>
      </c>
      <c r="F2228" s="3">
        <v>44804</v>
      </c>
      <c r="G2228" s="8">
        <v>8540</v>
      </c>
      <c r="H2228">
        <v>210</v>
      </c>
      <c r="I2228">
        <v>67</v>
      </c>
      <c r="P2228" s="4"/>
    </row>
    <row r="2229" spans="3:16" x14ac:dyDescent="0.3">
      <c r="C2229" t="s">
        <v>38</v>
      </c>
      <c r="D2229" t="s">
        <v>22</v>
      </c>
      <c r="E2229" t="s">
        <v>57</v>
      </c>
      <c r="F2229" s="3">
        <v>44804</v>
      </c>
      <c r="G2229" s="8">
        <v>43707.999999999993</v>
      </c>
      <c r="H2229">
        <v>221</v>
      </c>
      <c r="I2229">
        <v>608</v>
      </c>
      <c r="P2229" s="4"/>
    </row>
    <row r="2230" spans="3:16" x14ac:dyDescent="0.3">
      <c r="C2230" t="s">
        <v>48</v>
      </c>
      <c r="D2230" t="s">
        <v>19</v>
      </c>
      <c r="E2230" t="s">
        <v>57</v>
      </c>
      <c r="F2230" s="3">
        <v>44804</v>
      </c>
      <c r="G2230" s="8">
        <v>9100</v>
      </c>
      <c r="H2230">
        <v>56</v>
      </c>
      <c r="I2230">
        <v>120</v>
      </c>
      <c r="P2230" s="4"/>
    </row>
    <row r="2231" spans="3:16" x14ac:dyDescent="0.3">
      <c r="C2231" t="s">
        <v>48</v>
      </c>
      <c r="D2231" t="s">
        <v>25</v>
      </c>
      <c r="E2231" t="s">
        <v>58</v>
      </c>
      <c r="F2231" s="3">
        <v>44804</v>
      </c>
      <c r="G2231" s="8">
        <v>37772</v>
      </c>
      <c r="H2231">
        <v>12</v>
      </c>
      <c r="I2231">
        <v>450</v>
      </c>
      <c r="P2231" s="4"/>
    </row>
    <row r="2232" spans="3:16" x14ac:dyDescent="0.3">
      <c r="C2232" t="s">
        <v>31</v>
      </c>
      <c r="D2232" t="s">
        <v>19</v>
      </c>
      <c r="E2232" t="s">
        <v>59</v>
      </c>
      <c r="F2232" s="3">
        <v>44804</v>
      </c>
      <c r="G2232" s="8">
        <v>45304</v>
      </c>
      <c r="H2232">
        <v>243</v>
      </c>
      <c r="I2232">
        <v>944</v>
      </c>
      <c r="P2232" s="4"/>
    </row>
    <row r="2233" spans="3:16" x14ac:dyDescent="0.3">
      <c r="C2233" t="s">
        <v>51</v>
      </c>
      <c r="D2233" t="s">
        <v>23</v>
      </c>
      <c r="E2233" t="s">
        <v>55</v>
      </c>
      <c r="F2233" s="3">
        <v>44804</v>
      </c>
      <c r="G2233" s="8">
        <v>8400</v>
      </c>
      <c r="H2233">
        <v>352</v>
      </c>
      <c r="I2233">
        <v>105</v>
      </c>
      <c r="P2233" s="4"/>
    </row>
    <row r="2234" spans="3:16" x14ac:dyDescent="0.3">
      <c r="C2234" t="s">
        <v>35</v>
      </c>
      <c r="D2234" t="s">
        <v>20</v>
      </c>
      <c r="E2234" t="s">
        <v>57</v>
      </c>
      <c r="F2234" s="3">
        <v>44805</v>
      </c>
      <c r="G2234" s="8">
        <v>4508</v>
      </c>
      <c r="H2234">
        <v>236</v>
      </c>
      <c r="I2234">
        <v>54</v>
      </c>
      <c r="P2234" s="4"/>
    </row>
    <row r="2235" spans="3:16" x14ac:dyDescent="0.3">
      <c r="C2235" t="s">
        <v>32</v>
      </c>
      <c r="D2235" t="s">
        <v>22</v>
      </c>
      <c r="E2235" t="s">
        <v>66</v>
      </c>
      <c r="F2235" s="3">
        <v>44805</v>
      </c>
      <c r="G2235" s="8">
        <v>20104</v>
      </c>
      <c r="H2235">
        <v>127</v>
      </c>
      <c r="I2235">
        <v>219</v>
      </c>
      <c r="P2235" s="4"/>
    </row>
    <row r="2236" spans="3:16" x14ac:dyDescent="0.3">
      <c r="C2236" t="s">
        <v>36</v>
      </c>
      <c r="D2236" t="s">
        <v>20</v>
      </c>
      <c r="E2236" t="s">
        <v>66</v>
      </c>
      <c r="F2236" s="3">
        <v>44805</v>
      </c>
      <c r="G2236" s="8">
        <v>19964</v>
      </c>
      <c r="H2236">
        <v>80</v>
      </c>
      <c r="I2236">
        <v>185</v>
      </c>
      <c r="P2236" s="4"/>
    </row>
    <row r="2237" spans="3:16" x14ac:dyDescent="0.3">
      <c r="C2237" t="s">
        <v>28</v>
      </c>
      <c r="D2237" t="s">
        <v>22</v>
      </c>
      <c r="E2237" t="s">
        <v>60</v>
      </c>
      <c r="F2237" s="3">
        <v>44805</v>
      </c>
      <c r="G2237" s="8">
        <v>700</v>
      </c>
      <c r="H2237">
        <v>59</v>
      </c>
      <c r="I2237">
        <v>12</v>
      </c>
      <c r="P2237" s="4"/>
    </row>
    <row r="2238" spans="3:16" x14ac:dyDescent="0.3">
      <c r="C2238" t="s">
        <v>45</v>
      </c>
      <c r="D2238" t="s">
        <v>25</v>
      </c>
      <c r="E2238" t="s">
        <v>54</v>
      </c>
      <c r="F2238" s="3">
        <v>44805</v>
      </c>
      <c r="G2238" s="8">
        <v>39872</v>
      </c>
      <c r="H2238">
        <v>466</v>
      </c>
      <c r="I2238">
        <v>356</v>
      </c>
      <c r="P2238" s="4"/>
    </row>
    <row r="2239" spans="3:16" x14ac:dyDescent="0.3">
      <c r="C2239" t="s">
        <v>51</v>
      </c>
      <c r="D2239" t="s">
        <v>25</v>
      </c>
      <c r="E2239" t="s">
        <v>67</v>
      </c>
      <c r="F2239" s="3">
        <v>44805</v>
      </c>
      <c r="G2239" s="8">
        <v>19908</v>
      </c>
      <c r="H2239">
        <v>142</v>
      </c>
      <c r="I2239">
        <v>277</v>
      </c>
      <c r="P2239" s="4"/>
    </row>
    <row r="2240" spans="3:16" x14ac:dyDescent="0.3">
      <c r="C2240" t="s">
        <v>33</v>
      </c>
      <c r="D2240" t="s">
        <v>22</v>
      </c>
      <c r="E2240" t="s">
        <v>64</v>
      </c>
      <c r="F2240" s="3">
        <v>44805</v>
      </c>
      <c r="G2240" s="8">
        <v>13692</v>
      </c>
      <c r="H2240">
        <v>178</v>
      </c>
      <c r="I2240">
        <v>123</v>
      </c>
      <c r="P2240" s="4"/>
    </row>
    <row r="2241" spans="3:16" x14ac:dyDescent="0.3">
      <c r="C2241" t="s">
        <v>44</v>
      </c>
      <c r="D2241" t="s">
        <v>21</v>
      </c>
      <c r="E2241" t="s">
        <v>54</v>
      </c>
      <c r="F2241" s="3">
        <v>44805</v>
      </c>
      <c r="G2241" s="8">
        <v>31808</v>
      </c>
      <c r="H2241">
        <v>86</v>
      </c>
      <c r="I2241">
        <v>319</v>
      </c>
      <c r="P2241" s="4"/>
    </row>
    <row r="2242" spans="3:16" x14ac:dyDescent="0.3">
      <c r="C2242" t="s">
        <v>37</v>
      </c>
      <c r="D2242" t="s">
        <v>25</v>
      </c>
      <c r="E2242" t="s">
        <v>64</v>
      </c>
      <c r="F2242" s="3">
        <v>44805</v>
      </c>
      <c r="G2242" s="8">
        <v>23436</v>
      </c>
      <c r="H2242">
        <v>146</v>
      </c>
      <c r="I2242">
        <v>245</v>
      </c>
      <c r="P2242" s="4"/>
    </row>
    <row r="2243" spans="3:16" x14ac:dyDescent="0.3">
      <c r="C2243" t="s">
        <v>31</v>
      </c>
      <c r="D2243" t="s">
        <v>22</v>
      </c>
      <c r="E2243" t="s">
        <v>61</v>
      </c>
      <c r="F2243" s="3">
        <v>44805</v>
      </c>
      <c r="G2243" s="8">
        <v>15680</v>
      </c>
      <c r="H2243">
        <v>543</v>
      </c>
      <c r="I2243">
        <v>262</v>
      </c>
      <c r="P2243" s="4"/>
    </row>
    <row r="2244" spans="3:16" x14ac:dyDescent="0.3">
      <c r="C2244" t="s">
        <v>30</v>
      </c>
      <c r="D2244" t="s">
        <v>25</v>
      </c>
      <c r="E2244" t="s">
        <v>69</v>
      </c>
      <c r="F2244" s="3">
        <v>44805</v>
      </c>
      <c r="G2244" s="8">
        <v>19096</v>
      </c>
      <c r="H2244">
        <v>332</v>
      </c>
      <c r="I2244">
        <v>165</v>
      </c>
      <c r="P2244" s="4"/>
    </row>
    <row r="2245" spans="3:16" x14ac:dyDescent="0.3">
      <c r="C2245" t="s">
        <v>42</v>
      </c>
      <c r="D2245" t="s">
        <v>20</v>
      </c>
      <c r="E2245" t="s">
        <v>66</v>
      </c>
      <c r="F2245" s="3">
        <v>44805</v>
      </c>
      <c r="G2245" s="8">
        <v>16660</v>
      </c>
      <c r="H2245">
        <v>128</v>
      </c>
      <c r="I2245">
        <v>139</v>
      </c>
      <c r="P2245" s="4"/>
    </row>
    <row r="2246" spans="3:16" x14ac:dyDescent="0.3">
      <c r="C2246" t="s">
        <v>36</v>
      </c>
      <c r="D2246" t="s">
        <v>20</v>
      </c>
      <c r="E2246" t="s">
        <v>71</v>
      </c>
      <c r="F2246" s="3">
        <v>44805</v>
      </c>
      <c r="G2246" s="8">
        <v>30072</v>
      </c>
      <c r="H2246">
        <v>137</v>
      </c>
      <c r="I2246">
        <v>358</v>
      </c>
      <c r="P2246" s="4"/>
    </row>
    <row r="2247" spans="3:16" x14ac:dyDescent="0.3">
      <c r="C2247" t="s">
        <v>31</v>
      </c>
      <c r="D2247" t="s">
        <v>22</v>
      </c>
      <c r="E2247" t="s">
        <v>68</v>
      </c>
      <c r="F2247" s="3">
        <v>44805</v>
      </c>
      <c r="G2247" s="8">
        <v>16996</v>
      </c>
      <c r="H2247">
        <v>74</v>
      </c>
      <c r="I2247">
        <v>237</v>
      </c>
      <c r="P2247" s="4"/>
    </row>
    <row r="2248" spans="3:16" x14ac:dyDescent="0.3">
      <c r="C2248" t="s">
        <v>39</v>
      </c>
      <c r="D2248" t="s">
        <v>25</v>
      </c>
      <c r="E2248" t="s">
        <v>55</v>
      </c>
      <c r="F2248" s="3">
        <v>44805</v>
      </c>
      <c r="G2248" s="8">
        <v>9968</v>
      </c>
      <c r="H2248">
        <v>364</v>
      </c>
      <c r="I2248">
        <v>89</v>
      </c>
      <c r="P2248" s="4"/>
    </row>
    <row r="2249" spans="3:16" x14ac:dyDescent="0.3">
      <c r="C2249" t="s">
        <v>44</v>
      </c>
      <c r="D2249" t="s">
        <v>20</v>
      </c>
      <c r="E2249" t="s">
        <v>55</v>
      </c>
      <c r="F2249" s="3">
        <v>44805</v>
      </c>
      <c r="G2249" s="8">
        <v>19656</v>
      </c>
      <c r="H2249">
        <v>7</v>
      </c>
      <c r="I2249">
        <v>176</v>
      </c>
      <c r="P2249" s="4"/>
    </row>
    <row r="2250" spans="3:16" x14ac:dyDescent="0.3">
      <c r="C2250" t="s">
        <v>34</v>
      </c>
      <c r="D2250" t="s">
        <v>25</v>
      </c>
      <c r="E2250" t="s">
        <v>54</v>
      </c>
      <c r="F2250" s="3">
        <v>44805</v>
      </c>
      <c r="G2250" s="8">
        <v>24528</v>
      </c>
      <c r="H2250">
        <v>88</v>
      </c>
      <c r="I2250">
        <v>212</v>
      </c>
      <c r="P2250" s="4"/>
    </row>
    <row r="2251" spans="3:16" x14ac:dyDescent="0.3">
      <c r="C2251" t="s">
        <v>35</v>
      </c>
      <c r="D2251" t="s">
        <v>20</v>
      </c>
      <c r="E2251" t="s">
        <v>53</v>
      </c>
      <c r="F2251" s="3">
        <v>44806</v>
      </c>
      <c r="G2251" s="8">
        <v>3640</v>
      </c>
      <c r="H2251">
        <v>213</v>
      </c>
      <c r="I2251">
        <v>114</v>
      </c>
      <c r="P2251" s="4"/>
    </row>
    <row r="2252" spans="3:16" x14ac:dyDescent="0.3">
      <c r="C2252" t="s">
        <v>51</v>
      </c>
      <c r="D2252" t="s">
        <v>23</v>
      </c>
      <c r="E2252" t="s">
        <v>57</v>
      </c>
      <c r="F2252" s="3">
        <v>44806</v>
      </c>
      <c r="G2252" s="8">
        <v>8848</v>
      </c>
      <c r="H2252">
        <v>302</v>
      </c>
      <c r="I2252">
        <v>101</v>
      </c>
      <c r="P2252" s="4"/>
    </row>
    <row r="2253" spans="3:16" x14ac:dyDescent="0.3">
      <c r="C2253" t="s">
        <v>46</v>
      </c>
      <c r="D2253" t="s">
        <v>19</v>
      </c>
      <c r="E2253" t="s">
        <v>63</v>
      </c>
      <c r="F2253" s="3">
        <v>44806</v>
      </c>
      <c r="G2253" s="8">
        <v>23184</v>
      </c>
      <c r="H2253">
        <v>137</v>
      </c>
      <c r="I2253">
        <v>207</v>
      </c>
      <c r="P2253" s="4"/>
    </row>
    <row r="2254" spans="3:16" x14ac:dyDescent="0.3">
      <c r="C2254" t="s">
        <v>51</v>
      </c>
      <c r="D2254" t="s">
        <v>19</v>
      </c>
      <c r="E2254" t="s">
        <v>58</v>
      </c>
      <c r="F2254" s="3">
        <v>44806</v>
      </c>
      <c r="G2254" s="8">
        <v>80724</v>
      </c>
      <c r="H2254">
        <v>414</v>
      </c>
      <c r="I2254">
        <v>1010</v>
      </c>
      <c r="P2254" s="4"/>
    </row>
    <row r="2255" spans="3:16" x14ac:dyDescent="0.3">
      <c r="C2255" t="s">
        <v>39</v>
      </c>
      <c r="D2255" t="s">
        <v>19</v>
      </c>
      <c r="E2255" t="s">
        <v>65</v>
      </c>
      <c r="F2255" s="3">
        <v>44806</v>
      </c>
      <c r="G2255" s="8">
        <v>25087.999999999996</v>
      </c>
      <c r="H2255">
        <v>198</v>
      </c>
      <c r="I2255">
        <v>571</v>
      </c>
      <c r="P2255" s="4"/>
    </row>
    <row r="2256" spans="3:16" x14ac:dyDescent="0.3">
      <c r="C2256" t="s">
        <v>51</v>
      </c>
      <c r="D2256" t="s">
        <v>25</v>
      </c>
      <c r="E2256" t="s">
        <v>53</v>
      </c>
      <c r="F2256" s="3">
        <v>44806</v>
      </c>
      <c r="G2256" s="8">
        <v>12684</v>
      </c>
      <c r="H2256">
        <v>99</v>
      </c>
      <c r="I2256">
        <v>244</v>
      </c>
      <c r="P2256" s="4"/>
    </row>
    <row r="2257" spans="3:16" x14ac:dyDescent="0.3">
      <c r="C2257" t="s">
        <v>43</v>
      </c>
      <c r="D2257" t="s">
        <v>20</v>
      </c>
      <c r="E2257" t="s">
        <v>56</v>
      </c>
      <c r="F2257" s="3">
        <v>44806</v>
      </c>
      <c r="G2257" s="8">
        <v>2268</v>
      </c>
      <c r="H2257">
        <v>230</v>
      </c>
      <c r="I2257">
        <v>27</v>
      </c>
      <c r="P2257" s="4"/>
    </row>
    <row r="2258" spans="3:16" x14ac:dyDescent="0.3">
      <c r="C2258" t="s">
        <v>32</v>
      </c>
      <c r="D2258" t="s">
        <v>23</v>
      </c>
      <c r="E2258" t="s">
        <v>72</v>
      </c>
      <c r="F2258" s="3">
        <v>44806</v>
      </c>
      <c r="G2258" s="8">
        <v>6804</v>
      </c>
      <c r="H2258">
        <v>398</v>
      </c>
      <c r="I2258">
        <v>171</v>
      </c>
      <c r="P2258" s="4"/>
    </row>
    <row r="2259" spans="3:16" x14ac:dyDescent="0.3">
      <c r="C2259" t="s">
        <v>29</v>
      </c>
      <c r="D2259" t="s">
        <v>19</v>
      </c>
      <c r="E2259" t="s">
        <v>67</v>
      </c>
      <c r="F2259" s="3">
        <v>44807</v>
      </c>
      <c r="G2259" s="8">
        <v>46816</v>
      </c>
      <c r="H2259">
        <v>129</v>
      </c>
      <c r="I2259">
        <v>836</v>
      </c>
      <c r="P2259" s="4"/>
    </row>
    <row r="2260" spans="3:16" x14ac:dyDescent="0.3">
      <c r="C2260" t="s">
        <v>41</v>
      </c>
      <c r="D2260" t="s">
        <v>21</v>
      </c>
      <c r="E2260" t="s">
        <v>58</v>
      </c>
      <c r="F2260" s="3">
        <v>44807</v>
      </c>
      <c r="G2260" s="8">
        <v>1680</v>
      </c>
      <c r="H2260">
        <v>85</v>
      </c>
      <c r="I2260">
        <v>25</v>
      </c>
      <c r="P2260" s="4"/>
    </row>
    <row r="2261" spans="3:16" x14ac:dyDescent="0.3">
      <c r="C2261" t="s">
        <v>49</v>
      </c>
      <c r="D2261" t="s">
        <v>20</v>
      </c>
      <c r="E2261" t="s">
        <v>53</v>
      </c>
      <c r="F2261" s="3">
        <v>44807</v>
      </c>
      <c r="G2261" s="8">
        <v>3360</v>
      </c>
      <c r="H2261">
        <v>115</v>
      </c>
      <c r="I2261">
        <v>60</v>
      </c>
      <c r="P2261" s="4"/>
    </row>
    <row r="2262" spans="3:16" x14ac:dyDescent="0.3">
      <c r="C2262" t="s">
        <v>32</v>
      </c>
      <c r="D2262" t="s">
        <v>23</v>
      </c>
      <c r="E2262" t="s">
        <v>60</v>
      </c>
      <c r="F2262" s="3">
        <v>44807</v>
      </c>
      <c r="G2262" s="8">
        <v>39760</v>
      </c>
      <c r="H2262">
        <v>311</v>
      </c>
      <c r="I2262">
        <v>663</v>
      </c>
      <c r="P2262" s="4"/>
    </row>
    <row r="2263" spans="3:16" x14ac:dyDescent="0.3">
      <c r="C2263" t="s">
        <v>32</v>
      </c>
      <c r="D2263" t="s">
        <v>19</v>
      </c>
      <c r="E2263" t="s">
        <v>59</v>
      </c>
      <c r="F2263" s="3">
        <v>44807</v>
      </c>
      <c r="G2263" s="8">
        <v>29568</v>
      </c>
      <c r="H2263">
        <v>189</v>
      </c>
      <c r="I2263">
        <v>528</v>
      </c>
      <c r="P2263" s="4"/>
    </row>
    <row r="2264" spans="3:16" x14ac:dyDescent="0.3">
      <c r="C2264" t="s">
        <v>47</v>
      </c>
      <c r="D2264" t="s">
        <v>20</v>
      </c>
      <c r="E2264" t="s">
        <v>65</v>
      </c>
      <c r="F2264" s="3">
        <v>44807</v>
      </c>
      <c r="G2264" s="8">
        <v>1736</v>
      </c>
      <c r="H2264">
        <v>246</v>
      </c>
      <c r="I2264">
        <v>28</v>
      </c>
      <c r="P2264" s="4"/>
    </row>
    <row r="2265" spans="3:16" x14ac:dyDescent="0.3">
      <c r="C2265" t="s">
        <v>38</v>
      </c>
      <c r="D2265" t="s">
        <v>21</v>
      </c>
      <c r="E2265" t="s">
        <v>59</v>
      </c>
      <c r="F2265" s="3">
        <v>44807</v>
      </c>
      <c r="G2265" s="8">
        <v>11928</v>
      </c>
      <c r="H2265">
        <v>72</v>
      </c>
      <c r="I2265">
        <v>187</v>
      </c>
      <c r="P2265" s="4"/>
    </row>
    <row r="2266" spans="3:16" x14ac:dyDescent="0.3">
      <c r="C2266" t="s">
        <v>44</v>
      </c>
      <c r="D2266" t="s">
        <v>25</v>
      </c>
      <c r="E2266" t="s">
        <v>69</v>
      </c>
      <c r="F2266" s="3">
        <v>44810</v>
      </c>
      <c r="G2266" s="8">
        <v>1428</v>
      </c>
      <c r="H2266">
        <v>139</v>
      </c>
      <c r="I2266">
        <v>11</v>
      </c>
      <c r="P2266" s="4"/>
    </row>
    <row r="2267" spans="3:16" x14ac:dyDescent="0.3">
      <c r="C2267" t="s">
        <v>40</v>
      </c>
      <c r="D2267" t="s">
        <v>23</v>
      </c>
      <c r="E2267" t="s">
        <v>63</v>
      </c>
      <c r="F2267" s="3">
        <v>44810</v>
      </c>
      <c r="G2267" s="8">
        <v>51996</v>
      </c>
      <c r="H2267">
        <v>134</v>
      </c>
      <c r="I2267">
        <v>500</v>
      </c>
      <c r="P2267" s="4"/>
    </row>
    <row r="2268" spans="3:16" x14ac:dyDescent="0.3">
      <c r="C2268" t="s">
        <v>30</v>
      </c>
      <c r="D2268" t="s">
        <v>20</v>
      </c>
      <c r="E2268" t="s">
        <v>58</v>
      </c>
      <c r="F2268" s="3">
        <v>44810</v>
      </c>
      <c r="G2268" s="8">
        <v>15680</v>
      </c>
      <c r="H2268">
        <v>110</v>
      </c>
      <c r="I2268">
        <v>280</v>
      </c>
      <c r="P2268" s="4"/>
    </row>
    <row r="2269" spans="3:16" x14ac:dyDescent="0.3">
      <c r="C2269" t="s">
        <v>28</v>
      </c>
      <c r="D2269" t="s">
        <v>22</v>
      </c>
      <c r="E2269" t="s">
        <v>70</v>
      </c>
      <c r="F2269" s="3">
        <v>44810</v>
      </c>
      <c r="G2269" s="8">
        <v>26964</v>
      </c>
      <c r="H2269">
        <v>100</v>
      </c>
      <c r="I2269">
        <v>338</v>
      </c>
      <c r="P2269" s="4"/>
    </row>
    <row r="2270" spans="3:16" x14ac:dyDescent="0.3">
      <c r="C2270" t="s">
        <v>34</v>
      </c>
      <c r="D2270" t="s">
        <v>20</v>
      </c>
      <c r="E2270" t="s">
        <v>68</v>
      </c>
      <c r="F2270" s="3">
        <v>44810</v>
      </c>
      <c r="G2270" s="8">
        <v>18116</v>
      </c>
      <c r="H2270">
        <v>353</v>
      </c>
      <c r="I2270">
        <v>175</v>
      </c>
      <c r="P2270" s="4"/>
    </row>
    <row r="2271" spans="3:16" x14ac:dyDescent="0.3">
      <c r="C2271" t="s">
        <v>41</v>
      </c>
      <c r="D2271" t="s">
        <v>21</v>
      </c>
      <c r="E2271" t="s">
        <v>59</v>
      </c>
      <c r="F2271" s="3">
        <v>44810</v>
      </c>
      <c r="G2271" s="8">
        <v>17360</v>
      </c>
      <c r="H2271">
        <v>80</v>
      </c>
      <c r="I2271">
        <v>543</v>
      </c>
      <c r="P2271" s="4"/>
    </row>
    <row r="2272" spans="3:16" x14ac:dyDescent="0.3">
      <c r="C2272" t="s">
        <v>28</v>
      </c>
      <c r="D2272" t="s">
        <v>22</v>
      </c>
      <c r="E2272" t="s">
        <v>55</v>
      </c>
      <c r="F2272" s="3">
        <v>44811</v>
      </c>
      <c r="G2272" s="8">
        <v>41048</v>
      </c>
      <c r="H2272">
        <v>5</v>
      </c>
      <c r="I2272">
        <v>467</v>
      </c>
      <c r="P2272" s="4"/>
    </row>
    <row r="2273" spans="3:16" x14ac:dyDescent="0.3">
      <c r="C2273" t="s">
        <v>43</v>
      </c>
      <c r="D2273" t="s">
        <v>25</v>
      </c>
      <c r="E2273" t="s">
        <v>72</v>
      </c>
      <c r="F2273" s="3">
        <v>44811</v>
      </c>
      <c r="G2273" s="8">
        <v>23380</v>
      </c>
      <c r="H2273">
        <v>108</v>
      </c>
      <c r="I2273">
        <v>488</v>
      </c>
      <c r="P2273" s="4"/>
    </row>
    <row r="2274" spans="3:16" x14ac:dyDescent="0.3">
      <c r="C2274" t="s">
        <v>33</v>
      </c>
      <c r="D2274" t="s">
        <v>23</v>
      </c>
      <c r="E2274" t="s">
        <v>68</v>
      </c>
      <c r="F2274" s="3">
        <v>44811</v>
      </c>
      <c r="G2274" s="8">
        <v>14308</v>
      </c>
      <c r="H2274">
        <v>30</v>
      </c>
      <c r="I2274">
        <v>144</v>
      </c>
      <c r="P2274" s="4"/>
    </row>
    <row r="2275" spans="3:16" x14ac:dyDescent="0.3">
      <c r="C2275" t="s">
        <v>47</v>
      </c>
      <c r="D2275" t="s">
        <v>21</v>
      </c>
      <c r="E2275" t="s">
        <v>62</v>
      </c>
      <c r="F2275" s="3">
        <v>44811</v>
      </c>
      <c r="G2275" s="8">
        <v>23156</v>
      </c>
      <c r="H2275">
        <v>54</v>
      </c>
      <c r="I2275">
        <v>414</v>
      </c>
      <c r="P2275" s="4"/>
    </row>
    <row r="2276" spans="3:16" x14ac:dyDescent="0.3">
      <c r="C2276" t="s">
        <v>45</v>
      </c>
      <c r="D2276" t="s">
        <v>19</v>
      </c>
      <c r="E2276" t="s">
        <v>71</v>
      </c>
      <c r="F2276" s="3">
        <v>44812</v>
      </c>
      <c r="G2276" s="8">
        <v>11648</v>
      </c>
      <c r="H2276">
        <v>285</v>
      </c>
      <c r="I2276">
        <v>133</v>
      </c>
      <c r="P2276" s="4"/>
    </row>
    <row r="2277" spans="3:16" x14ac:dyDescent="0.3">
      <c r="C2277" t="s">
        <v>37</v>
      </c>
      <c r="D2277" t="s">
        <v>19</v>
      </c>
      <c r="E2277" t="s">
        <v>69</v>
      </c>
      <c r="F2277" s="3">
        <v>44812</v>
      </c>
      <c r="G2277" s="8">
        <v>728</v>
      </c>
      <c r="H2277">
        <v>140</v>
      </c>
      <c r="I2277">
        <v>7</v>
      </c>
      <c r="P2277" s="4"/>
    </row>
    <row r="2278" spans="3:16" x14ac:dyDescent="0.3">
      <c r="C2278" t="s">
        <v>52</v>
      </c>
      <c r="D2278" t="s">
        <v>20</v>
      </c>
      <c r="E2278" t="s">
        <v>72</v>
      </c>
      <c r="F2278" s="3">
        <v>44812</v>
      </c>
      <c r="G2278" s="8">
        <v>20608</v>
      </c>
      <c r="H2278">
        <v>29</v>
      </c>
      <c r="I2278">
        <v>573</v>
      </c>
      <c r="P2278" s="4"/>
    </row>
    <row r="2279" spans="3:16" x14ac:dyDescent="0.3">
      <c r="C2279" t="s">
        <v>51</v>
      </c>
      <c r="D2279" t="s">
        <v>22</v>
      </c>
      <c r="E2279" t="s">
        <v>66</v>
      </c>
      <c r="F2279" s="3">
        <v>44812</v>
      </c>
      <c r="G2279" s="8">
        <v>40824</v>
      </c>
      <c r="H2279">
        <v>75</v>
      </c>
      <c r="I2279">
        <v>444</v>
      </c>
      <c r="P2279" s="4"/>
    </row>
    <row r="2280" spans="3:16" x14ac:dyDescent="0.3">
      <c r="C2280" t="s">
        <v>29</v>
      </c>
      <c r="D2280" t="s">
        <v>23</v>
      </c>
      <c r="E2280" t="s">
        <v>66</v>
      </c>
      <c r="F2280" s="3">
        <v>44812</v>
      </c>
      <c r="G2280" s="8">
        <v>17388</v>
      </c>
      <c r="H2280">
        <v>73</v>
      </c>
      <c r="I2280">
        <v>189</v>
      </c>
      <c r="P2280" s="4"/>
    </row>
    <row r="2281" spans="3:16" x14ac:dyDescent="0.3">
      <c r="C2281" t="s">
        <v>47</v>
      </c>
      <c r="D2281" t="s">
        <v>22</v>
      </c>
      <c r="E2281" t="s">
        <v>57</v>
      </c>
      <c r="F2281" s="3">
        <v>44812</v>
      </c>
      <c r="G2281" s="8">
        <v>19740</v>
      </c>
      <c r="H2281">
        <v>520</v>
      </c>
      <c r="I2281">
        <v>260</v>
      </c>
      <c r="P2281" s="4"/>
    </row>
    <row r="2282" spans="3:16" x14ac:dyDescent="0.3">
      <c r="C2282" t="s">
        <v>39</v>
      </c>
      <c r="D2282" t="s">
        <v>19</v>
      </c>
      <c r="E2282" t="s">
        <v>56</v>
      </c>
      <c r="F2282" s="3">
        <v>44812</v>
      </c>
      <c r="G2282" s="8">
        <v>7252</v>
      </c>
      <c r="H2282">
        <v>490</v>
      </c>
      <c r="I2282">
        <v>96</v>
      </c>
      <c r="P2282" s="4"/>
    </row>
    <row r="2283" spans="3:16" x14ac:dyDescent="0.3">
      <c r="C2283" t="s">
        <v>41</v>
      </c>
      <c r="D2283" t="s">
        <v>23</v>
      </c>
      <c r="E2283" t="s">
        <v>63</v>
      </c>
      <c r="F2283" s="3">
        <v>44812</v>
      </c>
      <c r="G2283" s="8">
        <v>9156</v>
      </c>
      <c r="H2283">
        <v>105</v>
      </c>
      <c r="I2283">
        <v>74</v>
      </c>
      <c r="P2283" s="4"/>
    </row>
    <row r="2284" spans="3:16" x14ac:dyDescent="0.3">
      <c r="C2284" t="s">
        <v>39</v>
      </c>
      <c r="D2284" t="s">
        <v>21</v>
      </c>
      <c r="E2284" t="s">
        <v>60</v>
      </c>
      <c r="F2284" s="3">
        <v>44812</v>
      </c>
      <c r="G2284" s="8">
        <v>15176</v>
      </c>
      <c r="H2284">
        <v>35</v>
      </c>
      <c r="I2284">
        <v>422</v>
      </c>
      <c r="P2284" s="4"/>
    </row>
    <row r="2285" spans="3:16" x14ac:dyDescent="0.3">
      <c r="C2285" t="s">
        <v>44</v>
      </c>
      <c r="D2285" t="s">
        <v>21</v>
      </c>
      <c r="E2285" t="s">
        <v>73</v>
      </c>
      <c r="F2285" s="3">
        <v>44813</v>
      </c>
      <c r="G2285" s="8">
        <v>21112</v>
      </c>
      <c r="H2285">
        <v>216</v>
      </c>
      <c r="I2285">
        <v>203</v>
      </c>
      <c r="P2285" s="4"/>
    </row>
    <row r="2286" spans="3:16" x14ac:dyDescent="0.3">
      <c r="C2286" t="s">
        <v>28</v>
      </c>
      <c r="D2286" t="s">
        <v>25</v>
      </c>
      <c r="E2286" t="s">
        <v>63</v>
      </c>
      <c r="F2286" s="3">
        <v>44813</v>
      </c>
      <c r="G2286" s="8">
        <v>11760</v>
      </c>
      <c r="H2286">
        <v>112</v>
      </c>
      <c r="I2286">
        <v>95</v>
      </c>
      <c r="P2286" s="4"/>
    </row>
    <row r="2287" spans="3:16" x14ac:dyDescent="0.3">
      <c r="C2287" t="s">
        <v>42</v>
      </c>
      <c r="D2287" t="s">
        <v>22</v>
      </c>
      <c r="E2287" t="s">
        <v>65</v>
      </c>
      <c r="F2287" s="3">
        <v>44813</v>
      </c>
      <c r="G2287" s="8">
        <v>32480</v>
      </c>
      <c r="H2287">
        <v>138</v>
      </c>
      <c r="I2287">
        <v>452</v>
      </c>
      <c r="P2287" s="4"/>
    </row>
    <row r="2288" spans="3:16" x14ac:dyDescent="0.3">
      <c r="C2288" t="s">
        <v>43</v>
      </c>
      <c r="D2288" t="s">
        <v>22</v>
      </c>
      <c r="E2288" t="s">
        <v>67</v>
      </c>
      <c r="F2288" s="3">
        <v>44813</v>
      </c>
      <c r="G2288" s="8">
        <v>22260</v>
      </c>
      <c r="H2288">
        <v>55</v>
      </c>
      <c r="I2288">
        <v>279</v>
      </c>
      <c r="P2288" s="4"/>
    </row>
    <row r="2289" spans="3:16" x14ac:dyDescent="0.3">
      <c r="C2289" t="s">
        <v>49</v>
      </c>
      <c r="D2289" t="s">
        <v>19</v>
      </c>
      <c r="E2289" t="s">
        <v>54</v>
      </c>
      <c r="F2289" s="3">
        <v>44813</v>
      </c>
      <c r="G2289" s="8">
        <v>6104</v>
      </c>
      <c r="H2289">
        <v>94</v>
      </c>
      <c r="I2289">
        <v>64</v>
      </c>
      <c r="P2289" s="4"/>
    </row>
    <row r="2290" spans="3:16" x14ac:dyDescent="0.3">
      <c r="C2290" t="s">
        <v>51</v>
      </c>
      <c r="D2290" t="s">
        <v>25</v>
      </c>
      <c r="E2290" t="s">
        <v>63</v>
      </c>
      <c r="F2290" s="3">
        <v>44813</v>
      </c>
      <c r="G2290" s="8">
        <v>38444</v>
      </c>
      <c r="H2290">
        <v>5</v>
      </c>
      <c r="I2290">
        <v>418</v>
      </c>
      <c r="P2290" s="4"/>
    </row>
    <row r="2291" spans="3:16" x14ac:dyDescent="0.3">
      <c r="C2291" t="s">
        <v>34</v>
      </c>
      <c r="D2291" t="s">
        <v>20</v>
      </c>
      <c r="E2291" t="s">
        <v>71</v>
      </c>
      <c r="F2291" s="3">
        <v>44814</v>
      </c>
      <c r="G2291" s="8">
        <v>30072</v>
      </c>
      <c r="H2291">
        <v>197</v>
      </c>
      <c r="I2291">
        <v>342</v>
      </c>
      <c r="P2291" s="4"/>
    </row>
    <row r="2292" spans="3:16" x14ac:dyDescent="0.3">
      <c r="C2292" t="s">
        <v>29</v>
      </c>
      <c r="D2292" t="s">
        <v>20</v>
      </c>
      <c r="E2292" t="s">
        <v>56</v>
      </c>
      <c r="F2292" s="3">
        <v>44814</v>
      </c>
      <c r="G2292" s="8">
        <v>54320</v>
      </c>
      <c r="H2292">
        <v>129</v>
      </c>
      <c r="I2292">
        <v>591</v>
      </c>
      <c r="P2292" s="4"/>
    </row>
    <row r="2293" spans="3:16" x14ac:dyDescent="0.3">
      <c r="C2293" t="s">
        <v>31</v>
      </c>
      <c r="D2293" t="s">
        <v>21</v>
      </c>
      <c r="E2293" t="s">
        <v>55</v>
      </c>
      <c r="F2293" s="3">
        <v>44814</v>
      </c>
      <c r="G2293" s="8">
        <v>15904</v>
      </c>
      <c r="H2293">
        <v>32</v>
      </c>
      <c r="I2293">
        <v>160</v>
      </c>
      <c r="P2293" s="4"/>
    </row>
    <row r="2294" spans="3:16" x14ac:dyDescent="0.3">
      <c r="C2294" t="s">
        <v>32</v>
      </c>
      <c r="D2294" t="s">
        <v>25</v>
      </c>
      <c r="E2294" t="s">
        <v>60</v>
      </c>
      <c r="F2294" s="3">
        <v>44814</v>
      </c>
      <c r="G2294" s="8">
        <v>45108</v>
      </c>
      <c r="H2294">
        <v>87</v>
      </c>
      <c r="I2294">
        <v>664</v>
      </c>
      <c r="P2294" s="4"/>
    </row>
    <row r="2295" spans="3:16" x14ac:dyDescent="0.3">
      <c r="C2295" t="s">
        <v>28</v>
      </c>
      <c r="D2295" t="s">
        <v>19</v>
      </c>
      <c r="E2295" t="s">
        <v>55</v>
      </c>
      <c r="F2295" s="3">
        <v>44814</v>
      </c>
      <c r="G2295" s="8">
        <v>20272</v>
      </c>
      <c r="H2295">
        <v>110</v>
      </c>
      <c r="I2295">
        <v>242</v>
      </c>
      <c r="P2295" s="4"/>
    </row>
    <row r="2296" spans="3:16" x14ac:dyDescent="0.3">
      <c r="C2296" t="s">
        <v>39</v>
      </c>
      <c r="D2296" t="s">
        <v>22</v>
      </c>
      <c r="E2296" t="s">
        <v>53</v>
      </c>
      <c r="F2296" s="3">
        <v>44814</v>
      </c>
      <c r="G2296" s="8">
        <v>33068</v>
      </c>
      <c r="H2296">
        <v>107</v>
      </c>
      <c r="I2296">
        <v>689</v>
      </c>
      <c r="P2296" s="4"/>
    </row>
    <row r="2297" spans="3:16" x14ac:dyDescent="0.3">
      <c r="C2297" t="s">
        <v>48</v>
      </c>
      <c r="D2297" t="s">
        <v>22</v>
      </c>
      <c r="E2297" t="s">
        <v>71</v>
      </c>
      <c r="F2297" s="3">
        <v>44814</v>
      </c>
      <c r="G2297" s="8">
        <v>35448</v>
      </c>
      <c r="H2297">
        <v>345</v>
      </c>
      <c r="I2297">
        <v>522</v>
      </c>
      <c r="P2297" s="4"/>
    </row>
    <row r="2298" spans="3:16" x14ac:dyDescent="0.3">
      <c r="C2298" t="s">
        <v>36</v>
      </c>
      <c r="D2298" t="s">
        <v>23</v>
      </c>
      <c r="E2298" t="s">
        <v>66</v>
      </c>
      <c r="F2298" s="3">
        <v>44814</v>
      </c>
      <c r="G2298" s="8">
        <v>60060</v>
      </c>
      <c r="H2298">
        <v>360</v>
      </c>
      <c r="I2298">
        <v>653</v>
      </c>
      <c r="P2298" s="4"/>
    </row>
    <row r="2299" spans="3:16" x14ac:dyDescent="0.3">
      <c r="C2299" t="s">
        <v>37</v>
      </c>
      <c r="D2299" t="s">
        <v>22</v>
      </c>
      <c r="E2299" t="s">
        <v>71</v>
      </c>
      <c r="F2299" s="3">
        <v>44814</v>
      </c>
      <c r="G2299" s="8">
        <v>17752</v>
      </c>
      <c r="H2299">
        <v>135</v>
      </c>
      <c r="I2299">
        <v>247</v>
      </c>
      <c r="P2299" s="4"/>
    </row>
    <row r="2300" spans="3:16" x14ac:dyDescent="0.3">
      <c r="C2300" t="s">
        <v>46</v>
      </c>
      <c r="D2300" t="s">
        <v>19</v>
      </c>
      <c r="E2300" t="s">
        <v>71</v>
      </c>
      <c r="F2300" s="3">
        <v>44814</v>
      </c>
      <c r="G2300" s="8">
        <v>36512</v>
      </c>
      <c r="H2300">
        <v>419</v>
      </c>
      <c r="I2300">
        <v>508</v>
      </c>
      <c r="P2300" s="4"/>
    </row>
    <row r="2301" spans="3:16" x14ac:dyDescent="0.3">
      <c r="C2301" t="s">
        <v>34</v>
      </c>
      <c r="D2301" t="s">
        <v>23</v>
      </c>
      <c r="E2301" t="s">
        <v>62</v>
      </c>
      <c r="F2301" s="3">
        <v>44814</v>
      </c>
      <c r="G2301" s="8">
        <v>10836</v>
      </c>
      <c r="H2301">
        <v>414</v>
      </c>
      <c r="I2301">
        <v>129</v>
      </c>
      <c r="P2301" s="4"/>
    </row>
    <row r="2302" spans="3:16" x14ac:dyDescent="0.3">
      <c r="C2302" t="s">
        <v>32</v>
      </c>
      <c r="D2302" t="s">
        <v>20</v>
      </c>
      <c r="E2302" t="s">
        <v>54</v>
      </c>
      <c r="F2302" s="3">
        <v>44814</v>
      </c>
      <c r="G2302" s="8">
        <v>63840</v>
      </c>
      <c r="H2302">
        <v>18</v>
      </c>
      <c r="I2302">
        <v>639</v>
      </c>
      <c r="P2302" s="4"/>
    </row>
    <row r="2303" spans="3:16" x14ac:dyDescent="0.3">
      <c r="C2303" t="s">
        <v>47</v>
      </c>
      <c r="D2303" t="s">
        <v>22</v>
      </c>
      <c r="E2303" t="s">
        <v>54</v>
      </c>
      <c r="F2303" s="3">
        <v>44814</v>
      </c>
      <c r="G2303" s="8">
        <v>21756</v>
      </c>
      <c r="H2303">
        <v>199</v>
      </c>
      <c r="I2303">
        <v>182</v>
      </c>
      <c r="P2303" s="4"/>
    </row>
    <row r="2304" spans="3:16" x14ac:dyDescent="0.3">
      <c r="C2304" t="s">
        <v>31</v>
      </c>
      <c r="D2304" t="s">
        <v>19</v>
      </c>
      <c r="E2304" t="s">
        <v>71</v>
      </c>
      <c r="F2304" s="3">
        <v>44814</v>
      </c>
      <c r="G2304" s="8">
        <v>6160</v>
      </c>
      <c r="H2304">
        <v>109</v>
      </c>
      <c r="I2304">
        <v>74</v>
      </c>
      <c r="P2304" s="4"/>
    </row>
    <row r="2305" spans="3:16" x14ac:dyDescent="0.3">
      <c r="C2305" t="s">
        <v>49</v>
      </c>
      <c r="D2305" t="s">
        <v>19</v>
      </c>
      <c r="E2305" t="s">
        <v>64</v>
      </c>
      <c r="F2305" s="3">
        <v>44814</v>
      </c>
      <c r="G2305" s="8">
        <v>58912</v>
      </c>
      <c r="H2305">
        <v>125</v>
      </c>
      <c r="I2305">
        <v>476</v>
      </c>
      <c r="P2305" s="4"/>
    </row>
    <row r="2306" spans="3:16" x14ac:dyDescent="0.3">
      <c r="C2306" t="s">
        <v>48</v>
      </c>
      <c r="D2306" t="s">
        <v>22</v>
      </c>
      <c r="E2306" t="s">
        <v>64</v>
      </c>
      <c r="F2306" s="3">
        <v>44814</v>
      </c>
      <c r="G2306" s="8">
        <v>18816</v>
      </c>
      <c r="H2306">
        <v>200</v>
      </c>
      <c r="I2306">
        <v>157</v>
      </c>
      <c r="P2306" s="4"/>
    </row>
    <row r="2307" spans="3:16" x14ac:dyDescent="0.3">
      <c r="C2307" t="s">
        <v>50</v>
      </c>
      <c r="D2307" t="s">
        <v>23</v>
      </c>
      <c r="E2307" t="s">
        <v>70</v>
      </c>
      <c r="F2307" s="3">
        <v>44814</v>
      </c>
      <c r="G2307" s="8">
        <v>6160</v>
      </c>
      <c r="H2307">
        <v>108</v>
      </c>
      <c r="I2307">
        <v>74</v>
      </c>
      <c r="P2307" s="4"/>
    </row>
    <row r="2308" spans="3:16" x14ac:dyDescent="0.3">
      <c r="C2308" t="s">
        <v>39</v>
      </c>
      <c r="D2308" t="s">
        <v>25</v>
      </c>
      <c r="E2308" t="s">
        <v>73</v>
      </c>
      <c r="F2308" s="3">
        <v>44814</v>
      </c>
      <c r="G2308" s="8">
        <v>44436</v>
      </c>
      <c r="H2308">
        <v>88</v>
      </c>
      <c r="I2308">
        <v>428</v>
      </c>
      <c r="P2308" s="4"/>
    </row>
    <row r="2309" spans="3:16" x14ac:dyDescent="0.3">
      <c r="C2309" t="s">
        <v>44</v>
      </c>
      <c r="D2309" t="s">
        <v>25</v>
      </c>
      <c r="E2309" t="s">
        <v>60</v>
      </c>
      <c r="F2309" s="3">
        <v>44814</v>
      </c>
      <c r="G2309" s="8">
        <v>6552</v>
      </c>
      <c r="H2309">
        <v>92</v>
      </c>
      <c r="I2309">
        <v>182</v>
      </c>
      <c r="P2309" s="4"/>
    </row>
    <row r="2310" spans="3:16" x14ac:dyDescent="0.3">
      <c r="C2310" t="s">
        <v>49</v>
      </c>
      <c r="D2310" t="s">
        <v>25</v>
      </c>
      <c r="E2310" t="s">
        <v>61</v>
      </c>
      <c r="F2310" s="3">
        <v>44814</v>
      </c>
      <c r="G2310" s="8">
        <v>10164</v>
      </c>
      <c r="H2310">
        <v>98</v>
      </c>
      <c r="I2310">
        <v>128</v>
      </c>
      <c r="P2310" s="4"/>
    </row>
    <row r="2311" spans="3:16" x14ac:dyDescent="0.3">
      <c r="C2311" t="s">
        <v>38</v>
      </c>
      <c r="D2311" t="s">
        <v>23</v>
      </c>
      <c r="E2311" t="s">
        <v>68</v>
      </c>
      <c r="F2311" s="3">
        <v>44814</v>
      </c>
      <c r="G2311" s="8">
        <v>924</v>
      </c>
      <c r="H2311">
        <v>184</v>
      </c>
      <c r="I2311">
        <v>12</v>
      </c>
      <c r="P2311" s="4"/>
    </row>
    <row r="2312" spans="3:16" x14ac:dyDescent="0.3">
      <c r="C2312" t="s">
        <v>43</v>
      </c>
      <c r="D2312" t="s">
        <v>22</v>
      </c>
      <c r="E2312" t="s">
        <v>68</v>
      </c>
      <c r="F2312" s="3">
        <v>44814</v>
      </c>
      <c r="G2312" s="8">
        <v>44996</v>
      </c>
      <c r="H2312">
        <v>70</v>
      </c>
      <c r="I2312">
        <v>490</v>
      </c>
      <c r="P2312" s="4"/>
    </row>
    <row r="2313" spans="3:16" x14ac:dyDescent="0.3">
      <c r="C2313" t="s">
        <v>28</v>
      </c>
      <c r="D2313" t="s">
        <v>20</v>
      </c>
      <c r="E2313" t="s">
        <v>58</v>
      </c>
      <c r="F2313" s="3">
        <v>44814</v>
      </c>
      <c r="G2313" s="8">
        <v>21224</v>
      </c>
      <c r="H2313">
        <v>120</v>
      </c>
      <c r="I2313">
        <v>332</v>
      </c>
      <c r="P2313" s="4"/>
    </row>
    <row r="2314" spans="3:16" x14ac:dyDescent="0.3">
      <c r="C2314" t="s">
        <v>37</v>
      </c>
      <c r="D2314" t="s">
        <v>23</v>
      </c>
      <c r="E2314" t="s">
        <v>56</v>
      </c>
      <c r="F2314" s="3">
        <v>44814</v>
      </c>
      <c r="G2314" s="8">
        <v>8316</v>
      </c>
      <c r="H2314">
        <v>164</v>
      </c>
      <c r="I2314">
        <v>123</v>
      </c>
      <c r="P2314" s="4"/>
    </row>
    <row r="2315" spans="3:16" x14ac:dyDescent="0.3">
      <c r="C2315" t="s">
        <v>41</v>
      </c>
      <c r="D2315" t="s">
        <v>25</v>
      </c>
      <c r="E2315" t="s">
        <v>56</v>
      </c>
      <c r="F2315" s="3">
        <v>44814</v>
      </c>
      <c r="G2315" s="8">
        <v>4592</v>
      </c>
      <c r="H2315">
        <v>113</v>
      </c>
      <c r="I2315">
        <v>61</v>
      </c>
      <c r="P2315" s="4"/>
    </row>
    <row r="2316" spans="3:16" x14ac:dyDescent="0.3">
      <c r="C2316" t="s">
        <v>34</v>
      </c>
      <c r="D2316" t="s">
        <v>23</v>
      </c>
      <c r="E2316" t="s">
        <v>65</v>
      </c>
      <c r="F2316" s="3">
        <v>44817</v>
      </c>
      <c r="G2316" s="8">
        <v>1288</v>
      </c>
      <c r="H2316">
        <v>123</v>
      </c>
      <c r="I2316">
        <v>33</v>
      </c>
      <c r="P2316" s="4"/>
    </row>
    <row r="2317" spans="3:16" x14ac:dyDescent="0.3">
      <c r="C2317" t="s">
        <v>46</v>
      </c>
      <c r="D2317" t="s">
        <v>20</v>
      </c>
      <c r="E2317" t="s">
        <v>63</v>
      </c>
      <c r="F2317" s="3">
        <v>44817</v>
      </c>
      <c r="G2317" s="8">
        <v>4956</v>
      </c>
      <c r="H2317">
        <v>71</v>
      </c>
      <c r="I2317">
        <v>42</v>
      </c>
      <c r="P2317" s="4"/>
    </row>
    <row r="2318" spans="3:16" x14ac:dyDescent="0.3">
      <c r="C2318" t="s">
        <v>39</v>
      </c>
      <c r="D2318" t="s">
        <v>22</v>
      </c>
      <c r="E2318" t="s">
        <v>54</v>
      </c>
      <c r="F2318" s="3">
        <v>44817</v>
      </c>
      <c r="G2318" s="8">
        <v>66724</v>
      </c>
      <c r="H2318">
        <v>274</v>
      </c>
      <c r="I2318">
        <v>596</v>
      </c>
      <c r="P2318" s="4"/>
    </row>
    <row r="2319" spans="3:16" x14ac:dyDescent="0.3">
      <c r="C2319" t="s">
        <v>34</v>
      </c>
      <c r="D2319" t="s">
        <v>25</v>
      </c>
      <c r="E2319" t="s">
        <v>58</v>
      </c>
      <c r="F2319" s="3">
        <v>44817</v>
      </c>
      <c r="G2319" s="8">
        <v>392</v>
      </c>
      <c r="H2319">
        <v>212</v>
      </c>
      <c r="I2319">
        <v>6</v>
      </c>
      <c r="P2319" s="4"/>
    </row>
    <row r="2320" spans="3:16" x14ac:dyDescent="0.3">
      <c r="C2320" t="s">
        <v>31</v>
      </c>
      <c r="D2320" t="s">
        <v>20</v>
      </c>
      <c r="E2320" t="s">
        <v>64</v>
      </c>
      <c r="F2320" s="3">
        <v>44817</v>
      </c>
      <c r="G2320" s="8">
        <v>22596</v>
      </c>
      <c r="H2320">
        <v>134</v>
      </c>
      <c r="I2320">
        <v>202</v>
      </c>
      <c r="P2320" s="4"/>
    </row>
    <row r="2321" spans="3:16" x14ac:dyDescent="0.3">
      <c r="C2321" t="s">
        <v>39</v>
      </c>
      <c r="D2321" t="s">
        <v>21</v>
      </c>
      <c r="E2321" t="s">
        <v>62</v>
      </c>
      <c r="F2321" s="3">
        <v>44817</v>
      </c>
      <c r="G2321" s="8">
        <v>11480</v>
      </c>
      <c r="H2321">
        <v>278</v>
      </c>
      <c r="I2321">
        <v>180</v>
      </c>
      <c r="P2321" s="4"/>
    </row>
    <row r="2322" spans="3:16" x14ac:dyDescent="0.3">
      <c r="C2322" t="s">
        <v>38</v>
      </c>
      <c r="D2322" t="s">
        <v>25</v>
      </c>
      <c r="E2322" t="s">
        <v>70</v>
      </c>
      <c r="F2322" s="3">
        <v>44817</v>
      </c>
      <c r="G2322" s="8">
        <v>16604</v>
      </c>
      <c r="H2322">
        <v>184</v>
      </c>
      <c r="I2322">
        <v>219</v>
      </c>
      <c r="P2322" s="4"/>
    </row>
    <row r="2323" spans="3:16" x14ac:dyDescent="0.3">
      <c r="C2323" t="s">
        <v>40</v>
      </c>
      <c r="D2323" t="s">
        <v>19</v>
      </c>
      <c r="E2323" t="s">
        <v>73</v>
      </c>
      <c r="F2323" s="3">
        <v>44817</v>
      </c>
      <c r="G2323" s="8">
        <v>15848</v>
      </c>
      <c r="H2323">
        <v>64</v>
      </c>
      <c r="I2323">
        <v>159</v>
      </c>
      <c r="P2323" s="4"/>
    </row>
    <row r="2324" spans="3:16" x14ac:dyDescent="0.3">
      <c r="C2324" t="s">
        <v>52</v>
      </c>
      <c r="D2324" t="s">
        <v>25</v>
      </c>
      <c r="E2324" t="s">
        <v>63</v>
      </c>
      <c r="F2324" s="3">
        <v>44817</v>
      </c>
      <c r="G2324" s="8">
        <v>28476</v>
      </c>
      <c r="H2324">
        <v>41</v>
      </c>
      <c r="I2324">
        <v>238</v>
      </c>
      <c r="P2324" s="4"/>
    </row>
    <row r="2325" spans="3:16" x14ac:dyDescent="0.3">
      <c r="C2325" t="s">
        <v>30</v>
      </c>
      <c r="D2325" t="s">
        <v>21</v>
      </c>
      <c r="E2325" t="s">
        <v>63</v>
      </c>
      <c r="F2325" s="3">
        <v>44817</v>
      </c>
      <c r="G2325" s="8">
        <v>5572</v>
      </c>
      <c r="H2325">
        <v>42</v>
      </c>
      <c r="I2325">
        <v>52</v>
      </c>
      <c r="P2325" s="4"/>
    </row>
    <row r="2326" spans="3:16" x14ac:dyDescent="0.3">
      <c r="C2326" t="s">
        <v>41</v>
      </c>
      <c r="D2326" t="s">
        <v>20</v>
      </c>
      <c r="E2326" t="s">
        <v>68</v>
      </c>
      <c r="F2326" s="3">
        <v>44817</v>
      </c>
      <c r="G2326" s="8">
        <v>38024</v>
      </c>
      <c r="H2326">
        <v>98</v>
      </c>
      <c r="I2326">
        <v>414</v>
      </c>
      <c r="P2326" s="4"/>
    </row>
    <row r="2327" spans="3:16" x14ac:dyDescent="0.3">
      <c r="C2327" t="s">
        <v>44</v>
      </c>
      <c r="D2327" t="s">
        <v>23</v>
      </c>
      <c r="E2327" t="s">
        <v>71</v>
      </c>
      <c r="F2327" s="3">
        <v>44817</v>
      </c>
      <c r="G2327" s="8">
        <v>35588</v>
      </c>
      <c r="H2327">
        <v>172</v>
      </c>
      <c r="I2327">
        <v>495</v>
      </c>
      <c r="P2327" s="4"/>
    </row>
    <row r="2328" spans="3:16" x14ac:dyDescent="0.3">
      <c r="C2328" t="s">
        <v>42</v>
      </c>
      <c r="D2328" t="s">
        <v>19</v>
      </c>
      <c r="E2328" t="s">
        <v>62</v>
      </c>
      <c r="F2328" s="3">
        <v>44817</v>
      </c>
      <c r="G2328" s="8">
        <v>48076</v>
      </c>
      <c r="H2328">
        <v>111</v>
      </c>
      <c r="I2328">
        <v>752</v>
      </c>
      <c r="P2328" s="4"/>
    </row>
    <row r="2329" spans="3:16" x14ac:dyDescent="0.3">
      <c r="C2329" t="s">
        <v>47</v>
      </c>
      <c r="D2329" t="s">
        <v>19</v>
      </c>
      <c r="E2329" t="s">
        <v>55</v>
      </c>
      <c r="F2329" s="3">
        <v>44817</v>
      </c>
      <c r="G2329" s="8">
        <v>49756</v>
      </c>
      <c r="H2329">
        <v>160</v>
      </c>
      <c r="I2329">
        <v>622</v>
      </c>
      <c r="P2329" s="4"/>
    </row>
    <row r="2330" spans="3:16" x14ac:dyDescent="0.3">
      <c r="C2330" t="s">
        <v>32</v>
      </c>
      <c r="D2330" t="s">
        <v>22</v>
      </c>
      <c r="E2330" t="s">
        <v>68</v>
      </c>
      <c r="F2330" s="3">
        <v>44817</v>
      </c>
      <c r="G2330" s="8">
        <v>14448</v>
      </c>
      <c r="H2330">
        <v>372</v>
      </c>
      <c r="I2330">
        <v>191</v>
      </c>
      <c r="P2330" s="4"/>
    </row>
    <row r="2331" spans="3:16" x14ac:dyDescent="0.3">
      <c r="C2331" t="s">
        <v>52</v>
      </c>
      <c r="D2331" t="s">
        <v>21</v>
      </c>
      <c r="E2331" t="s">
        <v>71</v>
      </c>
      <c r="F2331" s="3">
        <v>44817</v>
      </c>
      <c r="G2331" s="8">
        <v>10584</v>
      </c>
      <c r="H2331">
        <v>367</v>
      </c>
      <c r="I2331">
        <v>111</v>
      </c>
      <c r="P2331" s="4"/>
    </row>
    <row r="2332" spans="3:16" x14ac:dyDescent="0.3">
      <c r="C2332" t="s">
        <v>40</v>
      </c>
      <c r="D2332" t="s">
        <v>21</v>
      </c>
      <c r="E2332" t="s">
        <v>62</v>
      </c>
      <c r="F2332" s="3">
        <v>44817</v>
      </c>
      <c r="G2332" s="8">
        <v>2044</v>
      </c>
      <c r="H2332">
        <v>352</v>
      </c>
      <c r="I2332">
        <v>35</v>
      </c>
      <c r="P2332" s="4"/>
    </row>
    <row r="2333" spans="3:16" x14ac:dyDescent="0.3">
      <c r="C2333" t="s">
        <v>37</v>
      </c>
      <c r="D2333" t="s">
        <v>25</v>
      </c>
      <c r="E2333" t="s">
        <v>70</v>
      </c>
      <c r="F2333" s="3">
        <v>44817</v>
      </c>
      <c r="G2333" s="8">
        <v>16828</v>
      </c>
      <c r="H2333">
        <v>7</v>
      </c>
      <c r="I2333">
        <v>192</v>
      </c>
      <c r="P2333" s="4"/>
    </row>
    <row r="2334" spans="3:16" x14ac:dyDescent="0.3">
      <c r="C2334" t="s">
        <v>49</v>
      </c>
      <c r="D2334" t="s">
        <v>23</v>
      </c>
      <c r="E2334" t="s">
        <v>65</v>
      </c>
      <c r="F2334" s="3">
        <v>44817</v>
      </c>
      <c r="G2334" s="8">
        <v>41160.000000000007</v>
      </c>
      <c r="H2334">
        <v>79</v>
      </c>
      <c r="I2334">
        <v>606</v>
      </c>
      <c r="P2334" s="4"/>
    </row>
    <row r="2335" spans="3:16" x14ac:dyDescent="0.3">
      <c r="C2335" t="s">
        <v>41</v>
      </c>
      <c r="D2335" t="s">
        <v>25</v>
      </c>
      <c r="E2335" t="s">
        <v>66</v>
      </c>
      <c r="F2335" s="3">
        <v>44817</v>
      </c>
      <c r="G2335" s="8">
        <v>24276</v>
      </c>
      <c r="H2335">
        <v>287</v>
      </c>
      <c r="I2335">
        <v>264</v>
      </c>
      <c r="P2335" s="4"/>
    </row>
    <row r="2336" spans="3:16" x14ac:dyDescent="0.3">
      <c r="C2336" t="s">
        <v>29</v>
      </c>
      <c r="D2336" t="s">
        <v>21</v>
      </c>
      <c r="E2336" t="s">
        <v>66</v>
      </c>
      <c r="F2336" s="3">
        <v>44818</v>
      </c>
      <c r="G2336" s="8">
        <v>49168</v>
      </c>
      <c r="H2336">
        <v>82</v>
      </c>
      <c r="I2336">
        <v>410</v>
      </c>
      <c r="P2336" s="4"/>
    </row>
    <row r="2337" spans="3:16" x14ac:dyDescent="0.3">
      <c r="C2337" t="s">
        <v>38</v>
      </c>
      <c r="D2337" t="s">
        <v>25</v>
      </c>
      <c r="E2337" t="s">
        <v>72</v>
      </c>
      <c r="F2337" s="3">
        <v>44818</v>
      </c>
      <c r="G2337" s="8">
        <v>15176</v>
      </c>
      <c r="H2337">
        <v>235</v>
      </c>
      <c r="I2337">
        <v>475</v>
      </c>
      <c r="P2337" s="4"/>
    </row>
    <row r="2338" spans="3:16" x14ac:dyDescent="0.3">
      <c r="C2338" t="s">
        <v>40</v>
      </c>
      <c r="D2338" t="s">
        <v>20</v>
      </c>
      <c r="E2338" t="s">
        <v>66</v>
      </c>
      <c r="F2338" s="3">
        <v>44818</v>
      </c>
      <c r="G2338" s="8">
        <v>67172</v>
      </c>
      <c r="H2338">
        <v>34</v>
      </c>
      <c r="I2338">
        <v>700</v>
      </c>
      <c r="P2338" s="4"/>
    </row>
    <row r="2339" spans="3:16" x14ac:dyDescent="0.3">
      <c r="C2339" t="s">
        <v>42</v>
      </c>
      <c r="D2339" t="s">
        <v>20</v>
      </c>
      <c r="E2339" t="s">
        <v>59</v>
      </c>
      <c r="F2339" s="3">
        <v>44818</v>
      </c>
      <c r="G2339" s="8">
        <v>21308</v>
      </c>
      <c r="H2339">
        <v>103</v>
      </c>
      <c r="I2339">
        <v>381</v>
      </c>
      <c r="P2339" s="4"/>
    </row>
    <row r="2340" spans="3:16" x14ac:dyDescent="0.3">
      <c r="C2340" t="s">
        <v>31</v>
      </c>
      <c r="D2340" t="s">
        <v>20</v>
      </c>
      <c r="E2340" t="s">
        <v>67</v>
      </c>
      <c r="F2340" s="3">
        <v>44818</v>
      </c>
      <c r="G2340" s="8">
        <v>5068</v>
      </c>
      <c r="H2340">
        <v>259</v>
      </c>
      <c r="I2340">
        <v>61</v>
      </c>
      <c r="P2340" s="4"/>
    </row>
    <row r="2341" spans="3:16" x14ac:dyDescent="0.3">
      <c r="C2341" t="s">
        <v>50</v>
      </c>
      <c r="D2341" t="s">
        <v>25</v>
      </c>
      <c r="E2341" t="s">
        <v>68</v>
      </c>
      <c r="F2341" s="3">
        <v>44818</v>
      </c>
      <c r="G2341" s="8">
        <v>14056</v>
      </c>
      <c r="H2341">
        <v>320</v>
      </c>
      <c r="I2341">
        <v>185</v>
      </c>
      <c r="P2341" s="4"/>
    </row>
    <row r="2342" spans="3:16" x14ac:dyDescent="0.3">
      <c r="C2342" t="s">
        <v>31</v>
      </c>
      <c r="D2342" t="s">
        <v>21</v>
      </c>
      <c r="E2342" t="s">
        <v>70</v>
      </c>
      <c r="F2342" s="3">
        <v>44818</v>
      </c>
      <c r="G2342" s="8">
        <v>40628</v>
      </c>
      <c r="H2342">
        <v>59</v>
      </c>
      <c r="I2342">
        <v>535</v>
      </c>
      <c r="P2342" s="4"/>
    </row>
    <row r="2343" spans="3:16" x14ac:dyDescent="0.3">
      <c r="C2343" t="s">
        <v>38</v>
      </c>
      <c r="D2343" t="s">
        <v>21</v>
      </c>
      <c r="E2343" t="s">
        <v>55</v>
      </c>
      <c r="F2343" s="3">
        <v>44818</v>
      </c>
      <c r="G2343" s="8">
        <v>38220</v>
      </c>
      <c r="H2343">
        <v>23</v>
      </c>
      <c r="I2343">
        <v>399</v>
      </c>
      <c r="P2343" s="4"/>
    </row>
    <row r="2344" spans="3:16" x14ac:dyDescent="0.3">
      <c r="C2344" t="s">
        <v>42</v>
      </c>
      <c r="D2344" t="s">
        <v>21</v>
      </c>
      <c r="E2344" t="s">
        <v>57</v>
      </c>
      <c r="F2344" s="3">
        <v>44818</v>
      </c>
      <c r="G2344" s="8">
        <v>35840</v>
      </c>
      <c r="H2344">
        <v>71</v>
      </c>
      <c r="I2344">
        <v>427</v>
      </c>
      <c r="P2344" s="4"/>
    </row>
    <row r="2345" spans="3:16" x14ac:dyDescent="0.3">
      <c r="C2345" t="s">
        <v>49</v>
      </c>
      <c r="D2345" t="s">
        <v>22</v>
      </c>
      <c r="E2345" t="s">
        <v>55</v>
      </c>
      <c r="F2345" s="3">
        <v>44818</v>
      </c>
      <c r="G2345" s="8">
        <v>2324</v>
      </c>
      <c r="H2345">
        <v>98</v>
      </c>
      <c r="I2345">
        <v>21</v>
      </c>
      <c r="P2345" s="4"/>
    </row>
    <row r="2346" spans="3:16" x14ac:dyDescent="0.3">
      <c r="C2346" t="s">
        <v>50</v>
      </c>
      <c r="D2346" t="s">
        <v>21</v>
      </c>
      <c r="E2346" t="s">
        <v>65</v>
      </c>
      <c r="F2346" s="3">
        <v>44819</v>
      </c>
      <c r="G2346" s="8">
        <v>2940</v>
      </c>
      <c r="H2346">
        <v>37</v>
      </c>
      <c r="I2346">
        <v>41</v>
      </c>
      <c r="P2346" s="4"/>
    </row>
    <row r="2347" spans="3:16" x14ac:dyDescent="0.3">
      <c r="C2347" t="s">
        <v>49</v>
      </c>
      <c r="D2347" t="s">
        <v>23</v>
      </c>
      <c r="E2347" t="s">
        <v>69</v>
      </c>
      <c r="F2347" s="3">
        <v>44819</v>
      </c>
      <c r="G2347" s="8">
        <v>28335.999999999996</v>
      </c>
      <c r="H2347">
        <v>59</v>
      </c>
      <c r="I2347">
        <v>284</v>
      </c>
      <c r="P2347" s="4"/>
    </row>
    <row r="2348" spans="3:16" x14ac:dyDescent="0.3">
      <c r="C2348" t="s">
        <v>47</v>
      </c>
      <c r="D2348" t="s">
        <v>20</v>
      </c>
      <c r="E2348" t="s">
        <v>64</v>
      </c>
      <c r="F2348" s="3">
        <v>44819</v>
      </c>
      <c r="G2348" s="8">
        <v>17752</v>
      </c>
      <c r="H2348">
        <v>331</v>
      </c>
      <c r="I2348">
        <v>139</v>
      </c>
      <c r="P2348" s="4"/>
    </row>
    <row r="2349" spans="3:16" x14ac:dyDescent="0.3">
      <c r="C2349" t="s">
        <v>45</v>
      </c>
      <c r="D2349" t="s">
        <v>25</v>
      </c>
      <c r="E2349" t="s">
        <v>65</v>
      </c>
      <c r="F2349" s="3">
        <v>44819</v>
      </c>
      <c r="G2349" s="8">
        <v>38584</v>
      </c>
      <c r="H2349">
        <v>153</v>
      </c>
      <c r="I2349">
        <v>603</v>
      </c>
      <c r="P2349" s="4"/>
    </row>
    <row r="2350" spans="3:16" x14ac:dyDescent="0.3">
      <c r="C2350" t="s">
        <v>45</v>
      </c>
      <c r="D2350" t="s">
        <v>21</v>
      </c>
      <c r="E2350" t="s">
        <v>65</v>
      </c>
      <c r="F2350" s="3">
        <v>44819</v>
      </c>
      <c r="G2350" s="8">
        <v>15036</v>
      </c>
      <c r="H2350">
        <v>9</v>
      </c>
      <c r="I2350">
        <v>290</v>
      </c>
      <c r="P2350" s="4"/>
    </row>
    <row r="2351" spans="3:16" x14ac:dyDescent="0.3">
      <c r="C2351" t="s">
        <v>33</v>
      </c>
      <c r="D2351" t="s">
        <v>22</v>
      </c>
      <c r="E2351" t="s">
        <v>59</v>
      </c>
      <c r="F2351" s="3">
        <v>44819</v>
      </c>
      <c r="G2351" s="8">
        <v>2884</v>
      </c>
      <c r="H2351">
        <v>265</v>
      </c>
      <c r="I2351">
        <v>38</v>
      </c>
      <c r="P2351" s="4"/>
    </row>
    <row r="2352" spans="3:16" x14ac:dyDescent="0.3">
      <c r="C2352" t="s">
        <v>32</v>
      </c>
      <c r="D2352" t="s">
        <v>25</v>
      </c>
      <c r="E2352" t="s">
        <v>53</v>
      </c>
      <c r="F2352" s="3">
        <v>44819</v>
      </c>
      <c r="G2352" s="8">
        <v>23548</v>
      </c>
      <c r="H2352">
        <v>2</v>
      </c>
      <c r="I2352">
        <v>655</v>
      </c>
      <c r="P2352" s="4"/>
    </row>
    <row r="2353" spans="3:16" x14ac:dyDescent="0.3">
      <c r="C2353" t="s">
        <v>34</v>
      </c>
      <c r="D2353" t="s">
        <v>22</v>
      </c>
      <c r="E2353" t="s">
        <v>62</v>
      </c>
      <c r="F2353" s="3">
        <v>44819</v>
      </c>
      <c r="G2353" s="8">
        <v>31696</v>
      </c>
      <c r="H2353">
        <v>41</v>
      </c>
      <c r="I2353">
        <v>496</v>
      </c>
      <c r="P2353" s="4"/>
    </row>
    <row r="2354" spans="3:16" x14ac:dyDescent="0.3">
      <c r="C2354" t="s">
        <v>48</v>
      </c>
      <c r="D2354" t="s">
        <v>21</v>
      </c>
      <c r="E2354" t="s">
        <v>71</v>
      </c>
      <c r="F2354" s="3">
        <v>44819</v>
      </c>
      <c r="G2354" s="8">
        <v>29371.999999999996</v>
      </c>
      <c r="H2354">
        <v>161</v>
      </c>
      <c r="I2354">
        <v>306</v>
      </c>
      <c r="P2354" s="4"/>
    </row>
    <row r="2355" spans="3:16" x14ac:dyDescent="0.3">
      <c r="C2355" t="s">
        <v>33</v>
      </c>
      <c r="D2355" t="s">
        <v>25</v>
      </c>
      <c r="E2355" t="s">
        <v>72</v>
      </c>
      <c r="F2355" s="3">
        <v>44819</v>
      </c>
      <c r="G2355" s="8">
        <v>3976</v>
      </c>
      <c r="H2355">
        <v>215</v>
      </c>
      <c r="I2355">
        <v>83</v>
      </c>
      <c r="P2355" s="4"/>
    </row>
    <row r="2356" spans="3:16" x14ac:dyDescent="0.3">
      <c r="C2356" t="s">
        <v>42</v>
      </c>
      <c r="D2356" t="s">
        <v>22</v>
      </c>
      <c r="E2356" t="s">
        <v>63</v>
      </c>
      <c r="F2356" s="3">
        <v>44819</v>
      </c>
      <c r="G2356" s="8">
        <v>6272</v>
      </c>
      <c r="H2356">
        <v>278</v>
      </c>
      <c r="I2356">
        <v>66</v>
      </c>
      <c r="P2356" s="4"/>
    </row>
    <row r="2357" spans="3:16" x14ac:dyDescent="0.3">
      <c r="C2357" t="s">
        <v>38</v>
      </c>
      <c r="D2357" t="s">
        <v>19</v>
      </c>
      <c r="E2357" t="s">
        <v>58</v>
      </c>
      <c r="F2357" s="3">
        <v>44819</v>
      </c>
      <c r="G2357" s="8">
        <v>3835.9999999999995</v>
      </c>
      <c r="H2357">
        <v>160</v>
      </c>
      <c r="I2357">
        <v>57</v>
      </c>
      <c r="P2357" s="4"/>
    </row>
    <row r="2358" spans="3:16" x14ac:dyDescent="0.3">
      <c r="C2358" t="s">
        <v>49</v>
      </c>
      <c r="D2358" t="s">
        <v>20</v>
      </c>
      <c r="E2358" t="s">
        <v>72</v>
      </c>
      <c r="F2358" s="3">
        <v>44819</v>
      </c>
      <c r="G2358" s="8">
        <v>21420</v>
      </c>
      <c r="H2358">
        <v>207</v>
      </c>
      <c r="I2358">
        <v>670</v>
      </c>
      <c r="P2358" s="4"/>
    </row>
    <row r="2359" spans="3:16" x14ac:dyDescent="0.3">
      <c r="C2359" t="s">
        <v>31</v>
      </c>
      <c r="D2359" t="s">
        <v>19</v>
      </c>
      <c r="E2359" t="s">
        <v>65</v>
      </c>
      <c r="F2359" s="3">
        <v>44819</v>
      </c>
      <c r="G2359" s="8">
        <v>51660</v>
      </c>
      <c r="H2359">
        <v>160</v>
      </c>
      <c r="I2359">
        <v>1175</v>
      </c>
      <c r="P2359" s="4"/>
    </row>
    <row r="2360" spans="3:16" x14ac:dyDescent="0.3">
      <c r="C2360" t="s">
        <v>33</v>
      </c>
      <c r="D2360" t="s">
        <v>22</v>
      </c>
      <c r="E2360" t="s">
        <v>58</v>
      </c>
      <c r="F2360" s="3">
        <v>44820</v>
      </c>
      <c r="G2360" s="8">
        <v>22484</v>
      </c>
      <c r="H2360">
        <v>388</v>
      </c>
      <c r="I2360">
        <v>352</v>
      </c>
      <c r="P2360" s="4"/>
    </row>
    <row r="2361" spans="3:16" x14ac:dyDescent="0.3">
      <c r="C2361" t="s">
        <v>36</v>
      </c>
      <c r="D2361" t="s">
        <v>21</v>
      </c>
      <c r="E2361" t="s">
        <v>53</v>
      </c>
      <c r="F2361" s="3">
        <v>44820</v>
      </c>
      <c r="G2361" s="8">
        <v>20356</v>
      </c>
      <c r="H2361">
        <v>94</v>
      </c>
      <c r="I2361">
        <v>364</v>
      </c>
      <c r="P2361" s="4"/>
    </row>
    <row r="2362" spans="3:16" x14ac:dyDescent="0.3">
      <c r="C2362" t="s">
        <v>41</v>
      </c>
      <c r="D2362" t="s">
        <v>25</v>
      </c>
      <c r="E2362" t="s">
        <v>62</v>
      </c>
      <c r="F2362" s="3">
        <v>44820</v>
      </c>
      <c r="G2362" s="8">
        <v>55972</v>
      </c>
      <c r="H2362">
        <v>83</v>
      </c>
      <c r="I2362">
        <v>737</v>
      </c>
      <c r="P2362" s="4"/>
    </row>
    <row r="2363" spans="3:16" x14ac:dyDescent="0.3">
      <c r="C2363" t="s">
        <v>50</v>
      </c>
      <c r="D2363" t="s">
        <v>25</v>
      </c>
      <c r="E2363" t="s">
        <v>63</v>
      </c>
      <c r="F2363" s="3">
        <v>44820</v>
      </c>
      <c r="G2363" s="8">
        <v>16968</v>
      </c>
      <c r="H2363">
        <v>113</v>
      </c>
      <c r="I2363">
        <v>152</v>
      </c>
      <c r="P2363" s="4"/>
    </row>
    <row r="2364" spans="3:16" x14ac:dyDescent="0.3">
      <c r="C2364" t="s">
        <v>36</v>
      </c>
      <c r="D2364" t="s">
        <v>23</v>
      </c>
      <c r="E2364" t="s">
        <v>53</v>
      </c>
      <c r="F2364" s="3">
        <v>44820</v>
      </c>
      <c r="G2364" s="8">
        <v>11368</v>
      </c>
      <c r="H2364">
        <v>253</v>
      </c>
      <c r="I2364">
        <v>406</v>
      </c>
      <c r="P2364" s="4"/>
    </row>
    <row r="2365" spans="3:16" x14ac:dyDescent="0.3">
      <c r="C2365" t="s">
        <v>31</v>
      </c>
      <c r="D2365" t="s">
        <v>19</v>
      </c>
      <c r="E2365" t="s">
        <v>66</v>
      </c>
      <c r="F2365" s="3">
        <v>44821</v>
      </c>
      <c r="G2365" s="8">
        <v>35448</v>
      </c>
      <c r="H2365">
        <v>342</v>
      </c>
      <c r="I2365">
        <v>370</v>
      </c>
      <c r="P2365" s="4"/>
    </row>
    <row r="2366" spans="3:16" x14ac:dyDescent="0.3">
      <c r="C2366" t="s">
        <v>36</v>
      </c>
      <c r="D2366" t="s">
        <v>21</v>
      </c>
      <c r="E2366" t="s">
        <v>56</v>
      </c>
      <c r="F2366" s="3">
        <v>44821</v>
      </c>
      <c r="G2366" s="8">
        <v>76216</v>
      </c>
      <c r="H2366">
        <v>49</v>
      </c>
      <c r="I2366">
        <v>794</v>
      </c>
      <c r="P2366" s="4"/>
    </row>
    <row r="2367" spans="3:16" x14ac:dyDescent="0.3">
      <c r="C2367" t="s">
        <v>41</v>
      </c>
      <c r="D2367" t="s">
        <v>23</v>
      </c>
      <c r="E2367" t="s">
        <v>74</v>
      </c>
      <c r="F2367" s="3">
        <v>44821</v>
      </c>
      <c r="G2367" s="8">
        <v>22204</v>
      </c>
      <c r="H2367">
        <v>102</v>
      </c>
      <c r="I2367">
        <v>694</v>
      </c>
      <c r="P2367" s="4"/>
    </row>
    <row r="2368" spans="3:16" x14ac:dyDescent="0.3">
      <c r="C2368" t="s">
        <v>47</v>
      </c>
      <c r="D2368" t="s">
        <v>20</v>
      </c>
      <c r="E2368" t="s">
        <v>58</v>
      </c>
      <c r="F2368" s="3">
        <v>44821</v>
      </c>
      <c r="G2368" s="8">
        <v>7784</v>
      </c>
      <c r="H2368">
        <v>176</v>
      </c>
      <c r="I2368">
        <v>93</v>
      </c>
      <c r="P2368" s="4"/>
    </row>
    <row r="2369" spans="3:16" x14ac:dyDescent="0.3">
      <c r="C2369" t="s">
        <v>47</v>
      </c>
      <c r="D2369" t="s">
        <v>20</v>
      </c>
      <c r="E2369" t="s">
        <v>62</v>
      </c>
      <c r="F2369" s="3">
        <v>44821</v>
      </c>
      <c r="G2369" s="8">
        <v>3864</v>
      </c>
      <c r="H2369">
        <v>32</v>
      </c>
      <c r="I2369">
        <v>44</v>
      </c>
      <c r="P2369" s="4"/>
    </row>
    <row r="2370" spans="3:16" x14ac:dyDescent="0.3">
      <c r="C2370" t="s">
        <v>44</v>
      </c>
      <c r="D2370" t="s">
        <v>20</v>
      </c>
      <c r="E2370" t="s">
        <v>54</v>
      </c>
      <c r="F2370" s="3">
        <v>44821</v>
      </c>
      <c r="G2370" s="8">
        <v>10920</v>
      </c>
      <c r="H2370">
        <v>56</v>
      </c>
      <c r="I2370">
        <v>119</v>
      </c>
      <c r="P2370" s="4"/>
    </row>
    <row r="2371" spans="3:16" x14ac:dyDescent="0.3">
      <c r="C2371" t="s">
        <v>29</v>
      </c>
      <c r="D2371" t="s">
        <v>22</v>
      </c>
      <c r="E2371" t="s">
        <v>66</v>
      </c>
      <c r="F2371" s="3">
        <v>44821</v>
      </c>
      <c r="G2371" s="8">
        <v>40040</v>
      </c>
      <c r="H2371">
        <v>257</v>
      </c>
      <c r="I2371">
        <v>358</v>
      </c>
      <c r="P2371" s="4"/>
    </row>
    <row r="2372" spans="3:16" x14ac:dyDescent="0.3">
      <c r="C2372" t="s">
        <v>30</v>
      </c>
      <c r="D2372" t="s">
        <v>23</v>
      </c>
      <c r="E2372" t="s">
        <v>57</v>
      </c>
      <c r="F2372" s="3">
        <v>44821</v>
      </c>
      <c r="G2372" s="8">
        <v>18116</v>
      </c>
      <c r="H2372">
        <v>126</v>
      </c>
      <c r="I2372">
        <v>302</v>
      </c>
      <c r="P2372" s="4"/>
    </row>
    <row r="2373" spans="3:16" x14ac:dyDescent="0.3">
      <c r="C2373" t="s">
        <v>43</v>
      </c>
      <c r="D2373" t="s">
        <v>22</v>
      </c>
      <c r="E2373" t="s">
        <v>74</v>
      </c>
      <c r="F2373" s="3">
        <v>44821</v>
      </c>
      <c r="G2373" s="8">
        <v>39564</v>
      </c>
      <c r="H2373">
        <v>105</v>
      </c>
      <c r="I2373">
        <v>660</v>
      </c>
      <c r="P2373" s="4"/>
    </row>
    <row r="2374" spans="3:16" x14ac:dyDescent="0.3">
      <c r="C2374" t="s">
        <v>49</v>
      </c>
      <c r="D2374" t="s">
        <v>23</v>
      </c>
      <c r="E2374" t="s">
        <v>73</v>
      </c>
      <c r="F2374" s="3">
        <v>44821</v>
      </c>
      <c r="G2374" s="8">
        <v>9100</v>
      </c>
      <c r="H2374">
        <v>115</v>
      </c>
      <c r="I2374">
        <v>99</v>
      </c>
      <c r="P2374" s="4"/>
    </row>
    <row r="2375" spans="3:16" x14ac:dyDescent="0.3">
      <c r="C2375" t="s">
        <v>51</v>
      </c>
      <c r="D2375" t="s">
        <v>19</v>
      </c>
      <c r="E2375" t="s">
        <v>73</v>
      </c>
      <c r="F2375" s="3">
        <v>44824</v>
      </c>
      <c r="G2375" s="8">
        <v>12964</v>
      </c>
      <c r="H2375">
        <v>178</v>
      </c>
      <c r="I2375">
        <v>116</v>
      </c>
      <c r="P2375" s="4"/>
    </row>
    <row r="2376" spans="3:16" x14ac:dyDescent="0.3">
      <c r="C2376" t="s">
        <v>29</v>
      </c>
      <c r="D2376" t="s">
        <v>20</v>
      </c>
      <c r="E2376" t="s">
        <v>74</v>
      </c>
      <c r="F2376" s="3">
        <v>44824</v>
      </c>
      <c r="G2376" s="8">
        <v>3668</v>
      </c>
      <c r="H2376">
        <v>667</v>
      </c>
      <c r="I2376">
        <v>66</v>
      </c>
      <c r="P2376" s="4"/>
    </row>
    <row r="2377" spans="3:16" x14ac:dyDescent="0.3">
      <c r="C2377" t="s">
        <v>32</v>
      </c>
      <c r="D2377" t="s">
        <v>25</v>
      </c>
      <c r="E2377" t="s">
        <v>71</v>
      </c>
      <c r="F2377" s="3">
        <v>44824</v>
      </c>
      <c r="G2377" s="8">
        <v>15652</v>
      </c>
      <c r="H2377">
        <v>219</v>
      </c>
      <c r="I2377">
        <v>245</v>
      </c>
      <c r="P2377" s="4"/>
    </row>
    <row r="2378" spans="3:16" x14ac:dyDescent="0.3">
      <c r="C2378" t="s">
        <v>52</v>
      </c>
      <c r="D2378" t="s">
        <v>20</v>
      </c>
      <c r="E2378" t="s">
        <v>73</v>
      </c>
      <c r="F2378" s="3">
        <v>44825</v>
      </c>
      <c r="G2378" s="8">
        <v>7168</v>
      </c>
      <c r="H2378">
        <v>94</v>
      </c>
      <c r="I2378">
        <v>75</v>
      </c>
      <c r="P2378" s="4"/>
    </row>
    <row r="2379" spans="3:16" x14ac:dyDescent="0.3">
      <c r="C2379" t="s">
        <v>34</v>
      </c>
      <c r="D2379" t="s">
        <v>19</v>
      </c>
      <c r="E2379" t="s">
        <v>67</v>
      </c>
      <c r="F2379" s="3">
        <v>44825</v>
      </c>
      <c r="G2379" s="8">
        <v>23044</v>
      </c>
      <c r="H2379">
        <v>224</v>
      </c>
      <c r="I2379">
        <v>339</v>
      </c>
      <c r="P2379" s="4"/>
    </row>
    <row r="2380" spans="3:16" x14ac:dyDescent="0.3">
      <c r="C2380" t="s">
        <v>34</v>
      </c>
      <c r="D2380" t="s">
        <v>19</v>
      </c>
      <c r="E2380" t="s">
        <v>69</v>
      </c>
      <c r="F2380" s="3">
        <v>44825</v>
      </c>
      <c r="G2380" s="8">
        <v>21308</v>
      </c>
      <c r="H2380">
        <v>14</v>
      </c>
      <c r="I2380">
        <v>214</v>
      </c>
      <c r="P2380" s="4"/>
    </row>
    <row r="2381" spans="3:16" x14ac:dyDescent="0.3">
      <c r="C2381" t="s">
        <v>39</v>
      </c>
      <c r="D2381" t="s">
        <v>22</v>
      </c>
      <c r="E2381" t="s">
        <v>56</v>
      </c>
      <c r="F2381" s="3">
        <v>44825</v>
      </c>
      <c r="G2381" s="8">
        <v>6076</v>
      </c>
      <c r="H2381">
        <v>181</v>
      </c>
      <c r="I2381">
        <v>95</v>
      </c>
      <c r="P2381" s="4"/>
    </row>
    <row r="2382" spans="3:16" x14ac:dyDescent="0.3">
      <c r="C2382" t="s">
        <v>33</v>
      </c>
      <c r="D2382" t="s">
        <v>21</v>
      </c>
      <c r="E2382" t="s">
        <v>56</v>
      </c>
      <c r="F2382" s="3">
        <v>44825</v>
      </c>
      <c r="G2382" s="8">
        <v>45304</v>
      </c>
      <c r="H2382">
        <v>110</v>
      </c>
      <c r="I2382">
        <v>515</v>
      </c>
      <c r="P2382" s="4"/>
    </row>
    <row r="2383" spans="3:16" x14ac:dyDescent="0.3">
      <c r="C2383" t="s">
        <v>34</v>
      </c>
      <c r="D2383" t="s">
        <v>20</v>
      </c>
      <c r="E2383" t="s">
        <v>57</v>
      </c>
      <c r="F2383" s="3">
        <v>44825</v>
      </c>
      <c r="G2383" s="8">
        <v>29007.999999999996</v>
      </c>
      <c r="H2383">
        <v>223</v>
      </c>
      <c r="I2383">
        <v>427</v>
      </c>
      <c r="P2383" s="4"/>
    </row>
    <row r="2384" spans="3:16" x14ac:dyDescent="0.3">
      <c r="C2384" t="s">
        <v>51</v>
      </c>
      <c r="D2384" t="s">
        <v>19</v>
      </c>
      <c r="E2384" t="s">
        <v>69</v>
      </c>
      <c r="F2384" s="3">
        <v>44825</v>
      </c>
      <c r="G2384" s="8">
        <v>51716</v>
      </c>
      <c r="H2384">
        <v>20</v>
      </c>
      <c r="I2384">
        <v>418</v>
      </c>
      <c r="P2384" s="4"/>
    </row>
    <row r="2385" spans="3:16" x14ac:dyDescent="0.3">
      <c r="C2385" t="s">
        <v>30</v>
      </c>
      <c r="D2385" t="s">
        <v>23</v>
      </c>
      <c r="E2385" t="s">
        <v>53</v>
      </c>
      <c r="F2385" s="3">
        <v>44825</v>
      </c>
      <c r="G2385" s="8">
        <v>11984</v>
      </c>
      <c r="H2385">
        <v>18</v>
      </c>
      <c r="I2385">
        <v>428</v>
      </c>
      <c r="P2385" s="4"/>
    </row>
    <row r="2386" spans="3:16" x14ac:dyDescent="0.3">
      <c r="C2386" t="s">
        <v>41</v>
      </c>
      <c r="D2386" t="s">
        <v>22</v>
      </c>
      <c r="E2386" t="s">
        <v>60</v>
      </c>
      <c r="F2386" s="3">
        <v>44825</v>
      </c>
      <c r="G2386" s="8">
        <v>4956</v>
      </c>
      <c r="H2386">
        <v>112</v>
      </c>
      <c r="I2386">
        <v>89</v>
      </c>
      <c r="P2386" s="4"/>
    </row>
    <row r="2387" spans="3:16" x14ac:dyDescent="0.3">
      <c r="C2387" t="s">
        <v>50</v>
      </c>
      <c r="D2387" t="s">
        <v>25</v>
      </c>
      <c r="E2387" t="s">
        <v>57</v>
      </c>
      <c r="F2387" s="3">
        <v>44825</v>
      </c>
      <c r="G2387" s="8">
        <v>36512</v>
      </c>
      <c r="H2387">
        <v>179</v>
      </c>
      <c r="I2387">
        <v>481</v>
      </c>
      <c r="P2387" s="4"/>
    </row>
    <row r="2388" spans="3:16" x14ac:dyDescent="0.3">
      <c r="C2388" t="s">
        <v>44</v>
      </c>
      <c r="D2388" t="s">
        <v>25</v>
      </c>
      <c r="E2388" t="s">
        <v>59</v>
      </c>
      <c r="F2388" s="3">
        <v>44825</v>
      </c>
      <c r="G2388" s="8">
        <v>16548</v>
      </c>
      <c r="H2388">
        <v>107</v>
      </c>
      <c r="I2388">
        <v>319</v>
      </c>
      <c r="P2388" s="4"/>
    </row>
    <row r="2389" spans="3:16" x14ac:dyDescent="0.3">
      <c r="C2389" t="s">
        <v>38</v>
      </c>
      <c r="D2389" t="s">
        <v>19</v>
      </c>
      <c r="E2389" t="s">
        <v>68</v>
      </c>
      <c r="F2389" s="3">
        <v>44825</v>
      </c>
      <c r="G2389" s="8">
        <v>25928</v>
      </c>
      <c r="H2389">
        <v>12</v>
      </c>
      <c r="I2389">
        <v>260</v>
      </c>
      <c r="P2389" s="4"/>
    </row>
    <row r="2390" spans="3:16" x14ac:dyDescent="0.3">
      <c r="C2390" t="s">
        <v>42</v>
      </c>
      <c r="D2390" t="s">
        <v>22</v>
      </c>
      <c r="E2390" t="s">
        <v>66</v>
      </c>
      <c r="F2390" s="3">
        <v>44825</v>
      </c>
      <c r="G2390" s="8">
        <v>5572</v>
      </c>
      <c r="H2390">
        <v>213</v>
      </c>
      <c r="I2390">
        <v>50</v>
      </c>
      <c r="P2390" s="4"/>
    </row>
    <row r="2391" spans="3:16" x14ac:dyDescent="0.3">
      <c r="C2391" t="s">
        <v>45</v>
      </c>
      <c r="D2391" t="s">
        <v>25</v>
      </c>
      <c r="E2391" t="s">
        <v>71</v>
      </c>
      <c r="F2391" s="3">
        <v>44825</v>
      </c>
      <c r="G2391" s="8">
        <v>46508</v>
      </c>
      <c r="H2391">
        <v>96</v>
      </c>
      <c r="I2391">
        <v>727</v>
      </c>
      <c r="P2391" s="4"/>
    </row>
    <row r="2392" spans="3:16" x14ac:dyDescent="0.3">
      <c r="C2392" t="s">
        <v>30</v>
      </c>
      <c r="D2392" t="s">
        <v>19</v>
      </c>
      <c r="E2392" t="s">
        <v>53</v>
      </c>
      <c r="F2392" s="3">
        <v>44826</v>
      </c>
      <c r="G2392" s="8">
        <v>12320</v>
      </c>
      <c r="H2392">
        <v>97</v>
      </c>
      <c r="I2392">
        <v>257</v>
      </c>
      <c r="P2392" s="4"/>
    </row>
    <row r="2393" spans="3:16" x14ac:dyDescent="0.3">
      <c r="C2393" t="s">
        <v>32</v>
      </c>
      <c r="D2393" t="s">
        <v>21</v>
      </c>
      <c r="E2393" t="s">
        <v>74</v>
      </c>
      <c r="F2393" s="3">
        <v>44826</v>
      </c>
      <c r="G2393" s="8">
        <v>48720</v>
      </c>
      <c r="H2393">
        <v>271</v>
      </c>
      <c r="I2393">
        <v>812</v>
      </c>
      <c r="P2393" s="4"/>
    </row>
    <row r="2394" spans="3:16" x14ac:dyDescent="0.3">
      <c r="C2394" t="s">
        <v>50</v>
      </c>
      <c r="D2394" t="s">
        <v>20</v>
      </c>
      <c r="E2394" t="s">
        <v>69</v>
      </c>
      <c r="F2394" s="3">
        <v>44826</v>
      </c>
      <c r="G2394" s="8">
        <v>1848</v>
      </c>
      <c r="H2394">
        <v>11</v>
      </c>
      <c r="I2394">
        <v>16</v>
      </c>
      <c r="P2394" s="4"/>
    </row>
    <row r="2395" spans="3:16" x14ac:dyDescent="0.3">
      <c r="C2395" t="s">
        <v>50</v>
      </c>
      <c r="D2395" t="s">
        <v>20</v>
      </c>
      <c r="E2395" t="s">
        <v>59</v>
      </c>
      <c r="F2395" s="3">
        <v>44826</v>
      </c>
      <c r="G2395" s="8">
        <v>5992</v>
      </c>
      <c r="H2395">
        <v>128</v>
      </c>
      <c r="I2395">
        <v>107</v>
      </c>
      <c r="P2395" s="4"/>
    </row>
    <row r="2396" spans="3:16" x14ac:dyDescent="0.3">
      <c r="C2396" t="s">
        <v>28</v>
      </c>
      <c r="D2396" t="s">
        <v>25</v>
      </c>
      <c r="E2396" t="s">
        <v>67</v>
      </c>
      <c r="F2396" s="3">
        <v>44827</v>
      </c>
      <c r="G2396" s="8">
        <v>6356</v>
      </c>
      <c r="H2396">
        <v>65</v>
      </c>
      <c r="I2396">
        <v>89</v>
      </c>
      <c r="P2396" s="4"/>
    </row>
    <row r="2397" spans="3:16" x14ac:dyDescent="0.3">
      <c r="C2397" t="s">
        <v>34</v>
      </c>
      <c r="D2397" t="s">
        <v>23</v>
      </c>
      <c r="E2397" t="s">
        <v>68</v>
      </c>
      <c r="F2397" s="3">
        <v>44827</v>
      </c>
      <c r="G2397" s="8">
        <v>8736</v>
      </c>
      <c r="H2397">
        <v>84</v>
      </c>
      <c r="I2397">
        <v>95</v>
      </c>
      <c r="P2397" s="4"/>
    </row>
    <row r="2398" spans="3:16" x14ac:dyDescent="0.3">
      <c r="C2398" t="s">
        <v>41</v>
      </c>
      <c r="D2398" t="s">
        <v>23</v>
      </c>
      <c r="E2398" t="s">
        <v>56</v>
      </c>
      <c r="F2398" s="3">
        <v>44827</v>
      </c>
      <c r="G2398" s="8">
        <v>12292</v>
      </c>
      <c r="H2398">
        <v>3</v>
      </c>
      <c r="I2398">
        <v>129</v>
      </c>
      <c r="P2398" s="4"/>
    </row>
    <row r="2399" spans="3:16" x14ac:dyDescent="0.3">
      <c r="C2399" t="s">
        <v>48</v>
      </c>
      <c r="D2399" t="s">
        <v>22</v>
      </c>
      <c r="E2399" t="s">
        <v>66</v>
      </c>
      <c r="F2399" s="3">
        <v>44827</v>
      </c>
      <c r="G2399" s="8">
        <v>66052</v>
      </c>
      <c r="H2399">
        <v>93</v>
      </c>
      <c r="I2399">
        <v>551</v>
      </c>
      <c r="P2399" s="4"/>
    </row>
    <row r="2400" spans="3:16" x14ac:dyDescent="0.3">
      <c r="C2400" t="s">
        <v>38</v>
      </c>
      <c r="D2400" t="s">
        <v>23</v>
      </c>
      <c r="E2400" t="s">
        <v>56</v>
      </c>
      <c r="F2400" s="3">
        <v>44827</v>
      </c>
      <c r="G2400" s="8">
        <v>8204</v>
      </c>
      <c r="H2400">
        <v>16</v>
      </c>
      <c r="I2400">
        <v>90</v>
      </c>
      <c r="P2400" s="4"/>
    </row>
    <row r="2401" spans="3:16" x14ac:dyDescent="0.3">
      <c r="C2401" t="s">
        <v>50</v>
      </c>
      <c r="D2401" t="s">
        <v>22</v>
      </c>
      <c r="E2401" t="s">
        <v>74</v>
      </c>
      <c r="F2401" s="3">
        <v>44827</v>
      </c>
      <c r="G2401" s="8">
        <v>44436</v>
      </c>
      <c r="H2401">
        <v>305</v>
      </c>
      <c r="I2401">
        <v>1111</v>
      </c>
      <c r="P2401" s="4"/>
    </row>
    <row r="2402" spans="3:16" x14ac:dyDescent="0.3">
      <c r="C2402" t="s">
        <v>32</v>
      </c>
      <c r="D2402" t="s">
        <v>19</v>
      </c>
      <c r="E2402" t="s">
        <v>70</v>
      </c>
      <c r="F2402" s="3">
        <v>44827</v>
      </c>
      <c r="G2402" s="8">
        <v>2296</v>
      </c>
      <c r="H2402">
        <v>360</v>
      </c>
      <c r="I2402">
        <v>25</v>
      </c>
      <c r="P2402" s="4"/>
    </row>
    <row r="2403" spans="3:16" x14ac:dyDescent="0.3">
      <c r="C2403" t="s">
        <v>28</v>
      </c>
      <c r="D2403" t="s">
        <v>23</v>
      </c>
      <c r="E2403" t="s">
        <v>64</v>
      </c>
      <c r="F2403" s="3">
        <v>44828</v>
      </c>
      <c r="G2403" s="8">
        <v>30128</v>
      </c>
      <c r="H2403">
        <v>131</v>
      </c>
      <c r="I2403">
        <v>314</v>
      </c>
      <c r="P2403" s="4"/>
    </row>
    <row r="2404" spans="3:16" x14ac:dyDescent="0.3">
      <c r="C2404" t="s">
        <v>41</v>
      </c>
      <c r="D2404" t="s">
        <v>23</v>
      </c>
      <c r="E2404" t="s">
        <v>65</v>
      </c>
      <c r="F2404" s="3">
        <v>44828</v>
      </c>
      <c r="G2404" s="8">
        <v>2016</v>
      </c>
      <c r="H2404">
        <v>170</v>
      </c>
      <c r="I2404">
        <v>51</v>
      </c>
      <c r="P2404" s="4"/>
    </row>
    <row r="2405" spans="3:16" x14ac:dyDescent="0.3">
      <c r="C2405" t="s">
        <v>34</v>
      </c>
      <c r="D2405" t="s">
        <v>21</v>
      </c>
      <c r="E2405" t="s">
        <v>60</v>
      </c>
      <c r="F2405" s="3">
        <v>44828</v>
      </c>
      <c r="G2405" s="8">
        <v>50568</v>
      </c>
      <c r="H2405">
        <v>194</v>
      </c>
      <c r="I2405">
        <v>1054</v>
      </c>
      <c r="P2405" s="4"/>
    </row>
    <row r="2406" spans="3:16" x14ac:dyDescent="0.3">
      <c r="C2406" t="s">
        <v>42</v>
      </c>
      <c r="D2406" t="s">
        <v>21</v>
      </c>
      <c r="E2406" t="s">
        <v>66</v>
      </c>
      <c r="F2406" s="3">
        <v>44828</v>
      </c>
      <c r="G2406" s="8">
        <v>10276</v>
      </c>
      <c r="H2406">
        <v>80</v>
      </c>
      <c r="I2406">
        <v>92</v>
      </c>
      <c r="P2406" s="4"/>
    </row>
    <row r="2407" spans="3:16" x14ac:dyDescent="0.3">
      <c r="C2407" t="s">
        <v>43</v>
      </c>
      <c r="D2407" t="s">
        <v>23</v>
      </c>
      <c r="E2407" t="s">
        <v>64</v>
      </c>
      <c r="F2407" s="3">
        <v>44828</v>
      </c>
      <c r="G2407" s="8">
        <v>1904</v>
      </c>
      <c r="H2407">
        <v>24</v>
      </c>
      <c r="I2407">
        <v>16</v>
      </c>
      <c r="P2407" s="4"/>
    </row>
    <row r="2408" spans="3:16" x14ac:dyDescent="0.3">
      <c r="C2408" t="s">
        <v>30</v>
      </c>
      <c r="D2408" t="s">
        <v>19</v>
      </c>
      <c r="E2408" t="s">
        <v>56</v>
      </c>
      <c r="F2408" s="3">
        <v>44828</v>
      </c>
      <c r="G2408" s="8">
        <v>39536</v>
      </c>
      <c r="H2408">
        <v>77</v>
      </c>
      <c r="I2408">
        <v>430</v>
      </c>
      <c r="P2408" s="4"/>
    </row>
    <row r="2409" spans="3:16" x14ac:dyDescent="0.3">
      <c r="C2409" t="s">
        <v>31</v>
      </c>
      <c r="D2409" t="s">
        <v>19</v>
      </c>
      <c r="E2409" t="s">
        <v>64</v>
      </c>
      <c r="F2409" s="3">
        <v>44828</v>
      </c>
      <c r="G2409" s="8">
        <v>14924</v>
      </c>
      <c r="H2409">
        <v>18</v>
      </c>
      <c r="I2409">
        <v>150</v>
      </c>
      <c r="P2409" s="4"/>
    </row>
    <row r="2410" spans="3:16" x14ac:dyDescent="0.3">
      <c r="C2410" t="s">
        <v>32</v>
      </c>
      <c r="D2410" t="s">
        <v>19</v>
      </c>
      <c r="E2410" t="s">
        <v>73</v>
      </c>
      <c r="F2410" s="3">
        <v>44828</v>
      </c>
      <c r="G2410" s="8">
        <v>26908</v>
      </c>
      <c r="H2410">
        <v>194</v>
      </c>
      <c r="I2410">
        <v>293</v>
      </c>
      <c r="P2410" s="4"/>
    </row>
    <row r="2411" spans="3:16" x14ac:dyDescent="0.3">
      <c r="C2411" t="s">
        <v>50</v>
      </c>
      <c r="D2411" t="s">
        <v>21</v>
      </c>
      <c r="E2411" t="s">
        <v>66</v>
      </c>
      <c r="F2411" s="3">
        <v>44828</v>
      </c>
      <c r="G2411" s="8">
        <v>7476</v>
      </c>
      <c r="H2411">
        <v>378</v>
      </c>
      <c r="I2411">
        <v>67</v>
      </c>
      <c r="P2411" s="4"/>
    </row>
    <row r="2412" spans="3:16" x14ac:dyDescent="0.3">
      <c r="C2412" t="s">
        <v>32</v>
      </c>
      <c r="D2412" t="s">
        <v>20</v>
      </c>
      <c r="E2412" t="s">
        <v>63</v>
      </c>
      <c r="F2412" s="3">
        <v>44828</v>
      </c>
      <c r="G2412" s="8">
        <v>13048</v>
      </c>
      <c r="H2412">
        <v>192</v>
      </c>
      <c r="I2412">
        <v>142</v>
      </c>
      <c r="P2412" s="4"/>
    </row>
    <row r="2413" spans="3:16" x14ac:dyDescent="0.3">
      <c r="C2413" t="s">
        <v>36</v>
      </c>
      <c r="D2413" t="s">
        <v>21</v>
      </c>
      <c r="E2413" t="s">
        <v>66</v>
      </c>
      <c r="F2413" s="3">
        <v>44828</v>
      </c>
      <c r="G2413" s="8">
        <v>32228</v>
      </c>
      <c r="H2413">
        <v>301</v>
      </c>
      <c r="I2413">
        <v>299</v>
      </c>
      <c r="P2413" s="4"/>
    </row>
    <row r="2414" spans="3:16" x14ac:dyDescent="0.3">
      <c r="C2414" t="s">
        <v>34</v>
      </c>
      <c r="D2414" t="s">
        <v>19</v>
      </c>
      <c r="E2414" t="s">
        <v>68</v>
      </c>
      <c r="F2414" s="3">
        <v>44828</v>
      </c>
      <c r="G2414" s="8">
        <v>364</v>
      </c>
      <c r="H2414">
        <v>78</v>
      </c>
      <c r="I2414">
        <v>5</v>
      </c>
      <c r="P2414" s="4"/>
    </row>
    <row r="2415" spans="3:16" x14ac:dyDescent="0.3">
      <c r="C2415" t="s">
        <v>50</v>
      </c>
      <c r="D2415" t="s">
        <v>22</v>
      </c>
      <c r="E2415" t="s">
        <v>55</v>
      </c>
      <c r="F2415" s="3">
        <v>44828</v>
      </c>
      <c r="G2415" s="8">
        <v>12488</v>
      </c>
      <c r="H2415">
        <v>208</v>
      </c>
      <c r="I2415">
        <v>131</v>
      </c>
      <c r="P2415" s="4"/>
    </row>
    <row r="2416" spans="3:16" x14ac:dyDescent="0.3">
      <c r="C2416" t="s">
        <v>50</v>
      </c>
      <c r="D2416" t="s">
        <v>19</v>
      </c>
      <c r="E2416" t="s">
        <v>57</v>
      </c>
      <c r="F2416" s="3">
        <v>44828</v>
      </c>
      <c r="G2416" s="8">
        <v>20132</v>
      </c>
      <c r="H2416">
        <v>97</v>
      </c>
      <c r="I2416">
        <v>360</v>
      </c>
      <c r="P2416" s="4"/>
    </row>
    <row r="2417" spans="3:16" x14ac:dyDescent="0.3">
      <c r="C2417" t="s">
        <v>46</v>
      </c>
      <c r="D2417" t="s">
        <v>19</v>
      </c>
      <c r="E2417" t="s">
        <v>74</v>
      </c>
      <c r="F2417" s="3">
        <v>44828</v>
      </c>
      <c r="G2417" s="8">
        <v>8736</v>
      </c>
      <c r="H2417">
        <v>199</v>
      </c>
      <c r="I2417">
        <v>182</v>
      </c>
      <c r="P2417" s="4"/>
    </row>
    <row r="2418" spans="3:16" x14ac:dyDescent="0.3">
      <c r="C2418" t="s">
        <v>49</v>
      </c>
      <c r="D2418" t="s">
        <v>23</v>
      </c>
      <c r="E2418" t="s">
        <v>57</v>
      </c>
      <c r="F2418" s="3">
        <v>44828</v>
      </c>
      <c r="G2418" s="8">
        <v>2884</v>
      </c>
      <c r="H2418">
        <v>182</v>
      </c>
      <c r="I2418">
        <v>41</v>
      </c>
      <c r="P2418" s="4"/>
    </row>
    <row r="2419" spans="3:16" x14ac:dyDescent="0.3">
      <c r="C2419" t="s">
        <v>48</v>
      </c>
      <c r="D2419" t="s">
        <v>19</v>
      </c>
      <c r="E2419" t="s">
        <v>72</v>
      </c>
      <c r="F2419" s="3">
        <v>44828</v>
      </c>
      <c r="G2419" s="8">
        <v>20244</v>
      </c>
      <c r="H2419">
        <v>217</v>
      </c>
      <c r="I2419">
        <v>390</v>
      </c>
      <c r="P2419" s="4"/>
    </row>
    <row r="2420" spans="3:16" x14ac:dyDescent="0.3">
      <c r="C2420" t="s">
        <v>49</v>
      </c>
      <c r="D2420" t="s">
        <v>25</v>
      </c>
      <c r="E2420" t="s">
        <v>60</v>
      </c>
      <c r="F2420" s="3">
        <v>44831</v>
      </c>
      <c r="G2420" s="8">
        <v>48608</v>
      </c>
      <c r="H2420">
        <v>26</v>
      </c>
      <c r="I2420">
        <v>1105</v>
      </c>
      <c r="P2420" s="4"/>
    </row>
    <row r="2421" spans="3:16" x14ac:dyDescent="0.3">
      <c r="C2421" t="s">
        <v>50</v>
      </c>
      <c r="D2421" t="s">
        <v>19</v>
      </c>
      <c r="E2421" t="s">
        <v>65</v>
      </c>
      <c r="F2421" s="3">
        <v>44831</v>
      </c>
      <c r="G2421" s="8">
        <v>62104</v>
      </c>
      <c r="H2421">
        <v>47</v>
      </c>
      <c r="I2421">
        <v>1195</v>
      </c>
      <c r="P2421" s="4"/>
    </row>
    <row r="2422" spans="3:16" x14ac:dyDescent="0.3">
      <c r="C2422" t="s">
        <v>28</v>
      </c>
      <c r="D2422" t="s">
        <v>22</v>
      </c>
      <c r="E2422" t="s">
        <v>64</v>
      </c>
      <c r="F2422" s="3">
        <v>44831</v>
      </c>
      <c r="G2422" s="8">
        <v>58100</v>
      </c>
      <c r="H2422">
        <v>60</v>
      </c>
      <c r="I2422">
        <v>581</v>
      </c>
      <c r="P2422" s="4"/>
    </row>
    <row r="2423" spans="3:16" x14ac:dyDescent="0.3">
      <c r="C2423" t="s">
        <v>49</v>
      </c>
      <c r="D2423" t="s">
        <v>22</v>
      </c>
      <c r="E2423" t="s">
        <v>57</v>
      </c>
      <c r="F2423" s="3">
        <v>44831</v>
      </c>
      <c r="G2423" s="8">
        <v>9940</v>
      </c>
      <c r="H2423">
        <v>98</v>
      </c>
      <c r="I2423">
        <v>131</v>
      </c>
      <c r="P2423" s="4"/>
    </row>
    <row r="2424" spans="3:16" x14ac:dyDescent="0.3">
      <c r="C2424" t="s">
        <v>41</v>
      </c>
      <c r="D2424" t="s">
        <v>20</v>
      </c>
      <c r="E2424" t="s">
        <v>54</v>
      </c>
      <c r="F2424" s="3">
        <v>44831</v>
      </c>
      <c r="G2424" s="8">
        <v>28364</v>
      </c>
      <c r="H2424">
        <v>253</v>
      </c>
      <c r="I2424">
        <v>245</v>
      </c>
      <c r="P2424" s="4"/>
    </row>
    <row r="2425" spans="3:16" x14ac:dyDescent="0.3">
      <c r="C2425" t="s">
        <v>29</v>
      </c>
      <c r="D2425" t="s">
        <v>21</v>
      </c>
      <c r="E2425" t="s">
        <v>59</v>
      </c>
      <c r="F2425" s="3">
        <v>44831</v>
      </c>
      <c r="G2425" s="8">
        <v>27384</v>
      </c>
      <c r="H2425">
        <v>647</v>
      </c>
      <c r="I2425">
        <v>428</v>
      </c>
      <c r="P2425" s="4"/>
    </row>
    <row r="2426" spans="3:16" x14ac:dyDescent="0.3">
      <c r="C2426" t="s">
        <v>51</v>
      </c>
      <c r="D2426" t="s">
        <v>21</v>
      </c>
      <c r="E2426" t="s">
        <v>73</v>
      </c>
      <c r="F2426" s="3">
        <v>44831</v>
      </c>
      <c r="G2426" s="8">
        <v>4816</v>
      </c>
      <c r="H2426">
        <v>273</v>
      </c>
      <c r="I2426">
        <v>49</v>
      </c>
      <c r="P2426" s="4"/>
    </row>
    <row r="2427" spans="3:16" x14ac:dyDescent="0.3">
      <c r="C2427" t="s">
        <v>52</v>
      </c>
      <c r="D2427" t="s">
        <v>20</v>
      </c>
      <c r="E2427" t="s">
        <v>67</v>
      </c>
      <c r="F2427" s="3">
        <v>44831</v>
      </c>
      <c r="G2427" s="8">
        <v>7531.9999999999991</v>
      </c>
      <c r="H2427">
        <v>83</v>
      </c>
      <c r="I2427">
        <v>111</v>
      </c>
      <c r="P2427" s="4"/>
    </row>
    <row r="2428" spans="3:16" x14ac:dyDescent="0.3">
      <c r="C2428" t="s">
        <v>44</v>
      </c>
      <c r="D2428" t="s">
        <v>19</v>
      </c>
      <c r="E2428" t="s">
        <v>62</v>
      </c>
      <c r="F2428" s="3">
        <v>44831</v>
      </c>
      <c r="G2428" s="8">
        <v>10892</v>
      </c>
      <c r="H2428">
        <v>194</v>
      </c>
      <c r="I2428">
        <v>144</v>
      </c>
      <c r="P2428" s="4"/>
    </row>
    <row r="2429" spans="3:16" x14ac:dyDescent="0.3">
      <c r="C2429" t="s">
        <v>45</v>
      </c>
      <c r="D2429" t="s">
        <v>20</v>
      </c>
      <c r="E2429" t="s">
        <v>69</v>
      </c>
      <c r="F2429" s="3">
        <v>44831</v>
      </c>
      <c r="G2429" s="8">
        <v>28784</v>
      </c>
      <c r="H2429">
        <v>104</v>
      </c>
      <c r="I2429">
        <v>219</v>
      </c>
      <c r="P2429" s="4"/>
    </row>
    <row r="2430" spans="3:16" x14ac:dyDescent="0.3">
      <c r="C2430" t="s">
        <v>48</v>
      </c>
      <c r="D2430" t="s">
        <v>20</v>
      </c>
      <c r="E2430" t="s">
        <v>57</v>
      </c>
      <c r="F2430" s="3">
        <v>44831</v>
      </c>
      <c r="G2430" s="8">
        <v>4312</v>
      </c>
      <c r="H2430">
        <v>307</v>
      </c>
      <c r="I2430">
        <v>49</v>
      </c>
      <c r="P2430" s="4"/>
    </row>
    <row r="2431" spans="3:16" x14ac:dyDescent="0.3">
      <c r="C2431" t="s">
        <v>47</v>
      </c>
      <c r="D2431" t="s">
        <v>23</v>
      </c>
      <c r="E2431" t="s">
        <v>59</v>
      </c>
      <c r="F2431" s="3">
        <v>44832</v>
      </c>
      <c r="G2431" s="8">
        <v>19992</v>
      </c>
      <c r="H2431">
        <v>67</v>
      </c>
      <c r="I2431">
        <v>385</v>
      </c>
      <c r="P2431" s="4"/>
    </row>
    <row r="2432" spans="3:16" x14ac:dyDescent="0.3">
      <c r="C2432" t="s">
        <v>30</v>
      </c>
      <c r="D2432" t="s">
        <v>22</v>
      </c>
      <c r="E2432" t="s">
        <v>74</v>
      </c>
      <c r="F2432" s="3">
        <v>44832</v>
      </c>
      <c r="G2432" s="8">
        <v>32508</v>
      </c>
      <c r="H2432">
        <v>206</v>
      </c>
      <c r="I2432">
        <v>581</v>
      </c>
      <c r="P2432" s="4"/>
    </row>
    <row r="2433" spans="3:16" x14ac:dyDescent="0.3">
      <c r="C2433" t="s">
        <v>35</v>
      </c>
      <c r="D2433" t="s">
        <v>22</v>
      </c>
      <c r="E2433" t="s">
        <v>73</v>
      </c>
      <c r="F2433" s="3">
        <v>44832</v>
      </c>
      <c r="G2433" s="8">
        <v>24024</v>
      </c>
      <c r="H2433">
        <v>202</v>
      </c>
      <c r="I2433">
        <v>273</v>
      </c>
      <c r="P2433" s="4"/>
    </row>
    <row r="2434" spans="3:16" x14ac:dyDescent="0.3">
      <c r="C2434" t="s">
        <v>33</v>
      </c>
      <c r="D2434" t="s">
        <v>19</v>
      </c>
      <c r="E2434" t="s">
        <v>63</v>
      </c>
      <c r="F2434" s="3">
        <v>44832</v>
      </c>
      <c r="G2434" s="8">
        <v>53396</v>
      </c>
      <c r="H2434">
        <v>208</v>
      </c>
      <c r="I2434">
        <v>431</v>
      </c>
      <c r="P2434" s="4"/>
    </row>
    <row r="2435" spans="3:16" x14ac:dyDescent="0.3">
      <c r="C2435" t="s">
        <v>40</v>
      </c>
      <c r="D2435" t="s">
        <v>19</v>
      </c>
      <c r="E2435" t="s">
        <v>57</v>
      </c>
      <c r="F2435" s="3">
        <v>44832</v>
      </c>
      <c r="G2435" s="8">
        <v>3976</v>
      </c>
      <c r="H2435">
        <v>42</v>
      </c>
      <c r="I2435">
        <v>50</v>
      </c>
      <c r="P2435" s="4"/>
    </row>
    <row r="2436" spans="3:16" x14ac:dyDescent="0.3">
      <c r="C2436" t="s">
        <v>42</v>
      </c>
      <c r="D2436" t="s">
        <v>25</v>
      </c>
      <c r="E2436" t="s">
        <v>57</v>
      </c>
      <c r="F2436" s="3">
        <v>44832</v>
      </c>
      <c r="G2436" s="8">
        <v>24640</v>
      </c>
      <c r="H2436">
        <v>163</v>
      </c>
      <c r="I2436">
        <v>363</v>
      </c>
      <c r="P2436" s="4"/>
    </row>
    <row r="2437" spans="3:16" x14ac:dyDescent="0.3">
      <c r="C2437" t="s">
        <v>42</v>
      </c>
      <c r="D2437" t="s">
        <v>21</v>
      </c>
      <c r="E2437" t="s">
        <v>55</v>
      </c>
      <c r="F2437" s="3">
        <v>44832</v>
      </c>
      <c r="G2437" s="8">
        <v>10276</v>
      </c>
      <c r="H2437">
        <v>210</v>
      </c>
      <c r="I2437">
        <v>108</v>
      </c>
      <c r="P2437" s="4"/>
    </row>
    <row r="2438" spans="3:16" x14ac:dyDescent="0.3">
      <c r="C2438" t="s">
        <v>47</v>
      </c>
      <c r="D2438" t="s">
        <v>19</v>
      </c>
      <c r="E2438" t="s">
        <v>65</v>
      </c>
      <c r="F2438" s="3">
        <v>44832</v>
      </c>
      <c r="G2438" s="8">
        <v>12824</v>
      </c>
      <c r="H2438">
        <v>473</v>
      </c>
      <c r="I2438">
        <v>321</v>
      </c>
      <c r="P2438" s="4"/>
    </row>
    <row r="2439" spans="3:16" x14ac:dyDescent="0.3">
      <c r="C2439" t="s">
        <v>45</v>
      </c>
      <c r="D2439" t="s">
        <v>23</v>
      </c>
      <c r="E2439" t="s">
        <v>74</v>
      </c>
      <c r="F2439" s="3">
        <v>44833</v>
      </c>
      <c r="G2439" s="8">
        <v>2660</v>
      </c>
      <c r="H2439">
        <v>112</v>
      </c>
      <c r="I2439">
        <v>52</v>
      </c>
      <c r="P2439" s="4"/>
    </row>
    <row r="2440" spans="3:16" x14ac:dyDescent="0.3">
      <c r="C2440" t="s">
        <v>48</v>
      </c>
      <c r="D2440" t="s">
        <v>22</v>
      </c>
      <c r="E2440" t="s">
        <v>70</v>
      </c>
      <c r="F2440" s="3">
        <v>44833</v>
      </c>
      <c r="G2440" s="8">
        <v>1708</v>
      </c>
      <c r="H2440">
        <v>16</v>
      </c>
      <c r="I2440">
        <v>26</v>
      </c>
      <c r="P2440" s="4"/>
    </row>
    <row r="2441" spans="3:16" x14ac:dyDescent="0.3">
      <c r="C2441" t="s">
        <v>30</v>
      </c>
      <c r="D2441" t="s">
        <v>21</v>
      </c>
      <c r="E2441" t="s">
        <v>55</v>
      </c>
      <c r="F2441" s="3">
        <v>44833</v>
      </c>
      <c r="G2441" s="8">
        <v>20664</v>
      </c>
      <c r="H2441">
        <v>83</v>
      </c>
      <c r="I2441">
        <v>216</v>
      </c>
      <c r="P2441" s="4"/>
    </row>
    <row r="2442" spans="3:16" x14ac:dyDescent="0.3">
      <c r="C2442" t="s">
        <v>36</v>
      </c>
      <c r="D2442" t="s">
        <v>25</v>
      </c>
      <c r="E2442" t="s">
        <v>72</v>
      </c>
      <c r="F2442" s="3">
        <v>44833</v>
      </c>
      <c r="G2442" s="8">
        <v>34412</v>
      </c>
      <c r="H2442">
        <v>93</v>
      </c>
      <c r="I2442">
        <v>574</v>
      </c>
      <c r="P2442" s="4"/>
    </row>
    <row r="2443" spans="3:16" x14ac:dyDescent="0.3">
      <c r="C2443" t="s">
        <v>51</v>
      </c>
      <c r="D2443" t="s">
        <v>19</v>
      </c>
      <c r="E2443" t="s">
        <v>63</v>
      </c>
      <c r="F2443" s="3">
        <v>44833</v>
      </c>
      <c r="G2443" s="8">
        <v>7616</v>
      </c>
      <c r="H2443">
        <v>205</v>
      </c>
      <c r="I2443">
        <v>71</v>
      </c>
      <c r="P2443" s="4"/>
    </row>
    <row r="2444" spans="3:16" x14ac:dyDescent="0.3">
      <c r="C2444" t="s">
        <v>41</v>
      </c>
      <c r="D2444" t="s">
        <v>19</v>
      </c>
      <c r="E2444" t="s">
        <v>70</v>
      </c>
      <c r="F2444" s="3">
        <v>44833</v>
      </c>
      <c r="G2444" s="8">
        <v>15064</v>
      </c>
      <c r="H2444">
        <v>252</v>
      </c>
      <c r="I2444">
        <v>210</v>
      </c>
      <c r="P2444" s="4"/>
    </row>
    <row r="2445" spans="3:16" x14ac:dyDescent="0.3">
      <c r="C2445" t="s">
        <v>35</v>
      </c>
      <c r="D2445" t="s">
        <v>22</v>
      </c>
      <c r="E2445" t="s">
        <v>60</v>
      </c>
      <c r="F2445" s="3">
        <v>44833</v>
      </c>
      <c r="G2445" s="8">
        <v>5348</v>
      </c>
      <c r="H2445">
        <v>17</v>
      </c>
      <c r="I2445">
        <v>134</v>
      </c>
      <c r="P2445" s="4"/>
    </row>
    <row r="2446" spans="3:16" x14ac:dyDescent="0.3">
      <c r="C2446" t="s">
        <v>52</v>
      </c>
      <c r="D2446" t="s">
        <v>20</v>
      </c>
      <c r="E2446" t="s">
        <v>58</v>
      </c>
      <c r="F2446" s="3">
        <v>44833</v>
      </c>
      <c r="G2446" s="8">
        <v>51100</v>
      </c>
      <c r="H2446">
        <v>347</v>
      </c>
      <c r="I2446">
        <v>913</v>
      </c>
      <c r="P2446" s="4"/>
    </row>
    <row r="2447" spans="3:16" x14ac:dyDescent="0.3">
      <c r="C2447" t="s">
        <v>49</v>
      </c>
      <c r="D2447" t="s">
        <v>23</v>
      </c>
      <c r="E2447" t="s">
        <v>61</v>
      </c>
      <c r="F2447" s="3">
        <v>44833</v>
      </c>
      <c r="G2447" s="8">
        <v>31247.999999999996</v>
      </c>
      <c r="H2447">
        <v>40</v>
      </c>
      <c r="I2447">
        <v>601</v>
      </c>
      <c r="P2447" s="4"/>
    </row>
    <row r="2448" spans="3:16" x14ac:dyDescent="0.3">
      <c r="C2448" t="s">
        <v>45</v>
      </c>
      <c r="D2448" t="s">
        <v>22</v>
      </c>
      <c r="E2448" t="s">
        <v>70</v>
      </c>
      <c r="F2448" s="3">
        <v>44833</v>
      </c>
      <c r="G2448" s="8">
        <v>15904</v>
      </c>
      <c r="H2448">
        <v>199</v>
      </c>
      <c r="I2448">
        <v>249</v>
      </c>
      <c r="P2448" s="4"/>
    </row>
    <row r="2449" spans="3:16" x14ac:dyDescent="0.3">
      <c r="C2449" t="s">
        <v>46</v>
      </c>
      <c r="D2449" t="s">
        <v>19</v>
      </c>
      <c r="E2449" t="s">
        <v>64</v>
      </c>
      <c r="F2449" s="3">
        <v>44833</v>
      </c>
      <c r="G2449" s="8">
        <v>52332</v>
      </c>
      <c r="H2449">
        <v>337</v>
      </c>
      <c r="I2449">
        <v>437</v>
      </c>
      <c r="P2449" s="4"/>
    </row>
    <row r="2450" spans="3:16" x14ac:dyDescent="0.3">
      <c r="C2450" t="s">
        <v>44</v>
      </c>
      <c r="D2450" t="s">
        <v>23</v>
      </c>
      <c r="E2450" t="s">
        <v>73</v>
      </c>
      <c r="F2450" s="3">
        <v>44833</v>
      </c>
      <c r="G2450" s="8">
        <v>17948</v>
      </c>
      <c r="H2450">
        <v>18</v>
      </c>
      <c r="I2450">
        <v>187</v>
      </c>
      <c r="P2450" s="4"/>
    </row>
    <row r="2451" spans="3:16" x14ac:dyDescent="0.3">
      <c r="C2451" t="s">
        <v>51</v>
      </c>
      <c r="D2451" t="s">
        <v>20</v>
      </c>
      <c r="E2451" t="s">
        <v>62</v>
      </c>
      <c r="F2451" s="3">
        <v>44833</v>
      </c>
      <c r="G2451" s="8">
        <v>21252</v>
      </c>
      <c r="H2451">
        <v>96</v>
      </c>
      <c r="I2451">
        <v>253</v>
      </c>
      <c r="P2451" s="4"/>
    </row>
    <row r="2452" spans="3:16" x14ac:dyDescent="0.3">
      <c r="C2452" t="s">
        <v>37</v>
      </c>
      <c r="D2452" t="s">
        <v>19</v>
      </c>
      <c r="E2452" t="s">
        <v>73</v>
      </c>
      <c r="F2452" s="3">
        <v>44833</v>
      </c>
      <c r="G2452" s="8">
        <v>8652</v>
      </c>
      <c r="H2452">
        <v>195</v>
      </c>
      <c r="I2452">
        <v>91</v>
      </c>
      <c r="P2452" s="4"/>
    </row>
    <row r="2453" spans="3:16" x14ac:dyDescent="0.3">
      <c r="C2453" t="s">
        <v>33</v>
      </c>
      <c r="D2453" t="s">
        <v>25</v>
      </c>
      <c r="E2453" t="s">
        <v>54</v>
      </c>
      <c r="F2453" s="3">
        <v>44833</v>
      </c>
      <c r="G2453" s="8">
        <v>19320</v>
      </c>
      <c r="H2453">
        <v>29</v>
      </c>
      <c r="I2453">
        <v>173</v>
      </c>
      <c r="P2453" s="4"/>
    </row>
    <row r="2454" spans="3:16" x14ac:dyDescent="0.3">
      <c r="C2454" t="s">
        <v>37</v>
      </c>
      <c r="D2454" t="s">
        <v>19</v>
      </c>
      <c r="E2454" t="s">
        <v>66</v>
      </c>
      <c r="F2454" s="3">
        <v>44833</v>
      </c>
      <c r="G2454" s="8">
        <v>31836</v>
      </c>
      <c r="H2454">
        <v>59</v>
      </c>
      <c r="I2454">
        <v>295</v>
      </c>
      <c r="P2454" s="4"/>
    </row>
    <row r="2455" spans="3:16" x14ac:dyDescent="0.3">
      <c r="C2455" t="s">
        <v>37</v>
      </c>
      <c r="D2455" t="s">
        <v>21</v>
      </c>
      <c r="E2455" t="s">
        <v>53</v>
      </c>
      <c r="F2455" s="3">
        <v>44833</v>
      </c>
      <c r="G2455" s="8">
        <v>16268</v>
      </c>
      <c r="H2455">
        <v>14</v>
      </c>
      <c r="I2455">
        <v>452</v>
      </c>
      <c r="P2455" s="4"/>
    </row>
    <row r="2456" spans="3:16" x14ac:dyDescent="0.3">
      <c r="C2456" t="s">
        <v>44</v>
      </c>
      <c r="D2456" t="s">
        <v>25</v>
      </c>
      <c r="E2456" t="s">
        <v>53</v>
      </c>
      <c r="F2456" s="3">
        <v>44833</v>
      </c>
      <c r="G2456" s="8">
        <v>4480</v>
      </c>
      <c r="H2456">
        <v>21</v>
      </c>
      <c r="I2456">
        <v>80</v>
      </c>
      <c r="P2456" s="4"/>
    </row>
    <row r="2457" spans="3:16" x14ac:dyDescent="0.3">
      <c r="C2457" t="s">
        <v>41</v>
      </c>
      <c r="D2457" t="s">
        <v>19</v>
      </c>
      <c r="E2457" t="s">
        <v>65</v>
      </c>
      <c r="F2457" s="3">
        <v>44833</v>
      </c>
      <c r="G2457" s="8">
        <v>43316</v>
      </c>
      <c r="H2457">
        <v>30</v>
      </c>
      <c r="I2457">
        <v>722</v>
      </c>
      <c r="P2457" s="4"/>
    </row>
    <row r="2458" spans="3:16" x14ac:dyDescent="0.3">
      <c r="C2458" t="s">
        <v>50</v>
      </c>
      <c r="D2458" t="s">
        <v>25</v>
      </c>
      <c r="E2458" t="s">
        <v>53</v>
      </c>
      <c r="F2458" s="3">
        <v>44833</v>
      </c>
      <c r="G2458" s="8">
        <v>20272</v>
      </c>
      <c r="H2458">
        <v>183</v>
      </c>
      <c r="I2458">
        <v>724</v>
      </c>
      <c r="P2458" s="4"/>
    </row>
    <row r="2459" spans="3:16" x14ac:dyDescent="0.3">
      <c r="C2459" t="s">
        <v>30</v>
      </c>
      <c r="D2459" t="s">
        <v>25</v>
      </c>
      <c r="E2459" t="s">
        <v>67</v>
      </c>
      <c r="F2459" s="3">
        <v>44833</v>
      </c>
      <c r="G2459" s="8">
        <v>36624</v>
      </c>
      <c r="H2459">
        <v>88</v>
      </c>
      <c r="I2459">
        <v>436</v>
      </c>
      <c r="P2459" s="4"/>
    </row>
    <row r="2460" spans="3:16" x14ac:dyDescent="0.3">
      <c r="C2460" t="s">
        <v>47</v>
      </c>
      <c r="D2460" t="s">
        <v>25</v>
      </c>
      <c r="E2460" t="s">
        <v>63</v>
      </c>
      <c r="F2460" s="3">
        <v>44834</v>
      </c>
      <c r="G2460" s="8">
        <v>27776</v>
      </c>
      <c r="H2460">
        <v>227</v>
      </c>
      <c r="I2460">
        <v>240</v>
      </c>
      <c r="P2460" s="4"/>
    </row>
    <row r="2461" spans="3:16" x14ac:dyDescent="0.3">
      <c r="C2461" t="s">
        <v>38</v>
      </c>
      <c r="D2461" t="s">
        <v>25</v>
      </c>
      <c r="E2461" t="s">
        <v>60</v>
      </c>
      <c r="F2461" s="3">
        <v>44834</v>
      </c>
      <c r="G2461" s="8">
        <v>11480</v>
      </c>
      <c r="H2461">
        <v>152</v>
      </c>
      <c r="I2461">
        <v>169</v>
      </c>
      <c r="P2461" s="4"/>
    </row>
    <row r="2462" spans="3:16" x14ac:dyDescent="0.3">
      <c r="C2462" t="s">
        <v>50</v>
      </c>
      <c r="D2462" t="s">
        <v>22</v>
      </c>
      <c r="E2462" t="s">
        <v>67</v>
      </c>
      <c r="F2462" s="3">
        <v>44834</v>
      </c>
      <c r="G2462" s="8">
        <v>17612</v>
      </c>
      <c r="H2462">
        <v>145</v>
      </c>
      <c r="I2462">
        <v>210</v>
      </c>
      <c r="P2462" s="4"/>
    </row>
    <row r="2463" spans="3:16" x14ac:dyDescent="0.3">
      <c r="C2463" t="s">
        <v>49</v>
      </c>
      <c r="D2463" t="s">
        <v>19</v>
      </c>
      <c r="E2463" t="s">
        <v>59</v>
      </c>
      <c r="F2463" s="3">
        <v>44834</v>
      </c>
      <c r="G2463" s="8">
        <v>17248</v>
      </c>
      <c r="H2463">
        <v>100</v>
      </c>
      <c r="I2463">
        <v>240</v>
      </c>
      <c r="P2463" s="4"/>
    </row>
    <row r="2464" spans="3:16" x14ac:dyDescent="0.3">
      <c r="C2464" t="s">
        <v>45</v>
      </c>
      <c r="D2464" t="s">
        <v>22</v>
      </c>
      <c r="E2464" t="s">
        <v>64</v>
      </c>
      <c r="F2464" s="3">
        <v>44835</v>
      </c>
      <c r="G2464" s="8">
        <v>4200</v>
      </c>
      <c r="H2464">
        <v>49</v>
      </c>
      <c r="I2464">
        <v>33</v>
      </c>
      <c r="P2464" s="4"/>
    </row>
    <row r="2465" spans="3:16" x14ac:dyDescent="0.3">
      <c r="C2465" t="s">
        <v>35</v>
      </c>
      <c r="D2465" t="s">
        <v>19</v>
      </c>
      <c r="E2465" t="s">
        <v>57</v>
      </c>
      <c r="F2465" s="3">
        <v>44835</v>
      </c>
      <c r="G2465" s="8">
        <v>7560</v>
      </c>
      <c r="H2465">
        <v>84</v>
      </c>
      <c r="I2465">
        <v>119</v>
      </c>
      <c r="P2465" s="4"/>
    </row>
    <row r="2466" spans="3:16" x14ac:dyDescent="0.3">
      <c r="C2466" t="s">
        <v>47</v>
      </c>
      <c r="D2466" t="s">
        <v>21</v>
      </c>
      <c r="E2466" t="s">
        <v>74</v>
      </c>
      <c r="F2466" s="3">
        <v>44835</v>
      </c>
      <c r="G2466" s="8">
        <v>21392</v>
      </c>
      <c r="H2466">
        <v>170</v>
      </c>
      <c r="I2466">
        <v>764</v>
      </c>
      <c r="P2466" s="4"/>
    </row>
    <row r="2467" spans="3:16" x14ac:dyDescent="0.3">
      <c r="C2467" t="s">
        <v>32</v>
      </c>
      <c r="D2467" t="s">
        <v>19</v>
      </c>
      <c r="E2467" t="s">
        <v>55</v>
      </c>
      <c r="F2467" s="3">
        <v>44835</v>
      </c>
      <c r="G2467" s="8">
        <v>44856</v>
      </c>
      <c r="H2467">
        <v>140</v>
      </c>
      <c r="I2467">
        <v>534</v>
      </c>
      <c r="P2467" s="4"/>
    </row>
    <row r="2468" spans="3:16" x14ac:dyDescent="0.3">
      <c r="C2468" t="s">
        <v>36</v>
      </c>
      <c r="D2468" t="s">
        <v>23</v>
      </c>
      <c r="E2468" t="s">
        <v>55</v>
      </c>
      <c r="F2468" s="3">
        <v>44835</v>
      </c>
      <c r="G2468" s="8">
        <v>4452</v>
      </c>
      <c r="H2468">
        <v>196</v>
      </c>
      <c r="I2468">
        <v>49</v>
      </c>
      <c r="P2468" s="4"/>
    </row>
    <row r="2469" spans="3:16" x14ac:dyDescent="0.3">
      <c r="C2469" t="s">
        <v>38</v>
      </c>
      <c r="D2469" t="s">
        <v>25</v>
      </c>
      <c r="E2469" t="s">
        <v>66</v>
      </c>
      <c r="F2469" s="3">
        <v>44835</v>
      </c>
      <c r="G2469" s="8">
        <v>9072</v>
      </c>
      <c r="H2469">
        <v>196</v>
      </c>
      <c r="I2469">
        <v>88</v>
      </c>
      <c r="P2469" s="4"/>
    </row>
    <row r="2470" spans="3:16" x14ac:dyDescent="0.3">
      <c r="C2470" t="s">
        <v>48</v>
      </c>
      <c r="D2470" t="s">
        <v>22</v>
      </c>
      <c r="E2470" t="s">
        <v>65</v>
      </c>
      <c r="F2470" s="3">
        <v>44835</v>
      </c>
      <c r="G2470" s="8">
        <v>25676</v>
      </c>
      <c r="H2470">
        <v>141</v>
      </c>
      <c r="I2470">
        <v>378</v>
      </c>
      <c r="P2470" s="4"/>
    </row>
    <row r="2471" spans="3:16" x14ac:dyDescent="0.3">
      <c r="C2471" t="s">
        <v>46</v>
      </c>
      <c r="D2471" t="s">
        <v>21</v>
      </c>
      <c r="E2471" t="s">
        <v>65</v>
      </c>
      <c r="F2471" s="3">
        <v>44835</v>
      </c>
      <c r="G2471" s="8">
        <v>30156</v>
      </c>
      <c r="H2471">
        <v>162</v>
      </c>
      <c r="I2471">
        <v>419</v>
      </c>
      <c r="P2471" s="4"/>
    </row>
    <row r="2472" spans="3:16" x14ac:dyDescent="0.3">
      <c r="C2472" t="s">
        <v>38</v>
      </c>
      <c r="D2472" t="s">
        <v>23</v>
      </c>
      <c r="E2472" t="s">
        <v>71</v>
      </c>
      <c r="F2472" s="3">
        <v>44835</v>
      </c>
      <c r="G2472" s="8">
        <v>38080</v>
      </c>
      <c r="H2472">
        <v>87</v>
      </c>
      <c r="I2472">
        <v>414</v>
      </c>
      <c r="P2472" s="4"/>
    </row>
    <row r="2473" spans="3:16" x14ac:dyDescent="0.3">
      <c r="C2473" t="s">
        <v>31</v>
      </c>
      <c r="D2473" t="s">
        <v>20</v>
      </c>
      <c r="E2473" t="s">
        <v>65</v>
      </c>
      <c r="F2473" s="3">
        <v>44835</v>
      </c>
      <c r="G2473" s="8">
        <v>24836</v>
      </c>
      <c r="H2473">
        <v>262</v>
      </c>
      <c r="I2473">
        <v>518</v>
      </c>
      <c r="P2473" s="4"/>
    </row>
    <row r="2474" spans="3:16" x14ac:dyDescent="0.3">
      <c r="C2474" t="s">
        <v>38</v>
      </c>
      <c r="D2474" t="s">
        <v>20</v>
      </c>
      <c r="E2474" t="s">
        <v>70</v>
      </c>
      <c r="F2474" s="3">
        <v>44835</v>
      </c>
      <c r="G2474" s="8">
        <v>6608</v>
      </c>
      <c r="H2474">
        <v>271</v>
      </c>
      <c r="I2474">
        <v>92</v>
      </c>
      <c r="P2474" s="4"/>
    </row>
    <row r="2475" spans="3:16" x14ac:dyDescent="0.3">
      <c r="C2475" t="s">
        <v>51</v>
      </c>
      <c r="D2475" t="s">
        <v>23</v>
      </c>
      <c r="E2475" t="s">
        <v>73</v>
      </c>
      <c r="F2475" s="3">
        <v>44835</v>
      </c>
      <c r="G2475" s="8">
        <v>26628</v>
      </c>
      <c r="H2475">
        <v>179</v>
      </c>
      <c r="I2475">
        <v>278</v>
      </c>
      <c r="P2475" s="4"/>
    </row>
    <row r="2476" spans="3:16" x14ac:dyDescent="0.3">
      <c r="C2476" t="s">
        <v>44</v>
      </c>
      <c r="D2476" t="s">
        <v>19</v>
      </c>
      <c r="E2476" t="s">
        <v>68</v>
      </c>
      <c r="F2476" s="3">
        <v>44835</v>
      </c>
      <c r="G2476" s="8">
        <v>49839.999999999993</v>
      </c>
      <c r="H2476">
        <v>127</v>
      </c>
      <c r="I2476">
        <v>656</v>
      </c>
      <c r="P2476" s="4"/>
    </row>
    <row r="2477" spans="3:16" x14ac:dyDescent="0.3">
      <c r="C2477" t="s">
        <v>30</v>
      </c>
      <c r="D2477" t="s">
        <v>23</v>
      </c>
      <c r="E2477" t="s">
        <v>56</v>
      </c>
      <c r="F2477" s="3">
        <v>44835</v>
      </c>
      <c r="G2477" s="8">
        <v>38192</v>
      </c>
      <c r="H2477">
        <v>365</v>
      </c>
      <c r="I2477">
        <v>455</v>
      </c>
      <c r="P2477" s="4"/>
    </row>
    <row r="2478" spans="3:16" x14ac:dyDescent="0.3">
      <c r="C2478" t="s">
        <v>44</v>
      </c>
      <c r="D2478" t="s">
        <v>22</v>
      </c>
      <c r="E2478" t="s">
        <v>63</v>
      </c>
      <c r="F2478" s="3">
        <v>44835</v>
      </c>
      <c r="G2478" s="8">
        <v>32703.999999999996</v>
      </c>
      <c r="H2478">
        <v>204</v>
      </c>
      <c r="I2478">
        <v>356</v>
      </c>
      <c r="P2478" s="4"/>
    </row>
    <row r="2479" spans="3:16" x14ac:dyDescent="0.3">
      <c r="C2479" t="s">
        <v>51</v>
      </c>
      <c r="D2479" t="s">
        <v>21</v>
      </c>
      <c r="E2479" t="s">
        <v>58</v>
      </c>
      <c r="F2479" s="3">
        <v>44835</v>
      </c>
      <c r="G2479" s="8">
        <v>31612</v>
      </c>
      <c r="H2479">
        <v>260</v>
      </c>
      <c r="I2479">
        <v>465</v>
      </c>
      <c r="P2479" s="4"/>
    </row>
    <row r="2480" spans="3:16" x14ac:dyDescent="0.3">
      <c r="C2480" t="s">
        <v>31</v>
      </c>
      <c r="D2480" t="s">
        <v>22</v>
      </c>
      <c r="E2480" t="s">
        <v>71</v>
      </c>
      <c r="F2480" s="3">
        <v>44835</v>
      </c>
      <c r="G2480" s="8">
        <v>17892</v>
      </c>
      <c r="H2480">
        <v>396</v>
      </c>
      <c r="I2480">
        <v>224</v>
      </c>
      <c r="P2480" s="4"/>
    </row>
    <row r="2481" spans="3:16" x14ac:dyDescent="0.3">
      <c r="C2481" t="s">
        <v>35</v>
      </c>
      <c r="D2481" t="s">
        <v>21</v>
      </c>
      <c r="E2481" t="s">
        <v>63</v>
      </c>
      <c r="F2481" s="3">
        <v>44835</v>
      </c>
      <c r="G2481" s="8">
        <v>18144</v>
      </c>
      <c r="H2481">
        <v>337</v>
      </c>
      <c r="I2481">
        <v>175</v>
      </c>
      <c r="P2481" s="4"/>
    </row>
    <row r="2482" spans="3:16" x14ac:dyDescent="0.3">
      <c r="C2482" t="s">
        <v>37</v>
      </c>
      <c r="D2482" t="s">
        <v>25</v>
      </c>
      <c r="E2482" t="s">
        <v>72</v>
      </c>
      <c r="F2482" s="3">
        <v>44838</v>
      </c>
      <c r="G2482" s="8">
        <v>15847.999999999998</v>
      </c>
      <c r="H2482">
        <v>21</v>
      </c>
      <c r="I2482">
        <v>397</v>
      </c>
      <c r="P2482" s="4"/>
    </row>
    <row r="2483" spans="3:16" x14ac:dyDescent="0.3">
      <c r="C2483" t="s">
        <v>51</v>
      </c>
      <c r="D2483" t="s">
        <v>20</v>
      </c>
      <c r="E2483" t="s">
        <v>74</v>
      </c>
      <c r="F2483" s="3">
        <v>44838</v>
      </c>
      <c r="G2483" s="8">
        <v>86352</v>
      </c>
      <c r="H2483">
        <v>74</v>
      </c>
      <c r="I2483">
        <v>1440</v>
      </c>
      <c r="P2483" s="4"/>
    </row>
    <row r="2484" spans="3:16" x14ac:dyDescent="0.3">
      <c r="C2484" t="s">
        <v>28</v>
      </c>
      <c r="D2484" t="s">
        <v>25</v>
      </c>
      <c r="E2484" t="s">
        <v>69</v>
      </c>
      <c r="F2484" s="3">
        <v>44838</v>
      </c>
      <c r="G2484" s="8">
        <v>65576</v>
      </c>
      <c r="H2484">
        <v>115</v>
      </c>
      <c r="I2484">
        <v>547</v>
      </c>
      <c r="P2484" s="4"/>
    </row>
    <row r="2485" spans="3:16" x14ac:dyDescent="0.3">
      <c r="C2485" t="s">
        <v>46</v>
      </c>
      <c r="D2485" t="s">
        <v>22</v>
      </c>
      <c r="E2485" t="s">
        <v>66</v>
      </c>
      <c r="F2485" s="3">
        <v>44838</v>
      </c>
      <c r="G2485" s="8">
        <v>12404</v>
      </c>
      <c r="H2485">
        <v>115</v>
      </c>
      <c r="I2485">
        <v>115</v>
      </c>
      <c r="P2485" s="4"/>
    </row>
    <row r="2486" spans="3:16" x14ac:dyDescent="0.3">
      <c r="C2486" t="s">
        <v>45</v>
      </c>
      <c r="D2486" t="s">
        <v>22</v>
      </c>
      <c r="E2486" t="s">
        <v>69</v>
      </c>
      <c r="F2486" s="3">
        <v>44838</v>
      </c>
      <c r="G2486" s="8">
        <v>16156</v>
      </c>
      <c r="H2486">
        <v>16</v>
      </c>
      <c r="I2486">
        <v>131</v>
      </c>
      <c r="P2486" s="4"/>
    </row>
    <row r="2487" spans="3:16" x14ac:dyDescent="0.3">
      <c r="C2487" t="s">
        <v>52</v>
      </c>
      <c r="D2487" t="s">
        <v>25</v>
      </c>
      <c r="E2487" t="s">
        <v>68</v>
      </c>
      <c r="F2487" s="3">
        <v>44839</v>
      </c>
      <c r="G2487" s="8">
        <v>11900</v>
      </c>
      <c r="H2487">
        <v>248</v>
      </c>
      <c r="I2487">
        <v>124</v>
      </c>
      <c r="P2487" s="4"/>
    </row>
    <row r="2488" spans="3:16" x14ac:dyDescent="0.3">
      <c r="C2488" t="s">
        <v>49</v>
      </c>
      <c r="D2488" t="s">
        <v>25</v>
      </c>
      <c r="E2488" t="s">
        <v>72</v>
      </c>
      <c r="F2488" s="3">
        <v>44839</v>
      </c>
      <c r="G2488" s="8">
        <v>21280</v>
      </c>
      <c r="H2488">
        <v>163</v>
      </c>
      <c r="I2488">
        <v>532</v>
      </c>
      <c r="P2488" s="4"/>
    </row>
    <row r="2489" spans="3:16" x14ac:dyDescent="0.3">
      <c r="C2489" t="s">
        <v>47</v>
      </c>
      <c r="D2489" t="s">
        <v>22</v>
      </c>
      <c r="E2489" t="s">
        <v>56</v>
      </c>
      <c r="F2489" s="3">
        <v>44839</v>
      </c>
      <c r="G2489" s="8">
        <v>1148</v>
      </c>
      <c r="H2489">
        <v>190</v>
      </c>
      <c r="I2489">
        <v>16</v>
      </c>
      <c r="P2489" s="4"/>
    </row>
    <row r="2490" spans="3:16" x14ac:dyDescent="0.3">
      <c r="C2490" t="s">
        <v>48</v>
      </c>
      <c r="D2490" t="s">
        <v>22</v>
      </c>
      <c r="E2490" t="s">
        <v>73</v>
      </c>
      <c r="F2490" s="3">
        <v>44839</v>
      </c>
      <c r="G2490" s="8">
        <v>27608</v>
      </c>
      <c r="H2490">
        <v>37</v>
      </c>
      <c r="I2490">
        <v>277</v>
      </c>
      <c r="P2490" s="4"/>
    </row>
    <row r="2491" spans="3:16" x14ac:dyDescent="0.3">
      <c r="C2491" t="s">
        <v>35</v>
      </c>
      <c r="D2491" t="s">
        <v>23</v>
      </c>
      <c r="E2491" t="s">
        <v>63</v>
      </c>
      <c r="F2491" s="3">
        <v>44839</v>
      </c>
      <c r="G2491" s="8">
        <v>22904</v>
      </c>
      <c r="H2491">
        <v>438</v>
      </c>
      <c r="I2491">
        <v>230</v>
      </c>
      <c r="P2491" s="4"/>
    </row>
    <row r="2492" spans="3:16" x14ac:dyDescent="0.3">
      <c r="C2492" t="s">
        <v>45</v>
      </c>
      <c r="D2492" t="s">
        <v>25</v>
      </c>
      <c r="E2492" t="s">
        <v>72</v>
      </c>
      <c r="F2492" s="3">
        <v>44839</v>
      </c>
      <c r="G2492" s="8">
        <v>6048</v>
      </c>
      <c r="H2492">
        <v>80</v>
      </c>
      <c r="I2492">
        <v>168</v>
      </c>
      <c r="P2492" s="4"/>
    </row>
    <row r="2493" spans="3:16" x14ac:dyDescent="0.3">
      <c r="C2493" t="s">
        <v>36</v>
      </c>
      <c r="D2493" t="s">
        <v>21</v>
      </c>
      <c r="E2493" t="s">
        <v>69</v>
      </c>
      <c r="F2493" s="3">
        <v>44839</v>
      </c>
      <c r="G2493" s="8">
        <v>23380</v>
      </c>
      <c r="H2493">
        <v>114</v>
      </c>
      <c r="I2493">
        <v>183</v>
      </c>
      <c r="P2493" s="4"/>
    </row>
    <row r="2494" spans="3:16" x14ac:dyDescent="0.3">
      <c r="C2494" t="s">
        <v>28</v>
      </c>
      <c r="D2494" t="s">
        <v>22</v>
      </c>
      <c r="E2494" t="s">
        <v>69</v>
      </c>
      <c r="F2494" s="3">
        <v>44839</v>
      </c>
      <c r="G2494" s="8">
        <v>12152</v>
      </c>
      <c r="H2494">
        <v>8</v>
      </c>
      <c r="I2494">
        <v>98</v>
      </c>
      <c r="P2494" s="4"/>
    </row>
    <row r="2495" spans="3:16" x14ac:dyDescent="0.3">
      <c r="C2495" t="s">
        <v>37</v>
      </c>
      <c r="D2495" t="s">
        <v>25</v>
      </c>
      <c r="E2495" t="s">
        <v>68</v>
      </c>
      <c r="F2495" s="3">
        <v>44839</v>
      </c>
      <c r="G2495" s="8">
        <v>4340</v>
      </c>
      <c r="H2495">
        <v>197</v>
      </c>
      <c r="I2495">
        <v>44</v>
      </c>
      <c r="P2495" s="4"/>
    </row>
    <row r="2496" spans="3:16" x14ac:dyDescent="0.3">
      <c r="C2496" t="s">
        <v>49</v>
      </c>
      <c r="D2496" t="s">
        <v>21</v>
      </c>
      <c r="E2496" t="s">
        <v>60</v>
      </c>
      <c r="F2496" s="3">
        <v>44839</v>
      </c>
      <c r="G2496" s="8">
        <v>4116</v>
      </c>
      <c r="H2496">
        <v>306</v>
      </c>
      <c r="I2496">
        <v>86</v>
      </c>
      <c r="P2496" s="4"/>
    </row>
    <row r="2497" spans="3:16" x14ac:dyDescent="0.3">
      <c r="C2497" t="s">
        <v>46</v>
      </c>
      <c r="D2497" t="s">
        <v>21</v>
      </c>
      <c r="E2497" t="s">
        <v>55</v>
      </c>
      <c r="F2497" s="3">
        <v>44839</v>
      </c>
      <c r="G2497" s="8">
        <v>40152</v>
      </c>
      <c r="H2497">
        <v>14</v>
      </c>
      <c r="I2497">
        <v>457</v>
      </c>
      <c r="P2497" s="4"/>
    </row>
    <row r="2498" spans="3:16" x14ac:dyDescent="0.3">
      <c r="C2498" t="s">
        <v>31</v>
      </c>
      <c r="D2498" t="s">
        <v>23</v>
      </c>
      <c r="E2498" t="s">
        <v>56</v>
      </c>
      <c r="F2498" s="3">
        <v>44839</v>
      </c>
      <c r="G2498" s="8">
        <v>43372</v>
      </c>
      <c r="H2498">
        <v>65</v>
      </c>
      <c r="I2498">
        <v>493</v>
      </c>
      <c r="P2498" s="4"/>
    </row>
    <row r="2499" spans="3:16" x14ac:dyDescent="0.3">
      <c r="C2499" t="s">
        <v>49</v>
      </c>
      <c r="D2499" t="s">
        <v>19</v>
      </c>
      <c r="E2499" t="s">
        <v>62</v>
      </c>
      <c r="F2499" s="3">
        <v>44840</v>
      </c>
      <c r="G2499" s="8">
        <v>12404</v>
      </c>
      <c r="H2499">
        <v>526</v>
      </c>
      <c r="I2499">
        <v>141</v>
      </c>
      <c r="P2499" s="4"/>
    </row>
    <row r="2500" spans="3:16" x14ac:dyDescent="0.3">
      <c r="C2500" t="s">
        <v>35</v>
      </c>
      <c r="D2500" t="s">
        <v>19</v>
      </c>
      <c r="E2500" t="s">
        <v>68</v>
      </c>
      <c r="F2500" s="3">
        <v>44840</v>
      </c>
      <c r="G2500" s="8">
        <v>4648</v>
      </c>
      <c r="H2500">
        <v>265</v>
      </c>
      <c r="I2500">
        <v>56</v>
      </c>
      <c r="P2500" s="4"/>
    </row>
    <row r="2501" spans="3:16" x14ac:dyDescent="0.3">
      <c r="C2501" t="s">
        <v>37</v>
      </c>
      <c r="D2501" t="s">
        <v>20</v>
      </c>
      <c r="E2501" t="s">
        <v>64</v>
      </c>
      <c r="F2501" s="3">
        <v>44840</v>
      </c>
      <c r="G2501" s="8">
        <v>15540</v>
      </c>
      <c r="H2501">
        <v>168</v>
      </c>
      <c r="I2501">
        <v>126</v>
      </c>
      <c r="P2501" s="4"/>
    </row>
    <row r="2502" spans="3:16" x14ac:dyDescent="0.3">
      <c r="C2502" t="s">
        <v>52</v>
      </c>
      <c r="D2502" t="s">
        <v>19</v>
      </c>
      <c r="E2502" t="s">
        <v>64</v>
      </c>
      <c r="F2502" s="3">
        <v>44840</v>
      </c>
      <c r="G2502" s="8">
        <v>35840</v>
      </c>
      <c r="H2502">
        <v>85</v>
      </c>
      <c r="I2502">
        <v>299</v>
      </c>
      <c r="P2502" s="4"/>
    </row>
    <row r="2503" spans="3:16" x14ac:dyDescent="0.3">
      <c r="C2503" t="s">
        <v>29</v>
      </c>
      <c r="D2503" t="s">
        <v>22</v>
      </c>
      <c r="E2503" t="s">
        <v>67</v>
      </c>
      <c r="F2503" s="3">
        <v>44840</v>
      </c>
      <c r="G2503" s="8">
        <v>27608</v>
      </c>
      <c r="H2503">
        <v>46</v>
      </c>
      <c r="I2503">
        <v>406</v>
      </c>
      <c r="P2503" s="4"/>
    </row>
    <row r="2504" spans="3:16" x14ac:dyDescent="0.3">
      <c r="C2504" t="s">
        <v>46</v>
      </c>
      <c r="D2504" t="s">
        <v>21</v>
      </c>
      <c r="E2504" t="s">
        <v>72</v>
      </c>
      <c r="F2504" s="3">
        <v>44840</v>
      </c>
      <c r="G2504" s="8">
        <v>19320</v>
      </c>
      <c r="H2504">
        <v>215</v>
      </c>
      <c r="I2504">
        <v>440</v>
      </c>
      <c r="P2504" s="4"/>
    </row>
    <row r="2505" spans="3:16" x14ac:dyDescent="0.3">
      <c r="C2505" t="s">
        <v>46</v>
      </c>
      <c r="D2505" t="s">
        <v>21</v>
      </c>
      <c r="E2505" t="s">
        <v>66</v>
      </c>
      <c r="F2505" s="3">
        <v>44840</v>
      </c>
      <c r="G2505" s="8">
        <v>7168</v>
      </c>
      <c r="H2505">
        <v>36</v>
      </c>
      <c r="I2505">
        <v>75</v>
      </c>
      <c r="P2505" s="4"/>
    </row>
    <row r="2506" spans="3:16" x14ac:dyDescent="0.3">
      <c r="C2506" t="s">
        <v>43</v>
      </c>
      <c r="D2506" t="s">
        <v>21</v>
      </c>
      <c r="E2506" t="s">
        <v>59</v>
      </c>
      <c r="F2506" s="3">
        <v>44840</v>
      </c>
      <c r="G2506" s="8">
        <v>72660</v>
      </c>
      <c r="H2506">
        <v>50</v>
      </c>
      <c r="I2506">
        <v>1514</v>
      </c>
      <c r="P2506" s="4"/>
    </row>
    <row r="2507" spans="3:16" x14ac:dyDescent="0.3">
      <c r="C2507" t="s">
        <v>51</v>
      </c>
      <c r="D2507" t="s">
        <v>20</v>
      </c>
      <c r="E2507" t="s">
        <v>58</v>
      </c>
      <c r="F2507" s="3">
        <v>44840</v>
      </c>
      <c r="G2507" s="8">
        <v>20608</v>
      </c>
      <c r="H2507">
        <v>142</v>
      </c>
      <c r="I2507">
        <v>322</v>
      </c>
      <c r="P2507" s="4"/>
    </row>
    <row r="2508" spans="3:16" x14ac:dyDescent="0.3">
      <c r="C2508" t="s">
        <v>30</v>
      </c>
      <c r="D2508" t="s">
        <v>20</v>
      </c>
      <c r="E2508" t="s">
        <v>74</v>
      </c>
      <c r="F2508" s="3">
        <v>44840</v>
      </c>
      <c r="G2508" s="8">
        <v>3248</v>
      </c>
      <c r="H2508">
        <v>314</v>
      </c>
      <c r="I2508">
        <v>74</v>
      </c>
      <c r="P2508" s="4"/>
    </row>
    <row r="2509" spans="3:16" x14ac:dyDescent="0.3">
      <c r="C2509" t="s">
        <v>40</v>
      </c>
      <c r="D2509" t="s">
        <v>20</v>
      </c>
      <c r="E2509" t="s">
        <v>53</v>
      </c>
      <c r="F2509" s="3">
        <v>44841</v>
      </c>
      <c r="G2509" s="8">
        <v>7672</v>
      </c>
      <c r="H2509">
        <v>154</v>
      </c>
      <c r="I2509">
        <v>137</v>
      </c>
      <c r="P2509" s="4"/>
    </row>
    <row r="2510" spans="3:16" x14ac:dyDescent="0.3">
      <c r="C2510" t="s">
        <v>36</v>
      </c>
      <c r="D2510" t="s">
        <v>25</v>
      </c>
      <c r="E2510" t="s">
        <v>71</v>
      </c>
      <c r="F2510" s="3">
        <v>44841</v>
      </c>
      <c r="G2510" s="8">
        <v>19516</v>
      </c>
      <c r="H2510">
        <v>82</v>
      </c>
      <c r="I2510">
        <v>287</v>
      </c>
      <c r="P2510" s="4"/>
    </row>
    <row r="2511" spans="3:16" x14ac:dyDescent="0.3">
      <c r="C2511" t="s">
        <v>33</v>
      </c>
      <c r="D2511" t="s">
        <v>20</v>
      </c>
      <c r="E2511" t="s">
        <v>56</v>
      </c>
      <c r="F2511" s="3">
        <v>44841</v>
      </c>
      <c r="G2511" s="8">
        <v>19152</v>
      </c>
      <c r="H2511">
        <v>264</v>
      </c>
      <c r="I2511">
        <v>252</v>
      </c>
      <c r="P2511" s="4"/>
    </row>
    <row r="2512" spans="3:16" x14ac:dyDescent="0.3">
      <c r="C2512" t="s">
        <v>44</v>
      </c>
      <c r="D2512" t="s">
        <v>21</v>
      </c>
      <c r="E2512" t="s">
        <v>64</v>
      </c>
      <c r="F2512" s="3">
        <v>44841</v>
      </c>
      <c r="G2512" s="8">
        <v>27440</v>
      </c>
      <c r="H2512">
        <v>280</v>
      </c>
      <c r="I2512">
        <v>229</v>
      </c>
      <c r="P2512" s="4"/>
    </row>
    <row r="2513" spans="3:16" x14ac:dyDescent="0.3">
      <c r="C2513" t="s">
        <v>46</v>
      </c>
      <c r="D2513" t="s">
        <v>21</v>
      </c>
      <c r="E2513" t="s">
        <v>58</v>
      </c>
      <c r="F2513" s="3">
        <v>44841</v>
      </c>
      <c r="G2513" s="8">
        <v>25844</v>
      </c>
      <c r="H2513">
        <v>238</v>
      </c>
      <c r="I2513">
        <v>404</v>
      </c>
      <c r="P2513" s="4"/>
    </row>
    <row r="2514" spans="3:16" x14ac:dyDescent="0.3">
      <c r="C2514" t="s">
        <v>51</v>
      </c>
      <c r="D2514" t="s">
        <v>21</v>
      </c>
      <c r="E2514" t="s">
        <v>71</v>
      </c>
      <c r="F2514" s="3">
        <v>44841</v>
      </c>
      <c r="G2514" s="8">
        <v>308</v>
      </c>
      <c r="H2514">
        <v>61</v>
      </c>
      <c r="I2514">
        <v>5</v>
      </c>
      <c r="P2514" s="4"/>
    </row>
    <row r="2515" spans="3:16" x14ac:dyDescent="0.3">
      <c r="C2515" t="s">
        <v>47</v>
      </c>
      <c r="D2515" t="s">
        <v>23</v>
      </c>
      <c r="E2515" t="s">
        <v>68</v>
      </c>
      <c r="F2515" s="3">
        <v>44842</v>
      </c>
      <c r="G2515" s="8">
        <v>5432</v>
      </c>
      <c r="H2515">
        <v>459</v>
      </c>
      <c r="I2515">
        <v>76</v>
      </c>
      <c r="P2515" s="4"/>
    </row>
    <row r="2516" spans="3:16" x14ac:dyDescent="0.3">
      <c r="C2516" t="s">
        <v>28</v>
      </c>
      <c r="D2516" t="s">
        <v>25</v>
      </c>
      <c r="E2516" t="s">
        <v>55</v>
      </c>
      <c r="F2516" s="3">
        <v>44842</v>
      </c>
      <c r="G2516" s="8">
        <v>37492</v>
      </c>
      <c r="H2516">
        <v>203</v>
      </c>
      <c r="I2516">
        <v>361</v>
      </c>
      <c r="P2516" s="4"/>
    </row>
    <row r="2517" spans="3:16" x14ac:dyDescent="0.3">
      <c r="C2517" t="s">
        <v>47</v>
      </c>
      <c r="D2517" t="s">
        <v>19</v>
      </c>
      <c r="E2517" t="s">
        <v>56</v>
      </c>
      <c r="F2517" s="3">
        <v>44842</v>
      </c>
      <c r="G2517" s="8">
        <v>11872</v>
      </c>
      <c r="H2517">
        <v>42</v>
      </c>
      <c r="I2517">
        <v>186</v>
      </c>
      <c r="P2517" s="4"/>
    </row>
    <row r="2518" spans="3:16" x14ac:dyDescent="0.3">
      <c r="C2518" t="s">
        <v>50</v>
      </c>
      <c r="D2518" t="s">
        <v>21</v>
      </c>
      <c r="E2518" t="s">
        <v>54</v>
      </c>
      <c r="F2518" s="3">
        <v>44842</v>
      </c>
      <c r="G2518" s="8">
        <v>24444</v>
      </c>
      <c r="H2518">
        <v>79</v>
      </c>
      <c r="I2518">
        <v>266</v>
      </c>
      <c r="P2518" s="4"/>
    </row>
    <row r="2519" spans="3:16" x14ac:dyDescent="0.3">
      <c r="C2519" t="s">
        <v>46</v>
      </c>
      <c r="D2519" t="s">
        <v>23</v>
      </c>
      <c r="E2519" t="s">
        <v>55</v>
      </c>
      <c r="F2519" s="3">
        <v>44842</v>
      </c>
      <c r="G2519" s="8">
        <v>53004</v>
      </c>
      <c r="H2519">
        <v>290</v>
      </c>
      <c r="I2519">
        <v>631</v>
      </c>
      <c r="P2519" s="4"/>
    </row>
    <row r="2520" spans="3:16" x14ac:dyDescent="0.3">
      <c r="C2520" t="s">
        <v>35</v>
      </c>
      <c r="D2520" t="s">
        <v>25</v>
      </c>
      <c r="E2520" t="s">
        <v>60</v>
      </c>
      <c r="F2520" s="3">
        <v>44842</v>
      </c>
      <c r="G2520" s="8">
        <v>32339.999999999996</v>
      </c>
      <c r="H2520">
        <v>185</v>
      </c>
      <c r="I2520">
        <v>674</v>
      </c>
      <c r="P2520" s="4"/>
    </row>
    <row r="2521" spans="3:16" x14ac:dyDescent="0.3">
      <c r="C2521" t="s">
        <v>28</v>
      </c>
      <c r="D2521" t="s">
        <v>20</v>
      </c>
      <c r="E2521" t="s">
        <v>66</v>
      </c>
      <c r="F2521" s="3">
        <v>44842</v>
      </c>
      <c r="G2521" s="8">
        <v>60088</v>
      </c>
      <c r="H2521">
        <v>299</v>
      </c>
      <c r="I2521">
        <v>626</v>
      </c>
      <c r="P2521" s="4"/>
    </row>
    <row r="2522" spans="3:16" x14ac:dyDescent="0.3">
      <c r="C2522" t="s">
        <v>52</v>
      </c>
      <c r="D2522" t="s">
        <v>23</v>
      </c>
      <c r="E2522" t="s">
        <v>70</v>
      </c>
      <c r="F2522" s="3">
        <v>44842</v>
      </c>
      <c r="G2522" s="8">
        <v>12012</v>
      </c>
      <c r="H2522">
        <v>11</v>
      </c>
      <c r="I2522">
        <v>131</v>
      </c>
      <c r="P2522" s="4"/>
    </row>
    <row r="2523" spans="3:16" x14ac:dyDescent="0.3">
      <c r="C2523" t="s">
        <v>41</v>
      </c>
      <c r="D2523" t="s">
        <v>19</v>
      </c>
      <c r="E2523" t="s">
        <v>60</v>
      </c>
      <c r="F2523" s="3">
        <v>44842</v>
      </c>
      <c r="G2523" s="8">
        <v>30408.000000000004</v>
      </c>
      <c r="H2523">
        <v>229</v>
      </c>
      <c r="I2523">
        <v>845</v>
      </c>
      <c r="P2523" s="4"/>
    </row>
    <row r="2524" spans="3:16" x14ac:dyDescent="0.3">
      <c r="C2524" t="s">
        <v>52</v>
      </c>
      <c r="D2524" t="s">
        <v>23</v>
      </c>
      <c r="E2524" t="s">
        <v>69</v>
      </c>
      <c r="F2524" s="3">
        <v>44842</v>
      </c>
      <c r="G2524" s="8">
        <v>17472</v>
      </c>
      <c r="H2524">
        <v>23</v>
      </c>
      <c r="I2524">
        <v>151</v>
      </c>
      <c r="P2524" s="4"/>
    </row>
    <row r="2525" spans="3:16" x14ac:dyDescent="0.3">
      <c r="C2525" t="s">
        <v>38</v>
      </c>
      <c r="D2525" t="s">
        <v>21</v>
      </c>
      <c r="E2525" t="s">
        <v>65</v>
      </c>
      <c r="F2525" s="3">
        <v>44842</v>
      </c>
      <c r="G2525" s="8">
        <v>14308</v>
      </c>
      <c r="H2525">
        <v>2</v>
      </c>
      <c r="I2525">
        <v>224</v>
      </c>
      <c r="P2525" s="4"/>
    </row>
    <row r="2526" spans="3:16" x14ac:dyDescent="0.3">
      <c r="C2526" t="s">
        <v>37</v>
      </c>
      <c r="D2526" t="s">
        <v>21</v>
      </c>
      <c r="E2526" t="s">
        <v>74</v>
      </c>
      <c r="F2526" s="3">
        <v>44842</v>
      </c>
      <c r="G2526" s="8">
        <v>10360</v>
      </c>
      <c r="H2526">
        <v>300</v>
      </c>
      <c r="I2526">
        <v>200</v>
      </c>
      <c r="P2526" s="4"/>
    </row>
    <row r="2527" spans="3:16" x14ac:dyDescent="0.3">
      <c r="C2527" t="s">
        <v>32</v>
      </c>
      <c r="D2527" t="s">
        <v>22</v>
      </c>
      <c r="E2527" t="s">
        <v>58</v>
      </c>
      <c r="F2527" s="3">
        <v>44842</v>
      </c>
      <c r="G2527" s="8">
        <v>3724</v>
      </c>
      <c r="H2527">
        <v>43</v>
      </c>
      <c r="I2527">
        <v>72</v>
      </c>
      <c r="P2527" s="4"/>
    </row>
    <row r="2528" spans="3:16" x14ac:dyDescent="0.3">
      <c r="C2528" t="s">
        <v>39</v>
      </c>
      <c r="D2528" t="s">
        <v>21</v>
      </c>
      <c r="E2528" t="s">
        <v>54</v>
      </c>
      <c r="F2528" s="3">
        <v>44842</v>
      </c>
      <c r="G2528" s="8">
        <v>35000</v>
      </c>
      <c r="H2528">
        <v>207</v>
      </c>
      <c r="I2528">
        <v>283</v>
      </c>
      <c r="P2528" s="4"/>
    </row>
    <row r="2529" spans="3:16" x14ac:dyDescent="0.3">
      <c r="C2529" t="s">
        <v>40</v>
      </c>
      <c r="D2529" t="s">
        <v>25</v>
      </c>
      <c r="E2529" t="s">
        <v>56</v>
      </c>
      <c r="F2529" s="3">
        <v>44842</v>
      </c>
      <c r="G2529" s="8">
        <v>7840</v>
      </c>
      <c r="H2529">
        <v>170</v>
      </c>
      <c r="I2529">
        <v>104</v>
      </c>
      <c r="P2529" s="4"/>
    </row>
    <row r="2530" spans="3:16" x14ac:dyDescent="0.3">
      <c r="C2530" t="s">
        <v>32</v>
      </c>
      <c r="D2530" t="s">
        <v>25</v>
      </c>
      <c r="E2530" t="s">
        <v>68</v>
      </c>
      <c r="F2530" s="3">
        <v>44842</v>
      </c>
      <c r="G2530" s="8">
        <v>29008</v>
      </c>
      <c r="H2530">
        <v>189</v>
      </c>
      <c r="I2530">
        <v>363</v>
      </c>
      <c r="P2530" s="4"/>
    </row>
    <row r="2531" spans="3:16" x14ac:dyDescent="0.3">
      <c r="C2531" t="s">
        <v>28</v>
      </c>
      <c r="D2531" t="s">
        <v>23</v>
      </c>
      <c r="E2531" t="s">
        <v>57</v>
      </c>
      <c r="F2531" s="3">
        <v>44842</v>
      </c>
      <c r="G2531" s="8">
        <v>39732</v>
      </c>
      <c r="H2531">
        <v>69</v>
      </c>
      <c r="I2531">
        <v>552</v>
      </c>
      <c r="P2531" s="4"/>
    </row>
    <row r="2532" spans="3:16" x14ac:dyDescent="0.3">
      <c r="C2532" t="s">
        <v>51</v>
      </c>
      <c r="D2532" t="s">
        <v>21</v>
      </c>
      <c r="E2532" t="s">
        <v>68</v>
      </c>
      <c r="F2532" s="3">
        <v>44845</v>
      </c>
      <c r="G2532" s="8">
        <v>29736</v>
      </c>
      <c r="H2532">
        <v>267</v>
      </c>
      <c r="I2532">
        <v>413</v>
      </c>
      <c r="P2532" s="4"/>
    </row>
    <row r="2533" spans="3:16" x14ac:dyDescent="0.3">
      <c r="C2533" t="s">
        <v>29</v>
      </c>
      <c r="D2533" t="s">
        <v>21</v>
      </c>
      <c r="E2533" t="s">
        <v>70</v>
      </c>
      <c r="F2533" s="3">
        <v>44845</v>
      </c>
      <c r="G2533" s="8">
        <v>37100</v>
      </c>
      <c r="H2533">
        <v>451</v>
      </c>
      <c r="I2533">
        <v>442</v>
      </c>
      <c r="P2533" s="4"/>
    </row>
    <row r="2534" spans="3:16" x14ac:dyDescent="0.3">
      <c r="C2534" t="s">
        <v>32</v>
      </c>
      <c r="D2534" t="s">
        <v>23</v>
      </c>
      <c r="E2534" t="s">
        <v>64</v>
      </c>
      <c r="F2534" s="3">
        <v>44845</v>
      </c>
      <c r="G2534" s="8">
        <v>5096</v>
      </c>
      <c r="H2534">
        <v>246</v>
      </c>
      <c r="I2534">
        <v>51</v>
      </c>
      <c r="P2534" s="4"/>
    </row>
    <row r="2535" spans="3:16" x14ac:dyDescent="0.3">
      <c r="C2535" t="s">
        <v>29</v>
      </c>
      <c r="D2535" t="s">
        <v>20</v>
      </c>
      <c r="E2535" t="s">
        <v>65</v>
      </c>
      <c r="F2535" s="3">
        <v>44845</v>
      </c>
      <c r="G2535" s="8">
        <v>38948</v>
      </c>
      <c r="H2535">
        <v>298</v>
      </c>
      <c r="I2535">
        <v>650</v>
      </c>
      <c r="P2535" s="4"/>
    </row>
    <row r="2536" spans="3:16" x14ac:dyDescent="0.3">
      <c r="C2536" t="s">
        <v>44</v>
      </c>
      <c r="D2536" t="s">
        <v>25</v>
      </c>
      <c r="E2536" t="s">
        <v>72</v>
      </c>
      <c r="F2536" s="3">
        <v>44845</v>
      </c>
      <c r="G2536" s="8">
        <v>10276</v>
      </c>
      <c r="H2536">
        <v>153</v>
      </c>
      <c r="I2536">
        <v>257</v>
      </c>
      <c r="P2536" s="4"/>
    </row>
    <row r="2537" spans="3:16" x14ac:dyDescent="0.3">
      <c r="C2537" t="s">
        <v>35</v>
      </c>
      <c r="D2537" t="s">
        <v>20</v>
      </c>
      <c r="E2537" t="s">
        <v>59</v>
      </c>
      <c r="F2537" s="3">
        <v>44845</v>
      </c>
      <c r="G2537" s="8">
        <v>59836</v>
      </c>
      <c r="H2537">
        <v>299</v>
      </c>
      <c r="I2537">
        <v>713</v>
      </c>
      <c r="P2537" s="4"/>
    </row>
    <row r="2538" spans="3:16" x14ac:dyDescent="0.3">
      <c r="C2538" t="s">
        <v>28</v>
      </c>
      <c r="D2538" t="s">
        <v>21</v>
      </c>
      <c r="E2538" t="s">
        <v>68</v>
      </c>
      <c r="F2538" s="3">
        <v>44845</v>
      </c>
      <c r="G2538" s="8">
        <v>35756</v>
      </c>
      <c r="H2538">
        <v>38</v>
      </c>
      <c r="I2538">
        <v>389</v>
      </c>
      <c r="P2538" s="4"/>
    </row>
    <row r="2539" spans="3:16" x14ac:dyDescent="0.3">
      <c r="C2539" t="s">
        <v>48</v>
      </c>
      <c r="D2539" t="s">
        <v>22</v>
      </c>
      <c r="E2539" t="s">
        <v>55</v>
      </c>
      <c r="F2539" s="3">
        <v>44845</v>
      </c>
      <c r="G2539" s="8">
        <v>10752</v>
      </c>
      <c r="H2539">
        <v>179</v>
      </c>
      <c r="I2539">
        <v>108</v>
      </c>
      <c r="P2539" s="4"/>
    </row>
    <row r="2540" spans="3:16" x14ac:dyDescent="0.3">
      <c r="C2540" t="s">
        <v>44</v>
      </c>
      <c r="D2540" t="s">
        <v>25</v>
      </c>
      <c r="E2540" t="s">
        <v>67</v>
      </c>
      <c r="F2540" s="3">
        <v>44845</v>
      </c>
      <c r="G2540" s="8">
        <v>14699.999999999998</v>
      </c>
      <c r="H2540">
        <v>178</v>
      </c>
      <c r="I2540">
        <v>217</v>
      </c>
      <c r="P2540" s="4"/>
    </row>
    <row r="2541" spans="3:16" x14ac:dyDescent="0.3">
      <c r="C2541" t="s">
        <v>44</v>
      </c>
      <c r="D2541" t="s">
        <v>23</v>
      </c>
      <c r="E2541" t="s">
        <v>66</v>
      </c>
      <c r="F2541" s="3">
        <v>44845</v>
      </c>
      <c r="G2541" s="8">
        <v>42952</v>
      </c>
      <c r="H2541">
        <v>256</v>
      </c>
      <c r="I2541">
        <v>430</v>
      </c>
      <c r="P2541" s="4"/>
    </row>
    <row r="2542" spans="3:16" x14ac:dyDescent="0.3">
      <c r="C2542" t="s">
        <v>37</v>
      </c>
      <c r="D2542" t="s">
        <v>23</v>
      </c>
      <c r="E2542" t="s">
        <v>68</v>
      </c>
      <c r="F2542" s="3">
        <v>44845</v>
      </c>
      <c r="G2542" s="8">
        <v>3248</v>
      </c>
      <c r="H2542">
        <v>109</v>
      </c>
      <c r="I2542">
        <v>41</v>
      </c>
      <c r="P2542" s="4"/>
    </row>
    <row r="2543" spans="3:16" x14ac:dyDescent="0.3">
      <c r="C2543" t="s">
        <v>42</v>
      </c>
      <c r="D2543" t="s">
        <v>19</v>
      </c>
      <c r="E2543" t="s">
        <v>70</v>
      </c>
      <c r="F2543" s="3">
        <v>44845</v>
      </c>
      <c r="G2543" s="8">
        <v>42448</v>
      </c>
      <c r="H2543">
        <v>54</v>
      </c>
      <c r="I2543">
        <v>590</v>
      </c>
      <c r="P2543" s="4"/>
    </row>
    <row r="2544" spans="3:16" x14ac:dyDescent="0.3">
      <c r="C2544" t="s">
        <v>41</v>
      </c>
      <c r="D2544" t="s">
        <v>19</v>
      </c>
      <c r="E2544" t="s">
        <v>55</v>
      </c>
      <c r="F2544" s="3">
        <v>44845</v>
      </c>
      <c r="G2544" s="8">
        <v>15288</v>
      </c>
      <c r="H2544">
        <v>280</v>
      </c>
      <c r="I2544">
        <v>160</v>
      </c>
      <c r="P2544" s="4"/>
    </row>
    <row r="2545" spans="3:16" x14ac:dyDescent="0.3">
      <c r="C2545" t="s">
        <v>30</v>
      </c>
      <c r="D2545" t="s">
        <v>21</v>
      </c>
      <c r="E2545" t="s">
        <v>70</v>
      </c>
      <c r="F2545" s="3">
        <v>44845</v>
      </c>
      <c r="G2545" s="8">
        <v>5852</v>
      </c>
      <c r="H2545">
        <v>195</v>
      </c>
      <c r="I2545">
        <v>67</v>
      </c>
      <c r="P2545" s="4"/>
    </row>
    <row r="2546" spans="3:16" x14ac:dyDescent="0.3">
      <c r="C2546" t="s">
        <v>39</v>
      </c>
      <c r="D2546" t="s">
        <v>23</v>
      </c>
      <c r="E2546" t="s">
        <v>63</v>
      </c>
      <c r="F2546" s="3">
        <v>44845</v>
      </c>
      <c r="G2546" s="8">
        <v>13048</v>
      </c>
      <c r="H2546">
        <v>350</v>
      </c>
      <c r="I2546">
        <v>126</v>
      </c>
      <c r="P2546" s="4"/>
    </row>
    <row r="2547" spans="3:16" x14ac:dyDescent="0.3">
      <c r="C2547" t="s">
        <v>51</v>
      </c>
      <c r="D2547" t="s">
        <v>21</v>
      </c>
      <c r="E2547" t="s">
        <v>74</v>
      </c>
      <c r="F2547" s="3">
        <v>44845</v>
      </c>
      <c r="G2547" s="8">
        <v>868</v>
      </c>
      <c r="H2547">
        <v>55</v>
      </c>
      <c r="I2547">
        <v>17</v>
      </c>
      <c r="P2547" s="4"/>
    </row>
    <row r="2548" spans="3:16" x14ac:dyDescent="0.3">
      <c r="C2548" t="s">
        <v>37</v>
      </c>
      <c r="D2548" t="s">
        <v>22</v>
      </c>
      <c r="E2548" t="s">
        <v>63</v>
      </c>
      <c r="F2548" s="3">
        <v>44845</v>
      </c>
      <c r="G2548" s="8">
        <v>22400</v>
      </c>
      <c r="H2548">
        <v>50</v>
      </c>
      <c r="I2548">
        <v>187</v>
      </c>
      <c r="P2548" s="4"/>
    </row>
    <row r="2549" spans="3:16" x14ac:dyDescent="0.3">
      <c r="C2549" t="s">
        <v>37</v>
      </c>
      <c r="D2549" t="s">
        <v>19</v>
      </c>
      <c r="E2549" t="s">
        <v>55</v>
      </c>
      <c r="F2549" s="3">
        <v>44845</v>
      </c>
      <c r="G2549" s="8">
        <v>4480</v>
      </c>
      <c r="H2549">
        <v>121</v>
      </c>
      <c r="I2549">
        <v>56</v>
      </c>
      <c r="P2549" s="4"/>
    </row>
    <row r="2550" spans="3:16" x14ac:dyDescent="0.3">
      <c r="C2550" t="s">
        <v>50</v>
      </c>
      <c r="D2550" t="s">
        <v>19</v>
      </c>
      <c r="E2550" t="s">
        <v>54</v>
      </c>
      <c r="F2550" s="3">
        <v>44845</v>
      </c>
      <c r="G2550" s="8">
        <v>1176</v>
      </c>
      <c r="H2550">
        <v>20</v>
      </c>
      <c r="I2550">
        <v>11</v>
      </c>
      <c r="P2550" s="4"/>
    </row>
    <row r="2551" spans="3:16" x14ac:dyDescent="0.3">
      <c r="C2551" t="s">
        <v>34</v>
      </c>
      <c r="D2551" t="s">
        <v>19</v>
      </c>
      <c r="E2551" t="s">
        <v>61</v>
      </c>
      <c r="F2551" s="3">
        <v>44846</v>
      </c>
      <c r="G2551" s="8">
        <v>22652</v>
      </c>
      <c r="H2551">
        <v>231</v>
      </c>
      <c r="I2551">
        <v>334</v>
      </c>
      <c r="P2551" s="4"/>
    </row>
    <row r="2552" spans="3:16" x14ac:dyDescent="0.3">
      <c r="C2552" t="s">
        <v>36</v>
      </c>
      <c r="D2552" t="s">
        <v>19</v>
      </c>
      <c r="E2552" t="s">
        <v>63</v>
      </c>
      <c r="F2552" s="3">
        <v>44846</v>
      </c>
      <c r="G2552" s="8">
        <v>42756</v>
      </c>
      <c r="H2552">
        <v>83</v>
      </c>
      <c r="I2552">
        <v>428</v>
      </c>
      <c r="P2552" s="4"/>
    </row>
    <row r="2553" spans="3:16" x14ac:dyDescent="0.3">
      <c r="C2553" t="s">
        <v>50</v>
      </c>
      <c r="D2553" t="s">
        <v>22</v>
      </c>
      <c r="E2553" t="s">
        <v>73</v>
      </c>
      <c r="F2553" s="3">
        <v>44846</v>
      </c>
      <c r="G2553" s="8">
        <v>280</v>
      </c>
      <c r="H2553">
        <v>197</v>
      </c>
      <c r="I2553">
        <v>3</v>
      </c>
      <c r="P2553" s="4"/>
    </row>
    <row r="2554" spans="3:16" x14ac:dyDescent="0.3">
      <c r="C2554" t="s">
        <v>33</v>
      </c>
      <c r="D2554" t="s">
        <v>25</v>
      </c>
      <c r="E2554" t="s">
        <v>55</v>
      </c>
      <c r="F2554" s="3">
        <v>44846</v>
      </c>
      <c r="G2554" s="8">
        <v>36372</v>
      </c>
      <c r="H2554">
        <v>45</v>
      </c>
      <c r="I2554">
        <v>379</v>
      </c>
      <c r="P2554" s="4"/>
    </row>
    <row r="2555" spans="3:16" x14ac:dyDescent="0.3">
      <c r="C2555" t="s">
        <v>45</v>
      </c>
      <c r="D2555" t="s">
        <v>23</v>
      </c>
      <c r="E2555" t="s">
        <v>55</v>
      </c>
      <c r="F2555" s="3">
        <v>44846</v>
      </c>
      <c r="G2555" s="8">
        <v>56952</v>
      </c>
      <c r="H2555">
        <v>193</v>
      </c>
      <c r="I2555">
        <v>594</v>
      </c>
      <c r="P2555" s="4"/>
    </row>
    <row r="2556" spans="3:16" x14ac:dyDescent="0.3">
      <c r="C2556" t="s">
        <v>38</v>
      </c>
      <c r="D2556" t="s">
        <v>19</v>
      </c>
      <c r="E2556" t="s">
        <v>66</v>
      </c>
      <c r="F2556" s="3">
        <v>44846</v>
      </c>
      <c r="G2556" s="8">
        <v>9632</v>
      </c>
      <c r="H2556">
        <v>103</v>
      </c>
      <c r="I2556">
        <v>84</v>
      </c>
      <c r="P2556" s="4"/>
    </row>
    <row r="2557" spans="3:16" x14ac:dyDescent="0.3">
      <c r="C2557" t="s">
        <v>47</v>
      </c>
      <c r="D2557" t="s">
        <v>25</v>
      </c>
      <c r="E2557" t="s">
        <v>66</v>
      </c>
      <c r="F2557" s="3">
        <v>44846</v>
      </c>
      <c r="G2557" s="8">
        <v>812</v>
      </c>
      <c r="H2557">
        <v>158</v>
      </c>
      <c r="I2557">
        <v>8</v>
      </c>
      <c r="P2557" s="4"/>
    </row>
    <row r="2558" spans="3:16" x14ac:dyDescent="0.3">
      <c r="C2558" t="s">
        <v>29</v>
      </c>
      <c r="D2558" t="s">
        <v>20</v>
      </c>
      <c r="E2558" t="s">
        <v>54</v>
      </c>
      <c r="F2558" s="3">
        <v>44846</v>
      </c>
      <c r="G2558" s="8">
        <v>9436</v>
      </c>
      <c r="H2558">
        <v>163</v>
      </c>
      <c r="I2558">
        <v>99</v>
      </c>
      <c r="P2558" s="4"/>
    </row>
    <row r="2559" spans="3:16" x14ac:dyDescent="0.3">
      <c r="C2559" t="s">
        <v>34</v>
      </c>
      <c r="D2559" t="s">
        <v>23</v>
      </c>
      <c r="E2559" t="s">
        <v>55</v>
      </c>
      <c r="F2559" s="3">
        <v>44846</v>
      </c>
      <c r="G2559" s="8">
        <v>26600</v>
      </c>
      <c r="H2559">
        <v>42</v>
      </c>
      <c r="I2559">
        <v>247</v>
      </c>
      <c r="P2559" s="4"/>
    </row>
    <row r="2560" spans="3:16" x14ac:dyDescent="0.3">
      <c r="C2560" t="s">
        <v>34</v>
      </c>
      <c r="D2560" t="s">
        <v>25</v>
      </c>
      <c r="E2560" t="s">
        <v>67</v>
      </c>
      <c r="F2560" s="3">
        <v>44846</v>
      </c>
      <c r="G2560" s="8">
        <v>23380</v>
      </c>
      <c r="H2560">
        <v>25</v>
      </c>
      <c r="I2560">
        <v>390</v>
      </c>
      <c r="P2560" s="4"/>
    </row>
    <row r="2561" spans="3:16" x14ac:dyDescent="0.3">
      <c r="C2561" t="s">
        <v>45</v>
      </c>
      <c r="D2561" t="s">
        <v>21</v>
      </c>
      <c r="E2561" t="s">
        <v>54</v>
      </c>
      <c r="F2561" s="3">
        <v>44846</v>
      </c>
      <c r="G2561" s="8">
        <v>12824</v>
      </c>
      <c r="H2561">
        <v>179</v>
      </c>
      <c r="I2561">
        <v>124</v>
      </c>
      <c r="P2561" s="4"/>
    </row>
    <row r="2562" spans="3:16" x14ac:dyDescent="0.3">
      <c r="C2562" t="s">
        <v>36</v>
      </c>
      <c r="D2562" t="s">
        <v>23</v>
      </c>
      <c r="E2562" t="s">
        <v>70</v>
      </c>
      <c r="F2562" s="3">
        <v>44846</v>
      </c>
      <c r="G2562" s="8">
        <v>10528</v>
      </c>
      <c r="H2562">
        <v>241</v>
      </c>
      <c r="I2562">
        <v>155</v>
      </c>
      <c r="P2562" s="4"/>
    </row>
    <row r="2563" spans="3:16" x14ac:dyDescent="0.3">
      <c r="C2563" t="s">
        <v>46</v>
      </c>
      <c r="D2563" t="s">
        <v>23</v>
      </c>
      <c r="E2563" t="s">
        <v>61</v>
      </c>
      <c r="F2563" s="3">
        <v>44846</v>
      </c>
      <c r="G2563" s="8">
        <v>27580</v>
      </c>
      <c r="H2563">
        <v>148</v>
      </c>
      <c r="I2563">
        <v>406</v>
      </c>
      <c r="P2563" s="4"/>
    </row>
    <row r="2564" spans="3:16" x14ac:dyDescent="0.3">
      <c r="C2564" t="s">
        <v>41</v>
      </c>
      <c r="D2564" t="s">
        <v>19</v>
      </c>
      <c r="E2564" t="s">
        <v>74</v>
      </c>
      <c r="F2564" s="3">
        <v>44846</v>
      </c>
      <c r="G2564" s="8">
        <v>560</v>
      </c>
      <c r="H2564">
        <v>419</v>
      </c>
      <c r="I2564">
        <v>20</v>
      </c>
      <c r="P2564" s="4"/>
    </row>
    <row r="2565" spans="3:16" x14ac:dyDescent="0.3">
      <c r="C2565" t="s">
        <v>49</v>
      </c>
      <c r="D2565" t="s">
        <v>20</v>
      </c>
      <c r="E2565" t="s">
        <v>73</v>
      </c>
      <c r="F2565" s="3">
        <v>44847</v>
      </c>
      <c r="G2565" s="8">
        <v>8428</v>
      </c>
      <c r="H2565">
        <v>143</v>
      </c>
      <c r="I2565">
        <v>82</v>
      </c>
      <c r="P2565" s="4"/>
    </row>
    <row r="2566" spans="3:16" x14ac:dyDescent="0.3">
      <c r="C2566" t="s">
        <v>28</v>
      </c>
      <c r="D2566" t="s">
        <v>23</v>
      </c>
      <c r="E2566" t="s">
        <v>67</v>
      </c>
      <c r="F2566" s="3">
        <v>44847</v>
      </c>
      <c r="G2566" s="8">
        <v>40544</v>
      </c>
      <c r="H2566">
        <v>47</v>
      </c>
      <c r="I2566">
        <v>676</v>
      </c>
      <c r="P2566" s="4"/>
    </row>
    <row r="2567" spans="3:16" x14ac:dyDescent="0.3">
      <c r="C2567" t="s">
        <v>46</v>
      </c>
      <c r="D2567" t="s">
        <v>25</v>
      </c>
      <c r="E2567" t="s">
        <v>59</v>
      </c>
      <c r="F2567" s="3">
        <v>44847</v>
      </c>
      <c r="G2567" s="8">
        <v>62888</v>
      </c>
      <c r="H2567">
        <v>73</v>
      </c>
      <c r="I2567">
        <v>1966</v>
      </c>
      <c r="P2567" s="4"/>
    </row>
    <row r="2568" spans="3:16" x14ac:dyDescent="0.3">
      <c r="C2568" t="s">
        <v>39</v>
      </c>
      <c r="D2568" t="s">
        <v>23</v>
      </c>
      <c r="E2568" t="s">
        <v>73</v>
      </c>
      <c r="F2568" s="3">
        <v>44847</v>
      </c>
      <c r="G2568" s="8">
        <v>5292</v>
      </c>
      <c r="H2568">
        <v>288</v>
      </c>
      <c r="I2568">
        <v>49</v>
      </c>
      <c r="P2568" s="4"/>
    </row>
    <row r="2569" spans="3:16" x14ac:dyDescent="0.3">
      <c r="C2569" t="s">
        <v>46</v>
      </c>
      <c r="D2569" t="s">
        <v>21</v>
      </c>
      <c r="E2569" t="s">
        <v>59</v>
      </c>
      <c r="F2569" s="3">
        <v>44847</v>
      </c>
      <c r="G2569" s="8">
        <v>19068</v>
      </c>
      <c r="H2569">
        <v>5</v>
      </c>
      <c r="I2569">
        <v>398</v>
      </c>
      <c r="P2569" s="4"/>
    </row>
    <row r="2570" spans="3:16" x14ac:dyDescent="0.3">
      <c r="C2570" t="s">
        <v>34</v>
      </c>
      <c r="D2570" t="s">
        <v>22</v>
      </c>
      <c r="E2570" t="s">
        <v>53</v>
      </c>
      <c r="F2570" s="3">
        <v>44847</v>
      </c>
      <c r="G2570" s="8">
        <v>83300</v>
      </c>
      <c r="H2570">
        <v>258</v>
      </c>
      <c r="I2570">
        <v>2314</v>
      </c>
      <c r="P2570" s="4"/>
    </row>
    <row r="2571" spans="3:16" x14ac:dyDescent="0.3">
      <c r="C2571" t="s">
        <v>35</v>
      </c>
      <c r="D2571" t="s">
        <v>20</v>
      </c>
      <c r="E2571" t="s">
        <v>65</v>
      </c>
      <c r="F2571" s="3">
        <v>44847</v>
      </c>
      <c r="G2571" s="8">
        <v>18508</v>
      </c>
      <c r="H2571">
        <v>300</v>
      </c>
      <c r="I2571">
        <v>331</v>
      </c>
      <c r="P2571" s="4"/>
    </row>
    <row r="2572" spans="3:16" x14ac:dyDescent="0.3">
      <c r="C2572" t="s">
        <v>43</v>
      </c>
      <c r="D2572" t="s">
        <v>25</v>
      </c>
      <c r="E2572" t="s">
        <v>69</v>
      </c>
      <c r="F2572" s="3">
        <v>44848</v>
      </c>
      <c r="G2572" s="8">
        <v>16380</v>
      </c>
      <c r="H2572">
        <v>2</v>
      </c>
      <c r="I2572">
        <v>158</v>
      </c>
      <c r="P2572" s="4"/>
    </row>
    <row r="2573" spans="3:16" x14ac:dyDescent="0.3">
      <c r="C2573" t="s">
        <v>50</v>
      </c>
      <c r="D2573" t="s">
        <v>25</v>
      </c>
      <c r="E2573" t="s">
        <v>65</v>
      </c>
      <c r="F2573" s="3">
        <v>44848</v>
      </c>
      <c r="G2573" s="8">
        <v>33460</v>
      </c>
      <c r="H2573">
        <v>98</v>
      </c>
      <c r="I2573">
        <v>761</v>
      </c>
      <c r="P2573" s="4"/>
    </row>
    <row r="2574" spans="3:16" x14ac:dyDescent="0.3">
      <c r="C2574" t="s">
        <v>39</v>
      </c>
      <c r="D2574" t="s">
        <v>23</v>
      </c>
      <c r="E2574" t="s">
        <v>68</v>
      </c>
      <c r="F2574" s="3">
        <v>44848</v>
      </c>
      <c r="G2574" s="8">
        <v>16772</v>
      </c>
      <c r="H2574">
        <v>123</v>
      </c>
      <c r="I2574">
        <v>210</v>
      </c>
      <c r="P2574" s="4"/>
    </row>
    <row r="2575" spans="3:16" x14ac:dyDescent="0.3">
      <c r="C2575" t="s">
        <v>32</v>
      </c>
      <c r="D2575" t="s">
        <v>19</v>
      </c>
      <c r="E2575" t="s">
        <v>69</v>
      </c>
      <c r="F2575" s="3">
        <v>44848</v>
      </c>
      <c r="G2575" s="8">
        <v>23016</v>
      </c>
      <c r="H2575">
        <v>335</v>
      </c>
      <c r="I2575">
        <v>206</v>
      </c>
      <c r="P2575" s="4"/>
    </row>
    <row r="2576" spans="3:16" x14ac:dyDescent="0.3">
      <c r="C2576" t="s">
        <v>28</v>
      </c>
      <c r="D2576" t="s">
        <v>20</v>
      </c>
      <c r="E2576" t="s">
        <v>74</v>
      </c>
      <c r="F2576" s="3">
        <v>44848</v>
      </c>
      <c r="G2576" s="8">
        <v>36372</v>
      </c>
      <c r="H2576">
        <v>211</v>
      </c>
      <c r="I2576">
        <v>827</v>
      </c>
      <c r="P2576" s="4"/>
    </row>
    <row r="2577" spans="3:16" x14ac:dyDescent="0.3">
      <c r="C2577" t="s">
        <v>43</v>
      </c>
      <c r="D2577" t="s">
        <v>21</v>
      </c>
      <c r="E2577" t="s">
        <v>63</v>
      </c>
      <c r="F2577" s="3">
        <v>44848</v>
      </c>
      <c r="G2577" s="8">
        <v>14700</v>
      </c>
      <c r="H2577">
        <v>342</v>
      </c>
      <c r="I2577">
        <v>154</v>
      </c>
      <c r="P2577" s="4"/>
    </row>
    <row r="2578" spans="3:16" x14ac:dyDescent="0.3">
      <c r="C2578" t="s">
        <v>30</v>
      </c>
      <c r="D2578" t="s">
        <v>25</v>
      </c>
      <c r="E2578" t="s">
        <v>71</v>
      </c>
      <c r="F2578" s="3">
        <v>44849</v>
      </c>
      <c r="G2578" s="8">
        <v>10220</v>
      </c>
      <c r="H2578">
        <v>74</v>
      </c>
      <c r="I2578">
        <v>135</v>
      </c>
      <c r="P2578" s="4"/>
    </row>
    <row r="2579" spans="3:16" x14ac:dyDescent="0.3">
      <c r="C2579" t="s">
        <v>34</v>
      </c>
      <c r="D2579" t="s">
        <v>21</v>
      </c>
      <c r="E2579" t="s">
        <v>74</v>
      </c>
      <c r="F2579" s="3">
        <v>44849</v>
      </c>
      <c r="G2579" s="8">
        <v>4284</v>
      </c>
      <c r="H2579">
        <v>205</v>
      </c>
      <c r="I2579">
        <v>134</v>
      </c>
      <c r="P2579" s="4"/>
    </row>
    <row r="2580" spans="3:16" x14ac:dyDescent="0.3">
      <c r="C2580" t="s">
        <v>51</v>
      </c>
      <c r="D2580" t="s">
        <v>21</v>
      </c>
      <c r="E2580" t="s">
        <v>63</v>
      </c>
      <c r="F2580" s="3">
        <v>44849</v>
      </c>
      <c r="G2580" s="8">
        <v>14448</v>
      </c>
      <c r="H2580">
        <v>191</v>
      </c>
      <c r="I2580">
        <v>145</v>
      </c>
      <c r="P2580" s="4"/>
    </row>
    <row r="2581" spans="3:16" x14ac:dyDescent="0.3">
      <c r="C2581" t="s">
        <v>45</v>
      </c>
      <c r="D2581" t="s">
        <v>21</v>
      </c>
      <c r="E2581" t="s">
        <v>72</v>
      </c>
      <c r="F2581" s="3">
        <v>44849</v>
      </c>
      <c r="G2581" s="8">
        <v>6160</v>
      </c>
      <c r="H2581">
        <v>229</v>
      </c>
      <c r="I2581">
        <v>97</v>
      </c>
      <c r="P2581" s="4"/>
    </row>
    <row r="2582" spans="3:16" x14ac:dyDescent="0.3">
      <c r="C2582" t="s">
        <v>28</v>
      </c>
      <c r="D2582" t="s">
        <v>20</v>
      </c>
      <c r="E2582" t="s">
        <v>64</v>
      </c>
      <c r="F2582" s="3">
        <v>44849</v>
      </c>
      <c r="G2582" s="8">
        <v>27160</v>
      </c>
      <c r="H2582">
        <v>235</v>
      </c>
      <c r="I2582">
        <v>262</v>
      </c>
      <c r="P2582" s="4"/>
    </row>
    <row r="2583" spans="3:16" x14ac:dyDescent="0.3">
      <c r="C2583" t="s">
        <v>36</v>
      </c>
      <c r="D2583" t="s">
        <v>25</v>
      </c>
      <c r="E2583" t="s">
        <v>66</v>
      </c>
      <c r="F2583" s="3">
        <v>44852</v>
      </c>
      <c r="G2583" s="8">
        <v>39452</v>
      </c>
      <c r="H2583">
        <v>165</v>
      </c>
      <c r="I2583">
        <v>353</v>
      </c>
      <c r="P2583" s="4"/>
    </row>
    <row r="2584" spans="3:16" x14ac:dyDescent="0.3">
      <c r="C2584" t="s">
        <v>33</v>
      </c>
      <c r="D2584" t="s">
        <v>19</v>
      </c>
      <c r="E2584" t="s">
        <v>67</v>
      </c>
      <c r="F2584" s="3">
        <v>44852</v>
      </c>
      <c r="G2584" s="8">
        <v>4424</v>
      </c>
      <c r="H2584">
        <v>160</v>
      </c>
      <c r="I2584">
        <v>74</v>
      </c>
      <c r="P2584" s="4"/>
    </row>
    <row r="2585" spans="3:16" x14ac:dyDescent="0.3">
      <c r="C2585" t="s">
        <v>28</v>
      </c>
      <c r="D2585" t="s">
        <v>19</v>
      </c>
      <c r="E2585" t="s">
        <v>73</v>
      </c>
      <c r="F2585" s="3">
        <v>44852</v>
      </c>
      <c r="G2585" s="8">
        <v>12516</v>
      </c>
      <c r="H2585">
        <v>299</v>
      </c>
      <c r="I2585">
        <v>105</v>
      </c>
      <c r="P2585" s="4"/>
    </row>
    <row r="2586" spans="3:16" x14ac:dyDescent="0.3">
      <c r="C2586" t="s">
        <v>45</v>
      </c>
      <c r="D2586" t="s">
        <v>19</v>
      </c>
      <c r="E2586" t="s">
        <v>56</v>
      </c>
      <c r="F2586" s="3">
        <v>44852</v>
      </c>
      <c r="G2586" s="8">
        <v>28308.000000000004</v>
      </c>
      <c r="H2586">
        <v>136</v>
      </c>
      <c r="I2586">
        <v>373</v>
      </c>
      <c r="P2586" s="4"/>
    </row>
    <row r="2587" spans="3:16" x14ac:dyDescent="0.3">
      <c r="C2587" t="s">
        <v>32</v>
      </c>
      <c r="D2587" t="s">
        <v>19</v>
      </c>
      <c r="E2587" t="s">
        <v>59</v>
      </c>
      <c r="F2587" s="3">
        <v>44852</v>
      </c>
      <c r="G2587" s="8">
        <v>1568</v>
      </c>
      <c r="H2587">
        <v>51</v>
      </c>
      <c r="I2587">
        <v>27</v>
      </c>
      <c r="P2587" s="4"/>
    </row>
    <row r="2588" spans="3:16" x14ac:dyDescent="0.3">
      <c r="C2588" t="s">
        <v>38</v>
      </c>
      <c r="D2588" t="s">
        <v>22</v>
      </c>
      <c r="E2588" t="s">
        <v>69</v>
      </c>
      <c r="F2588" s="3">
        <v>44852</v>
      </c>
      <c r="G2588" s="8">
        <v>31808</v>
      </c>
      <c r="H2588">
        <v>194</v>
      </c>
      <c r="I2588">
        <v>319</v>
      </c>
      <c r="P2588" s="4"/>
    </row>
    <row r="2589" spans="3:16" x14ac:dyDescent="0.3">
      <c r="C2589" t="s">
        <v>29</v>
      </c>
      <c r="D2589" t="s">
        <v>20</v>
      </c>
      <c r="E2589" t="s">
        <v>68</v>
      </c>
      <c r="F2589" s="3">
        <v>44852</v>
      </c>
      <c r="G2589" s="8">
        <v>42812</v>
      </c>
      <c r="H2589">
        <v>166</v>
      </c>
      <c r="I2589">
        <v>487</v>
      </c>
      <c r="P2589" s="4"/>
    </row>
    <row r="2590" spans="3:16" x14ac:dyDescent="0.3">
      <c r="C2590" t="s">
        <v>41</v>
      </c>
      <c r="D2590" t="s">
        <v>22</v>
      </c>
      <c r="E2590" t="s">
        <v>62</v>
      </c>
      <c r="F2590" s="3">
        <v>44852</v>
      </c>
      <c r="G2590" s="8">
        <v>38640</v>
      </c>
      <c r="H2590">
        <v>132</v>
      </c>
      <c r="I2590">
        <v>440</v>
      </c>
      <c r="P2590" s="4"/>
    </row>
    <row r="2591" spans="3:16" x14ac:dyDescent="0.3">
      <c r="C2591" t="s">
        <v>42</v>
      </c>
      <c r="D2591" t="s">
        <v>22</v>
      </c>
      <c r="E2591" t="s">
        <v>67</v>
      </c>
      <c r="F2591" s="3">
        <v>44852</v>
      </c>
      <c r="G2591" s="8">
        <v>15232</v>
      </c>
      <c r="H2591">
        <v>191</v>
      </c>
      <c r="I2591">
        <v>293</v>
      </c>
      <c r="P2591" s="4"/>
    </row>
    <row r="2592" spans="3:16" x14ac:dyDescent="0.3">
      <c r="C2592" t="s">
        <v>49</v>
      </c>
      <c r="D2592" t="s">
        <v>21</v>
      </c>
      <c r="E2592" t="s">
        <v>65</v>
      </c>
      <c r="F2592" s="3">
        <v>44852</v>
      </c>
      <c r="G2592" s="8">
        <v>16240</v>
      </c>
      <c r="H2592">
        <v>353</v>
      </c>
      <c r="I2592">
        <v>313</v>
      </c>
      <c r="P2592" s="4"/>
    </row>
    <row r="2593" spans="3:16" x14ac:dyDescent="0.3">
      <c r="C2593" t="s">
        <v>28</v>
      </c>
      <c r="D2593" t="s">
        <v>25</v>
      </c>
      <c r="E2593" t="s">
        <v>62</v>
      </c>
      <c r="F2593" s="3">
        <v>44852</v>
      </c>
      <c r="G2593" s="8">
        <v>48944</v>
      </c>
      <c r="H2593">
        <v>42</v>
      </c>
      <c r="I2593">
        <v>816</v>
      </c>
      <c r="P2593" s="4"/>
    </row>
    <row r="2594" spans="3:16" x14ac:dyDescent="0.3">
      <c r="C2594" t="s">
        <v>47</v>
      </c>
      <c r="D2594" t="s">
        <v>20</v>
      </c>
      <c r="E2594" t="s">
        <v>66</v>
      </c>
      <c r="F2594" s="3">
        <v>44853</v>
      </c>
      <c r="G2594" s="8">
        <v>3836</v>
      </c>
      <c r="H2594">
        <v>16</v>
      </c>
      <c r="I2594">
        <v>44</v>
      </c>
      <c r="P2594" s="4"/>
    </row>
    <row r="2595" spans="3:16" x14ac:dyDescent="0.3">
      <c r="C2595" t="s">
        <v>45</v>
      </c>
      <c r="D2595" t="s">
        <v>20</v>
      </c>
      <c r="E2595" t="s">
        <v>59</v>
      </c>
      <c r="F2595" s="3">
        <v>44853</v>
      </c>
      <c r="G2595" s="8">
        <v>8456</v>
      </c>
      <c r="H2595">
        <v>100</v>
      </c>
      <c r="I2595">
        <v>193</v>
      </c>
      <c r="P2595" s="4"/>
    </row>
    <row r="2596" spans="3:16" x14ac:dyDescent="0.3">
      <c r="C2596" t="s">
        <v>31</v>
      </c>
      <c r="D2596" t="s">
        <v>23</v>
      </c>
      <c r="E2596" t="s">
        <v>73</v>
      </c>
      <c r="F2596" s="3">
        <v>44853</v>
      </c>
      <c r="G2596" s="8">
        <v>6972</v>
      </c>
      <c r="H2596">
        <v>9</v>
      </c>
      <c r="I2596">
        <v>61</v>
      </c>
      <c r="P2596" s="4"/>
    </row>
    <row r="2597" spans="3:16" x14ac:dyDescent="0.3">
      <c r="C2597" t="s">
        <v>50</v>
      </c>
      <c r="D2597" t="s">
        <v>20</v>
      </c>
      <c r="E2597" t="s">
        <v>53</v>
      </c>
      <c r="F2597" s="3">
        <v>44853</v>
      </c>
      <c r="G2597" s="8">
        <v>36176</v>
      </c>
      <c r="H2597">
        <v>214</v>
      </c>
      <c r="I2597">
        <v>823</v>
      </c>
      <c r="P2597" s="4"/>
    </row>
    <row r="2598" spans="3:16" x14ac:dyDescent="0.3">
      <c r="C2598" t="s">
        <v>43</v>
      </c>
      <c r="D2598" t="s">
        <v>19</v>
      </c>
      <c r="E2598" t="s">
        <v>74</v>
      </c>
      <c r="F2598" s="3">
        <v>44853</v>
      </c>
      <c r="G2598" s="8">
        <v>38024</v>
      </c>
      <c r="H2598">
        <v>137</v>
      </c>
      <c r="I2598">
        <v>951</v>
      </c>
      <c r="P2598" s="4"/>
    </row>
    <row r="2599" spans="3:16" x14ac:dyDescent="0.3">
      <c r="C2599" t="s">
        <v>52</v>
      </c>
      <c r="D2599" t="s">
        <v>19</v>
      </c>
      <c r="E2599" t="s">
        <v>56</v>
      </c>
      <c r="F2599" s="3">
        <v>44853</v>
      </c>
      <c r="G2599" s="8">
        <v>26432</v>
      </c>
      <c r="H2599">
        <v>79</v>
      </c>
      <c r="I2599">
        <v>276</v>
      </c>
      <c r="P2599" s="4"/>
    </row>
    <row r="2600" spans="3:16" x14ac:dyDescent="0.3">
      <c r="C2600" t="s">
        <v>34</v>
      </c>
      <c r="D2600" t="s">
        <v>21</v>
      </c>
      <c r="E2600" t="s">
        <v>57</v>
      </c>
      <c r="F2600" s="3">
        <v>44853</v>
      </c>
      <c r="G2600" s="8">
        <v>7195.9999999999991</v>
      </c>
      <c r="H2600">
        <v>19</v>
      </c>
      <c r="I2600">
        <v>90</v>
      </c>
      <c r="P2600" s="4"/>
    </row>
    <row r="2601" spans="3:16" x14ac:dyDescent="0.3">
      <c r="C2601" t="s">
        <v>49</v>
      </c>
      <c r="D2601" t="s">
        <v>19</v>
      </c>
      <c r="E2601" t="s">
        <v>65</v>
      </c>
      <c r="F2601" s="3">
        <v>44853</v>
      </c>
      <c r="G2601" s="8">
        <v>21700</v>
      </c>
      <c r="H2601">
        <v>18</v>
      </c>
      <c r="I2601">
        <v>453</v>
      </c>
      <c r="P2601" s="4"/>
    </row>
    <row r="2602" spans="3:16" x14ac:dyDescent="0.3">
      <c r="C2602" t="s">
        <v>28</v>
      </c>
      <c r="D2602" t="s">
        <v>25</v>
      </c>
      <c r="E2602" t="s">
        <v>53</v>
      </c>
      <c r="F2602" s="3">
        <v>44853</v>
      </c>
      <c r="G2602" s="8">
        <v>21168</v>
      </c>
      <c r="H2602">
        <v>170</v>
      </c>
      <c r="I2602">
        <v>441</v>
      </c>
      <c r="P2602" s="4"/>
    </row>
    <row r="2603" spans="3:16" x14ac:dyDescent="0.3">
      <c r="C2603" t="s">
        <v>41</v>
      </c>
      <c r="D2603" t="s">
        <v>20</v>
      </c>
      <c r="E2603" t="s">
        <v>60</v>
      </c>
      <c r="F2603" s="3">
        <v>44853</v>
      </c>
      <c r="G2603" s="8">
        <v>9408</v>
      </c>
      <c r="H2603">
        <v>155</v>
      </c>
      <c r="I2603">
        <v>168</v>
      </c>
      <c r="P2603" s="4"/>
    </row>
    <row r="2604" spans="3:16" x14ac:dyDescent="0.3">
      <c r="C2604" t="s">
        <v>52</v>
      </c>
      <c r="D2604" t="s">
        <v>19</v>
      </c>
      <c r="E2604" t="s">
        <v>69</v>
      </c>
      <c r="F2604" s="3">
        <v>44853</v>
      </c>
      <c r="G2604" s="8">
        <v>20944</v>
      </c>
      <c r="H2604">
        <v>496</v>
      </c>
      <c r="I2604">
        <v>202</v>
      </c>
      <c r="P2604" s="4"/>
    </row>
    <row r="2605" spans="3:16" x14ac:dyDescent="0.3">
      <c r="C2605" t="s">
        <v>48</v>
      </c>
      <c r="D2605" t="s">
        <v>20</v>
      </c>
      <c r="E2605" t="s">
        <v>63</v>
      </c>
      <c r="F2605" s="3">
        <v>44853</v>
      </c>
      <c r="G2605" s="8">
        <v>17416</v>
      </c>
      <c r="H2605">
        <v>50</v>
      </c>
      <c r="I2605">
        <v>146</v>
      </c>
      <c r="P2605" s="4"/>
    </row>
    <row r="2606" spans="3:16" x14ac:dyDescent="0.3">
      <c r="C2606" t="s">
        <v>48</v>
      </c>
      <c r="D2606" t="s">
        <v>21</v>
      </c>
      <c r="E2606" t="s">
        <v>61</v>
      </c>
      <c r="F2606" s="3">
        <v>44853</v>
      </c>
      <c r="G2606" s="8">
        <v>28531.999999999996</v>
      </c>
      <c r="H2606">
        <v>51</v>
      </c>
      <c r="I2606">
        <v>376</v>
      </c>
      <c r="P2606" s="4"/>
    </row>
    <row r="2607" spans="3:16" x14ac:dyDescent="0.3">
      <c r="C2607" t="s">
        <v>36</v>
      </c>
      <c r="D2607" t="s">
        <v>22</v>
      </c>
      <c r="E2607" t="s">
        <v>74</v>
      </c>
      <c r="F2607" s="3">
        <v>44853</v>
      </c>
      <c r="G2607" s="8">
        <v>12264</v>
      </c>
      <c r="H2607">
        <v>253</v>
      </c>
      <c r="I2607">
        <v>256</v>
      </c>
      <c r="P2607" s="4"/>
    </row>
    <row r="2608" spans="3:16" x14ac:dyDescent="0.3">
      <c r="C2608" t="s">
        <v>34</v>
      </c>
      <c r="D2608" t="s">
        <v>23</v>
      </c>
      <c r="E2608" t="s">
        <v>64</v>
      </c>
      <c r="F2608" s="3">
        <v>44853</v>
      </c>
      <c r="G2608" s="8">
        <v>63728</v>
      </c>
      <c r="H2608">
        <v>292</v>
      </c>
      <c r="I2608">
        <v>498</v>
      </c>
      <c r="P2608" s="4"/>
    </row>
    <row r="2609" spans="3:16" x14ac:dyDescent="0.3">
      <c r="C2609" t="s">
        <v>29</v>
      </c>
      <c r="D2609" t="s">
        <v>25</v>
      </c>
      <c r="E2609" t="s">
        <v>70</v>
      </c>
      <c r="F2609" s="3">
        <v>44853</v>
      </c>
      <c r="G2609" s="8">
        <v>15344</v>
      </c>
      <c r="H2609">
        <v>244</v>
      </c>
      <c r="I2609">
        <v>214</v>
      </c>
      <c r="P2609" s="4"/>
    </row>
    <row r="2610" spans="3:16" x14ac:dyDescent="0.3">
      <c r="C2610" t="s">
        <v>37</v>
      </c>
      <c r="D2610" t="s">
        <v>22</v>
      </c>
      <c r="E2610" t="s">
        <v>57</v>
      </c>
      <c r="F2610" s="3">
        <v>44853</v>
      </c>
      <c r="G2610" s="8">
        <v>8596</v>
      </c>
      <c r="H2610">
        <v>49</v>
      </c>
      <c r="I2610">
        <v>127</v>
      </c>
      <c r="P2610" s="4"/>
    </row>
    <row r="2611" spans="3:16" x14ac:dyDescent="0.3">
      <c r="C2611" t="s">
        <v>37</v>
      </c>
      <c r="D2611" t="s">
        <v>21</v>
      </c>
      <c r="E2611" t="s">
        <v>69</v>
      </c>
      <c r="F2611" s="3">
        <v>44853</v>
      </c>
      <c r="G2611" s="8">
        <v>4172</v>
      </c>
      <c r="H2611">
        <v>23</v>
      </c>
      <c r="I2611">
        <v>42</v>
      </c>
      <c r="P2611" s="4"/>
    </row>
    <row r="2612" spans="3:16" x14ac:dyDescent="0.3">
      <c r="C2612" t="s">
        <v>40</v>
      </c>
      <c r="D2612" t="s">
        <v>23</v>
      </c>
      <c r="E2612" t="s">
        <v>73</v>
      </c>
      <c r="F2612" s="3">
        <v>44853</v>
      </c>
      <c r="G2612" s="8">
        <v>12348</v>
      </c>
      <c r="H2612">
        <v>188</v>
      </c>
      <c r="I2612">
        <v>119</v>
      </c>
      <c r="P2612" s="4"/>
    </row>
    <row r="2613" spans="3:16" x14ac:dyDescent="0.3">
      <c r="C2613" t="s">
        <v>38</v>
      </c>
      <c r="D2613" t="s">
        <v>20</v>
      </c>
      <c r="E2613" t="s">
        <v>58</v>
      </c>
      <c r="F2613" s="3">
        <v>44853</v>
      </c>
      <c r="G2613" s="8">
        <v>3976.0000000000005</v>
      </c>
      <c r="H2613">
        <v>60</v>
      </c>
      <c r="I2613">
        <v>53</v>
      </c>
      <c r="P2613" s="4"/>
    </row>
    <row r="2614" spans="3:16" x14ac:dyDescent="0.3">
      <c r="C2614" t="s">
        <v>32</v>
      </c>
      <c r="D2614" t="s">
        <v>19</v>
      </c>
      <c r="E2614" t="s">
        <v>62</v>
      </c>
      <c r="F2614" s="3">
        <v>44853</v>
      </c>
      <c r="G2614" s="8">
        <v>31276</v>
      </c>
      <c r="H2614">
        <v>186</v>
      </c>
      <c r="I2614">
        <v>489</v>
      </c>
      <c r="P2614" s="4"/>
    </row>
    <row r="2615" spans="3:16" x14ac:dyDescent="0.3">
      <c r="C2615" t="s">
        <v>39</v>
      </c>
      <c r="D2615" t="s">
        <v>21</v>
      </c>
      <c r="E2615" t="s">
        <v>55</v>
      </c>
      <c r="F2615" s="3">
        <v>44853</v>
      </c>
      <c r="G2615" s="8">
        <v>20888</v>
      </c>
      <c r="H2615">
        <v>32</v>
      </c>
      <c r="I2615">
        <v>194</v>
      </c>
      <c r="P2615" s="4"/>
    </row>
    <row r="2616" spans="3:16" x14ac:dyDescent="0.3">
      <c r="C2616" t="s">
        <v>32</v>
      </c>
      <c r="D2616" t="s">
        <v>25</v>
      </c>
      <c r="E2616" t="s">
        <v>72</v>
      </c>
      <c r="F2616" s="3">
        <v>44853</v>
      </c>
      <c r="G2616" s="8">
        <v>44408</v>
      </c>
      <c r="H2616">
        <v>59</v>
      </c>
      <c r="I2616">
        <v>694</v>
      </c>
      <c r="P2616" s="4"/>
    </row>
    <row r="2617" spans="3:16" x14ac:dyDescent="0.3">
      <c r="C2617" t="s">
        <v>36</v>
      </c>
      <c r="D2617" t="s">
        <v>22</v>
      </c>
      <c r="E2617" t="s">
        <v>67</v>
      </c>
      <c r="F2617" s="3">
        <v>44853</v>
      </c>
      <c r="G2617" s="8">
        <v>2296</v>
      </c>
      <c r="H2617">
        <v>40</v>
      </c>
      <c r="I2617">
        <v>29</v>
      </c>
      <c r="P2617" s="4"/>
    </row>
    <row r="2618" spans="3:16" x14ac:dyDescent="0.3">
      <c r="C2618" t="s">
        <v>45</v>
      </c>
      <c r="D2618" t="s">
        <v>19</v>
      </c>
      <c r="E2618" t="s">
        <v>61</v>
      </c>
      <c r="F2618" s="3">
        <v>44853</v>
      </c>
      <c r="G2618" s="8">
        <v>79296</v>
      </c>
      <c r="H2618">
        <v>45</v>
      </c>
      <c r="I2618">
        <v>1167</v>
      </c>
      <c r="P2618" s="4"/>
    </row>
    <row r="2619" spans="3:16" x14ac:dyDescent="0.3">
      <c r="C2619" t="s">
        <v>35</v>
      </c>
      <c r="D2619" t="s">
        <v>23</v>
      </c>
      <c r="E2619" t="s">
        <v>70</v>
      </c>
      <c r="F2619" s="3">
        <v>44853</v>
      </c>
      <c r="G2619" s="8">
        <v>1372</v>
      </c>
      <c r="H2619">
        <v>27</v>
      </c>
      <c r="I2619">
        <v>17</v>
      </c>
      <c r="P2619" s="4"/>
    </row>
    <row r="2620" spans="3:16" x14ac:dyDescent="0.3">
      <c r="C2620" t="s">
        <v>29</v>
      </c>
      <c r="D2620" t="s">
        <v>21</v>
      </c>
      <c r="E2620" t="s">
        <v>74</v>
      </c>
      <c r="F2620" s="3">
        <v>44854</v>
      </c>
      <c r="G2620" s="8">
        <v>30548</v>
      </c>
      <c r="H2620">
        <v>231</v>
      </c>
      <c r="I2620">
        <v>1091</v>
      </c>
      <c r="P2620" s="4"/>
    </row>
    <row r="2621" spans="3:16" x14ac:dyDescent="0.3">
      <c r="C2621" t="s">
        <v>30</v>
      </c>
      <c r="D2621" t="s">
        <v>20</v>
      </c>
      <c r="E2621" t="s">
        <v>66</v>
      </c>
      <c r="F2621" s="3">
        <v>44854</v>
      </c>
      <c r="G2621" s="8">
        <v>14980</v>
      </c>
      <c r="H2621">
        <v>84</v>
      </c>
      <c r="I2621">
        <v>130</v>
      </c>
      <c r="P2621" s="4"/>
    </row>
    <row r="2622" spans="3:16" x14ac:dyDescent="0.3">
      <c r="C2622" t="s">
        <v>40</v>
      </c>
      <c r="D2622" t="s">
        <v>19</v>
      </c>
      <c r="E2622" t="s">
        <v>66</v>
      </c>
      <c r="F2622" s="3">
        <v>44854</v>
      </c>
      <c r="G2622" s="8">
        <v>33012</v>
      </c>
      <c r="H2622">
        <v>74</v>
      </c>
      <c r="I2622">
        <v>331</v>
      </c>
      <c r="P2622" s="4"/>
    </row>
    <row r="2623" spans="3:16" x14ac:dyDescent="0.3">
      <c r="C2623" t="s">
        <v>37</v>
      </c>
      <c r="D2623" t="s">
        <v>23</v>
      </c>
      <c r="E2623" t="s">
        <v>60</v>
      </c>
      <c r="F2623" s="3">
        <v>44854</v>
      </c>
      <c r="G2623" s="8">
        <v>1064</v>
      </c>
      <c r="H2623">
        <v>303</v>
      </c>
      <c r="I2623">
        <v>19</v>
      </c>
      <c r="P2623" s="4"/>
    </row>
    <row r="2624" spans="3:16" x14ac:dyDescent="0.3">
      <c r="C2624" t="s">
        <v>46</v>
      </c>
      <c r="D2624" t="s">
        <v>23</v>
      </c>
      <c r="E2624" t="s">
        <v>60</v>
      </c>
      <c r="F2624" s="3">
        <v>44854</v>
      </c>
      <c r="G2624" s="8">
        <v>24612</v>
      </c>
      <c r="H2624">
        <v>214</v>
      </c>
      <c r="I2624">
        <v>684</v>
      </c>
      <c r="P2624" s="4"/>
    </row>
    <row r="2625" spans="3:16" x14ac:dyDescent="0.3">
      <c r="C2625" t="s">
        <v>42</v>
      </c>
      <c r="D2625" t="s">
        <v>19</v>
      </c>
      <c r="E2625" t="s">
        <v>59</v>
      </c>
      <c r="F2625" s="3">
        <v>44854</v>
      </c>
      <c r="G2625" s="8">
        <v>5012</v>
      </c>
      <c r="H2625">
        <v>24</v>
      </c>
      <c r="I2625">
        <v>90</v>
      </c>
      <c r="P2625" s="4"/>
    </row>
    <row r="2626" spans="3:16" x14ac:dyDescent="0.3">
      <c r="C2626" t="s">
        <v>46</v>
      </c>
      <c r="D2626" t="s">
        <v>20</v>
      </c>
      <c r="E2626" t="s">
        <v>64</v>
      </c>
      <c r="F2626" s="3">
        <v>44854</v>
      </c>
      <c r="G2626" s="8">
        <v>15008</v>
      </c>
      <c r="H2626">
        <v>284</v>
      </c>
      <c r="I2626">
        <v>122</v>
      </c>
      <c r="P2626" s="4"/>
    </row>
    <row r="2627" spans="3:16" x14ac:dyDescent="0.3">
      <c r="C2627" t="s">
        <v>41</v>
      </c>
      <c r="D2627" t="s">
        <v>21</v>
      </c>
      <c r="E2627" t="s">
        <v>71</v>
      </c>
      <c r="F2627" s="3">
        <v>44855</v>
      </c>
      <c r="G2627" s="8">
        <v>20580</v>
      </c>
      <c r="H2627">
        <v>170</v>
      </c>
      <c r="I2627">
        <v>286</v>
      </c>
      <c r="P2627" s="4"/>
    </row>
    <row r="2628" spans="3:16" x14ac:dyDescent="0.3">
      <c r="C2628" t="s">
        <v>41</v>
      </c>
      <c r="D2628" t="s">
        <v>23</v>
      </c>
      <c r="E2628" t="s">
        <v>71</v>
      </c>
      <c r="F2628" s="3">
        <v>44855</v>
      </c>
      <c r="G2628" s="8">
        <v>8624</v>
      </c>
      <c r="H2628">
        <v>72</v>
      </c>
      <c r="I2628">
        <v>90</v>
      </c>
      <c r="P2628" s="4"/>
    </row>
    <row r="2629" spans="3:16" x14ac:dyDescent="0.3">
      <c r="C2629" t="s">
        <v>50</v>
      </c>
      <c r="D2629" t="s">
        <v>23</v>
      </c>
      <c r="E2629" t="s">
        <v>53</v>
      </c>
      <c r="F2629" s="3">
        <v>44855</v>
      </c>
      <c r="G2629" s="8">
        <v>5152</v>
      </c>
      <c r="H2629">
        <v>348</v>
      </c>
      <c r="I2629">
        <v>108</v>
      </c>
      <c r="P2629" s="4"/>
    </row>
    <row r="2630" spans="3:16" x14ac:dyDescent="0.3">
      <c r="C2630" t="s">
        <v>47</v>
      </c>
      <c r="D2630" t="s">
        <v>25</v>
      </c>
      <c r="E2630" t="s">
        <v>74</v>
      </c>
      <c r="F2630" s="3">
        <v>44855</v>
      </c>
      <c r="G2630" s="8">
        <v>8932</v>
      </c>
      <c r="H2630">
        <v>162</v>
      </c>
      <c r="I2630">
        <v>224</v>
      </c>
      <c r="P2630" s="4"/>
    </row>
    <row r="2631" spans="3:16" x14ac:dyDescent="0.3">
      <c r="C2631" t="s">
        <v>50</v>
      </c>
      <c r="D2631" t="s">
        <v>19</v>
      </c>
      <c r="E2631" t="s">
        <v>67</v>
      </c>
      <c r="F2631" s="3">
        <v>44855</v>
      </c>
      <c r="G2631" s="8">
        <v>8624</v>
      </c>
      <c r="H2631">
        <v>292</v>
      </c>
      <c r="I2631">
        <v>154</v>
      </c>
      <c r="P2631" s="4"/>
    </row>
    <row r="2632" spans="3:16" x14ac:dyDescent="0.3">
      <c r="C2632" t="s">
        <v>33</v>
      </c>
      <c r="D2632" t="s">
        <v>21</v>
      </c>
      <c r="E2632" t="s">
        <v>67</v>
      </c>
      <c r="F2632" s="3">
        <v>44855</v>
      </c>
      <c r="G2632" s="8">
        <v>39480.000000000007</v>
      </c>
      <c r="H2632">
        <v>241</v>
      </c>
      <c r="I2632">
        <v>581</v>
      </c>
      <c r="P2632" s="4"/>
    </row>
    <row r="2633" spans="3:16" x14ac:dyDescent="0.3">
      <c r="C2633" t="s">
        <v>44</v>
      </c>
      <c r="D2633" t="s">
        <v>21</v>
      </c>
      <c r="E2633" t="s">
        <v>65</v>
      </c>
      <c r="F2633" s="3">
        <v>44855</v>
      </c>
      <c r="G2633" s="8">
        <v>36064</v>
      </c>
      <c r="H2633">
        <v>17</v>
      </c>
      <c r="I2633">
        <v>564</v>
      </c>
      <c r="P2633" s="4"/>
    </row>
    <row r="2634" spans="3:16" x14ac:dyDescent="0.3">
      <c r="C2634" t="s">
        <v>37</v>
      </c>
      <c r="D2634" t="s">
        <v>19</v>
      </c>
      <c r="E2634" t="s">
        <v>62</v>
      </c>
      <c r="F2634" s="3">
        <v>44855</v>
      </c>
      <c r="G2634" s="8">
        <v>25928</v>
      </c>
      <c r="H2634">
        <v>257</v>
      </c>
      <c r="I2634">
        <v>342</v>
      </c>
      <c r="P2634" s="4"/>
    </row>
    <row r="2635" spans="3:16" x14ac:dyDescent="0.3">
      <c r="C2635" t="s">
        <v>41</v>
      </c>
      <c r="D2635" t="s">
        <v>19</v>
      </c>
      <c r="E2635" t="s">
        <v>53</v>
      </c>
      <c r="F2635" s="3">
        <v>44855</v>
      </c>
      <c r="G2635" s="8">
        <v>33180</v>
      </c>
      <c r="H2635">
        <v>405</v>
      </c>
      <c r="I2635">
        <v>1383</v>
      </c>
      <c r="P2635" s="4"/>
    </row>
    <row r="2636" spans="3:16" x14ac:dyDescent="0.3">
      <c r="C2636" t="s">
        <v>35</v>
      </c>
      <c r="D2636" t="s">
        <v>22</v>
      </c>
      <c r="E2636" t="s">
        <v>55</v>
      </c>
      <c r="F2636" s="3">
        <v>44855</v>
      </c>
      <c r="G2636" s="8">
        <v>19320</v>
      </c>
      <c r="H2636">
        <v>154</v>
      </c>
      <c r="I2636">
        <v>202</v>
      </c>
      <c r="P2636" s="4"/>
    </row>
    <row r="2637" spans="3:16" x14ac:dyDescent="0.3">
      <c r="C2637" t="s">
        <v>28</v>
      </c>
      <c r="D2637" t="s">
        <v>25</v>
      </c>
      <c r="E2637" t="s">
        <v>59</v>
      </c>
      <c r="F2637" s="3">
        <v>44855</v>
      </c>
      <c r="G2637" s="8">
        <v>16100</v>
      </c>
      <c r="H2637">
        <v>152</v>
      </c>
      <c r="I2637">
        <v>288</v>
      </c>
      <c r="P2637" s="4"/>
    </row>
    <row r="2638" spans="3:16" x14ac:dyDescent="0.3">
      <c r="C2638" t="s">
        <v>42</v>
      </c>
      <c r="D2638" t="s">
        <v>23</v>
      </c>
      <c r="E2638" t="s">
        <v>53</v>
      </c>
      <c r="F2638" s="3">
        <v>44855</v>
      </c>
      <c r="G2638" s="8">
        <v>5236</v>
      </c>
      <c r="H2638">
        <v>421</v>
      </c>
      <c r="I2638">
        <v>94</v>
      </c>
      <c r="P2638" s="4"/>
    </row>
    <row r="2639" spans="3:16" x14ac:dyDescent="0.3">
      <c r="C2639" t="s">
        <v>50</v>
      </c>
      <c r="D2639" t="s">
        <v>22</v>
      </c>
      <c r="E2639" t="s">
        <v>59</v>
      </c>
      <c r="F2639" s="3">
        <v>44855</v>
      </c>
      <c r="G2639" s="8">
        <v>19880</v>
      </c>
      <c r="H2639">
        <v>17</v>
      </c>
      <c r="I2639">
        <v>277</v>
      </c>
      <c r="P2639" s="4"/>
    </row>
    <row r="2640" spans="3:16" x14ac:dyDescent="0.3">
      <c r="C2640" t="s">
        <v>44</v>
      </c>
      <c r="D2640" t="s">
        <v>25</v>
      </c>
      <c r="E2640" t="s">
        <v>58</v>
      </c>
      <c r="F2640" s="3">
        <v>44855</v>
      </c>
      <c r="G2640" s="8">
        <v>16520</v>
      </c>
      <c r="H2640">
        <v>61</v>
      </c>
      <c r="I2640">
        <v>207</v>
      </c>
      <c r="P2640" s="4"/>
    </row>
    <row r="2641" spans="3:16" x14ac:dyDescent="0.3">
      <c r="C2641" t="s">
        <v>44</v>
      </c>
      <c r="D2641" t="s">
        <v>22</v>
      </c>
      <c r="E2641" t="s">
        <v>71</v>
      </c>
      <c r="F2641" s="3">
        <v>44855</v>
      </c>
      <c r="G2641" s="8">
        <v>18956</v>
      </c>
      <c r="H2641">
        <v>180</v>
      </c>
      <c r="I2641">
        <v>226</v>
      </c>
      <c r="P2641" s="4"/>
    </row>
    <row r="2642" spans="3:16" x14ac:dyDescent="0.3">
      <c r="C2642" t="s">
        <v>30</v>
      </c>
      <c r="D2642" t="s">
        <v>22</v>
      </c>
      <c r="E2642" t="s">
        <v>71</v>
      </c>
      <c r="F2642" s="3">
        <v>44856</v>
      </c>
      <c r="G2642" s="8">
        <v>54180</v>
      </c>
      <c r="H2642">
        <v>69</v>
      </c>
      <c r="I2642">
        <v>847</v>
      </c>
      <c r="P2642" s="4"/>
    </row>
    <row r="2643" spans="3:16" x14ac:dyDescent="0.3">
      <c r="C2643" t="s">
        <v>41</v>
      </c>
      <c r="D2643" t="s">
        <v>23</v>
      </c>
      <c r="E2643" t="s">
        <v>55</v>
      </c>
      <c r="F2643" s="3">
        <v>44856</v>
      </c>
      <c r="G2643" s="8">
        <v>26460</v>
      </c>
      <c r="H2643">
        <v>473</v>
      </c>
      <c r="I2643">
        <v>331</v>
      </c>
      <c r="P2643" s="4"/>
    </row>
    <row r="2644" spans="3:16" x14ac:dyDescent="0.3">
      <c r="C2644" t="s">
        <v>41</v>
      </c>
      <c r="D2644" t="s">
        <v>23</v>
      </c>
      <c r="E2644" t="s">
        <v>57</v>
      </c>
      <c r="F2644" s="3">
        <v>44856</v>
      </c>
      <c r="G2644" s="8">
        <v>40404</v>
      </c>
      <c r="H2644">
        <v>287</v>
      </c>
      <c r="I2644">
        <v>481</v>
      </c>
      <c r="P2644" s="4"/>
    </row>
    <row r="2645" spans="3:16" x14ac:dyDescent="0.3">
      <c r="C2645" t="s">
        <v>35</v>
      </c>
      <c r="D2645" t="s">
        <v>21</v>
      </c>
      <c r="E2645" t="s">
        <v>61</v>
      </c>
      <c r="F2645" s="3">
        <v>44856</v>
      </c>
      <c r="G2645" s="8">
        <v>2156</v>
      </c>
      <c r="H2645">
        <v>44</v>
      </c>
      <c r="I2645">
        <v>34</v>
      </c>
      <c r="P2645" s="4"/>
    </row>
    <row r="2646" spans="3:16" x14ac:dyDescent="0.3">
      <c r="C2646" t="s">
        <v>30</v>
      </c>
      <c r="D2646" t="s">
        <v>25</v>
      </c>
      <c r="E2646" t="s">
        <v>59</v>
      </c>
      <c r="F2646" s="3">
        <v>44856</v>
      </c>
      <c r="G2646" s="8">
        <v>19180</v>
      </c>
      <c r="H2646">
        <v>227</v>
      </c>
      <c r="I2646">
        <v>343</v>
      </c>
      <c r="P2646" s="4"/>
    </row>
    <row r="2647" spans="3:16" x14ac:dyDescent="0.3">
      <c r="C2647" t="s">
        <v>47</v>
      </c>
      <c r="D2647" t="s">
        <v>23</v>
      </c>
      <c r="E2647" t="s">
        <v>65</v>
      </c>
      <c r="F2647" s="3">
        <v>44856</v>
      </c>
      <c r="G2647" s="8">
        <v>3332</v>
      </c>
      <c r="H2647">
        <v>40</v>
      </c>
      <c r="I2647">
        <v>65</v>
      </c>
      <c r="P2647" s="4"/>
    </row>
    <row r="2648" spans="3:16" x14ac:dyDescent="0.3">
      <c r="C2648" t="s">
        <v>29</v>
      </c>
      <c r="D2648" t="s">
        <v>21</v>
      </c>
      <c r="E2648" t="s">
        <v>55</v>
      </c>
      <c r="F2648" s="3">
        <v>44856</v>
      </c>
      <c r="G2648" s="8">
        <v>9436</v>
      </c>
      <c r="H2648">
        <v>35</v>
      </c>
      <c r="I2648">
        <v>91</v>
      </c>
      <c r="P2648" s="4"/>
    </row>
    <row r="2649" spans="3:16" x14ac:dyDescent="0.3">
      <c r="C2649" t="s">
        <v>42</v>
      </c>
      <c r="D2649" t="s">
        <v>22</v>
      </c>
      <c r="E2649" t="s">
        <v>57</v>
      </c>
      <c r="F2649" s="3">
        <v>44856</v>
      </c>
      <c r="G2649" s="8">
        <v>5936</v>
      </c>
      <c r="H2649">
        <v>75</v>
      </c>
      <c r="I2649">
        <v>93</v>
      </c>
      <c r="P2649" s="4"/>
    </row>
    <row r="2650" spans="3:16" x14ac:dyDescent="0.3">
      <c r="C2650" t="s">
        <v>47</v>
      </c>
      <c r="D2650" t="s">
        <v>25</v>
      </c>
      <c r="E2650" t="s">
        <v>64</v>
      </c>
      <c r="F2650" s="3">
        <v>44856</v>
      </c>
      <c r="G2650" s="8">
        <v>57512</v>
      </c>
      <c r="H2650">
        <v>150</v>
      </c>
      <c r="I2650">
        <v>533</v>
      </c>
      <c r="P2650" s="4"/>
    </row>
    <row r="2651" spans="3:16" x14ac:dyDescent="0.3">
      <c r="C2651" t="s">
        <v>35</v>
      </c>
      <c r="D2651" t="s">
        <v>21</v>
      </c>
      <c r="E2651" t="s">
        <v>70</v>
      </c>
      <c r="F2651" s="3">
        <v>44856</v>
      </c>
      <c r="G2651" s="8">
        <v>44156</v>
      </c>
      <c r="H2651">
        <v>87</v>
      </c>
      <c r="I2651">
        <v>614</v>
      </c>
      <c r="P2651" s="4"/>
    </row>
    <row r="2652" spans="3:16" x14ac:dyDescent="0.3">
      <c r="C2652" t="s">
        <v>35</v>
      </c>
      <c r="D2652" t="s">
        <v>19</v>
      </c>
      <c r="E2652" t="s">
        <v>62</v>
      </c>
      <c r="F2652" s="3">
        <v>44856</v>
      </c>
      <c r="G2652" s="8">
        <v>4872</v>
      </c>
      <c r="H2652">
        <v>310</v>
      </c>
      <c r="I2652">
        <v>77</v>
      </c>
      <c r="P2652" s="4"/>
    </row>
    <row r="2653" spans="3:16" x14ac:dyDescent="0.3">
      <c r="C2653" t="s">
        <v>33</v>
      </c>
      <c r="D2653" t="s">
        <v>22</v>
      </c>
      <c r="E2653" t="s">
        <v>68</v>
      </c>
      <c r="F2653" s="3">
        <v>44856</v>
      </c>
      <c r="G2653" s="8">
        <v>20468</v>
      </c>
      <c r="H2653">
        <v>149</v>
      </c>
      <c r="I2653">
        <v>214</v>
      </c>
      <c r="P2653" s="4"/>
    </row>
    <row r="2654" spans="3:16" x14ac:dyDescent="0.3">
      <c r="C2654" t="s">
        <v>45</v>
      </c>
      <c r="D2654" t="s">
        <v>20</v>
      </c>
      <c r="E2654" t="s">
        <v>68</v>
      </c>
      <c r="F2654" s="3">
        <v>44856</v>
      </c>
      <c r="G2654" s="8">
        <v>1876.0000000000002</v>
      </c>
      <c r="H2654">
        <v>359</v>
      </c>
      <c r="I2654">
        <v>25</v>
      </c>
      <c r="P2654" s="4"/>
    </row>
    <row r="2655" spans="3:16" x14ac:dyDescent="0.3">
      <c r="C2655" t="s">
        <v>32</v>
      </c>
      <c r="D2655" t="s">
        <v>25</v>
      </c>
      <c r="E2655" t="s">
        <v>61</v>
      </c>
      <c r="F2655" s="3">
        <v>44856</v>
      </c>
      <c r="G2655" s="8">
        <v>7224</v>
      </c>
      <c r="H2655">
        <v>8</v>
      </c>
      <c r="I2655">
        <v>113</v>
      </c>
      <c r="P2655" s="4"/>
    </row>
    <row r="2656" spans="3:16" x14ac:dyDescent="0.3">
      <c r="C2656" t="s">
        <v>48</v>
      </c>
      <c r="D2656" t="s">
        <v>20</v>
      </c>
      <c r="E2656" t="s">
        <v>64</v>
      </c>
      <c r="F2656" s="3">
        <v>44856</v>
      </c>
      <c r="G2656" s="8">
        <v>18956</v>
      </c>
      <c r="H2656">
        <v>90</v>
      </c>
      <c r="I2656">
        <v>149</v>
      </c>
      <c r="P2656" s="4"/>
    </row>
    <row r="2657" spans="3:16" x14ac:dyDescent="0.3">
      <c r="C2657" t="s">
        <v>30</v>
      </c>
      <c r="D2657" t="s">
        <v>20</v>
      </c>
      <c r="E2657" t="s">
        <v>65</v>
      </c>
      <c r="F2657" s="3">
        <v>44859</v>
      </c>
      <c r="G2657" s="8">
        <v>16212</v>
      </c>
      <c r="H2657">
        <v>131</v>
      </c>
      <c r="I2657">
        <v>271</v>
      </c>
      <c r="P2657" s="4"/>
    </row>
    <row r="2658" spans="3:16" x14ac:dyDescent="0.3">
      <c r="C2658" t="s">
        <v>50</v>
      </c>
      <c r="D2658" t="s">
        <v>19</v>
      </c>
      <c r="E2658" t="s">
        <v>63</v>
      </c>
      <c r="F2658" s="3">
        <v>44859</v>
      </c>
      <c r="G2658" s="8">
        <v>13412</v>
      </c>
      <c r="H2658">
        <v>245</v>
      </c>
      <c r="I2658">
        <v>112</v>
      </c>
      <c r="P2658" s="4"/>
    </row>
    <row r="2659" spans="3:16" x14ac:dyDescent="0.3">
      <c r="C2659" t="s">
        <v>37</v>
      </c>
      <c r="D2659" t="s">
        <v>25</v>
      </c>
      <c r="E2659" t="s">
        <v>60</v>
      </c>
      <c r="F2659" s="3">
        <v>44859</v>
      </c>
      <c r="G2659" s="8">
        <v>40320</v>
      </c>
      <c r="H2659">
        <v>179</v>
      </c>
      <c r="I2659">
        <v>1008</v>
      </c>
      <c r="P2659" s="4"/>
    </row>
    <row r="2660" spans="3:16" x14ac:dyDescent="0.3">
      <c r="C2660" t="s">
        <v>44</v>
      </c>
      <c r="D2660" t="s">
        <v>19</v>
      </c>
      <c r="E2660" t="s">
        <v>54</v>
      </c>
      <c r="F2660" s="3">
        <v>44859</v>
      </c>
      <c r="G2660" s="8">
        <v>13468</v>
      </c>
      <c r="H2660">
        <v>6</v>
      </c>
      <c r="I2660">
        <v>117</v>
      </c>
      <c r="P2660" s="4"/>
    </row>
    <row r="2661" spans="3:16" x14ac:dyDescent="0.3">
      <c r="C2661" t="s">
        <v>28</v>
      </c>
      <c r="D2661" t="s">
        <v>19</v>
      </c>
      <c r="E2661" t="s">
        <v>59</v>
      </c>
      <c r="F2661" s="3">
        <v>44859</v>
      </c>
      <c r="G2661" s="8">
        <v>16044.000000000002</v>
      </c>
      <c r="H2661">
        <v>65</v>
      </c>
      <c r="I2661">
        <v>236</v>
      </c>
      <c r="P2661" s="4"/>
    </row>
    <row r="2662" spans="3:16" x14ac:dyDescent="0.3">
      <c r="C2662" t="s">
        <v>30</v>
      </c>
      <c r="D2662" t="s">
        <v>23</v>
      </c>
      <c r="E2662" t="s">
        <v>70</v>
      </c>
      <c r="F2662" s="3">
        <v>44859</v>
      </c>
      <c r="G2662" s="8">
        <v>90860</v>
      </c>
      <c r="H2662">
        <v>16</v>
      </c>
      <c r="I2662">
        <v>1420</v>
      </c>
      <c r="P2662" s="4"/>
    </row>
    <row r="2663" spans="3:16" x14ac:dyDescent="0.3">
      <c r="C2663" t="s">
        <v>30</v>
      </c>
      <c r="D2663" t="s">
        <v>19</v>
      </c>
      <c r="E2663" t="s">
        <v>70</v>
      </c>
      <c r="F2663" s="3">
        <v>44859</v>
      </c>
      <c r="G2663" s="8">
        <v>10332</v>
      </c>
      <c r="H2663">
        <v>193</v>
      </c>
      <c r="I2663">
        <v>152</v>
      </c>
      <c r="P2663" s="4"/>
    </row>
    <row r="2664" spans="3:16" x14ac:dyDescent="0.3">
      <c r="C2664" t="s">
        <v>47</v>
      </c>
      <c r="D2664" t="s">
        <v>20</v>
      </c>
      <c r="E2664" t="s">
        <v>71</v>
      </c>
      <c r="F2664" s="3">
        <v>44859</v>
      </c>
      <c r="G2664" s="8">
        <v>50148</v>
      </c>
      <c r="H2664">
        <v>243</v>
      </c>
      <c r="I2664">
        <v>738</v>
      </c>
      <c r="P2664" s="4"/>
    </row>
    <row r="2665" spans="3:16" x14ac:dyDescent="0.3">
      <c r="C2665" t="s">
        <v>31</v>
      </c>
      <c r="D2665" t="s">
        <v>19</v>
      </c>
      <c r="E2665" t="s">
        <v>67</v>
      </c>
      <c r="F2665" s="3">
        <v>44859</v>
      </c>
      <c r="G2665" s="8">
        <v>26348</v>
      </c>
      <c r="H2665">
        <v>170</v>
      </c>
      <c r="I2665">
        <v>330</v>
      </c>
      <c r="P2665" s="4"/>
    </row>
    <row r="2666" spans="3:16" x14ac:dyDescent="0.3">
      <c r="C2666" t="s">
        <v>50</v>
      </c>
      <c r="D2666" t="s">
        <v>21</v>
      </c>
      <c r="E2666" t="s">
        <v>74</v>
      </c>
      <c r="F2666" s="3">
        <v>44859</v>
      </c>
      <c r="G2666" s="8">
        <v>224</v>
      </c>
      <c r="H2666">
        <v>123</v>
      </c>
      <c r="I2666">
        <v>6</v>
      </c>
      <c r="P2666" s="4"/>
    </row>
    <row r="2667" spans="3:16" x14ac:dyDescent="0.3">
      <c r="C2667" t="s">
        <v>43</v>
      </c>
      <c r="D2667" t="s">
        <v>19</v>
      </c>
      <c r="E2667" t="s">
        <v>58</v>
      </c>
      <c r="F2667" s="3">
        <v>44859</v>
      </c>
      <c r="G2667" s="8">
        <v>20496</v>
      </c>
      <c r="H2667">
        <v>206</v>
      </c>
      <c r="I2667">
        <v>285</v>
      </c>
      <c r="P2667" s="4"/>
    </row>
    <row r="2668" spans="3:16" x14ac:dyDescent="0.3">
      <c r="C2668" t="s">
        <v>52</v>
      </c>
      <c r="D2668" t="s">
        <v>21</v>
      </c>
      <c r="E2668" t="s">
        <v>57</v>
      </c>
      <c r="F2668" s="3">
        <v>44859</v>
      </c>
      <c r="G2668" s="8">
        <v>19880</v>
      </c>
      <c r="H2668">
        <v>182</v>
      </c>
      <c r="I2668">
        <v>311</v>
      </c>
      <c r="P2668" s="4"/>
    </row>
    <row r="2669" spans="3:16" x14ac:dyDescent="0.3">
      <c r="C2669" t="s">
        <v>43</v>
      </c>
      <c r="D2669" t="s">
        <v>25</v>
      </c>
      <c r="E2669" t="s">
        <v>60</v>
      </c>
      <c r="F2669" s="3">
        <v>44859</v>
      </c>
      <c r="G2669" s="8">
        <v>3808</v>
      </c>
      <c r="H2669">
        <v>401</v>
      </c>
      <c r="I2669">
        <v>74</v>
      </c>
      <c r="P2669" s="4"/>
    </row>
    <row r="2670" spans="3:16" x14ac:dyDescent="0.3">
      <c r="C2670" t="s">
        <v>38</v>
      </c>
      <c r="D2670" t="s">
        <v>22</v>
      </c>
      <c r="E2670" t="s">
        <v>63</v>
      </c>
      <c r="F2670" s="3">
        <v>44859</v>
      </c>
      <c r="G2670" s="8">
        <v>33460</v>
      </c>
      <c r="H2670">
        <v>60</v>
      </c>
      <c r="I2670">
        <v>349</v>
      </c>
      <c r="P2670" s="4"/>
    </row>
    <row r="2671" spans="3:16" x14ac:dyDescent="0.3">
      <c r="C2671" t="s">
        <v>51</v>
      </c>
      <c r="D2671" t="s">
        <v>19</v>
      </c>
      <c r="E2671" t="s">
        <v>53</v>
      </c>
      <c r="F2671" s="3">
        <v>44859</v>
      </c>
      <c r="G2671" s="8">
        <v>28868.000000000004</v>
      </c>
      <c r="H2671">
        <v>219</v>
      </c>
      <c r="I2671">
        <v>722</v>
      </c>
      <c r="P2671" s="4"/>
    </row>
    <row r="2672" spans="3:16" x14ac:dyDescent="0.3">
      <c r="C2672" t="s">
        <v>44</v>
      </c>
      <c r="D2672" t="s">
        <v>20</v>
      </c>
      <c r="E2672" t="s">
        <v>72</v>
      </c>
      <c r="F2672" s="3">
        <v>44859</v>
      </c>
      <c r="G2672" s="8">
        <v>32088</v>
      </c>
      <c r="H2672">
        <v>389</v>
      </c>
      <c r="I2672">
        <v>502</v>
      </c>
      <c r="P2672" s="4"/>
    </row>
    <row r="2673" spans="3:16" x14ac:dyDescent="0.3">
      <c r="C2673" t="s">
        <v>34</v>
      </c>
      <c r="D2673" t="s">
        <v>22</v>
      </c>
      <c r="E2673" t="s">
        <v>57</v>
      </c>
      <c r="F2673" s="3">
        <v>44859</v>
      </c>
      <c r="G2673" s="8">
        <v>13440</v>
      </c>
      <c r="H2673">
        <v>3</v>
      </c>
      <c r="I2673">
        <v>198</v>
      </c>
      <c r="P2673" s="4"/>
    </row>
    <row r="2674" spans="3:16" x14ac:dyDescent="0.3">
      <c r="C2674" t="s">
        <v>38</v>
      </c>
      <c r="D2674" t="s">
        <v>23</v>
      </c>
      <c r="E2674" t="s">
        <v>58</v>
      </c>
      <c r="F2674" s="3">
        <v>44860</v>
      </c>
      <c r="G2674" s="8">
        <v>39900</v>
      </c>
      <c r="H2674">
        <v>65</v>
      </c>
      <c r="I2674">
        <v>768</v>
      </c>
      <c r="P2674" s="4"/>
    </row>
    <row r="2675" spans="3:16" x14ac:dyDescent="0.3">
      <c r="C2675" t="s">
        <v>50</v>
      </c>
      <c r="D2675" t="s">
        <v>21</v>
      </c>
      <c r="E2675" t="s">
        <v>67</v>
      </c>
      <c r="F2675" s="3">
        <v>44860</v>
      </c>
      <c r="G2675" s="8">
        <v>24696</v>
      </c>
      <c r="H2675">
        <v>184</v>
      </c>
      <c r="I2675">
        <v>441</v>
      </c>
      <c r="P2675" s="4"/>
    </row>
    <row r="2676" spans="3:16" x14ac:dyDescent="0.3">
      <c r="C2676" t="s">
        <v>32</v>
      </c>
      <c r="D2676" t="s">
        <v>23</v>
      </c>
      <c r="E2676" t="s">
        <v>58</v>
      </c>
      <c r="F2676" s="3">
        <v>44860</v>
      </c>
      <c r="G2676" s="8">
        <v>9940</v>
      </c>
      <c r="H2676">
        <v>234</v>
      </c>
      <c r="I2676">
        <v>125</v>
      </c>
      <c r="P2676" s="4"/>
    </row>
    <row r="2677" spans="3:16" x14ac:dyDescent="0.3">
      <c r="C2677" t="s">
        <v>37</v>
      </c>
      <c r="D2677" t="s">
        <v>25</v>
      </c>
      <c r="E2677" t="s">
        <v>63</v>
      </c>
      <c r="F2677" s="3">
        <v>44860</v>
      </c>
      <c r="G2677" s="8">
        <v>38416</v>
      </c>
      <c r="H2677">
        <v>49</v>
      </c>
      <c r="I2677">
        <v>343</v>
      </c>
      <c r="P2677" s="4"/>
    </row>
    <row r="2678" spans="3:16" x14ac:dyDescent="0.3">
      <c r="C2678" t="s">
        <v>35</v>
      </c>
      <c r="D2678" t="s">
        <v>19</v>
      </c>
      <c r="E2678" t="s">
        <v>65</v>
      </c>
      <c r="F2678" s="3">
        <v>44860</v>
      </c>
      <c r="G2678" s="8">
        <v>5096</v>
      </c>
      <c r="H2678">
        <v>209</v>
      </c>
      <c r="I2678">
        <v>116</v>
      </c>
      <c r="P2678" s="4"/>
    </row>
    <row r="2679" spans="3:16" x14ac:dyDescent="0.3">
      <c r="C2679" t="s">
        <v>38</v>
      </c>
      <c r="D2679" t="s">
        <v>22</v>
      </c>
      <c r="E2679" t="s">
        <v>60</v>
      </c>
      <c r="F2679" s="3">
        <v>44860</v>
      </c>
      <c r="G2679" s="8">
        <v>27663.999999999996</v>
      </c>
      <c r="H2679">
        <v>350</v>
      </c>
      <c r="I2679">
        <v>692</v>
      </c>
      <c r="P2679" s="4"/>
    </row>
    <row r="2680" spans="3:16" x14ac:dyDescent="0.3">
      <c r="C2680" t="s">
        <v>49</v>
      </c>
      <c r="D2680" t="s">
        <v>22</v>
      </c>
      <c r="E2680" t="s">
        <v>58</v>
      </c>
      <c r="F2680" s="3">
        <v>44860</v>
      </c>
      <c r="G2680" s="8">
        <v>42728</v>
      </c>
      <c r="H2680">
        <v>8</v>
      </c>
      <c r="I2680">
        <v>629</v>
      </c>
      <c r="P2680" s="4"/>
    </row>
    <row r="2681" spans="3:16" x14ac:dyDescent="0.3">
      <c r="C2681" t="s">
        <v>29</v>
      </c>
      <c r="D2681" t="s">
        <v>20</v>
      </c>
      <c r="E2681" t="s">
        <v>62</v>
      </c>
      <c r="F2681" s="3">
        <v>44860</v>
      </c>
      <c r="G2681" s="8">
        <v>8092</v>
      </c>
      <c r="H2681">
        <v>240</v>
      </c>
      <c r="I2681">
        <v>145</v>
      </c>
      <c r="P2681" s="4"/>
    </row>
    <row r="2682" spans="3:16" x14ac:dyDescent="0.3">
      <c r="C2682" t="s">
        <v>33</v>
      </c>
      <c r="D2682" t="s">
        <v>20</v>
      </c>
      <c r="E2682" t="s">
        <v>67</v>
      </c>
      <c r="F2682" s="3">
        <v>44860</v>
      </c>
      <c r="G2682" s="8">
        <v>24136</v>
      </c>
      <c r="H2682">
        <v>224</v>
      </c>
      <c r="I2682">
        <v>355</v>
      </c>
      <c r="P2682" s="4"/>
    </row>
    <row r="2683" spans="3:16" x14ac:dyDescent="0.3">
      <c r="C2683" t="s">
        <v>44</v>
      </c>
      <c r="D2683" t="s">
        <v>21</v>
      </c>
      <c r="E2683" t="s">
        <v>72</v>
      </c>
      <c r="F2683" s="3">
        <v>44860</v>
      </c>
      <c r="G2683" s="8">
        <v>2408</v>
      </c>
      <c r="H2683">
        <v>107</v>
      </c>
      <c r="I2683">
        <v>67</v>
      </c>
      <c r="P2683" s="4"/>
    </row>
    <row r="2684" spans="3:16" x14ac:dyDescent="0.3">
      <c r="C2684" t="s">
        <v>28</v>
      </c>
      <c r="D2684" t="s">
        <v>21</v>
      </c>
      <c r="E2684" t="s">
        <v>61</v>
      </c>
      <c r="F2684" s="3">
        <v>44860</v>
      </c>
      <c r="G2684" s="8">
        <v>15456</v>
      </c>
      <c r="H2684">
        <v>80</v>
      </c>
      <c r="I2684">
        <v>298</v>
      </c>
      <c r="P2684" s="4"/>
    </row>
    <row r="2685" spans="3:16" x14ac:dyDescent="0.3">
      <c r="C2685" t="s">
        <v>50</v>
      </c>
      <c r="D2685" t="s">
        <v>22</v>
      </c>
      <c r="E2685" t="s">
        <v>71</v>
      </c>
      <c r="F2685" s="3">
        <v>44860</v>
      </c>
      <c r="G2685" s="8">
        <v>32228</v>
      </c>
      <c r="H2685">
        <v>2</v>
      </c>
      <c r="I2685">
        <v>504</v>
      </c>
      <c r="P2685" s="4"/>
    </row>
    <row r="2686" spans="3:16" x14ac:dyDescent="0.3">
      <c r="C2686" t="s">
        <v>46</v>
      </c>
      <c r="D2686" t="s">
        <v>20</v>
      </c>
      <c r="E2686" t="s">
        <v>69</v>
      </c>
      <c r="F2686" s="3">
        <v>44860</v>
      </c>
      <c r="G2686" s="8">
        <v>56000</v>
      </c>
      <c r="H2686">
        <v>183</v>
      </c>
      <c r="I2686">
        <v>438</v>
      </c>
      <c r="P2686" s="4"/>
    </row>
    <row r="2687" spans="3:16" x14ac:dyDescent="0.3">
      <c r="C2687" t="s">
        <v>52</v>
      </c>
      <c r="D2687" t="s">
        <v>25</v>
      </c>
      <c r="E2687" t="s">
        <v>59</v>
      </c>
      <c r="F2687" s="3">
        <v>44860</v>
      </c>
      <c r="G2687" s="8">
        <v>30995.999999999996</v>
      </c>
      <c r="H2687">
        <v>75</v>
      </c>
      <c r="I2687">
        <v>775</v>
      </c>
      <c r="P2687" s="4"/>
    </row>
    <row r="2688" spans="3:16" x14ac:dyDescent="0.3">
      <c r="C2688" t="s">
        <v>36</v>
      </c>
      <c r="D2688" t="s">
        <v>20</v>
      </c>
      <c r="E2688" t="s">
        <v>58</v>
      </c>
      <c r="F2688" s="3">
        <v>44860</v>
      </c>
      <c r="G2688" s="8">
        <v>1120</v>
      </c>
      <c r="H2688">
        <v>378</v>
      </c>
      <c r="I2688">
        <v>19</v>
      </c>
      <c r="P2688" s="4"/>
    </row>
    <row r="2689" spans="3:16" x14ac:dyDescent="0.3">
      <c r="C2689" t="s">
        <v>38</v>
      </c>
      <c r="D2689" t="s">
        <v>22</v>
      </c>
      <c r="E2689" t="s">
        <v>67</v>
      </c>
      <c r="F2689" s="3">
        <v>44860</v>
      </c>
      <c r="G2689" s="8">
        <v>2492</v>
      </c>
      <c r="H2689">
        <v>102</v>
      </c>
      <c r="I2689">
        <v>30</v>
      </c>
      <c r="P2689" s="4"/>
    </row>
    <row r="2690" spans="3:16" x14ac:dyDescent="0.3">
      <c r="C2690" t="s">
        <v>36</v>
      </c>
      <c r="D2690" t="s">
        <v>22</v>
      </c>
      <c r="E2690" t="s">
        <v>73</v>
      </c>
      <c r="F2690" s="3">
        <v>44861</v>
      </c>
      <c r="G2690" s="8">
        <v>26516</v>
      </c>
      <c r="H2690">
        <v>401</v>
      </c>
      <c r="I2690">
        <v>277</v>
      </c>
      <c r="P2690" s="4"/>
    </row>
    <row r="2691" spans="3:16" x14ac:dyDescent="0.3">
      <c r="C2691" t="s">
        <v>43</v>
      </c>
      <c r="D2691" t="s">
        <v>19</v>
      </c>
      <c r="E2691" t="s">
        <v>56</v>
      </c>
      <c r="F2691" s="3">
        <v>44861</v>
      </c>
      <c r="G2691" s="8">
        <v>33572</v>
      </c>
      <c r="H2691">
        <v>100</v>
      </c>
      <c r="I2691">
        <v>365</v>
      </c>
      <c r="P2691" s="4"/>
    </row>
    <row r="2692" spans="3:16" x14ac:dyDescent="0.3">
      <c r="C2692" t="s">
        <v>34</v>
      </c>
      <c r="D2692" t="s">
        <v>21</v>
      </c>
      <c r="E2692" t="s">
        <v>55</v>
      </c>
      <c r="F2692" s="3">
        <v>44861</v>
      </c>
      <c r="G2692" s="8">
        <v>38584</v>
      </c>
      <c r="H2692">
        <v>528</v>
      </c>
      <c r="I2692">
        <v>420</v>
      </c>
      <c r="P2692" s="4"/>
    </row>
    <row r="2693" spans="3:16" x14ac:dyDescent="0.3">
      <c r="C2693" t="s">
        <v>51</v>
      </c>
      <c r="D2693" t="s">
        <v>22</v>
      </c>
      <c r="E2693" t="s">
        <v>74</v>
      </c>
      <c r="F2693" s="3">
        <v>44861</v>
      </c>
      <c r="G2693" s="8">
        <v>35168</v>
      </c>
      <c r="H2693">
        <v>27</v>
      </c>
      <c r="I2693">
        <v>1256</v>
      </c>
      <c r="P2693" s="4"/>
    </row>
    <row r="2694" spans="3:16" x14ac:dyDescent="0.3">
      <c r="C2694" t="s">
        <v>30</v>
      </c>
      <c r="D2694" t="s">
        <v>23</v>
      </c>
      <c r="E2694" t="s">
        <v>65</v>
      </c>
      <c r="F2694" s="3">
        <v>44861</v>
      </c>
      <c r="G2694" s="8">
        <v>30492</v>
      </c>
      <c r="H2694">
        <v>96</v>
      </c>
      <c r="I2694">
        <v>693</v>
      </c>
      <c r="P2694" s="4"/>
    </row>
    <row r="2695" spans="3:16" x14ac:dyDescent="0.3">
      <c r="C2695" t="s">
        <v>35</v>
      </c>
      <c r="D2695" t="s">
        <v>20</v>
      </c>
      <c r="E2695" t="s">
        <v>64</v>
      </c>
      <c r="F2695" s="3">
        <v>44861</v>
      </c>
      <c r="G2695" s="8">
        <v>22400</v>
      </c>
      <c r="H2695">
        <v>176</v>
      </c>
      <c r="I2695">
        <v>187</v>
      </c>
      <c r="P2695" s="4"/>
    </row>
    <row r="2696" spans="3:16" x14ac:dyDescent="0.3">
      <c r="C2696" t="s">
        <v>43</v>
      </c>
      <c r="D2696" t="s">
        <v>20</v>
      </c>
      <c r="E2696" t="s">
        <v>74</v>
      </c>
      <c r="F2696" s="3">
        <v>44861</v>
      </c>
      <c r="G2696" s="8">
        <v>24304</v>
      </c>
      <c r="H2696">
        <v>59</v>
      </c>
      <c r="I2696">
        <v>868</v>
      </c>
      <c r="P2696" s="4"/>
    </row>
    <row r="2697" spans="3:16" x14ac:dyDescent="0.3">
      <c r="C2697" t="s">
        <v>49</v>
      </c>
      <c r="D2697" t="s">
        <v>21</v>
      </c>
      <c r="E2697" t="s">
        <v>57</v>
      </c>
      <c r="F2697" s="3">
        <v>44861</v>
      </c>
      <c r="G2697" s="8">
        <v>41076</v>
      </c>
      <c r="H2697">
        <v>32</v>
      </c>
      <c r="I2697">
        <v>514</v>
      </c>
      <c r="P2697" s="4"/>
    </row>
    <row r="2698" spans="3:16" x14ac:dyDescent="0.3">
      <c r="C2698" t="s">
        <v>45</v>
      </c>
      <c r="D2698" t="s">
        <v>23</v>
      </c>
      <c r="E2698" t="s">
        <v>57</v>
      </c>
      <c r="F2698" s="3">
        <v>44861</v>
      </c>
      <c r="G2698" s="8">
        <v>16576</v>
      </c>
      <c r="H2698">
        <v>177</v>
      </c>
      <c r="I2698">
        <v>189</v>
      </c>
      <c r="P2698" s="4"/>
    </row>
    <row r="2699" spans="3:16" x14ac:dyDescent="0.3">
      <c r="C2699" t="s">
        <v>51</v>
      </c>
      <c r="D2699" t="s">
        <v>23</v>
      </c>
      <c r="E2699" t="s">
        <v>59</v>
      </c>
      <c r="F2699" s="3">
        <v>44861</v>
      </c>
      <c r="G2699" s="8">
        <v>47180</v>
      </c>
      <c r="H2699">
        <v>86</v>
      </c>
      <c r="I2699">
        <v>562</v>
      </c>
      <c r="P2699" s="4"/>
    </row>
    <row r="2700" spans="3:16" x14ac:dyDescent="0.3">
      <c r="C2700" t="s">
        <v>34</v>
      </c>
      <c r="D2700" t="s">
        <v>19</v>
      </c>
      <c r="E2700" t="s">
        <v>64</v>
      </c>
      <c r="F2700" s="3">
        <v>44861</v>
      </c>
      <c r="G2700" s="8">
        <v>6076</v>
      </c>
      <c r="H2700">
        <v>76</v>
      </c>
      <c r="I2700">
        <v>57</v>
      </c>
      <c r="P2700" s="4"/>
    </row>
    <row r="2701" spans="3:16" x14ac:dyDescent="0.3">
      <c r="C2701" t="s">
        <v>51</v>
      </c>
      <c r="D2701" t="s">
        <v>25</v>
      </c>
      <c r="E2701" t="s">
        <v>59</v>
      </c>
      <c r="F2701" s="3">
        <v>44861</v>
      </c>
      <c r="G2701" s="8">
        <v>8484</v>
      </c>
      <c r="H2701">
        <v>388</v>
      </c>
      <c r="I2701">
        <v>152</v>
      </c>
      <c r="P2701" s="4"/>
    </row>
    <row r="2702" spans="3:16" x14ac:dyDescent="0.3">
      <c r="C2702" t="s">
        <v>33</v>
      </c>
      <c r="D2702" t="s">
        <v>21</v>
      </c>
      <c r="E2702" t="s">
        <v>71</v>
      </c>
      <c r="F2702" s="3">
        <v>44861</v>
      </c>
      <c r="G2702" s="8">
        <v>11032</v>
      </c>
      <c r="H2702">
        <v>30</v>
      </c>
      <c r="I2702">
        <v>173</v>
      </c>
      <c r="P2702" s="4"/>
    </row>
    <row r="2703" spans="3:16" x14ac:dyDescent="0.3">
      <c r="C2703" t="s">
        <v>43</v>
      </c>
      <c r="D2703" t="s">
        <v>23</v>
      </c>
      <c r="E2703" t="s">
        <v>71</v>
      </c>
      <c r="F2703" s="3">
        <v>44862</v>
      </c>
      <c r="G2703" s="8">
        <v>6075.9999999999991</v>
      </c>
      <c r="H2703">
        <v>231</v>
      </c>
      <c r="I2703">
        <v>90</v>
      </c>
      <c r="P2703" s="4"/>
    </row>
    <row r="2704" spans="3:16" x14ac:dyDescent="0.3">
      <c r="C2704" t="s">
        <v>51</v>
      </c>
      <c r="D2704" t="s">
        <v>21</v>
      </c>
      <c r="E2704" t="s">
        <v>72</v>
      </c>
      <c r="F2704" s="3">
        <v>44862</v>
      </c>
      <c r="G2704" s="8">
        <v>29708</v>
      </c>
      <c r="H2704">
        <v>10</v>
      </c>
      <c r="I2704">
        <v>676</v>
      </c>
      <c r="P2704" s="4"/>
    </row>
    <row r="2705" spans="3:16" x14ac:dyDescent="0.3">
      <c r="C2705" t="s">
        <v>33</v>
      </c>
      <c r="D2705" t="s">
        <v>20</v>
      </c>
      <c r="E2705" t="s">
        <v>66</v>
      </c>
      <c r="F2705" s="3">
        <v>44862</v>
      </c>
      <c r="G2705" s="8">
        <v>26600</v>
      </c>
      <c r="H2705">
        <v>22</v>
      </c>
      <c r="I2705">
        <v>247</v>
      </c>
      <c r="P2705" s="4"/>
    </row>
    <row r="2706" spans="3:16" x14ac:dyDescent="0.3">
      <c r="C2706" t="s">
        <v>41</v>
      </c>
      <c r="D2706" t="s">
        <v>20</v>
      </c>
      <c r="E2706" t="s">
        <v>53</v>
      </c>
      <c r="F2706" s="3">
        <v>44862</v>
      </c>
      <c r="G2706" s="8">
        <v>10080</v>
      </c>
      <c r="H2706">
        <v>351</v>
      </c>
      <c r="I2706">
        <v>194</v>
      </c>
      <c r="P2706" s="4"/>
    </row>
    <row r="2707" spans="3:16" x14ac:dyDescent="0.3">
      <c r="C2707" t="s">
        <v>44</v>
      </c>
      <c r="D2707" t="s">
        <v>23</v>
      </c>
      <c r="E2707" t="s">
        <v>74</v>
      </c>
      <c r="F2707" s="3">
        <v>44862</v>
      </c>
      <c r="G2707" s="8">
        <v>12040</v>
      </c>
      <c r="H2707">
        <v>171</v>
      </c>
      <c r="I2707">
        <v>232</v>
      </c>
      <c r="P2707" s="4"/>
    </row>
    <row r="2708" spans="3:16" x14ac:dyDescent="0.3">
      <c r="C2708" t="s">
        <v>48</v>
      </c>
      <c r="D2708" t="s">
        <v>20</v>
      </c>
      <c r="E2708" t="s">
        <v>67</v>
      </c>
      <c r="F2708" s="3">
        <v>44862</v>
      </c>
      <c r="G2708" s="8">
        <v>37156</v>
      </c>
      <c r="H2708">
        <v>204</v>
      </c>
      <c r="I2708">
        <v>517</v>
      </c>
      <c r="P2708" s="4"/>
    </row>
    <row r="2709" spans="3:16" x14ac:dyDescent="0.3">
      <c r="C2709" t="s">
        <v>46</v>
      </c>
      <c r="D2709" t="s">
        <v>20</v>
      </c>
      <c r="E2709" t="s">
        <v>56</v>
      </c>
      <c r="F2709" s="3">
        <v>44862</v>
      </c>
      <c r="G2709" s="8">
        <v>14224</v>
      </c>
      <c r="H2709">
        <v>232</v>
      </c>
      <c r="I2709">
        <v>149</v>
      </c>
      <c r="P2709" s="4"/>
    </row>
    <row r="2710" spans="3:16" x14ac:dyDescent="0.3">
      <c r="C2710" t="s">
        <v>42</v>
      </c>
      <c r="D2710" t="s">
        <v>19</v>
      </c>
      <c r="E2710" t="s">
        <v>73</v>
      </c>
      <c r="F2710" s="3">
        <v>44862</v>
      </c>
      <c r="G2710" s="8">
        <v>10556</v>
      </c>
      <c r="H2710">
        <v>23</v>
      </c>
      <c r="I2710">
        <v>91</v>
      </c>
      <c r="P2710" s="4"/>
    </row>
    <row r="2711" spans="3:16" x14ac:dyDescent="0.3">
      <c r="C2711" t="s">
        <v>33</v>
      </c>
      <c r="D2711" t="s">
        <v>21</v>
      </c>
      <c r="E2711" t="s">
        <v>57</v>
      </c>
      <c r="F2711" s="3">
        <v>44862</v>
      </c>
      <c r="G2711" s="8">
        <v>7056</v>
      </c>
      <c r="H2711">
        <v>204</v>
      </c>
      <c r="I2711">
        <v>89</v>
      </c>
      <c r="P2711" s="4"/>
    </row>
    <row r="2712" spans="3:16" x14ac:dyDescent="0.3">
      <c r="C2712" t="s">
        <v>44</v>
      </c>
      <c r="D2712" t="s">
        <v>23</v>
      </c>
      <c r="E2712" t="s">
        <v>68</v>
      </c>
      <c r="F2712" s="3">
        <v>44862</v>
      </c>
      <c r="G2712" s="8">
        <v>60760</v>
      </c>
      <c r="H2712">
        <v>66</v>
      </c>
      <c r="I2712">
        <v>691</v>
      </c>
      <c r="P2712" s="4"/>
    </row>
    <row r="2713" spans="3:16" x14ac:dyDescent="0.3">
      <c r="C2713" t="s">
        <v>48</v>
      </c>
      <c r="D2713" t="s">
        <v>23</v>
      </c>
      <c r="E2713" t="s">
        <v>71</v>
      </c>
      <c r="F2713" s="3">
        <v>44862</v>
      </c>
      <c r="G2713" s="8">
        <v>24836</v>
      </c>
      <c r="H2713">
        <v>79</v>
      </c>
      <c r="I2713">
        <v>389</v>
      </c>
      <c r="P2713" s="4"/>
    </row>
    <row r="2714" spans="3:16" x14ac:dyDescent="0.3">
      <c r="C2714" t="s">
        <v>30</v>
      </c>
      <c r="D2714" t="s">
        <v>25</v>
      </c>
      <c r="E2714" t="s">
        <v>66</v>
      </c>
      <c r="F2714" s="3">
        <v>44862</v>
      </c>
      <c r="G2714" s="8">
        <v>28112</v>
      </c>
      <c r="H2714">
        <v>131</v>
      </c>
      <c r="I2714">
        <v>282</v>
      </c>
      <c r="P2714" s="4"/>
    </row>
    <row r="2715" spans="3:16" x14ac:dyDescent="0.3">
      <c r="C2715" t="s">
        <v>41</v>
      </c>
      <c r="D2715" t="s">
        <v>23</v>
      </c>
      <c r="E2715" t="s">
        <v>67</v>
      </c>
      <c r="F2715" s="3">
        <v>44863</v>
      </c>
      <c r="G2715" s="8">
        <v>37072</v>
      </c>
      <c r="H2715">
        <v>46</v>
      </c>
      <c r="I2715">
        <v>618</v>
      </c>
      <c r="P2715" s="4"/>
    </row>
    <row r="2716" spans="3:16" x14ac:dyDescent="0.3">
      <c r="C2716" t="s">
        <v>29</v>
      </c>
      <c r="D2716" t="s">
        <v>25</v>
      </c>
      <c r="E2716" t="s">
        <v>68</v>
      </c>
      <c r="F2716" s="3">
        <v>44863</v>
      </c>
      <c r="G2716" s="8">
        <v>25172</v>
      </c>
      <c r="H2716">
        <v>157</v>
      </c>
      <c r="I2716">
        <v>243</v>
      </c>
      <c r="P2716" s="4"/>
    </row>
    <row r="2717" spans="3:16" x14ac:dyDescent="0.3">
      <c r="C2717" t="s">
        <v>38</v>
      </c>
      <c r="D2717" t="s">
        <v>20</v>
      </c>
      <c r="E2717" t="s">
        <v>53</v>
      </c>
      <c r="F2717" s="3">
        <v>44863</v>
      </c>
      <c r="G2717" s="8">
        <v>12124</v>
      </c>
      <c r="H2717">
        <v>265</v>
      </c>
      <c r="I2717">
        <v>337</v>
      </c>
      <c r="P2717" s="4"/>
    </row>
    <row r="2718" spans="3:16" x14ac:dyDescent="0.3">
      <c r="C2718" t="s">
        <v>36</v>
      </c>
      <c r="D2718" t="s">
        <v>19</v>
      </c>
      <c r="E2718" t="s">
        <v>64</v>
      </c>
      <c r="F2718" s="3">
        <v>44863</v>
      </c>
      <c r="G2718" s="8">
        <v>10332</v>
      </c>
      <c r="H2718">
        <v>127</v>
      </c>
      <c r="I2718">
        <v>100</v>
      </c>
      <c r="P2718" s="4"/>
    </row>
    <row r="2719" spans="3:16" x14ac:dyDescent="0.3">
      <c r="C2719" t="s">
        <v>45</v>
      </c>
      <c r="D2719" t="s">
        <v>20</v>
      </c>
      <c r="E2719" t="s">
        <v>62</v>
      </c>
      <c r="F2719" s="3">
        <v>44863</v>
      </c>
      <c r="G2719" s="8">
        <v>15400</v>
      </c>
      <c r="H2719">
        <v>8</v>
      </c>
      <c r="I2719">
        <v>214</v>
      </c>
      <c r="P2719" s="4"/>
    </row>
    <row r="2720" spans="3:16" x14ac:dyDescent="0.3">
      <c r="C2720" t="s">
        <v>52</v>
      </c>
      <c r="D2720" t="s">
        <v>25</v>
      </c>
      <c r="E2720" t="s">
        <v>53</v>
      </c>
      <c r="F2720" s="3">
        <v>44863</v>
      </c>
      <c r="G2720" s="8">
        <v>71120</v>
      </c>
      <c r="H2720">
        <v>68</v>
      </c>
      <c r="I2720">
        <v>1368</v>
      </c>
      <c r="P2720" s="4"/>
    </row>
    <row r="2721" spans="3:16" x14ac:dyDescent="0.3">
      <c r="C2721" t="s">
        <v>35</v>
      </c>
      <c r="D2721" t="s">
        <v>23</v>
      </c>
      <c r="E2721" t="s">
        <v>73</v>
      </c>
      <c r="F2721" s="3">
        <v>44863</v>
      </c>
      <c r="G2721" s="8">
        <v>24612</v>
      </c>
      <c r="H2721">
        <v>138</v>
      </c>
      <c r="I2721">
        <v>280</v>
      </c>
      <c r="P2721" s="4"/>
    </row>
    <row r="2722" spans="3:16" x14ac:dyDescent="0.3">
      <c r="C2722" t="s">
        <v>49</v>
      </c>
      <c r="D2722" t="s">
        <v>23</v>
      </c>
      <c r="E2722" t="s">
        <v>66</v>
      </c>
      <c r="F2722" s="3">
        <v>44863</v>
      </c>
      <c r="G2722" s="8">
        <v>14056</v>
      </c>
      <c r="H2722">
        <v>221</v>
      </c>
      <c r="I2722">
        <v>147</v>
      </c>
      <c r="P2722" s="4"/>
    </row>
    <row r="2723" spans="3:16" x14ac:dyDescent="0.3">
      <c r="C2723" t="s">
        <v>28</v>
      </c>
      <c r="D2723" t="s">
        <v>21</v>
      </c>
      <c r="E2723" t="s">
        <v>72</v>
      </c>
      <c r="F2723" s="3">
        <v>44863</v>
      </c>
      <c r="G2723" s="8">
        <v>6608</v>
      </c>
      <c r="H2723">
        <v>205</v>
      </c>
      <c r="I2723">
        <v>128</v>
      </c>
      <c r="P2723" s="4"/>
    </row>
    <row r="2724" spans="3:16" x14ac:dyDescent="0.3">
      <c r="C2724" t="s">
        <v>41</v>
      </c>
      <c r="D2724" t="s">
        <v>25</v>
      </c>
      <c r="E2724" t="s">
        <v>65</v>
      </c>
      <c r="F2724" s="3">
        <v>44863</v>
      </c>
      <c r="G2724" s="8">
        <v>27076</v>
      </c>
      <c r="H2724">
        <v>464</v>
      </c>
      <c r="I2724">
        <v>484</v>
      </c>
      <c r="P2724" s="4"/>
    </row>
    <row r="2725" spans="3:16" x14ac:dyDescent="0.3">
      <c r="C2725" t="s">
        <v>47</v>
      </c>
      <c r="D2725" t="s">
        <v>20</v>
      </c>
      <c r="E2725" t="s">
        <v>54</v>
      </c>
      <c r="F2725" s="3">
        <v>44863</v>
      </c>
      <c r="G2725" s="8">
        <v>17976</v>
      </c>
      <c r="H2725">
        <v>356</v>
      </c>
      <c r="I2725">
        <v>150</v>
      </c>
      <c r="P2725" s="4"/>
    </row>
    <row r="2726" spans="3:16" x14ac:dyDescent="0.3">
      <c r="C2726" t="s">
        <v>52</v>
      </c>
      <c r="D2726" t="s">
        <v>19</v>
      </c>
      <c r="E2726" t="s">
        <v>72</v>
      </c>
      <c r="F2726" s="3">
        <v>44866</v>
      </c>
      <c r="G2726" s="8">
        <v>12796</v>
      </c>
      <c r="H2726">
        <v>212</v>
      </c>
      <c r="I2726">
        <v>267</v>
      </c>
      <c r="P2726" s="4"/>
    </row>
    <row r="2727" spans="3:16" x14ac:dyDescent="0.3">
      <c r="C2727" t="s">
        <v>41</v>
      </c>
      <c r="D2727" t="s">
        <v>19</v>
      </c>
      <c r="E2727" t="s">
        <v>62</v>
      </c>
      <c r="F2727" s="3">
        <v>44866</v>
      </c>
      <c r="G2727" s="8">
        <v>46032</v>
      </c>
      <c r="H2727">
        <v>141</v>
      </c>
      <c r="I2727">
        <v>822</v>
      </c>
      <c r="P2727" s="4"/>
    </row>
    <row r="2728" spans="3:16" x14ac:dyDescent="0.3">
      <c r="C2728" t="s">
        <v>36</v>
      </c>
      <c r="D2728" t="s">
        <v>25</v>
      </c>
      <c r="E2728" t="s">
        <v>53</v>
      </c>
      <c r="F2728" s="3">
        <v>44866</v>
      </c>
      <c r="G2728" s="8">
        <v>22848</v>
      </c>
      <c r="H2728">
        <v>332</v>
      </c>
      <c r="I2728">
        <v>476</v>
      </c>
      <c r="P2728" s="4"/>
    </row>
    <row r="2729" spans="3:16" x14ac:dyDescent="0.3">
      <c r="C2729" t="s">
        <v>28</v>
      </c>
      <c r="D2729" t="s">
        <v>22</v>
      </c>
      <c r="E2729" t="s">
        <v>58</v>
      </c>
      <c r="F2729" s="3">
        <v>44866</v>
      </c>
      <c r="G2729" s="8">
        <v>57848.000000000007</v>
      </c>
      <c r="H2729">
        <v>532</v>
      </c>
      <c r="I2729">
        <v>804</v>
      </c>
      <c r="P2729" s="4"/>
    </row>
    <row r="2730" spans="3:16" x14ac:dyDescent="0.3">
      <c r="C2730" t="s">
        <v>42</v>
      </c>
      <c r="D2730" t="s">
        <v>25</v>
      </c>
      <c r="E2730" t="s">
        <v>54</v>
      </c>
      <c r="F2730" s="3">
        <v>44866</v>
      </c>
      <c r="G2730" s="8">
        <v>32396</v>
      </c>
      <c r="H2730">
        <v>11</v>
      </c>
      <c r="I2730">
        <v>312</v>
      </c>
      <c r="P2730" s="4"/>
    </row>
    <row r="2731" spans="3:16" x14ac:dyDescent="0.3">
      <c r="C2731" t="s">
        <v>47</v>
      </c>
      <c r="D2731" t="s">
        <v>23</v>
      </c>
      <c r="E2731" t="s">
        <v>57</v>
      </c>
      <c r="F2731" s="3">
        <v>44866</v>
      </c>
      <c r="G2731" s="8">
        <v>2800</v>
      </c>
      <c r="H2731">
        <v>76</v>
      </c>
      <c r="I2731">
        <v>34</v>
      </c>
      <c r="P2731" s="4"/>
    </row>
    <row r="2732" spans="3:16" x14ac:dyDescent="0.3">
      <c r="C2732" t="s">
        <v>48</v>
      </c>
      <c r="D2732" t="s">
        <v>25</v>
      </c>
      <c r="E2732" t="s">
        <v>61</v>
      </c>
      <c r="F2732" s="3">
        <v>44866</v>
      </c>
      <c r="G2732" s="8">
        <v>12264</v>
      </c>
      <c r="H2732">
        <v>97</v>
      </c>
      <c r="I2732">
        <v>384</v>
      </c>
      <c r="P2732" s="4"/>
    </row>
    <row r="2733" spans="3:16" x14ac:dyDescent="0.3">
      <c r="C2733" t="s">
        <v>32</v>
      </c>
      <c r="D2733" t="s">
        <v>21</v>
      </c>
      <c r="E2733" t="s">
        <v>61</v>
      </c>
      <c r="F2733" s="3">
        <v>44866</v>
      </c>
      <c r="G2733" s="8">
        <v>57624</v>
      </c>
      <c r="H2733">
        <v>267</v>
      </c>
      <c r="I2733">
        <v>901</v>
      </c>
      <c r="P2733" s="4"/>
    </row>
    <row r="2734" spans="3:16" x14ac:dyDescent="0.3">
      <c r="C2734" t="s">
        <v>40</v>
      </c>
      <c r="D2734" t="s">
        <v>21</v>
      </c>
      <c r="E2734" t="s">
        <v>56</v>
      </c>
      <c r="F2734" s="3">
        <v>44866</v>
      </c>
      <c r="G2734" s="8">
        <v>28895.999999999996</v>
      </c>
      <c r="H2734">
        <v>265</v>
      </c>
      <c r="I2734">
        <v>425</v>
      </c>
      <c r="P2734" s="4"/>
    </row>
    <row r="2735" spans="3:16" x14ac:dyDescent="0.3">
      <c r="C2735" t="s">
        <v>35</v>
      </c>
      <c r="D2735" t="s">
        <v>22</v>
      </c>
      <c r="E2735" t="s">
        <v>69</v>
      </c>
      <c r="F2735" s="3">
        <v>44866</v>
      </c>
      <c r="G2735" s="8">
        <v>27048</v>
      </c>
      <c r="H2735">
        <v>102</v>
      </c>
      <c r="I2735">
        <v>212</v>
      </c>
      <c r="P2735" s="4"/>
    </row>
    <row r="2736" spans="3:16" x14ac:dyDescent="0.3">
      <c r="C2736" t="s">
        <v>36</v>
      </c>
      <c r="D2736" t="s">
        <v>19</v>
      </c>
      <c r="E2736" t="s">
        <v>74</v>
      </c>
      <c r="F2736" s="3">
        <v>44866</v>
      </c>
      <c r="G2736" s="8">
        <v>1932</v>
      </c>
      <c r="H2736">
        <v>213</v>
      </c>
      <c r="I2736">
        <v>38</v>
      </c>
      <c r="P2736" s="4"/>
    </row>
    <row r="2737" spans="3:16" x14ac:dyDescent="0.3">
      <c r="C2737" t="s">
        <v>45</v>
      </c>
      <c r="D2737" t="s">
        <v>23</v>
      </c>
      <c r="E2737" t="s">
        <v>73</v>
      </c>
      <c r="F2737" s="3">
        <v>44866</v>
      </c>
      <c r="G2737" s="8">
        <v>43960</v>
      </c>
      <c r="H2737">
        <v>15</v>
      </c>
      <c r="I2737">
        <v>478</v>
      </c>
      <c r="P2737" s="4"/>
    </row>
    <row r="2738" spans="3:16" x14ac:dyDescent="0.3">
      <c r="C2738" t="s">
        <v>50</v>
      </c>
      <c r="D2738" t="s">
        <v>20</v>
      </c>
      <c r="E2738" t="s">
        <v>59</v>
      </c>
      <c r="F2738" s="3">
        <v>44866</v>
      </c>
      <c r="G2738" s="8">
        <v>15456</v>
      </c>
      <c r="H2738">
        <v>241</v>
      </c>
      <c r="I2738">
        <v>184</v>
      </c>
      <c r="P2738" s="4"/>
    </row>
    <row r="2739" spans="3:16" x14ac:dyDescent="0.3">
      <c r="C2739" t="s">
        <v>29</v>
      </c>
      <c r="D2739" t="s">
        <v>23</v>
      </c>
      <c r="E2739" t="s">
        <v>57</v>
      </c>
      <c r="F2739" s="3">
        <v>44866</v>
      </c>
      <c r="G2739" s="8">
        <v>19768</v>
      </c>
      <c r="H2739">
        <v>232</v>
      </c>
      <c r="I2739">
        <v>248</v>
      </c>
      <c r="P2739" s="4"/>
    </row>
    <row r="2740" spans="3:16" x14ac:dyDescent="0.3">
      <c r="C2740" t="s">
        <v>29</v>
      </c>
      <c r="D2740" t="s">
        <v>22</v>
      </c>
      <c r="E2740" t="s">
        <v>55</v>
      </c>
      <c r="F2740" s="3">
        <v>44866</v>
      </c>
      <c r="G2740" s="8">
        <v>39312</v>
      </c>
      <c r="H2740">
        <v>195</v>
      </c>
      <c r="I2740">
        <v>351</v>
      </c>
      <c r="P2740" s="4"/>
    </row>
    <row r="2741" spans="3:16" x14ac:dyDescent="0.3">
      <c r="C2741" t="s">
        <v>35</v>
      </c>
      <c r="D2741" t="s">
        <v>22</v>
      </c>
      <c r="E2741" t="s">
        <v>58</v>
      </c>
      <c r="F2741" s="3">
        <v>44867</v>
      </c>
      <c r="G2741" s="8">
        <v>14112</v>
      </c>
      <c r="H2741">
        <v>148</v>
      </c>
      <c r="I2741">
        <v>236</v>
      </c>
      <c r="P2741" s="4"/>
    </row>
    <row r="2742" spans="3:16" x14ac:dyDescent="0.3">
      <c r="C2742" t="s">
        <v>50</v>
      </c>
      <c r="D2742" t="s">
        <v>21</v>
      </c>
      <c r="E2742" t="s">
        <v>68</v>
      </c>
      <c r="F2742" s="3">
        <v>44867</v>
      </c>
      <c r="G2742" s="8">
        <v>30044</v>
      </c>
      <c r="H2742">
        <v>172</v>
      </c>
      <c r="I2742">
        <v>418</v>
      </c>
      <c r="P2742" s="4"/>
    </row>
    <row r="2743" spans="3:16" x14ac:dyDescent="0.3">
      <c r="C2743" t="s">
        <v>44</v>
      </c>
      <c r="D2743" t="s">
        <v>25</v>
      </c>
      <c r="E2743" t="s">
        <v>63</v>
      </c>
      <c r="F2743" s="3">
        <v>44867</v>
      </c>
      <c r="G2743" s="8">
        <v>41076</v>
      </c>
      <c r="H2743">
        <v>234</v>
      </c>
      <c r="I2743">
        <v>447</v>
      </c>
      <c r="P2743" s="4"/>
    </row>
    <row r="2744" spans="3:16" x14ac:dyDescent="0.3">
      <c r="C2744" t="s">
        <v>52</v>
      </c>
      <c r="D2744" t="s">
        <v>21</v>
      </c>
      <c r="E2744" t="s">
        <v>63</v>
      </c>
      <c r="F2744" s="3">
        <v>44867</v>
      </c>
      <c r="G2744" s="8">
        <v>40096</v>
      </c>
      <c r="H2744">
        <v>10</v>
      </c>
      <c r="I2744">
        <v>358</v>
      </c>
      <c r="P2744" s="4"/>
    </row>
    <row r="2745" spans="3:16" x14ac:dyDescent="0.3">
      <c r="C2745" t="s">
        <v>43</v>
      </c>
      <c r="D2745" t="s">
        <v>21</v>
      </c>
      <c r="E2745" t="s">
        <v>62</v>
      </c>
      <c r="F2745" s="3">
        <v>44867</v>
      </c>
      <c r="G2745" s="8">
        <v>18592</v>
      </c>
      <c r="H2745">
        <v>232</v>
      </c>
      <c r="I2745">
        <v>291</v>
      </c>
      <c r="P2745" s="4"/>
    </row>
    <row r="2746" spans="3:16" x14ac:dyDescent="0.3">
      <c r="C2746" t="s">
        <v>51</v>
      </c>
      <c r="D2746" t="s">
        <v>21</v>
      </c>
      <c r="E2746" t="s">
        <v>62</v>
      </c>
      <c r="F2746" s="3">
        <v>44867</v>
      </c>
      <c r="G2746" s="8">
        <v>7084</v>
      </c>
      <c r="H2746">
        <v>34</v>
      </c>
      <c r="I2746">
        <v>85</v>
      </c>
      <c r="P2746" s="4"/>
    </row>
    <row r="2747" spans="3:16" x14ac:dyDescent="0.3">
      <c r="C2747" t="s">
        <v>38</v>
      </c>
      <c r="D2747" t="s">
        <v>21</v>
      </c>
      <c r="E2747" t="s">
        <v>68</v>
      </c>
      <c r="F2747" s="3">
        <v>44867</v>
      </c>
      <c r="G2747" s="8">
        <v>35476</v>
      </c>
      <c r="H2747">
        <v>188</v>
      </c>
      <c r="I2747">
        <v>370</v>
      </c>
      <c r="P2747" s="4"/>
    </row>
    <row r="2748" spans="3:16" x14ac:dyDescent="0.3">
      <c r="C2748" t="s">
        <v>37</v>
      </c>
      <c r="D2748" t="s">
        <v>21</v>
      </c>
      <c r="E2748" t="s">
        <v>59</v>
      </c>
      <c r="F2748" s="3">
        <v>44867</v>
      </c>
      <c r="G2748" s="8">
        <v>33852</v>
      </c>
      <c r="H2748">
        <v>509</v>
      </c>
      <c r="I2748">
        <v>529</v>
      </c>
      <c r="P2748" s="4"/>
    </row>
    <row r="2749" spans="3:16" x14ac:dyDescent="0.3">
      <c r="C2749" t="s">
        <v>34</v>
      </c>
      <c r="D2749" t="s">
        <v>21</v>
      </c>
      <c r="E2749" t="s">
        <v>61</v>
      </c>
      <c r="F2749" s="3">
        <v>44867</v>
      </c>
      <c r="G2749" s="8">
        <v>34916</v>
      </c>
      <c r="H2749">
        <v>388</v>
      </c>
      <c r="I2749">
        <v>546</v>
      </c>
      <c r="P2749" s="4"/>
    </row>
    <row r="2750" spans="3:16" x14ac:dyDescent="0.3">
      <c r="C2750" t="s">
        <v>29</v>
      </c>
      <c r="D2750" t="s">
        <v>19</v>
      </c>
      <c r="E2750" t="s">
        <v>68</v>
      </c>
      <c r="F2750" s="3">
        <v>44867</v>
      </c>
      <c r="G2750" s="8">
        <v>6832</v>
      </c>
      <c r="H2750">
        <v>455</v>
      </c>
      <c r="I2750">
        <v>78</v>
      </c>
      <c r="P2750" s="4"/>
    </row>
    <row r="2751" spans="3:16" x14ac:dyDescent="0.3">
      <c r="C2751" t="s">
        <v>30</v>
      </c>
      <c r="D2751" t="s">
        <v>21</v>
      </c>
      <c r="E2751" t="s">
        <v>73</v>
      </c>
      <c r="F2751" s="3">
        <v>44867</v>
      </c>
      <c r="G2751" s="8">
        <v>784</v>
      </c>
      <c r="H2751">
        <v>183</v>
      </c>
      <c r="I2751">
        <v>9</v>
      </c>
      <c r="P2751" s="4"/>
    </row>
    <row r="2752" spans="3:16" x14ac:dyDescent="0.3">
      <c r="C2752" t="s">
        <v>41</v>
      </c>
      <c r="D2752" t="s">
        <v>19</v>
      </c>
      <c r="E2752" t="s">
        <v>57</v>
      </c>
      <c r="F2752" s="3">
        <v>44867</v>
      </c>
      <c r="G2752" s="8">
        <v>10584</v>
      </c>
      <c r="H2752">
        <v>298</v>
      </c>
      <c r="I2752">
        <v>133</v>
      </c>
      <c r="P2752" s="4"/>
    </row>
    <row r="2753" spans="3:16" x14ac:dyDescent="0.3">
      <c r="C2753" t="s">
        <v>32</v>
      </c>
      <c r="D2753" t="s">
        <v>19</v>
      </c>
      <c r="E2753" t="s">
        <v>72</v>
      </c>
      <c r="F2753" s="3">
        <v>44867</v>
      </c>
      <c r="G2753" s="8">
        <v>2660</v>
      </c>
      <c r="H2753">
        <v>8</v>
      </c>
      <c r="I2753">
        <v>48</v>
      </c>
      <c r="P2753" s="4"/>
    </row>
    <row r="2754" spans="3:16" x14ac:dyDescent="0.3">
      <c r="C2754" t="s">
        <v>52</v>
      </c>
      <c r="D2754" t="s">
        <v>20</v>
      </c>
      <c r="E2754" t="s">
        <v>71</v>
      </c>
      <c r="F2754" s="3">
        <v>44868</v>
      </c>
      <c r="G2754" s="8">
        <v>39424</v>
      </c>
      <c r="H2754">
        <v>164</v>
      </c>
      <c r="I2754">
        <v>493</v>
      </c>
      <c r="P2754" s="4"/>
    </row>
    <row r="2755" spans="3:16" x14ac:dyDescent="0.3">
      <c r="C2755" t="s">
        <v>35</v>
      </c>
      <c r="D2755" t="s">
        <v>23</v>
      </c>
      <c r="E2755" t="s">
        <v>69</v>
      </c>
      <c r="F2755" s="3">
        <v>44868</v>
      </c>
      <c r="G2755" s="8">
        <v>33740</v>
      </c>
      <c r="H2755">
        <v>96</v>
      </c>
      <c r="I2755">
        <v>256</v>
      </c>
      <c r="P2755" s="4"/>
    </row>
    <row r="2756" spans="3:16" x14ac:dyDescent="0.3">
      <c r="C2756" t="s">
        <v>29</v>
      </c>
      <c r="D2756" t="s">
        <v>19</v>
      </c>
      <c r="E2756" t="s">
        <v>65</v>
      </c>
      <c r="F2756" s="3">
        <v>44868</v>
      </c>
      <c r="G2756" s="8">
        <v>22344</v>
      </c>
      <c r="H2756">
        <v>142</v>
      </c>
      <c r="I2756">
        <v>430</v>
      </c>
      <c r="P2756" s="4"/>
    </row>
    <row r="2757" spans="3:16" x14ac:dyDescent="0.3">
      <c r="C2757" t="s">
        <v>37</v>
      </c>
      <c r="D2757" t="s">
        <v>21</v>
      </c>
      <c r="E2757" t="s">
        <v>62</v>
      </c>
      <c r="F2757" s="3">
        <v>44868</v>
      </c>
      <c r="G2757" s="8">
        <v>10836</v>
      </c>
      <c r="H2757">
        <v>230</v>
      </c>
      <c r="I2757">
        <v>136</v>
      </c>
      <c r="P2757" s="4"/>
    </row>
    <row r="2758" spans="3:16" x14ac:dyDescent="0.3">
      <c r="C2758" t="s">
        <v>47</v>
      </c>
      <c r="D2758" t="s">
        <v>21</v>
      </c>
      <c r="E2758" t="s">
        <v>65</v>
      </c>
      <c r="F2758" s="3">
        <v>44868</v>
      </c>
      <c r="G2758" s="8">
        <v>14896</v>
      </c>
      <c r="H2758">
        <v>253</v>
      </c>
      <c r="I2758">
        <v>249</v>
      </c>
      <c r="P2758" s="4"/>
    </row>
    <row r="2759" spans="3:16" x14ac:dyDescent="0.3">
      <c r="C2759" t="s">
        <v>32</v>
      </c>
      <c r="D2759" t="s">
        <v>23</v>
      </c>
      <c r="E2759" t="s">
        <v>71</v>
      </c>
      <c r="F2759" s="3">
        <v>44868</v>
      </c>
      <c r="G2759" s="8">
        <v>16184</v>
      </c>
      <c r="H2759">
        <v>56</v>
      </c>
      <c r="I2759">
        <v>184</v>
      </c>
      <c r="P2759" s="4"/>
    </row>
    <row r="2760" spans="3:16" x14ac:dyDescent="0.3">
      <c r="C2760" t="s">
        <v>31</v>
      </c>
      <c r="D2760" t="s">
        <v>22</v>
      </c>
      <c r="E2760" t="s">
        <v>65</v>
      </c>
      <c r="F2760" s="3">
        <v>44868</v>
      </c>
      <c r="G2760" s="8">
        <v>4676</v>
      </c>
      <c r="H2760">
        <v>279</v>
      </c>
      <c r="I2760">
        <v>117</v>
      </c>
      <c r="P2760" s="4"/>
    </row>
    <row r="2761" spans="3:16" x14ac:dyDescent="0.3">
      <c r="C2761" t="s">
        <v>29</v>
      </c>
      <c r="D2761" t="s">
        <v>19</v>
      </c>
      <c r="E2761" t="s">
        <v>53</v>
      </c>
      <c r="F2761" s="3">
        <v>44869</v>
      </c>
      <c r="G2761" s="8">
        <v>49896</v>
      </c>
      <c r="H2761">
        <v>298</v>
      </c>
      <c r="I2761">
        <v>1560</v>
      </c>
      <c r="P2761" s="4"/>
    </row>
    <row r="2762" spans="3:16" x14ac:dyDescent="0.3">
      <c r="C2762" t="s">
        <v>52</v>
      </c>
      <c r="D2762" t="s">
        <v>23</v>
      </c>
      <c r="E2762" t="s">
        <v>67</v>
      </c>
      <c r="F2762" s="3">
        <v>44869</v>
      </c>
      <c r="G2762" s="8">
        <v>23352</v>
      </c>
      <c r="H2762">
        <v>79</v>
      </c>
      <c r="I2762">
        <v>278</v>
      </c>
      <c r="P2762" s="4"/>
    </row>
    <row r="2763" spans="3:16" x14ac:dyDescent="0.3">
      <c r="C2763" t="s">
        <v>51</v>
      </c>
      <c r="D2763" t="s">
        <v>20</v>
      </c>
      <c r="E2763" t="s">
        <v>67</v>
      </c>
      <c r="F2763" s="3">
        <v>44869</v>
      </c>
      <c r="G2763" s="8">
        <v>21952</v>
      </c>
      <c r="H2763">
        <v>119</v>
      </c>
      <c r="I2763">
        <v>392</v>
      </c>
      <c r="P2763" s="4"/>
    </row>
    <row r="2764" spans="3:16" x14ac:dyDescent="0.3">
      <c r="C2764" t="s">
        <v>41</v>
      </c>
      <c r="D2764" t="s">
        <v>25</v>
      </c>
      <c r="E2764" t="s">
        <v>70</v>
      </c>
      <c r="F2764" s="3">
        <v>44869</v>
      </c>
      <c r="G2764" s="8">
        <v>2156</v>
      </c>
      <c r="H2764">
        <v>23</v>
      </c>
      <c r="I2764">
        <v>29</v>
      </c>
      <c r="P2764" s="4"/>
    </row>
    <row r="2765" spans="3:16" x14ac:dyDescent="0.3">
      <c r="C2765" t="s">
        <v>32</v>
      </c>
      <c r="D2765" t="s">
        <v>25</v>
      </c>
      <c r="E2765" t="s">
        <v>70</v>
      </c>
      <c r="F2765" s="3">
        <v>44869</v>
      </c>
      <c r="G2765" s="8">
        <v>4844</v>
      </c>
      <c r="H2765">
        <v>11</v>
      </c>
      <c r="I2765">
        <v>56</v>
      </c>
      <c r="P2765" s="4"/>
    </row>
    <row r="2766" spans="3:16" x14ac:dyDescent="0.3">
      <c r="C2766" t="s">
        <v>50</v>
      </c>
      <c r="D2766" t="s">
        <v>23</v>
      </c>
      <c r="E2766" t="s">
        <v>65</v>
      </c>
      <c r="F2766" s="3">
        <v>44869</v>
      </c>
      <c r="G2766" s="8">
        <v>7364</v>
      </c>
      <c r="H2766">
        <v>217</v>
      </c>
      <c r="I2766">
        <v>132</v>
      </c>
      <c r="P2766" s="4"/>
    </row>
    <row r="2767" spans="3:16" x14ac:dyDescent="0.3">
      <c r="C2767" t="s">
        <v>52</v>
      </c>
      <c r="D2767" t="s">
        <v>23</v>
      </c>
      <c r="E2767" t="s">
        <v>54</v>
      </c>
      <c r="F2767" s="3">
        <v>44869</v>
      </c>
      <c r="G2767" s="8">
        <v>59528</v>
      </c>
      <c r="H2767">
        <v>183</v>
      </c>
      <c r="I2767">
        <v>532</v>
      </c>
      <c r="P2767" s="4"/>
    </row>
    <row r="2768" spans="3:16" x14ac:dyDescent="0.3">
      <c r="C2768" t="s">
        <v>42</v>
      </c>
      <c r="D2768" t="s">
        <v>21</v>
      </c>
      <c r="E2768" t="s">
        <v>63</v>
      </c>
      <c r="F2768" s="3">
        <v>44869</v>
      </c>
      <c r="G2768" s="8">
        <v>10360</v>
      </c>
      <c r="H2768">
        <v>115</v>
      </c>
      <c r="I2768">
        <v>90</v>
      </c>
      <c r="P2768" s="4"/>
    </row>
    <row r="2769" spans="3:16" x14ac:dyDescent="0.3">
      <c r="C2769" t="s">
        <v>38</v>
      </c>
      <c r="D2769" t="s">
        <v>22</v>
      </c>
      <c r="E2769" t="s">
        <v>66</v>
      </c>
      <c r="F2769" s="3">
        <v>44869</v>
      </c>
      <c r="G2769" s="8">
        <v>15316</v>
      </c>
      <c r="H2769">
        <v>87</v>
      </c>
      <c r="I2769">
        <v>142</v>
      </c>
      <c r="P2769" s="4"/>
    </row>
    <row r="2770" spans="3:16" x14ac:dyDescent="0.3">
      <c r="C2770" t="s">
        <v>39</v>
      </c>
      <c r="D2770" t="s">
        <v>21</v>
      </c>
      <c r="E2770" t="s">
        <v>66</v>
      </c>
      <c r="F2770" s="3">
        <v>44869</v>
      </c>
      <c r="G2770" s="8">
        <v>16828</v>
      </c>
      <c r="H2770">
        <v>203</v>
      </c>
      <c r="I2770">
        <v>169</v>
      </c>
      <c r="P2770" s="4"/>
    </row>
    <row r="2771" spans="3:16" x14ac:dyDescent="0.3">
      <c r="C2771" t="s">
        <v>52</v>
      </c>
      <c r="D2771" t="s">
        <v>19</v>
      </c>
      <c r="E2771" t="s">
        <v>71</v>
      </c>
      <c r="F2771" s="3">
        <v>44869</v>
      </c>
      <c r="G2771" s="8">
        <v>82432</v>
      </c>
      <c r="H2771">
        <v>10</v>
      </c>
      <c r="I2771">
        <v>1145</v>
      </c>
      <c r="P2771" s="4"/>
    </row>
    <row r="2772" spans="3:16" x14ac:dyDescent="0.3">
      <c r="C2772" t="s">
        <v>34</v>
      </c>
      <c r="D2772" t="s">
        <v>22</v>
      </c>
      <c r="E2772" t="s">
        <v>69</v>
      </c>
      <c r="F2772" s="3">
        <v>44869</v>
      </c>
      <c r="G2772" s="8">
        <v>10948</v>
      </c>
      <c r="H2772">
        <v>96</v>
      </c>
      <c r="I2772">
        <v>98</v>
      </c>
      <c r="P2772" s="4"/>
    </row>
    <row r="2773" spans="3:16" x14ac:dyDescent="0.3">
      <c r="C2773" t="s">
        <v>30</v>
      </c>
      <c r="D2773" t="s">
        <v>19</v>
      </c>
      <c r="E2773" t="s">
        <v>57</v>
      </c>
      <c r="F2773" s="3">
        <v>44869</v>
      </c>
      <c r="G2773" s="8">
        <v>23492</v>
      </c>
      <c r="H2773">
        <v>28</v>
      </c>
      <c r="I2773">
        <v>392</v>
      </c>
      <c r="P2773" s="4"/>
    </row>
    <row r="2774" spans="3:16" x14ac:dyDescent="0.3">
      <c r="C2774" t="s">
        <v>48</v>
      </c>
      <c r="D2774" t="s">
        <v>23</v>
      </c>
      <c r="E2774" t="s">
        <v>64</v>
      </c>
      <c r="F2774" s="3">
        <v>44869</v>
      </c>
      <c r="G2774" s="8">
        <v>10696</v>
      </c>
      <c r="H2774">
        <v>44</v>
      </c>
      <c r="I2774">
        <v>90</v>
      </c>
      <c r="P2774" s="4"/>
    </row>
    <row r="2775" spans="3:16" x14ac:dyDescent="0.3">
      <c r="C2775" t="s">
        <v>44</v>
      </c>
      <c r="D2775" t="s">
        <v>20</v>
      </c>
      <c r="E2775" t="s">
        <v>73</v>
      </c>
      <c r="F2775" s="3">
        <v>44870</v>
      </c>
      <c r="G2775" s="8">
        <v>39928</v>
      </c>
      <c r="H2775">
        <v>372</v>
      </c>
      <c r="I2775">
        <v>400</v>
      </c>
      <c r="P2775" s="4"/>
    </row>
    <row r="2776" spans="3:16" x14ac:dyDescent="0.3">
      <c r="C2776" t="s">
        <v>42</v>
      </c>
      <c r="D2776" t="s">
        <v>19</v>
      </c>
      <c r="E2776" t="s">
        <v>54</v>
      </c>
      <c r="F2776" s="3">
        <v>44870</v>
      </c>
      <c r="G2776" s="8">
        <v>3808</v>
      </c>
      <c r="H2776">
        <v>500</v>
      </c>
      <c r="I2776">
        <v>42</v>
      </c>
      <c r="P2776" s="4"/>
    </row>
    <row r="2777" spans="3:16" x14ac:dyDescent="0.3">
      <c r="C2777" t="s">
        <v>28</v>
      </c>
      <c r="D2777" t="s">
        <v>25</v>
      </c>
      <c r="E2777" t="s">
        <v>64</v>
      </c>
      <c r="F2777" s="3">
        <v>44870</v>
      </c>
      <c r="G2777" s="8">
        <v>13412</v>
      </c>
      <c r="H2777">
        <v>235</v>
      </c>
      <c r="I2777">
        <v>112</v>
      </c>
      <c r="P2777" s="4"/>
    </row>
    <row r="2778" spans="3:16" x14ac:dyDescent="0.3">
      <c r="C2778" t="s">
        <v>33</v>
      </c>
      <c r="D2778" t="s">
        <v>25</v>
      </c>
      <c r="E2778" t="s">
        <v>63</v>
      </c>
      <c r="F2778" s="3">
        <v>44870</v>
      </c>
      <c r="G2778" s="8">
        <v>7840</v>
      </c>
      <c r="H2778">
        <v>51</v>
      </c>
      <c r="I2778">
        <v>68</v>
      </c>
      <c r="P2778" s="4"/>
    </row>
    <row r="2779" spans="3:16" x14ac:dyDescent="0.3">
      <c r="C2779" t="s">
        <v>45</v>
      </c>
      <c r="D2779" t="s">
        <v>22</v>
      </c>
      <c r="E2779" t="s">
        <v>63</v>
      </c>
      <c r="F2779" s="3">
        <v>44870</v>
      </c>
      <c r="G2779" s="8">
        <v>896</v>
      </c>
      <c r="H2779">
        <v>35</v>
      </c>
      <c r="I2779">
        <v>8</v>
      </c>
      <c r="P2779" s="4"/>
    </row>
    <row r="2780" spans="3:16" x14ac:dyDescent="0.3">
      <c r="C2780" t="s">
        <v>42</v>
      </c>
      <c r="D2780" t="s">
        <v>25</v>
      </c>
      <c r="E2780" t="s">
        <v>64</v>
      </c>
      <c r="F2780" s="3">
        <v>44870</v>
      </c>
      <c r="G2780" s="8">
        <v>12712</v>
      </c>
      <c r="H2780">
        <v>176</v>
      </c>
      <c r="I2780">
        <v>133</v>
      </c>
      <c r="P2780" s="4"/>
    </row>
    <row r="2781" spans="3:16" x14ac:dyDescent="0.3">
      <c r="C2781" t="s">
        <v>34</v>
      </c>
      <c r="D2781" t="s">
        <v>25</v>
      </c>
      <c r="E2781" t="s">
        <v>53</v>
      </c>
      <c r="F2781" s="3">
        <v>44870</v>
      </c>
      <c r="G2781" s="8">
        <v>48412</v>
      </c>
      <c r="H2781">
        <v>376</v>
      </c>
      <c r="I2781">
        <v>1211</v>
      </c>
      <c r="P2781" s="4"/>
    </row>
    <row r="2782" spans="3:16" x14ac:dyDescent="0.3">
      <c r="C2782" t="s">
        <v>43</v>
      </c>
      <c r="D2782" t="s">
        <v>22</v>
      </c>
      <c r="E2782" t="s">
        <v>59</v>
      </c>
      <c r="F2782" s="3">
        <v>44870</v>
      </c>
      <c r="G2782" s="8">
        <v>50568</v>
      </c>
      <c r="H2782">
        <v>197</v>
      </c>
      <c r="I2782">
        <v>973</v>
      </c>
      <c r="P2782" s="4"/>
    </row>
    <row r="2783" spans="3:16" x14ac:dyDescent="0.3">
      <c r="C2783" t="s">
        <v>37</v>
      </c>
      <c r="D2783" t="s">
        <v>23</v>
      </c>
      <c r="E2783" t="s">
        <v>55</v>
      </c>
      <c r="F2783" s="3">
        <v>44870</v>
      </c>
      <c r="G2783" s="8">
        <v>14168</v>
      </c>
      <c r="H2783">
        <v>283</v>
      </c>
      <c r="I2783">
        <v>154</v>
      </c>
      <c r="P2783" s="4"/>
    </row>
    <row r="2784" spans="3:16" x14ac:dyDescent="0.3">
      <c r="C2784" t="s">
        <v>29</v>
      </c>
      <c r="D2784" t="s">
        <v>22</v>
      </c>
      <c r="E2784" t="s">
        <v>63</v>
      </c>
      <c r="F2784" s="3">
        <v>44870</v>
      </c>
      <c r="G2784" s="8">
        <v>34020</v>
      </c>
      <c r="H2784">
        <v>429</v>
      </c>
      <c r="I2784">
        <v>294</v>
      </c>
      <c r="P2784" s="4"/>
    </row>
    <row r="2785" spans="3:16" x14ac:dyDescent="0.3">
      <c r="C2785" t="s">
        <v>31</v>
      </c>
      <c r="D2785" t="s">
        <v>21</v>
      </c>
      <c r="E2785" t="s">
        <v>61</v>
      </c>
      <c r="F2785" s="3">
        <v>44870</v>
      </c>
      <c r="G2785" s="8">
        <v>67424</v>
      </c>
      <c r="H2785">
        <v>194</v>
      </c>
      <c r="I2785">
        <v>937</v>
      </c>
      <c r="P2785" s="4"/>
    </row>
    <row r="2786" spans="3:16" x14ac:dyDescent="0.3">
      <c r="C2786" t="s">
        <v>30</v>
      </c>
      <c r="D2786" t="s">
        <v>25</v>
      </c>
      <c r="E2786" t="s">
        <v>63</v>
      </c>
      <c r="F2786" s="3">
        <v>44870</v>
      </c>
      <c r="G2786" s="8">
        <v>21224</v>
      </c>
      <c r="H2786">
        <v>38</v>
      </c>
      <c r="I2786">
        <v>222</v>
      </c>
      <c r="P2786" s="4"/>
    </row>
    <row r="2787" spans="3:16" x14ac:dyDescent="0.3">
      <c r="C2787" t="s">
        <v>37</v>
      </c>
      <c r="D2787" t="s">
        <v>19</v>
      </c>
      <c r="E2787" t="s">
        <v>67</v>
      </c>
      <c r="F2787" s="3">
        <v>44870</v>
      </c>
      <c r="G2787" s="8">
        <v>8792</v>
      </c>
      <c r="H2787">
        <v>292</v>
      </c>
      <c r="I2787">
        <v>170</v>
      </c>
      <c r="P2787" s="4"/>
    </row>
    <row r="2788" spans="3:16" x14ac:dyDescent="0.3">
      <c r="C2788" t="s">
        <v>47</v>
      </c>
      <c r="D2788" t="s">
        <v>19</v>
      </c>
      <c r="E2788" t="s">
        <v>63</v>
      </c>
      <c r="F2788" s="3">
        <v>44870</v>
      </c>
      <c r="G2788" s="8">
        <v>41216</v>
      </c>
      <c r="H2788">
        <v>124</v>
      </c>
      <c r="I2788">
        <v>356</v>
      </c>
      <c r="P2788" s="4"/>
    </row>
    <row r="2789" spans="3:16" x14ac:dyDescent="0.3">
      <c r="C2789" t="s">
        <v>39</v>
      </c>
      <c r="D2789" t="s">
        <v>22</v>
      </c>
      <c r="E2789" t="s">
        <v>62</v>
      </c>
      <c r="F2789" s="3">
        <v>44870</v>
      </c>
      <c r="G2789" s="8">
        <v>11060.000000000002</v>
      </c>
      <c r="H2789">
        <v>75</v>
      </c>
      <c r="I2789">
        <v>146</v>
      </c>
      <c r="P2789" s="4"/>
    </row>
    <row r="2790" spans="3:16" x14ac:dyDescent="0.3">
      <c r="C2790" t="s">
        <v>44</v>
      </c>
      <c r="D2790" t="s">
        <v>22</v>
      </c>
      <c r="E2790" t="s">
        <v>56</v>
      </c>
      <c r="F2790" s="3">
        <v>44870</v>
      </c>
      <c r="G2790" s="8">
        <v>21447.999999999996</v>
      </c>
      <c r="H2790">
        <v>6</v>
      </c>
      <c r="I2790">
        <v>269</v>
      </c>
      <c r="P2790" s="4"/>
    </row>
    <row r="2791" spans="3:16" x14ac:dyDescent="0.3">
      <c r="C2791" t="s">
        <v>43</v>
      </c>
      <c r="D2791" t="s">
        <v>19</v>
      </c>
      <c r="E2791" t="s">
        <v>66</v>
      </c>
      <c r="F2791" s="3">
        <v>44870</v>
      </c>
      <c r="G2791" s="8">
        <v>25956</v>
      </c>
      <c r="H2791">
        <v>117</v>
      </c>
      <c r="I2791">
        <v>260</v>
      </c>
      <c r="P2791" s="4"/>
    </row>
    <row r="2792" spans="3:16" x14ac:dyDescent="0.3">
      <c r="C2792" t="s">
        <v>38</v>
      </c>
      <c r="D2792" t="s">
        <v>23</v>
      </c>
      <c r="E2792" t="s">
        <v>66</v>
      </c>
      <c r="F2792" s="3">
        <v>44870</v>
      </c>
      <c r="G2792" s="8">
        <v>4956</v>
      </c>
      <c r="H2792">
        <v>371</v>
      </c>
      <c r="I2792">
        <v>43</v>
      </c>
      <c r="P2792" s="4"/>
    </row>
    <row r="2793" spans="3:16" x14ac:dyDescent="0.3">
      <c r="C2793" t="s">
        <v>33</v>
      </c>
      <c r="D2793" t="s">
        <v>20</v>
      </c>
      <c r="E2793" t="s">
        <v>64</v>
      </c>
      <c r="F2793" s="3">
        <v>44870</v>
      </c>
      <c r="G2793" s="8">
        <v>11872</v>
      </c>
      <c r="H2793">
        <v>61</v>
      </c>
      <c r="I2793">
        <v>110</v>
      </c>
      <c r="P2793" s="4"/>
    </row>
    <row r="2794" spans="3:16" x14ac:dyDescent="0.3">
      <c r="C2794" t="s">
        <v>46</v>
      </c>
      <c r="D2794" t="s">
        <v>22</v>
      </c>
      <c r="E2794" t="s">
        <v>71</v>
      </c>
      <c r="F2794" s="3">
        <v>44870</v>
      </c>
      <c r="G2794" s="8">
        <v>6356</v>
      </c>
      <c r="H2794">
        <v>54</v>
      </c>
      <c r="I2794">
        <v>73</v>
      </c>
      <c r="P2794" s="4"/>
    </row>
    <row r="2795" spans="3:16" x14ac:dyDescent="0.3">
      <c r="C2795" t="s">
        <v>40</v>
      </c>
      <c r="D2795" t="s">
        <v>25</v>
      </c>
      <c r="E2795" t="s">
        <v>55</v>
      </c>
      <c r="F2795" s="3">
        <v>44870</v>
      </c>
      <c r="G2795" s="8">
        <v>41412</v>
      </c>
      <c r="H2795">
        <v>203</v>
      </c>
      <c r="I2795">
        <v>370</v>
      </c>
      <c r="P2795" s="4"/>
    </row>
    <row r="2796" spans="3:16" x14ac:dyDescent="0.3">
      <c r="C2796" t="s">
        <v>49</v>
      </c>
      <c r="D2796" t="s">
        <v>20</v>
      </c>
      <c r="E2796" t="s">
        <v>59</v>
      </c>
      <c r="F2796" s="3">
        <v>44870</v>
      </c>
      <c r="G2796" s="8">
        <v>43456</v>
      </c>
      <c r="H2796">
        <v>498</v>
      </c>
      <c r="I2796">
        <v>836</v>
      </c>
      <c r="P2796" s="4"/>
    </row>
    <row r="2797" spans="3:16" x14ac:dyDescent="0.3">
      <c r="C2797" t="s">
        <v>42</v>
      </c>
      <c r="D2797" t="s">
        <v>21</v>
      </c>
      <c r="E2797" t="s">
        <v>72</v>
      </c>
      <c r="F2797" s="3">
        <v>44870</v>
      </c>
      <c r="G2797" s="8">
        <v>8147.9999999999991</v>
      </c>
      <c r="H2797">
        <v>124</v>
      </c>
      <c r="I2797">
        <v>157</v>
      </c>
      <c r="P2797" s="4"/>
    </row>
    <row r="2798" spans="3:16" x14ac:dyDescent="0.3">
      <c r="C2798" t="s">
        <v>51</v>
      </c>
      <c r="D2798" t="s">
        <v>20</v>
      </c>
      <c r="E2798" t="s">
        <v>64</v>
      </c>
      <c r="F2798" s="3">
        <v>44870</v>
      </c>
      <c r="G2798" s="8">
        <v>21224</v>
      </c>
      <c r="H2798">
        <v>178</v>
      </c>
      <c r="I2798">
        <v>183</v>
      </c>
      <c r="P2798" s="4"/>
    </row>
    <row r="2799" spans="3:16" x14ac:dyDescent="0.3">
      <c r="C2799" t="s">
        <v>49</v>
      </c>
      <c r="D2799" t="s">
        <v>19</v>
      </c>
      <c r="E2799" t="s">
        <v>53</v>
      </c>
      <c r="F2799" s="3">
        <v>44873</v>
      </c>
      <c r="G2799" s="8">
        <v>63532.000000000007</v>
      </c>
      <c r="H2799">
        <v>160</v>
      </c>
      <c r="I2799">
        <v>1444</v>
      </c>
      <c r="P2799" s="4"/>
    </row>
    <row r="2800" spans="3:16" x14ac:dyDescent="0.3">
      <c r="C2800" t="s">
        <v>29</v>
      </c>
      <c r="D2800" t="s">
        <v>19</v>
      </c>
      <c r="E2800" t="s">
        <v>74</v>
      </c>
      <c r="F2800" s="3">
        <v>44873</v>
      </c>
      <c r="G2800" s="8">
        <v>16968</v>
      </c>
      <c r="H2800">
        <v>10</v>
      </c>
      <c r="I2800">
        <v>327</v>
      </c>
      <c r="P2800" s="4"/>
    </row>
    <row r="2801" spans="3:16" x14ac:dyDescent="0.3">
      <c r="C2801" t="s">
        <v>42</v>
      </c>
      <c r="D2801" t="s">
        <v>23</v>
      </c>
      <c r="E2801" t="s">
        <v>66</v>
      </c>
      <c r="F2801" s="3">
        <v>44873</v>
      </c>
      <c r="G2801" s="8">
        <v>3332</v>
      </c>
      <c r="H2801">
        <v>75</v>
      </c>
      <c r="I2801">
        <v>30</v>
      </c>
      <c r="P2801" s="4"/>
    </row>
    <row r="2802" spans="3:16" x14ac:dyDescent="0.3">
      <c r="C2802" t="s">
        <v>31</v>
      </c>
      <c r="D2802" t="s">
        <v>20</v>
      </c>
      <c r="E2802" t="s">
        <v>74</v>
      </c>
      <c r="F2802" s="3">
        <v>44873</v>
      </c>
      <c r="G2802" s="8">
        <v>10612</v>
      </c>
      <c r="H2802">
        <v>193</v>
      </c>
      <c r="I2802">
        <v>266</v>
      </c>
      <c r="P2802" s="4"/>
    </row>
    <row r="2803" spans="3:16" x14ac:dyDescent="0.3">
      <c r="C2803" t="s">
        <v>43</v>
      </c>
      <c r="D2803" t="s">
        <v>21</v>
      </c>
      <c r="E2803" t="s">
        <v>73</v>
      </c>
      <c r="F2803" s="3">
        <v>44873</v>
      </c>
      <c r="G2803" s="8">
        <v>10920</v>
      </c>
      <c r="H2803">
        <v>96</v>
      </c>
      <c r="I2803">
        <v>98</v>
      </c>
      <c r="P2803" s="4"/>
    </row>
    <row r="2804" spans="3:16" x14ac:dyDescent="0.3">
      <c r="C2804" t="s">
        <v>43</v>
      </c>
      <c r="D2804" t="s">
        <v>20</v>
      </c>
      <c r="E2804" t="s">
        <v>58</v>
      </c>
      <c r="F2804" s="3">
        <v>44873</v>
      </c>
      <c r="G2804" s="8">
        <v>560</v>
      </c>
      <c r="H2804">
        <v>61</v>
      </c>
      <c r="I2804">
        <v>8</v>
      </c>
      <c r="P2804" s="4"/>
    </row>
    <row r="2805" spans="3:16" x14ac:dyDescent="0.3">
      <c r="C2805" t="s">
        <v>46</v>
      </c>
      <c r="D2805" t="s">
        <v>22</v>
      </c>
      <c r="E2805" t="s">
        <v>59</v>
      </c>
      <c r="F2805" s="3">
        <v>44873</v>
      </c>
      <c r="G2805" s="8">
        <v>16408</v>
      </c>
      <c r="H2805">
        <v>237</v>
      </c>
      <c r="I2805">
        <v>293</v>
      </c>
      <c r="P2805" s="4"/>
    </row>
    <row r="2806" spans="3:16" x14ac:dyDescent="0.3">
      <c r="C2806" t="s">
        <v>29</v>
      </c>
      <c r="D2806" t="s">
        <v>22</v>
      </c>
      <c r="E2806" t="s">
        <v>56</v>
      </c>
      <c r="F2806" s="3">
        <v>44873</v>
      </c>
      <c r="G2806" s="8">
        <v>34188</v>
      </c>
      <c r="H2806">
        <v>88</v>
      </c>
      <c r="I2806">
        <v>503</v>
      </c>
      <c r="P2806" s="4"/>
    </row>
    <row r="2807" spans="3:16" x14ac:dyDescent="0.3">
      <c r="C2807" t="s">
        <v>31</v>
      </c>
      <c r="D2807" t="s">
        <v>20</v>
      </c>
      <c r="E2807" t="s">
        <v>57</v>
      </c>
      <c r="F2807" s="3">
        <v>44874</v>
      </c>
      <c r="G2807" s="8">
        <v>34076</v>
      </c>
      <c r="H2807">
        <v>375</v>
      </c>
      <c r="I2807">
        <v>568</v>
      </c>
      <c r="P2807" s="4"/>
    </row>
    <row r="2808" spans="3:16" x14ac:dyDescent="0.3">
      <c r="C2808" t="s">
        <v>38</v>
      </c>
      <c r="D2808" t="s">
        <v>19</v>
      </c>
      <c r="E2808" t="s">
        <v>71</v>
      </c>
      <c r="F2808" s="3">
        <v>44874</v>
      </c>
      <c r="G2808" s="8">
        <v>1652</v>
      </c>
      <c r="H2808">
        <v>145</v>
      </c>
      <c r="I2808">
        <v>19</v>
      </c>
      <c r="P2808" s="4"/>
    </row>
    <row r="2809" spans="3:16" x14ac:dyDescent="0.3">
      <c r="C2809" t="s">
        <v>34</v>
      </c>
      <c r="D2809" t="s">
        <v>25</v>
      </c>
      <c r="E2809" t="s">
        <v>70</v>
      </c>
      <c r="F2809" s="3">
        <v>44874</v>
      </c>
      <c r="G2809" s="8">
        <v>32760</v>
      </c>
      <c r="H2809">
        <v>67</v>
      </c>
      <c r="I2809">
        <v>390</v>
      </c>
      <c r="P2809" s="4"/>
    </row>
    <row r="2810" spans="3:16" x14ac:dyDescent="0.3">
      <c r="C2810" t="s">
        <v>52</v>
      </c>
      <c r="D2810" t="s">
        <v>25</v>
      </c>
      <c r="E2810" t="s">
        <v>55</v>
      </c>
      <c r="F2810" s="3">
        <v>44874</v>
      </c>
      <c r="G2810" s="8">
        <v>5572</v>
      </c>
      <c r="H2810">
        <v>113</v>
      </c>
      <c r="I2810">
        <v>50</v>
      </c>
      <c r="P2810" s="4"/>
    </row>
    <row r="2811" spans="3:16" x14ac:dyDescent="0.3">
      <c r="C2811" t="s">
        <v>30</v>
      </c>
      <c r="D2811" t="s">
        <v>22</v>
      </c>
      <c r="E2811" t="s">
        <v>62</v>
      </c>
      <c r="F2811" s="3">
        <v>44874</v>
      </c>
      <c r="G2811" s="8">
        <v>13468</v>
      </c>
      <c r="H2811">
        <v>369</v>
      </c>
      <c r="I2811">
        <v>154</v>
      </c>
      <c r="P2811" s="4"/>
    </row>
    <row r="2812" spans="3:16" x14ac:dyDescent="0.3">
      <c r="C2812" t="s">
        <v>35</v>
      </c>
      <c r="D2812" t="s">
        <v>20</v>
      </c>
      <c r="E2812" t="s">
        <v>62</v>
      </c>
      <c r="F2812" s="3">
        <v>44874</v>
      </c>
      <c r="G2812" s="8">
        <v>15876</v>
      </c>
      <c r="H2812">
        <v>293</v>
      </c>
      <c r="I2812">
        <v>181</v>
      </c>
      <c r="P2812" s="4"/>
    </row>
    <row r="2813" spans="3:16" x14ac:dyDescent="0.3">
      <c r="C2813" t="s">
        <v>43</v>
      </c>
      <c r="D2813" t="s">
        <v>19</v>
      </c>
      <c r="E2813" t="s">
        <v>60</v>
      </c>
      <c r="F2813" s="3">
        <v>44874</v>
      </c>
      <c r="G2813" s="8">
        <v>18200</v>
      </c>
      <c r="H2813">
        <v>57</v>
      </c>
      <c r="I2813">
        <v>380</v>
      </c>
      <c r="P2813" s="4"/>
    </row>
    <row r="2814" spans="3:16" x14ac:dyDescent="0.3">
      <c r="C2814" t="s">
        <v>46</v>
      </c>
      <c r="D2814" t="s">
        <v>22</v>
      </c>
      <c r="E2814" t="s">
        <v>57</v>
      </c>
      <c r="F2814" s="3">
        <v>44874</v>
      </c>
      <c r="G2814" s="8">
        <v>23184</v>
      </c>
      <c r="H2814">
        <v>138</v>
      </c>
      <c r="I2814">
        <v>306</v>
      </c>
      <c r="P2814" s="4"/>
    </row>
    <row r="2815" spans="3:16" x14ac:dyDescent="0.3">
      <c r="C2815" t="s">
        <v>30</v>
      </c>
      <c r="D2815" t="s">
        <v>19</v>
      </c>
      <c r="E2815" t="s">
        <v>65</v>
      </c>
      <c r="F2815" s="3">
        <v>44874</v>
      </c>
      <c r="G2815" s="8">
        <v>4872</v>
      </c>
      <c r="H2815">
        <v>167</v>
      </c>
      <c r="I2815">
        <v>102</v>
      </c>
      <c r="P2815" s="4"/>
    </row>
    <row r="2816" spans="3:16" x14ac:dyDescent="0.3">
      <c r="C2816" t="s">
        <v>47</v>
      </c>
      <c r="D2816" t="s">
        <v>19</v>
      </c>
      <c r="E2816" t="s">
        <v>68</v>
      </c>
      <c r="F2816" s="3">
        <v>44874</v>
      </c>
      <c r="G2816" s="8">
        <v>21952</v>
      </c>
      <c r="H2816">
        <v>39</v>
      </c>
      <c r="I2816">
        <v>262</v>
      </c>
      <c r="P2816" s="4"/>
    </row>
    <row r="2817" spans="3:16" x14ac:dyDescent="0.3">
      <c r="C2817" t="s">
        <v>47</v>
      </c>
      <c r="D2817" t="s">
        <v>25</v>
      </c>
      <c r="E2817" t="s">
        <v>53</v>
      </c>
      <c r="F2817" s="3">
        <v>44874</v>
      </c>
      <c r="G2817" s="8">
        <v>1036</v>
      </c>
      <c r="H2817">
        <v>579</v>
      </c>
      <c r="I2817">
        <v>26</v>
      </c>
      <c r="P2817" s="4"/>
    </row>
    <row r="2818" spans="3:16" x14ac:dyDescent="0.3">
      <c r="C2818" t="s">
        <v>37</v>
      </c>
      <c r="D2818" t="s">
        <v>22</v>
      </c>
      <c r="E2818" t="s">
        <v>54</v>
      </c>
      <c r="F2818" s="3">
        <v>44874</v>
      </c>
      <c r="G2818" s="8">
        <v>26180</v>
      </c>
      <c r="H2818">
        <v>311</v>
      </c>
      <c r="I2818">
        <v>219</v>
      </c>
      <c r="P2818" s="4"/>
    </row>
    <row r="2819" spans="3:16" x14ac:dyDescent="0.3">
      <c r="C2819" t="s">
        <v>51</v>
      </c>
      <c r="D2819" t="s">
        <v>22</v>
      </c>
      <c r="E2819" t="s">
        <v>59</v>
      </c>
      <c r="F2819" s="3">
        <v>44875</v>
      </c>
      <c r="G2819" s="8">
        <v>21028</v>
      </c>
      <c r="H2819">
        <v>212</v>
      </c>
      <c r="I2819">
        <v>263</v>
      </c>
      <c r="P2819" s="4"/>
    </row>
    <row r="2820" spans="3:16" x14ac:dyDescent="0.3">
      <c r="C2820" t="s">
        <v>35</v>
      </c>
      <c r="D2820" t="s">
        <v>23</v>
      </c>
      <c r="E2820" t="s">
        <v>56</v>
      </c>
      <c r="F2820" s="3">
        <v>44875</v>
      </c>
      <c r="G2820" s="8">
        <v>31500</v>
      </c>
      <c r="H2820">
        <v>74</v>
      </c>
      <c r="I2820">
        <v>493</v>
      </c>
      <c r="P2820" s="4"/>
    </row>
    <row r="2821" spans="3:16" x14ac:dyDescent="0.3">
      <c r="C2821" t="s">
        <v>28</v>
      </c>
      <c r="D2821" t="s">
        <v>19</v>
      </c>
      <c r="E2821" t="s">
        <v>60</v>
      </c>
      <c r="F2821" s="3">
        <v>44875</v>
      </c>
      <c r="G2821" s="8">
        <v>7279.9999999999991</v>
      </c>
      <c r="H2821">
        <v>297</v>
      </c>
      <c r="I2821">
        <v>203</v>
      </c>
      <c r="P2821" s="4"/>
    </row>
    <row r="2822" spans="3:16" x14ac:dyDescent="0.3">
      <c r="C2822" t="s">
        <v>28</v>
      </c>
      <c r="D2822" t="s">
        <v>21</v>
      </c>
      <c r="E2822" t="s">
        <v>58</v>
      </c>
      <c r="F2822" s="3">
        <v>44875</v>
      </c>
      <c r="G2822" s="8">
        <v>8820</v>
      </c>
      <c r="H2822">
        <v>6</v>
      </c>
      <c r="I2822">
        <v>117</v>
      </c>
      <c r="P2822" s="4"/>
    </row>
    <row r="2823" spans="3:16" x14ac:dyDescent="0.3">
      <c r="C2823" t="s">
        <v>38</v>
      </c>
      <c r="D2823" t="s">
        <v>19</v>
      </c>
      <c r="E2823" t="s">
        <v>54</v>
      </c>
      <c r="F2823" s="3">
        <v>44876</v>
      </c>
      <c r="G2823" s="8">
        <v>36176</v>
      </c>
      <c r="H2823">
        <v>180</v>
      </c>
      <c r="I2823">
        <v>312</v>
      </c>
      <c r="P2823" s="4"/>
    </row>
    <row r="2824" spans="3:16" x14ac:dyDescent="0.3">
      <c r="C2824" t="s">
        <v>44</v>
      </c>
      <c r="D2824" t="s">
        <v>23</v>
      </c>
      <c r="E2824" t="s">
        <v>58</v>
      </c>
      <c r="F2824" s="3">
        <v>44876</v>
      </c>
      <c r="G2824" s="8">
        <v>35196</v>
      </c>
      <c r="H2824">
        <v>91</v>
      </c>
      <c r="I2824">
        <v>489</v>
      </c>
      <c r="P2824" s="4"/>
    </row>
    <row r="2825" spans="3:16" x14ac:dyDescent="0.3">
      <c r="C2825" t="s">
        <v>29</v>
      </c>
      <c r="D2825" t="s">
        <v>23</v>
      </c>
      <c r="E2825" t="s">
        <v>73</v>
      </c>
      <c r="F2825" s="3">
        <v>44876</v>
      </c>
      <c r="G2825" s="8">
        <v>18508</v>
      </c>
      <c r="H2825">
        <v>42</v>
      </c>
      <c r="I2825">
        <v>178</v>
      </c>
      <c r="P2825" s="4"/>
    </row>
    <row r="2826" spans="3:16" x14ac:dyDescent="0.3">
      <c r="C2826" t="s">
        <v>43</v>
      </c>
      <c r="D2826" t="s">
        <v>19</v>
      </c>
      <c r="E2826" t="s">
        <v>62</v>
      </c>
      <c r="F2826" s="3">
        <v>44876</v>
      </c>
      <c r="G2826" s="8">
        <v>32059.999999999996</v>
      </c>
      <c r="H2826">
        <v>136</v>
      </c>
      <c r="I2826">
        <v>422</v>
      </c>
      <c r="P2826" s="4"/>
    </row>
    <row r="2827" spans="3:16" x14ac:dyDescent="0.3">
      <c r="C2827" t="s">
        <v>42</v>
      </c>
      <c r="D2827" t="s">
        <v>20</v>
      </c>
      <c r="E2827" t="s">
        <v>73</v>
      </c>
      <c r="F2827" s="3">
        <v>44876</v>
      </c>
      <c r="G2827" s="8">
        <v>3360</v>
      </c>
      <c r="H2827">
        <v>5</v>
      </c>
      <c r="I2827">
        <v>29</v>
      </c>
      <c r="P2827" s="4"/>
    </row>
    <row r="2828" spans="3:16" x14ac:dyDescent="0.3">
      <c r="C2828" t="s">
        <v>42</v>
      </c>
      <c r="D2828" t="s">
        <v>21</v>
      </c>
      <c r="E2828" t="s">
        <v>59</v>
      </c>
      <c r="F2828" s="3">
        <v>44876</v>
      </c>
      <c r="G2828" s="8">
        <v>48692</v>
      </c>
      <c r="H2828">
        <v>276</v>
      </c>
      <c r="I2828">
        <v>1107</v>
      </c>
      <c r="P2828" s="4"/>
    </row>
    <row r="2829" spans="3:16" x14ac:dyDescent="0.3">
      <c r="C2829" t="s">
        <v>44</v>
      </c>
      <c r="D2829" t="s">
        <v>22</v>
      </c>
      <c r="E2829" t="s">
        <v>70</v>
      </c>
      <c r="F2829" s="3">
        <v>44876</v>
      </c>
      <c r="G2829" s="8">
        <v>34972</v>
      </c>
      <c r="H2829">
        <v>18</v>
      </c>
      <c r="I2829">
        <v>398</v>
      </c>
      <c r="P2829" s="4"/>
    </row>
    <row r="2830" spans="3:16" x14ac:dyDescent="0.3">
      <c r="C2830" t="s">
        <v>50</v>
      </c>
      <c r="D2830" t="s">
        <v>25</v>
      </c>
      <c r="E2830" t="s">
        <v>59</v>
      </c>
      <c r="F2830" s="3">
        <v>44876</v>
      </c>
      <c r="G2830" s="8">
        <v>34244</v>
      </c>
      <c r="H2830">
        <v>3</v>
      </c>
      <c r="I2830">
        <v>408</v>
      </c>
      <c r="P2830" s="4"/>
    </row>
    <row r="2831" spans="3:16" x14ac:dyDescent="0.3">
      <c r="C2831" t="s">
        <v>31</v>
      </c>
      <c r="D2831" t="s">
        <v>23</v>
      </c>
      <c r="E2831" t="s">
        <v>71</v>
      </c>
      <c r="F2831" s="3">
        <v>44876</v>
      </c>
      <c r="G2831" s="8">
        <v>29428</v>
      </c>
      <c r="H2831">
        <v>37</v>
      </c>
      <c r="I2831">
        <v>307</v>
      </c>
      <c r="P2831" s="4"/>
    </row>
    <row r="2832" spans="3:16" x14ac:dyDescent="0.3">
      <c r="C2832" t="s">
        <v>41</v>
      </c>
      <c r="D2832" t="s">
        <v>19</v>
      </c>
      <c r="E2832" t="s">
        <v>71</v>
      </c>
      <c r="F2832" s="3">
        <v>44876</v>
      </c>
      <c r="G2832" s="8">
        <v>8148</v>
      </c>
      <c r="H2832">
        <v>9</v>
      </c>
      <c r="I2832">
        <v>108</v>
      </c>
      <c r="P2832" s="4"/>
    </row>
    <row r="2833" spans="3:16" x14ac:dyDescent="0.3">
      <c r="C2833" t="s">
        <v>31</v>
      </c>
      <c r="D2833" t="s">
        <v>19</v>
      </c>
      <c r="E2833" t="s">
        <v>56</v>
      </c>
      <c r="F2833" s="3">
        <v>44876</v>
      </c>
      <c r="G2833" s="8">
        <v>48048</v>
      </c>
      <c r="H2833">
        <v>124</v>
      </c>
      <c r="I2833">
        <v>546</v>
      </c>
      <c r="P2833" s="4"/>
    </row>
    <row r="2834" spans="3:16" x14ac:dyDescent="0.3">
      <c r="C2834" t="s">
        <v>45</v>
      </c>
      <c r="D2834" t="s">
        <v>19</v>
      </c>
      <c r="E2834" t="s">
        <v>67</v>
      </c>
      <c r="F2834" s="3">
        <v>44876</v>
      </c>
      <c r="G2834" s="8">
        <v>27916</v>
      </c>
      <c r="H2834">
        <v>59</v>
      </c>
      <c r="I2834">
        <v>499</v>
      </c>
      <c r="P2834" s="4"/>
    </row>
    <row r="2835" spans="3:16" x14ac:dyDescent="0.3">
      <c r="C2835" t="s">
        <v>35</v>
      </c>
      <c r="D2835" t="s">
        <v>23</v>
      </c>
      <c r="E2835" t="s">
        <v>55</v>
      </c>
      <c r="F2835" s="3">
        <v>44876</v>
      </c>
      <c r="G2835" s="8">
        <v>18116</v>
      </c>
      <c r="H2835">
        <v>394</v>
      </c>
      <c r="I2835">
        <v>175</v>
      </c>
      <c r="P2835" s="4"/>
    </row>
    <row r="2836" spans="3:16" x14ac:dyDescent="0.3">
      <c r="C2836" t="s">
        <v>37</v>
      </c>
      <c r="D2836" t="s">
        <v>19</v>
      </c>
      <c r="E2836" t="s">
        <v>68</v>
      </c>
      <c r="F2836" s="3">
        <v>44876</v>
      </c>
      <c r="G2836" s="8">
        <v>57624.000000000007</v>
      </c>
      <c r="H2836">
        <v>48</v>
      </c>
      <c r="I2836">
        <v>759</v>
      </c>
      <c r="P2836" s="4"/>
    </row>
    <row r="2837" spans="3:16" x14ac:dyDescent="0.3">
      <c r="C2837" t="s">
        <v>33</v>
      </c>
      <c r="D2837" t="s">
        <v>22</v>
      </c>
      <c r="E2837" t="s">
        <v>57</v>
      </c>
      <c r="F2837" s="3">
        <v>44876</v>
      </c>
      <c r="G2837" s="8">
        <v>58043.999999999993</v>
      </c>
      <c r="H2837">
        <v>155</v>
      </c>
      <c r="I2837">
        <v>807</v>
      </c>
      <c r="P2837" s="4"/>
    </row>
    <row r="2838" spans="3:16" x14ac:dyDescent="0.3">
      <c r="C2838" t="s">
        <v>43</v>
      </c>
      <c r="D2838" t="s">
        <v>22</v>
      </c>
      <c r="E2838" t="s">
        <v>58</v>
      </c>
      <c r="F2838" s="3">
        <v>44876</v>
      </c>
      <c r="G2838" s="8">
        <v>13160</v>
      </c>
      <c r="H2838">
        <v>16</v>
      </c>
      <c r="I2838">
        <v>174</v>
      </c>
      <c r="P2838" s="4"/>
    </row>
    <row r="2839" spans="3:16" x14ac:dyDescent="0.3">
      <c r="C2839" t="s">
        <v>43</v>
      </c>
      <c r="D2839" t="s">
        <v>21</v>
      </c>
      <c r="E2839" t="s">
        <v>60</v>
      </c>
      <c r="F2839" s="3">
        <v>44877</v>
      </c>
      <c r="G2839" s="8">
        <v>46228</v>
      </c>
      <c r="H2839">
        <v>19</v>
      </c>
      <c r="I2839">
        <v>964</v>
      </c>
      <c r="P2839" s="4"/>
    </row>
    <row r="2840" spans="3:16" x14ac:dyDescent="0.3">
      <c r="C2840" t="s">
        <v>33</v>
      </c>
      <c r="D2840" t="s">
        <v>22</v>
      </c>
      <c r="E2840" t="s">
        <v>71</v>
      </c>
      <c r="F2840" s="3">
        <v>44877</v>
      </c>
      <c r="G2840" s="8">
        <v>39032</v>
      </c>
      <c r="H2840">
        <v>175</v>
      </c>
      <c r="I2840">
        <v>465</v>
      </c>
      <c r="P2840" s="4"/>
    </row>
    <row r="2841" spans="3:16" x14ac:dyDescent="0.3">
      <c r="C2841" t="s">
        <v>32</v>
      </c>
      <c r="D2841" t="s">
        <v>23</v>
      </c>
      <c r="E2841" t="s">
        <v>74</v>
      </c>
      <c r="F2841" s="3">
        <v>44877</v>
      </c>
      <c r="G2841" s="8">
        <v>24780</v>
      </c>
      <c r="H2841">
        <v>165</v>
      </c>
      <c r="I2841">
        <v>564</v>
      </c>
      <c r="P2841" s="4"/>
    </row>
    <row r="2842" spans="3:16" x14ac:dyDescent="0.3">
      <c r="C2842" t="s">
        <v>52</v>
      </c>
      <c r="D2842" t="s">
        <v>25</v>
      </c>
      <c r="E2842" t="s">
        <v>62</v>
      </c>
      <c r="F2842" s="3">
        <v>44877</v>
      </c>
      <c r="G2842" s="8">
        <v>79576</v>
      </c>
      <c r="H2842">
        <v>320</v>
      </c>
      <c r="I2842">
        <v>995</v>
      </c>
      <c r="P2842" s="4"/>
    </row>
    <row r="2843" spans="3:16" x14ac:dyDescent="0.3">
      <c r="C2843" t="s">
        <v>41</v>
      </c>
      <c r="D2843" t="s">
        <v>22</v>
      </c>
      <c r="E2843" t="s">
        <v>55</v>
      </c>
      <c r="F2843" s="3">
        <v>44877</v>
      </c>
      <c r="G2843" s="8">
        <v>6552</v>
      </c>
      <c r="H2843">
        <v>72</v>
      </c>
      <c r="I2843">
        <v>75</v>
      </c>
      <c r="P2843" s="4"/>
    </row>
    <row r="2844" spans="3:16" x14ac:dyDescent="0.3">
      <c r="C2844" t="s">
        <v>33</v>
      </c>
      <c r="D2844" t="s">
        <v>22</v>
      </c>
      <c r="E2844" t="s">
        <v>60</v>
      </c>
      <c r="F2844" s="3">
        <v>44877</v>
      </c>
      <c r="G2844" s="8">
        <v>8652</v>
      </c>
      <c r="H2844">
        <v>130</v>
      </c>
      <c r="I2844">
        <v>181</v>
      </c>
      <c r="P2844" s="4"/>
    </row>
    <row r="2845" spans="3:16" x14ac:dyDescent="0.3">
      <c r="C2845" t="s">
        <v>44</v>
      </c>
      <c r="D2845" t="s">
        <v>20</v>
      </c>
      <c r="E2845" t="s">
        <v>69</v>
      </c>
      <c r="F2845" s="3">
        <v>44877</v>
      </c>
      <c r="G2845" s="8">
        <v>19488</v>
      </c>
      <c r="H2845">
        <v>116</v>
      </c>
      <c r="I2845">
        <v>174</v>
      </c>
      <c r="P2845" s="4"/>
    </row>
    <row r="2846" spans="3:16" x14ac:dyDescent="0.3">
      <c r="C2846" t="s">
        <v>28</v>
      </c>
      <c r="D2846" t="s">
        <v>22</v>
      </c>
      <c r="E2846" t="s">
        <v>66</v>
      </c>
      <c r="F2846" s="3">
        <v>44877</v>
      </c>
      <c r="G2846" s="8">
        <v>64960</v>
      </c>
      <c r="H2846">
        <v>170</v>
      </c>
      <c r="I2846">
        <v>739</v>
      </c>
      <c r="P2846" s="4"/>
    </row>
    <row r="2847" spans="3:16" x14ac:dyDescent="0.3">
      <c r="C2847" t="s">
        <v>30</v>
      </c>
      <c r="D2847" t="s">
        <v>23</v>
      </c>
      <c r="E2847" t="s">
        <v>61</v>
      </c>
      <c r="F2847" s="3">
        <v>44877</v>
      </c>
      <c r="G2847" s="8">
        <v>57428</v>
      </c>
      <c r="H2847">
        <v>153</v>
      </c>
      <c r="I2847">
        <v>1306</v>
      </c>
      <c r="P2847" s="4"/>
    </row>
    <row r="2848" spans="3:16" x14ac:dyDescent="0.3">
      <c r="C2848" t="s">
        <v>44</v>
      </c>
      <c r="D2848" t="s">
        <v>22</v>
      </c>
      <c r="E2848" t="s">
        <v>73</v>
      </c>
      <c r="F2848" s="3">
        <v>44877</v>
      </c>
      <c r="G2848" s="8">
        <v>3556</v>
      </c>
      <c r="H2848">
        <v>78</v>
      </c>
      <c r="I2848">
        <v>36</v>
      </c>
      <c r="P2848" s="4"/>
    </row>
    <row r="2849" spans="3:16" x14ac:dyDescent="0.3">
      <c r="C2849" t="s">
        <v>38</v>
      </c>
      <c r="D2849" t="s">
        <v>21</v>
      </c>
      <c r="E2849" t="s">
        <v>58</v>
      </c>
      <c r="F2849" s="3">
        <v>44877</v>
      </c>
      <c r="G2849" s="8">
        <v>1624</v>
      </c>
      <c r="H2849">
        <v>96</v>
      </c>
      <c r="I2849">
        <v>21</v>
      </c>
      <c r="P2849" s="4"/>
    </row>
    <row r="2850" spans="3:16" x14ac:dyDescent="0.3">
      <c r="C2850" t="s">
        <v>42</v>
      </c>
      <c r="D2850" t="s">
        <v>23</v>
      </c>
      <c r="E2850" t="s">
        <v>57</v>
      </c>
      <c r="F2850" s="3">
        <v>44877</v>
      </c>
      <c r="G2850" s="8">
        <v>7728</v>
      </c>
      <c r="H2850">
        <v>161</v>
      </c>
      <c r="I2850">
        <v>121</v>
      </c>
      <c r="P2850" s="4"/>
    </row>
    <row r="2851" spans="3:16" x14ac:dyDescent="0.3">
      <c r="C2851" t="s">
        <v>51</v>
      </c>
      <c r="D2851" t="s">
        <v>20</v>
      </c>
      <c r="E2851" t="s">
        <v>65</v>
      </c>
      <c r="F2851" s="3">
        <v>44877</v>
      </c>
      <c r="G2851" s="8">
        <v>36736</v>
      </c>
      <c r="H2851">
        <v>402</v>
      </c>
      <c r="I2851">
        <v>511</v>
      </c>
      <c r="P2851" s="4"/>
    </row>
    <row r="2852" spans="3:16" x14ac:dyDescent="0.3">
      <c r="C2852" t="s">
        <v>38</v>
      </c>
      <c r="D2852" t="s">
        <v>23</v>
      </c>
      <c r="E2852" t="s">
        <v>67</v>
      </c>
      <c r="F2852" s="3">
        <v>44877</v>
      </c>
      <c r="G2852" s="8">
        <v>28056</v>
      </c>
      <c r="H2852">
        <v>280</v>
      </c>
      <c r="I2852">
        <v>540</v>
      </c>
      <c r="P2852" s="4"/>
    </row>
    <row r="2853" spans="3:16" x14ac:dyDescent="0.3">
      <c r="C2853" t="s">
        <v>44</v>
      </c>
      <c r="D2853" t="s">
        <v>23</v>
      </c>
      <c r="E2853" t="s">
        <v>72</v>
      </c>
      <c r="F2853" s="3">
        <v>44877</v>
      </c>
      <c r="G2853" s="8">
        <v>39704</v>
      </c>
      <c r="H2853">
        <v>170</v>
      </c>
      <c r="I2853">
        <v>1103</v>
      </c>
      <c r="P2853" s="4"/>
    </row>
    <row r="2854" spans="3:16" x14ac:dyDescent="0.3">
      <c r="C2854" t="s">
        <v>36</v>
      </c>
      <c r="D2854" t="s">
        <v>20</v>
      </c>
      <c r="E2854" t="s">
        <v>61</v>
      </c>
      <c r="F2854" s="3">
        <v>44877</v>
      </c>
      <c r="G2854" s="8">
        <v>46788</v>
      </c>
      <c r="H2854">
        <v>619</v>
      </c>
      <c r="I2854">
        <v>1064</v>
      </c>
      <c r="P2854" s="4"/>
    </row>
    <row r="2855" spans="3:16" x14ac:dyDescent="0.3">
      <c r="C2855" t="s">
        <v>35</v>
      </c>
      <c r="D2855" t="s">
        <v>22</v>
      </c>
      <c r="E2855" t="s">
        <v>68</v>
      </c>
      <c r="F2855" s="3">
        <v>44877</v>
      </c>
      <c r="G2855" s="8">
        <v>3360</v>
      </c>
      <c r="H2855">
        <v>52</v>
      </c>
      <c r="I2855">
        <v>42</v>
      </c>
      <c r="P2855" s="4"/>
    </row>
    <row r="2856" spans="3:16" x14ac:dyDescent="0.3">
      <c r="C2856" t="s">
        <v>47</v>
      </c>
      <c r="D2856" t="s">
        <v>19</v>
      </c>
      <c r="E2856" t="s">
        <v>54</v>
      </c>
      <c r="F2856" s="3">
        <v>44880</v>
      </c>
      <c r="G2856" s="8">
        <v>18900</v>
      </c>
      <c r="H2856">
        <v>104</v>
      </c>
      <c r="I2856">
        <v>197</v>
      </c>
      <c r="P2856" s="4"/>
    </row>
    <row r="2857" spans="3:16" x14ac:dyDescent="0.3">
      <c r="C2857" t="s">
        <v>39</v>
      </c>
      <c r="D2857" t="s">
        <v>19</v>
      </c>
      <c r="E2857" t="s">
        <v>53</v>
      </c>
      <c r="F2857" s="3">
        <v>44880</v>
      </c>
      <c r="G2857" s="8">
        <v>32172</v>
      </c>
      <c r="H2857">
        <v>20</v>
      </c>
      <c r="I2857">
        <v>1006</v>
      </c>
      <c r="P2857" s="4"/>
    </row>
    <row r="2858" spans="3:16" x14ac:dyDescent="0.3">
      <c r="C2858" t="s">
        <v>31</v>
      </c>
      <c r="D2858" t="s">
        <v>23</v>
      </c>
      <c r="E2858" t="s">
        <v>54</v>
      </c>
      <c r="F2858" s="3">
        <v>44880</v>
      </c>
      <c r="G2858" s="8">
        <v>3976</v>
      </c>
      <c r="H2858">
        <v>51</v>
      </c>
      <c r="I2858">
        <v>40</v>
      </c>
      <c r="P2858" s="4"/>
    </row>
    <row r="2859" spans="3:16" x14ac:dyDescent="0.3">
      <c r="C2859" t="s">
        <v>52</v>
      </c>
      <c r="D2859" t="s">
        <v>25</v>
      </c>
      <c r="E2859" t="s">
        <v>69</v>
      </c>
      <c r="F2859" s="3">
        <v>44880</v>
      </c>
      <c r="G2859" s="8">
        <v>65436</v>
      </c>
      <c r="H2859">
        <v>279</v>
      </c>
      <c r="I2859">
        <v>528</v>
      </c>
      <c r="P2859" s="4"/>
    </row>
    <row r="2860" spans="3:16" x14ac:dyDescent="0.3">
      <c r="C2860" t="s">
        <v>52</v>
      </c>
      <c r="D2860" t="s">
        <v>23</v>
      </c>
      <c r="E2860" t="s">
        <v>64</v>
      </c>
      <c r="F2860" s="3">
        <v>44880</v>
      </c>
      <c r="G2860" s="8">
        <v>10640</v>
      </c>
      <c r="H2860">
        <v>72</v>
      </c>
      <c r="I2860">
        <v>99</v>
      </c>
      <c r="P2860" s="4"/>
    </row>
    <row r="2861" spans="3:16" x14ac:dyDescent="0.3">
      <c r="C2861" t="s">
        <v>51</v>
      </c>
      <c r="D2861" t="s">
        <v>20</v>
      </c>
      <c r="E2861" t="s">
        <v>59</v>
      </c>
      <c r="F2861" s="3">
        <v>44880</v>
      </c>
      <c r="G2861" s="8">
        <v>45724</v>
      </c>
      <c r="H2861">
        <v>131</v>
      </c>
      <c r="I2861">
        <v>880</v>
      </c>
      <c r="P2861" s="4"/>
    </row>
    <row r="2862" spans="3:16" x14ac:dyDescent="0.3">
      <c r="C2862" t="s">
        <v>30</v>
      </c>
      <c r="D2862" t="s">
        <v>21</v>
      </c>
      <c r="E2862" t="s">
        <v>60</v>
      </c>
      <c r="F2862" s="3">
        <v>44880</v>
      </c>
      <c r="G2862" s="8">
        <v>588</v>
      </c>
      <c r="H2862">
        <v>47</v>
      </c>
      <c r="I2862">
        <v>13</v>
      </c>
      <c r="P2862" s="4"/>
    </row>
    <row r="2863" spans="3:16" x14ac:dyDescent="0.3">
      <c r="C2863" t="s">
        <v>37</v>
      </c>
      <c r="D2863" t="s">
        <v>25</v>
      </c>
      <c r="E2863" t="s">
        <v>73</v>
      </c>
      <c r="F2863" s="3">
        <v>44880</v>
      </c>
      <c r="G2863" s="8">
        <v>644</v>
      </c>
      <c r="H2863">
        <v>190</v>
      </c>
      <c r="I2863">
        <v>7</v>
      </c>
      <c r="P2863" s="4"/>
    </row>
    <row r="2864" spans="3:16" x14ac:dyDescent="0.3">
      <c r="C2864" t="s">
        <v>49</v>
      </c>
      <c r="D2864" t="s">
        <v>20</v>
      </c>
      <c r="E2864" t="s">
        <v>63</v>
      </c>
      <c r="F2864" s="3">
        <v>44880</v>
      </c>
      <c r="G2864" s="8">
        <v>14112</v>
      </c>
      <c r="H2864">
        <v>275</v>
      </c>
      <c r="I2864">
        <v>142</v>
      </c>
      <c r="P2864" s="4"/>
    </row>
    <row r="2865" spans="3:16" x14ac:dyDescent="0.3">
      <c r="C2865" t="s">
        <v>42</v>
      </c>
      <c r="D2865" t="s">
        <v>19</v>
      </c>
      <c r="E2865" t="s">
        <v>64</v>
      </c>
      <c r="F2865" s="3">
        <v>44880</v>
      </c>
      <c r="G2865" s="8">
        <v>7924</v>
      </c>
      <c r="H2865">
        <v>117</v>
      </c>
      <c r="I2865">
        <v>80</v>
      </c>
      <c r="P2865" s="4"/>
    </row>
    <row r="2866" spans="3:16" x14ac:dyDescent="0.3">
      <c r="C2866" t="s">
        <v>49</v>
      </c>
      <c r="D2866" t="s">
        <v>22</v>
      </c>
      <c r="E2866" t="s">
        <v>60</v>
      </c>
      <c r="F2866" s="3">
        <v>44880</v>
      </c>
      <c r="G2866" s="8">
        <v>24556</v>
      </c>
      <c r="H2866">
        <v>50</v>
      </c>
      <c r="I2866">
        <v>384</v>
      </c>
      <c r="P2866" s="4"/>
    </row>
    <row r="2867" spans="3:16" x14ac:dyDescent="0.3">
      <c r="C2867" t="s">
        <v>41</v>
      </c>
      <c r="D2867" t="s">
        <v>19</v>
      </c>
      <c r="E2867" t="s">
        <v>69</v>
      </c>
      <c r="F2867" s="3">
        <v>44880</v>
      </c>
      <c r="G2867" s="8">
        <v>7560</v>
      </c>
      <c r="H2867">
        <v>483</v>
      </c>
      <c r="I2867">
        <v>66</v>
      </c>
      <c r="P2867" s="4"/>
    </row>
    <row r="2868" spans="3:16" x14ac:dyDescent="0.3">
      <c r="C2868" t="s">
        <v>34</v>
      </c>
      <c r="D2868" t="s">
        <v>21</v>
      </c>
      <c r="E2868" t="s">
        <v>71</v>
      </c>
      <c r="F2868" s="3">
        <v>44880</v>
      </c>
      <c r="G2868" s="8">
        <v>22204</v>
      </c>
      <c r="H2868">
        <v>118</v>
      </c>
      <c r="I2868">
        <v>327</v>
      </c>
      <c r="P2868" s="4"/>
    </row>
    <row r="2869" spans="3:16" x14ac:dyDescent="0.3">
      <c r="C2869" t="s">
        <v>47</v>
      </c>
      <c r="D2869" t="s">
        <v>25</v>
      </c>
      <c r="E2869" t="s">
        <v>54</v>
      </c>
      <c r="F2869" s="3">
        <v>44880</v>
      </c>
      <c r="G2869" s="8">
        <v>58968</v>
      </c>
      <c r="H2869">
        <v>219</v>
      </c>
      <c r="I2869">
        <v>546</v>
      </c>
      <c r="P2869" s="4"/>
    </row>
    <row r="2870" spans="3:16" x14ac:dyDescent="0.3">
      <c r="C2870" t="s">
        <v>44</v>
      </c>
      <c r="D2870" t="s">
        <v>20</v>
      </c>
      <c r="E2870" t="s">
        <v>74</v>
      </c>
      <c r="F2870" s="3">
        <v>44880</v>
      </c>
      <c r="G2870" s="8">
        <v>30548</v>
      </c>
      <c r="H2870">
        <v>115</v>
      </c>
      <c r="I2870">
        <v>510</v>
      </c>
      <c r="P2870" s="4"/>
    </row>
    <row r="2871" spans="3:16" x14ac:dyDescent="0.3">
      <c r="C2871" t="s">
        <v>48</v>
      </c>
      <c r="D2871" t="s">
        <v>23</v>
      </c>
      <c r="E2871" t="s">
        <v>61</v>
      </c>
      <c r="F2871" s="3">
        <v>44881</v>
      </c>
      <c r="G2871" s="8">
        <v>46480</v>
      </c>
      <c r="H2871">
        <v>208</v>
      </c>
      <c r="I2871">
        <v>684</v>
      </c>
      <c r="P2871" s="4"/>
    </row>
    <row r="2872" spans="3:16" x14ac:dyDescent="0.3">
      <c r="C2872" t="s">
        <v>48</v>
      </c>
      <c r="D2872" t="s">
        <v>23</v>
      </c>
      <c r="E2872" t="s">
        <v>69</v>
      </c>
      <c r="F2872" s="3">
        <v>44881</v>
      </c>
      <c r="G2872" s="8">
        <v>12684</v>
      </c>
      <c r="H2872">
        <v>294</v>
      </c>
      <c r="I2872">
        <v>100</v>
      </c>
      <c r="P2872" s="4"/>
    </row>
    <row r="2873" spans="3:16" x14ac:dyDescent="0.3">
      <c r="C2873" t="s">
        <v>43</v>
      </c>
      <c r="D2873" t="s">
        <v>20</v>
      </c>
      <c r="E2873" t="s">
        <v>55</v>
      </c>
      <c r="F2873" s="3">
        <v>44881</v>
      </c>
      <c r="G2873" s="8">
        <v>18872</v>
      </c>
      <c r="H2873">
        <v>281</v>
      </c>
      <c r="I2873">
        <v>182</v>
      </c>
      <c r="P2873" s="4"/>
    </row>
    <row r="2874" spans="3:16" x14ac:dyDescent="0.3">
      <c r="C2874" t="s">
        <v>30</v>
      </c>
      <c r="D2874" t="s">
        <v>23</v>
      </c>
      <c r="E2874" t="s">
        <v>69</v>
      </c>
      <c r="F2874" s="3">
        <v>44881</v>
      </c>
      <c r="G2874" s="8">
        <v>30044</v>
      </c>
      <c r="H2874">
        <v>15</v>
      </c>
      <c r="I2874">
        <v>243</v>
      </c>
      <c r="P2874" s="4"/>
    </row>
    <row r="2875" spans="3:16" x14ac:dyDescent="0.3">
      <c r="C2875" t="s">
        <v>30</v>
      </c>
      <c r="D2875" t="s">
        <v>20</v>
      </c>
      <c r="E2875" t="s">
        <v>57</v>
      </c>
      <c r="F2875" s="3">
        <v>44881</v>
      </c>
      <c r="G2875" s="8">
        <v>19432</v>
      </c>
      <c r="H2875">
        <v>81</v>
      </c>
      <c r="I2875">
        <v>232</v>
      </c>
      <c r="P2875" s="4"/>
    </row>
    <row r="2876" spans="3:16" x14ac:dyDescent="0.3">
      <c r="C2876" t="s">
        <v>52</v>
      </c>
      <c r="D2876" t="s">
        <v>23</v>
      </c>
      <c r="E2876" t="s">
        <v>72</v>
      </c>
      <c r="F2876" s="3">
        <v>44881</v>
      </c>
      <c r="G2876" s="8">
        <v>2548</v>
      </c>
      <c r="H2876">
        <v>90</v>
      </c>
      <c r="I2876">
        <v>46</v>
      </c>
      <c r="P2876" s="4"/>
    </row>
    <row r="2877" spans="3:16" x14ac:dyDescent="0.3">
      <c r="C2877" t="s">
        <v>37</v>
      </c>
      <c r="D2877" t="s">
        <v>21</v>
      </c>
      <c r="E2877" t="s">
        <v>64</v>
      </c>
      <c r="F2877" s="3">
        <v>44881</v>
      </c>
      <c r="G2877" s="8">
        <v>13132</v>
      </c>
      <c r="H2877">
        <v>79</v>
      </c>
      <c r="I2877">
        <v>118</v>
      </c>
      <c r="P2877" s="4"/>
    </row>
    <row r="2878" spans="3:16" x14ac:dyDescent="0.3">
      <c r="C2878" t="s">
        <v>51</v>
      </c>
      <c r="D2878" t="s">
        <v>19</v>
      </c>
      <c r="E2878" t="s">
        <v>70</v>
      </c>
      <c r="F2878" s="3">
        <v>44881</v>
      </c>
      <c r="G2878" s="8">
        <v>19040</v>
      </c>
      <c r="H2878">
        <v>199</v>
      </c>
      <c r="I2878">
        <v>207</v>
      </c>
      <c r="P2878" s="4"/>
    </row>
    <row r="2879" spans="3:16" x14ac:dyDescent="0.3">
      <c r="C2879" t="s">
        <v>50</v>
      </c>
      <c r="D2879" t="s">
        <v>20</v>
      </c>
      <c r="E2879" t="s">
        <v>67</v>
      </c>
      <c r="F2879" s="3">
        <v>44881</v>
      </c>
      <c r="G2879" s="8">
        <v>19572</v>
      </c>
      <c r="H2879">
        <v>26</v>
      </c>
      <c r="I2879">
        <v>258</v>
      </c>
      <c r="P2879" s="4"/>
    </row>
    <row r="2880" spans="3:16" x14ac:dyDescent="0.3">
      <c r="C2880" t="s">
        <v>49</v>
      </c>
      <c r="D2880" t="s">
        <v>19</v>
      </c>
      <c r="E2880" t="s">
        <v>56</v>
      </c>
      <c r="F2880" s="3">
        <v>44881</v>
      </c>
      <c r="G2880" s="8">
        <v>9492</v>
      </c>
      <c r="H2880">
        <v>83</v>
      </c>
      <c r="I2880">
        <v>140</v>
      </c>
      <c r="P2880" s="4"/>
    </row>
    <row r="2881" spans="3:16" x14ac:dyDescent="0.3">
      <c r="C2881" t="s">
        <v>42</v>
      </c>
      <c r="D2881" t="s">
        <v>22</v>
      </c>
      <c r="E2881" t="s">
        <v>68</v>
      </c>
      <c r="F2881" s="3">
        <v>44881</v>
      </c>
      <c r="G2881" s="8">
        <v>14756</v>
      </c>
      <c r="H2881">
        <v>51</v>
      </c>
      <c r="I2881">
        <v>148</v>
      </c>
      <c r="P2881" s="4"/>
    </row>
    <row r="2882" spans="3:16" x14ac:dyDescent="0.3">
      <c r="C2882" t="s">
        <v>35</v>
      </c>
      <c r="D2882" t="s">
        <v>21</v>
      </c>
      <c r="E2882" t="s">
        <v>73</v>
      </c>
      <c r="F2882" s="3">
        <v>44881</v>
      </c>
      <c r="G2882" s="8">
        <v>6104</v>
      </c>
      <c r="H2882">
        <v>69</v>
      </c>
      <c r="I2882">
        <v>67</v>
      </c>
      <c r="P2882" s="4"/>
    </row>
    <row r="2883" spans="3:16" x14ac:dyDescent="0.3">
      <c r="C2883" t="s">
        <v>50</v>
      </c>
      <c r="D2883" t="s">
        <v>19</v>
      </c>
      <c r="E2883" t="s">
        <v>71</v>
      </c>
      <c r="F2883" s="3">
        <v>44881</v>
      </c>
      <c r="G2883" s="8">
        <v>8624</v>
      </c>
      <c r="H2883">
        <v>171</v>
      </c>
      <c r="I2883">
        <v>98</v>
      </c>
      <c r="P2883" s="4"/>
    </row>
    <row r="2884" spans="3:16" x14ac:dyDescent="0.3">
      <c r="C2884" t="s">
        <v>45</v>
      </c>
      <c r="D2884" t="s">
        <v>22</v>
      </c>
      <c r="E2884" t="s">
        <v>73</v>
      </c>
      <c r="F2884" s="3">
        <v>44881</v>
      </c>
      <c r="G2884" s="8">
        <v>840</v>
      </c>
      <c r="H2884">
        <v>167</v>
      </c>
      <c r="I2884">
        <v>8</v>
      </c>
      <c r="P2884" s="4"/>
    </row>
    <row r="2885" spans="3:16" x14ac:dyDescent="0.3">
      <c r="C2885" t="s">
        <v>45</v>
      </c>
      <c r="D2885" t="s">
        <v>19</v>
      </c>
      <c r="E2885" t="s">
        <v>53</v>
      </c>
      <c r="F2885" s="3">
        <v>44882</v>
      </c>
      <c r="G2885" s="8">
        <v>30800</v>
      </c>
      <c r="H2885">
        <v>231</v>
      </c>
      <c r="I2885">
        <v>963</v>
      </c>
      <c r="P2885" s="4"/>
    </row>
    <row r="2886" spans="3:16" x14ac:dyDescent="0.3">
      <c r="C2886" t="s">
        <v>41</v>
      </c>
      <c r="D2886" t="s">
        <v>21</v>
      </c>
      <c r="E2886" t="s">
        <v>53</v>
      </c>
      <c r="F2886" s="3">
        <v>44882</v>
      </c>
      <c r="G2886" s="8">
        <v>15063.999999999998</v>
      </c>
      <c r="H2886">
        <v>46</v>
      </c>
      <c r="I2886">
        <v>343</v>
      </c>
      <c r="P2886" s="4"/>
    </row>
    <row r="2887" spans="3:16" x14ac:dyDescent="0.3">
      <c r="C2887" t="s">
        <v>38</v>
      </c>
      <c r="D2887" t="s">
        <v>23</v>
      </c>
      <c r="E2887" t="s">
        <v>60</v>
      </c>
      <c r="F2887" s="3">
        <v>44882</v>
      </c>
      <c r="G2887" s="8">
        <v>19348</v>
      </c>
      <c r="H2887">
        <v>25</v>
      </c>
      <c r="I2887">
        <v>404</v>
      </c>
      <c r="P2887" s="4"/>
    </row>
    <row r="2888" spans="3:16" x14ac:dyDescent="0.3">
      <c r="C2888" t="s">
        <v>43</v>
      </c>
      <c r="D2888" t="s">
        <v>21</v>
      </c>
      <c r="E2888" t="s">
        <v>59</v>
      </c>
      <c r="F2888" s="3">
        <v>44882</v>
      </c>
      <c r="G2888" s="8">
        <v>36064</v>
      </c>
      <c r="H2888">
        <v>256</v>
      </c>
      <c r="I2888">
        <v>694</v>
      </c>
      <c r="P2888" s="4"/>
    </row>
    <row r="2889" spans="3:16" x14ac:dyDescent="0.3">
      <c r="C2889" t="s">
        <v>40</v>
      </c>
      <c r="D2889" t="s">
        <v>20</v>
      </c>
      <c r="E2889" t="s">
        <v>58</v>
      </c>
      <c r="F2889" s="3">
        <v>44882</v>
      </c>
      <c r="G2889" s="8">
        <v>1792</v>
      </c>
      <c r="H2889">
        <v>76</v>
      </c>
      <c r="I2889">
        <v>23</v>
      </c>
      <c r="P2889" s="4"/>
    </row>
    <row r="2890" spans="3:16" x14ac:dyDescent="0.3">
      <c r="C2890" t="s">
        <v>35</v>
      </c>
      <c r="D2890" t="s">
        <v>20</v>
      </c>
      <c r="E2890" t="s">
        <v>59</v>
      </c>
      <c r="F2890" s="3">
        <v>44882</v>
      </c>
      <c r="G2890" s="8">
        <v>36260</v>
      </c>
      <c r="H2890">
        <v>47</v>
      </c>
      <c r="I2890">
        <v>648</v>
      </c>
      <c r="P2890" s="4"/>
    </row>
    <row r="2891" spans="3:16" x14ac:dyDescent="0.3">
      <c r="C2891" t="s">
        <v>38</v>
      </c>
      <c r="D2891" t="s">
        <v>21</v>
      </c>
      <c r="E2891" t="s">
        <v>71</v>
      </c>
      <c r="F2891" s="3">
        <v>44883</v>
      </c>
      <c r="G2891" s="8">
        <v>5824</v>
      </c>
      <c r="H2891">
        <v>542</v>
      </c>
      <c r="I2891">
        <v>70</v>
      </c>
      <c r="P2891" s="4"/>
    </row>
    <row r="2892" spans="3:16" x14ac:dyDescent="0.3">
      <c r="C2892" t="s">
        <v>46</v>
      </c>
      <c r="D2892" t="s">
        <v>20</v>
      </c>
      <c r="E2892" t="s">
        <v>67</v>
      </c>
      <c r="F2892" s="3">
        <v>44883</v>
      </c>
      <c r="G2892" s="8">
        <v>9856</v>
      </c>
      <c r="H2892">
        <v>78</v>
      </c>
      <c r="I2892">
        <v>165</v>
      </c>
      <c r="P2892" s="4"/>
    </row>
    <row r="2893" spans="3:16" x14ac:dyDescent="0.3">
      <c r="C2893" t="s">
        <v>47</v>
      </c>
      <c r="D2893" t="s">
        <v>20</v>
      </c>
      <c r="E2893" t="s">
        <v>60</v>
      </c>
      <c r="F2893" s="3">
        <v>44883</v>
      </c>
      <c r="G2893" s="8">
        <v>56644</v>
      </c>
      <c r="H2893">
        <v>76</v>
      </c>
      <c r="I2893">
        <v>886</v>
      </c>
      <c r="P2893" s="4"/>
    </row>
    <row r="2894" spans="3:16" x14ac:dyDescent="0.3">
      <c r="C2894" t="s">
        <v>52</v>
      </c>
      <c r="D2894" t="s">
        <v>21</v>
      </c>
      <c r="E2894" t="s">
        <v>58</v>
      </c>
      <c r="F2894" s="3">
        <v>44883</v>
      </c>
      <c r="G2894" s="8">
        <v>21924</v>
      </c>
      <c r="H2894">
        <v>309</v>
      </c>
      <c r="I2894">
        <v>289</v>
      </c>
      <c r="P2894" s="4"/>
    </row>
    <row r="2895" spans="3:16" x14ac:dyDescent="0.3">
      <c r="C2895" t="s">
        <v>48</v>
      </c>
      <c r="D2895" t="s">
        <v>25</v>
      </c>
      <c r="E2895" t="s">
        <v>60</v>
      </c>
      <c r="F2895" s="3">
        <v>44883</v>
      </c>
      <c r="G2895" s="8">
        <v>8708</v>
      </c>
      <c r="H2895">
        <v>102</v>
      </c>
      <c r="I2895">
        <v>156</v>
      </c>
      <c r="P2895" s="4"/>
    </row>
    <row r="2896" spans="3:16" x14ac:dyDescent="0.3">
      <c r="C2896" t="s">
        <v>38</v>
      </c>
      <c r="D2896" t="s">
        <v>20</v>
      </c>
      <c r="E2896" t="s">
        <v>64</v>
      </c>
      <c r="F2896" s="3">
        <v>44883</v>
      </c>
      <c r="G2896" s="8">
        <v>84</v>
      </c>
      <c r="H2896">
        <v>387</v>
      </c>
      <c r="I2896">
        <v>1</v>
      </c>
      <c r="P2896" s="4"/>
    </row>
    <row r="2897" spans="3:16" x14ac:dyDescent="0.3">
      <c r="C2897" t="s">
        <v>37</v>
      </c>
      <c r="D2897" t="s">
        <v>20</v>
      </c>
      <c r="E2897" t="s">
        <v>54</v>
      </c>
      <c r="F2897" s="3">
        <v>44883</v>
      </c>
      <c r="G2897" s="8">
        <v>1400</v>
      </c>
      <c r="H2897">
        <v>41</v>
      </c>
      <c r="I2897">
        <v>13</v>
      </c>
      <c r="P2897" s="4"/>
    </row>
    <row r="2898" spans="3:16" x14ac:dyDescent="0.3">
      <c r="C2898" t="s">
        <v>42</v>
      </c>
      <c r="D2898" t="s">
        <v>23</v>
      </c>
      <c r="E2898" t="s">
        <v>65</v>
      </c>
      <c r="F2898" s="3">
        <v>44883</v>
      </c>
      <c r="G2898" s="8">
        <v>44072</v>
      </c>
      <c r="H2898">
        <v>270</v>
      </c>
      <c r="I2898">
        <v>787</v>
      </c>
      <c r="P2898" s="4"/>
    </row>
    <row r="2899" spans="3:16" x14ac:dyDescent="0.3">
      <c r="C2899" t="s">
        <v>42</v>
      </c>
      <c r="D2899" t="s">
        <v>25</v>
      </c>
      <c r="E2899" t="s">
        <v>56</v>
      </c>
      <c r="F2899" s="3">
        <v>44883</v>
      </c>
      <c r="G2899" s="8">
        <v>17108</v>
      </c>
      <c r="H2899">
        <v>121</v>
      </c>
      <c r="I2899">
        <v>204</v>
      </c>
      <c r="P2899" s="4"/>
    </row>
    <row r="2900" spans="3:16" x14ac:dyDescent="0.3">
      <c r="C2900" t="s">
        <v>34</v>
      </c>
      <c r="D2900" t="s">
        <v>19</v>
      </c>
      <c r="E2900" t="s">
        <v>66</v>
      </c>
      <c r="F2900" s="3">
        <v>44883</v>
      </c>
      <c r="G2900" s="8">
        <v>13468</v>
      </c>
      <c r="H2900">
        <v>330</v>
      </c>
      <c r="I2900">
        <v>154</v>
      </c>
      <c r="P2900" s="4"/>
    </row>
    <row r="2901" spans="3:16" x14ac:dyDescent="0.3">
      <c r="C2901" t="s">
        <v>41</v>
      </c>
      <c r="D2901" t="s">
        <v>21</v>
      </c>
      <c r="E2901" t="s">
        <v>69</v>
      </c>
      <c r="F2901" s="3">
        <v>44883</v>
      </c>
      <c r="G2901" s="8">
        <v>7700</v>
      </c>
      <c r="H2901">
        <v>273</v>
      </c>
      <c r="I2901">
        <v>61</v>
      </c>
      <c r="P2901" s="4"/>
    </row>
    <row r="2902" spans="3:16" x14ac:dyDescent="0.3">
      <c r="C2902" t="s">
        <v>40</v>
      </c>
      <c r="D2902" t="s">
        <v>20</v>
      </c>
      <c r="E2902" t="s">
        <v>73</v>
      </c>
      <c r="F2902" s="3">
        <v>44883</v>
      </c>
      <c r="G2902" s="8">
        <v>38360</v>
      </c>
      <c r="H2902">
        <v>212</v>
      </c>
      <c r="I2902">
        <v>384</v>
      </c>
      <c r="P2902" s="4"/>
    </row>
    <row r="2903" spans="3:16" x14ac:dyDescent="0.3">
      <c r="C2903" t="s">
        <v>42</v>
      </c>
      <c r="D2903" t="s">
        <v>19</v>
      </c>
      <c r="E2903" t="s">
        <v>58</v>
      </c>
      <c r="F2903" s="3">
        <v>44883</v>
      </c>
      <c r="G2903" s="8">
        <v>55328.000000000007</v>
      </c>
      <c r="H2903">
        <v>71</v>
      </c>
      <c r="I2903">
        <v>814</v>
      </c>
      <c r="P2903" s="4"/>
    </row>
    <row r="2904" spans="3:16" x14ac:dyDescent="0.3">
      <c r="C2904" t="s">
        <v>35</v>
      </c>
      <c r="D2904" t="s">
        <v>19</v>
      </c>
      <c r="E2904" t="s">
        <v>53</v>
      </c>
      <c r="F2904" s="3">
        <v>44883</v>
      </c>
      <c r="G2904" s="8">
        <v>32536</v>
      </c>
      <c r="H2904">
        <v>46</v>
      </c>
      <c r="I2904">
        <v>814</v>
      </c>
      <c r="P2904" s="4"/>
    </row>
    <row r="2905" spans="3:16" x14ac:dyDescent="0.3">
      <c r="C2905" t="s">
        <v>46</v>
      </c>
      <c r="D2905" t="s">
        <v>22</v>
      </c>
      <c r="E2905" t="s">
        <v>70</v>
      </c>
      <c r="F2905" s="3">
        <v>44884</v>
      </c>
      <c r="G2905" s="8">
        <v>26740</v>
      </c>
      <c r="H2905">
        <v>50</v>
      </c>
      <c r="I2905">
        <v>335</v>
      </c>
      <c r="P2905" s="4"/>
    </row>
    <row r="2906" spans="3:16" x14ac:dyDescent="0.3">
      <c r="C2906" t="s">
        <v>35</v>
      </c>
      <c r="D2906" t="s">
        <v>21</v>
      </c>
      <c r="E2906" t="s">
        <v>62</v>
      </c>
      <c r="F2906" s="3">
        <v>44884</v>
      </c>
      <c r="G2906" s="8">
        <v>8568</v>
      </c>
      <c r="H2906">
        <v>128</v>
      </c>
      <c r="I2906">
        <v>134</v>
      </c>
      <c r="P2906" s="4"/>
    </row>
    <row r="2907" spans="3:16" x14ac:dyDescent="0.3">
      <c r="C2907" t="s">
        <v>48</v>
      </c>
      <c r="D2907" t="s">
        <v>25</v>
      </c>
      <c r="E2907" t="s">
        <v>62</v>
      </c>
      <c r="F2907" s="3">
        <v>44884</v>
      </c>
      <c r="G2907" s="8">
        <v>61627.999999999993</v>
      </c>
      <c r="H2907">
        <v>32</v>
      </c>
      <c r="I2907">
        <v>701</v>
      </c>
      <c r="P2907" s="4"/>
    </row>
    <row r="2908" spans="3:16" x14ac:dyDescent="0.3">
      <c r="C2908" t="s">
        <v>35</v>
      </c>
      <c r="D2908" t="s">
        <v>20</v>
      </c>
      <c r="E2908" t="s">
        <v>74</v>
      </c>
      <c r="F2908" s="3">
        <v>44884</v>
      </c>
      <c r="G2908" s="8">
        <v>2492</v>
      </c>
      <c r="H2908">
        <v>234</v>
      </c>
      <c r="I2908">
        <v>48</v>
      </c>
      <c r="P2908" s="4"/>
    </row>
    <row r="2909" spans="3:16" x14ac:dyDescent="0.3">
      <c r="C2909" t="s">
        <v>41</v>
      </c>
      <c r="D2909" t="s">
        <v>20</v>
      </c>
      <c r="E2909" t="s">
        <v>71</v>
      </c>
      <c r="F2909" s="3">
        <v>44884</v>
      </c>
      <c r="G2909" s="8">
        <v>4340</v>
      </c>
      <c r="H2909">
        <v>529</v>
      </c>
      <c r="I2909">
        <v>68</v>
      </c>
      <c r="P2909" s="4"/>
    </row>
    <row r="2910" spans="3:16" x14ac:dyDescent="0.3">
      <c r="C2910" t="s">
        <v>39</v>
      </c>
      <c r="D2910" t="s">
        <v>23</v>
      </c>
      <c r="E2910" t="s">
        <v>74</v>
      </c>
      <c r="F2910" s="3">
        <v>44884</v>
      </c>
      <c r="G2910" s="8">
        <v>11732</v>
      </c>
      <c r="H2910">
        <v>79</v>
      </c>
      <c r="I2910">
        <v>226</v>
      </c>
      <c r="P2910" s="4"/>
    </row>
    <row r="2911" spans="3:16" x14ac:dyDescent="0.3">
      <c r="C2911" t="s">
        <v>43</v>
      </c>
      <c r="D2911" t="s">
        <v>25</v>
      </c>
      <c r="E2911" t="s">
        <v>55</v>
      </c>
      <c r="F2911" s="3">
        <v>44887</v>
      </c>
      <c r="G2911" s="8">
        <v>55440</v>
      </c>
      <c r="H2911">
        <v>177</v>
      </c>
      <c r="I2911">
        <v>693</v>
      </c>
      <c r="P2911" s="4"/>
    </row>
    <row r="2912" spans="3:16" x14ac:dyDescent="0.3">
      <c r="C2912" t="s">
        <v>46</v>
      </c>
      <c r="D2912" t="s">
        <v>23</v>
      </c>
      <c r="E2912" t="s">
        <v>53</v>
      </c>
      <c r="F2912" s="3">
        <v>44887</v>
      </c>
      <c r="G2912" s="8">
        <v>15148</v>
      </c>
      <c r="H2912">
        <v>126</v>
      </c>
      <c r="I2912">
        <v>316</v>
      </c>
      <c r="P2912" s="4"/>
    </row>
    <row r="2913" spans="3:16" x14ac:dyDescent="0.3">
      <c r="C2913" t="s">
        <v>39</v>
      </c>
      <c r="D2913" t="s">
        <v>23</v>
      </c>
      <c r="E2913" t="s">
        <v>61</v>
      </c>
      <c r="F2913" s="3">
        <v>44887</v>
      </c>
      <c r="G2913" s="8">
        <v>4340</v>
      </c>
      <c r="H2913">
        <v>86</v>
      </c>
      <c r="I2913">
        <v>73</v>
      </c>
      <c r="P2913" s="4"/>
    </row>
    <row r="2914" spans="3:16" x14ac:dyDescent="0.3">
      <c r="C2914" t="s">
        <v>43</v>
      </c>
      <c r="D2914" t="s">
        <v>25</v>
      </c>
      <c r="E2914" t="s">
        <v>74</v>
      </c>
      <c r="F2914" s="3">
        <v>44887</v>
      </c>
      <c r="G2914" s="8">
        <v>67704</v>
      </c>
      <c r="H2914">
        <v>164</v>
      </c>
      <c r="I2914">
        <v>1302</v>
      </c>
      <c r="P2914" s="4"/>
    </row>
    <row r="2915" spans="3:16" x14ac:dyDescent="0.3">
      <c r="C2915" t="s">
        <v>37</v>
      </c>
      <c r="D2915" t="s">
        <v>20</v>
      </c>
      <c r="E2915" t="s">
        <v>58</v>
      </c>
      <c r="F2915" s="3">
        <v>44887</v>
      </c>
      <c r="G2915" s="8">
        <v>13244</v>
      </c>
      <c r="H2915">
        <v>67</v>
      </c>
      <c r="I2915">
        <v>255</v>
      </c>
      <c r="P2915" s="4"/>
    </row>
    <row r="2916" spans="3:16" x14ac:dyDescent="0.3">
      <c r="C2916" t="s">
        <v>35</v>
      </c>
      <c r="D2916" t="s">
        <v>22</v>
      </c>
      <c r="E2916" t="s">
        <v>62</v>
      </c>
      <c r="F2916" s="3">
        <v>44887</v>
      </c>
      <c r="G2916" s="8">
        <v>13440</v>
      </c>
      <c r="H2916">
        <v>66</v>
      </c>
      <c r="I2916">
        <v>160</v>
      </c>
      <c r="P2916" s="4"/>
    </row>
    <row r="2917" spans="3:16" x14ac:dyDescent="0.3">
      <c r="C2917" t="s">
        <v>46</v>
      </c>
      <c r="D2917" t="s">
        <v>22</v>
      </c>
      <c r="E2917" t="s">
        <v>59</v>
      </c>
      <c r="F2917" s="3">
        <v>44887</v>
      </c>
      <c r="G2917" s="8">
        <v>46732</v>
      </c>
      <c r="H2917">
        <v>230</v>
      </c>
      <c r="I2917">
        <v>1461</v>
      </c>
      <c r="P2917" s="4"/>
    </row>
    <row r="2918" spans="3:16" x14ac:dyDescent="0.3">
      <c r="C2918" t="s">
        <v>40</v>
      </c>
      <c r="D2918" t="s">
        <v>25</v>
      </c>
      <c r="E2918" t="s">
        <v>67</v>
      </c>
      <c r="F2918" s="3">
        <v>44888</v>
      </c>
      <c r="G2918" s="8">
        <v>2128</v>
      </c>
      <c r="H2918">
        <v>125</v>
      </c>
      <c r="I2918">
        <v>32</v>
      </c>
      <c r="P2918" s="4"/>
    </row>
    <row r="2919" spans="3:16" x14ac:dyDescent="0.3">
      <c r="C2919" t="s">
        <v>41</v>
      </c>
      <c r="D2919" t="s">
        <v>22</v>
      </c>
      <c r="E2919" t="s">
        <v>58</v>
      </c>
      <c r="F2919" s="3">
        <v>44888</v>
      </c>
      <c r="G2919" s="8">
        <v>45864</v>
      </c>
      <c r="H2919">
        <v>21</v>
      </c>
      <c r="I2919">
        <v>637</v>
      </c>
      <c r="P2919" s="4"/>
    </row>
    <row r="2920" spans="3:16" x14ac:dyDescent="0.3">
      <c r="C2920" t="s">
        <v>36</v>
      </c>
      <c r="D2920" t="s">
        <v>23</v>
      </c>
      <c r="E2920" t="s">
        <v>67</v>
      </c>
      <c r="F2920" s="3">
        <v>44888</v>
      </c>
      <c r="G2920" s="8">
        <v>2296</v>
      </c>
      <c r="H2920">
        <v>316</v>
      </c>
      <c r="I2920">
        <v>34</v>
      </c>
      <c r="P2920" s="4"/>
    </row>
    <row r="2921" spans="3:16" x14ac:dyDescent="0.3">
      <c r="C2921" t="s">
        <v>50</v>
      </c>
      <c r="D2921" t="s">
        <v>20</v>
      </c>
      <c r="E2921" t="s">
        <v>71</v>
      </c>
      <c r="F2921" s="3">
        <v>44888</v>
      </c>
      <c r="G2921" s="8">
        <v>6188</v>
      </c>
      <c r="H2921">
        <v>128</v>
      </c>
      <c r="I2921">
        <v>68</v>
      </c>
      <c r="P2921" s="4"/>
    </row>
    <row r="2922" spans="3:16" x14ac:dyDescent="0.3">
      <c r="C2922" t="s">
        <v>36</v>
      </c>
      <c r="D2922" t="s">
        <v>25</v>
      </c>
      <c r="E2922" t="s">
        <v>68</v>
      </c>
      <c r="F2922" s="3">
        <v>44888</v>
      </c>
      <c r="G2922" s="8">
        <v>25424</v>
      </c>
      <c r="H2922">
        <v>14</v>
      </c>
      <c r="I2922">
        <v>255</v>
      </c>
      <c r="P2922" s="4"/>
    </row>
    <row r="2923" spans="3:16" x14ac:dyDescent="0.3">
      <c r="C2923" t="s">
        <v>37</v>
      </c>
      <c r="D2923" t="s">
        <v>20</v>
      </c>
      <c r="E2923" t="s">
        <v>68</v>
      </c>
      <c r="F2923" s="3">
        <v>44888</v>
      </c>
      <c r="G2923" s="8">
        <v>31332</v>
      </c>
      <c r="H2923">
        <v>77</v>
      </c>
      <c r="I2923">
        <v>357</v>
      </c>
      <c r="P2923" s="4"/>
    </row>
    <row r="2924" spans="3:16" x14ac:dyDescent="0.3">
      <c r="C2924" t="s">
        <v>47</v>
      </c>
      <c r="D2924" t="s">
        <v>20</v>
      </c>
      <c r="E2924" t="s">
        <v>68</v>
      </c>
      <c r="F2924" s="3">
        <v>44888</v>
      </c>
      <c r="G2924" s="8">
        <v>29120</v>
      </c>
      <c r="H2924">
        <v>179</v>
      </c>
      <c r="I2924">
        <v>331</v>
      </c>
      <c r="P2924" s="4"/>
    </row>
    <row r="2925" spans="3:16" x14ac:dyDescent="0.3">
      <c r="C2925" t="s">
        <v>32</v>
      </c>
      <c r="D2925" t="s">
        <v>21</v>
      </c>
      <c r="E2925" t="s">
        <v>67</v>
      </c>
      <c r="F2925" s="3">
        <v>44888</v>
      </c>
      <c r="G2925" s="8">
        <v>2744</v>
      </c>
      <c r="H2925">
        <v>52</v>
      </c>
      <c r="I2925">
        <v>35</v>
      </c>
      <c r="P2925" s="4"/>
    </row>
    <row r="2926" spans="3:16" x14ac:dyDescent="0.3">
      <c r="C2926" t="s">
        <v>36</v>
      </c>
      <c r="D2926" t="s">
        <v>22</v>
      </c>
      <c r="E2926" t="s">
        <v>64</v>
      </c>
      <c r="F2926" s="3">
        <v>44888</v>
      </c>
      <c r="G2926" s="8">
        <v>17920</v>
      </c>
      <c r="H2926">
        <v>56</v>
      </c>
      <c r="I2926">
        <v>145</v>
      </c>
      <c r="P2926" s="4"/>
    </row>
    <row r="2927" spans="3:16" x14ac:dyDescent="0.3">
      <c r="C2927" t="s">
        <v>48</v>
      </c>
      <c r="D2927" t="s">
        <v>19</v>
      </c>
      <c r="E2927" t="s">
        <v>66</v>
      </c>
      <c r="F2927" s="3">
        <v>44888</v>
      </c>
      <c r="G2927" s="8">
        <v>19712</v>
      </c>
      <c r="H2927">
        <v>141</v>
      </c>
      <c r="I2927">
        <v>215</v>
      </c>
      <c r="P2927" s="4"/>
    </row>
    <row r="2928" spans="3:16" x14ac:dyDescent="0.3">
      <c r="C2928" t="s">
        <v>33</v>
      </c>
      <c r="D2928" t="s">
        <v>19</v>
      </c>
      <c r="E2928" t="s">
        <v>58</v>
      </c>
      <c r="F2928" s="3">
        <v>44888</v>
      </c>
      <c r="G2928" s="8">
        <v>6748</v>
      </c>
      <c r="H2928">
        <v>16</v>
      </c>
      <c r="I2928">
        <v>106</v>
      </c>
      <c r="P2928" s="4"/>
    </row>
    <row r="2929" spans="3:16" x14ac:dyDescent="0.3">
      <c r="C2929" t="s">
        <v>45</v>
      </c>
      <c r="D2929" t="s">
        <v>19</v>
      </c>
      <c r="E2929" t="s">
        <v>69</v>
      </c>
      <c r="F2929" s="3">
        <v>44888</v>
      </c>
      <c r="G2929" s="8">
        <v>14952</v>
      </c>
      <c r="H2929">
        <v>335</v>
      </c>
      <c r="I2929">
        <v>139</v>
      </c>
      <c r="P2929" s="4"/>
    </row>
    <row r="2930" spans="3:16" x14ac:dyDescent="0.3">
      <c r="C2930" t="s">
        <v>51</v>
      </c>
      <c r="D2930" t="s">
        <v>20</v>
      </c>
      <c r="E2930" t="s">
        <v>55</v>
      </c>
      <c r="F2930" s="3">
        <v>44888</v>
      </c>
      <c r="G2930" s="8">
        <v>3136</v>
      </c>
      <c r="H2930">
        <v>334</v>
      </c>
      <c r="I2930">
        <v>30</v>
      </c>
      <c r="P2930" s="4"/>
    </row>
    <row r="2931" spans="3:16" x14ac:dyDescent="0.3">
      <c r="C2931" t="s">
        <v>45</v>
      </c>
      <c r="D2931" t="s">
        <v>25</v>
      </c>
      <c r="E2931" t="s">
        <v>60</v>
      </c>
      <c r="F2931" s="3">
        <v>44888</v>
      </c>
      <c r="G2931" s="8">
        <v>924</v>
      </c>
      <c r="H2931">
        <v>61</v>
      </c>
      <c r="I2931">
        <v>17</v>
      </c>
      <c r="P2931" s="4"/>
    </row>
    <row r="2932" spans="3:16" x14ac:dyDescent="0.3">
      <c r="C2932" t="s">
        <v>46</v>
      </c>
      <c r="D2932" t="s">
        <v>22</v>
      </c>
      <c r="E2932" t="s">
        <v>56</v>
      </c>
      <c r="F2932" s="3">
        <v>44888</v>
      </c>
      <c r="G2932" s="8">
        <v>55300</v>
      </c>
      <c r="H2932">
        <v>129</v>
      </c>
      <c r="I2932">
        <v>865</v>
      </c>
      <c r="P2932" s="4"/>
    </row>
    <row r="2933" spans="3:16" x14ac:dyDescent="0.3">
      <c r="C2933" t="s">
        <v>34</v>
      </c>
      <c r="D2933" t="s">
        <v>19</v>
      </c>
      <c r="E2933" t="s">
        <v>58</v>
      </c>
      <c r="F2933" s="3">
        <v>44888</v>
      </c>
      <c r="G2933" s="8">
        <v>43988.000000000007</v>
      </c>
      <c r="H2933">
        <v>9</v>
      </c>
      <c r="I2933">
        <v>647</v>
      </c>
      <c r="P2933" s="4"/>
    </row>
    <row r="2934" spans="3:16" x14ac:dyDescent="0.3">
      <c r="C2934" t="s">
        <v>37</v>
      </c>
      <c r="D2934" t="s">
        <v>22</v>
      </c>
      <c r="E2934" t="s">
        <v>70</v>
      </c>
      <c r="F2934" s="3">
        <v>44888</v>
      </c>
      <c r="G2934" s="8">
        <v>10276</v>
      </c>
      <c r="H2934">
        <v>207</v>
      </c>
      <c r="I2934">
        <v>136</v>
      </c>
      <c r="P2934" s="4"/>
    </row>
    <row r="2935" spans="3:16" x14ac:dyDescent="0.3">
      <c r="C2935" t="s">
        <v>48</v>
      </c>
      <c r="D2935" t="s">
        <v>19</v>
      </c>
      <c r="E2935" t="s">
        <v>59</v>
      </c>
      <c r="F2935" s="3">
        <v>44888</v>
      </c>
      <c r="G2935" s="8">
        <v>55832</v>
      </c>
      <c r="H2935">
        <v>188</v>
      </c>
      <c r="I2935">
        <v>997</v>
      </c>
      <c r="P2935" s="4"/>
    </row>
    <row r="2936" spans="3:16" x14ac:dyDescent="0.3">
      <c r="C2936" t="s">
        <v>40</v>
      </c>
      <c r="D2936" t="s">
        <v>22</v>
      </c>
      <c r="E2936" t="s">
        <v>60</v>
      </c>
      <c r="F2936" s="3">
        <v>44888</v>
      </c>
      <c r="G2936" s="8">
        <v>11620</v>
      </c>
      <c r="H2936">
        <v>432</v>
      </c>
      <c r="I2936">
        <v>171</v>
      </c>
      <c r="P2936" s="4"/>
    </row>
    <row r="2937" spans="3:16" x14ac:dyDescent="0.3">
      <c r="C2937" t="s">
        <v>52</v>
      </c>
      <c r="D2937" t="s">
        <v>19</v>
      </c>
      <c r="E2937" t="s">
        <v>63</v>
      </c>
      <c r="F2937" s="3">
        <v>44889</v>
      </c>
      <c r="G2937" s="8">
        <v>15204</v>
      </c>
      <c r="H2937">
        <v>233</v>
      </c>
      <c r="I2937">
        <v>132</v>
      </c>
      <c r="P2937" s="4"/>
    </row>
    <row r="2938" spans="3:16" x14ac:dyDescent="0.3">
      <c r="C2938" t="s">
        <v>36</v>
      </c>
      <c r="D2938" t="s">
        <v>21</v>
      </c>
      <c r="E2938" t="s">
        <v>72</v>
      </c>
      <c r="F2938" s="3">
        <v>44889</v>
      </c>
      <c r="G2938" s="8">
        <v>56</v>
      </c>
      <c r="H2938">
        <v>526</v>
      </c>
      <c r="I2938">
        <v>1</v>
      </c>
      <c r="P2938" s="4"/>
    </row>
    <row r="2939" spans="3:16" x14ac:dyDescent="0.3">
      <c r="C2939" t="s">
        <v>41</v>
      </c>
      <c r="D2939" t="s">
        <v>20</v>
      </c>
      <c r="E2939" t="s">
        <v>57</v>
      </c>
      <c r="F2939" s="3">
        <v>44889</v>
      </c>
      <c r="G2939" s="8">
        <v>280</v>
      </c>
      <c r="H2939">
        <v>194</v>
      </c>
      <c r="I2939">
        <v>5</v>
      </c>
      <c r="P2939" s="4"/>
    </row>
    <row r="2940" spans="3:16" x14ac:dyDescent="0.3">
      <c r="C2940" t="s">
        <v>33</v>
      </c>
      <c r="D2940" t="s">
        <v>20</v>
      </c>
      <c r="E2940" t="s">
        <v>69</v>
      </c>
      <c r="F2940" s="3">
        <v>44889</v>
      </c>
      <c r="G2940" s="8">
        <v>20552</v>
      </c>
      <c r="H2940">
        <v>605</v>
      </c>
      <c r="I2940">
        <v>156</v>
      </c>
      <c r="P2940" s="4"/>
    </row>
    <row r="2941" spans="3:16" x14ac:dyDescent="0.3">
      <c r="C2941" t="s">
        <v>31</v>
      </c>
      <c r="D2941" t="s">
        <v>23</v>
      </c>
      <c r="E2941" t="s">
        <v>57</v>
      </c>
      <c r="F2941" s="3">
        <v>44889</v>
      </c>
      <c r="G2941" s="8">
        <v>8540</v>
      </c>
      <c r="H2941">
        <v>53</v>
      </c>
      <c r="I2941">
        <v>143</v>
      </c>
      <c r="P2941" s="4"/>
    </row>
    <row r="2942" spans="3:16" x14ac:dyDescent="0.3">
      <c r="C2942" t="s">
        <v>41</v>
      </c>
      <c r="D2942" t="s">
        <v>25</v>
      </c>
      <c r="E2942" t="s">
        <v>59</v>
      </c>
      <c r="F2942" s="3">
        <v>44890</v>
      </c>
      <c r="G2942" s="8">
        <v>9324</v>
      </c>
      <c r="H2942">
        <v>41</v>
      </c>
      <c r="I2942">
        <v>146</v>
      </c>
      <c r="P2942" s="4"/>
    </row>
    <row r="2943" spans="3:16" x14ac:dyDescent="0.3">
      <c r="C2943" t="s">
        <v>46</v>
      </c>
      <c r="D2943" t="s">
        <v>25</v>
      </c>
      <c r="E2943" t="s">
        <v>63</v>
      </c>
      <c r="F2943" s="3">
        <v>44890</v>
      </c>
      <c r="G2943" s="8">
        <v>30828</v>
      </c>
      <c r="H2943">
        <v>61</v>
      </c>
      <c r="I2943">
        <v>249</v>
      </c>
      <c r="P2943" s="4"/>
    </row>
    <row r="2944" spans="3:16" x14ac:dyDescent="0.3">
      <c r="C2944" t="s">
        <v>35</v>
      </c>
      <c r="D2944" t="s">
        <v>23</v>
      </c>
      <c r="E2944" t="s">
        <v>62</v>
      </c>
      <c r="F2944" s="3">
        <v>44890</v>
      </c>
      <c r="G2944" s="8">
        <v>39424</v>
      </c>
      <c r="H2944">
        <v>306</v>
      </c>
      <c r="I2944">
        <v>658</v>
      </c>
      <c r="P2944" s="4"/>
    </row>
    <row r="2945" spans="3:16" x14ac:dyDescent="0.3">
      <c r="C2945" t="s">
        <v>33</v>
      </c>
      <c r="D2945" t="s">
        <v>22</v>
      </c>
      <c r="E2945" t="s">
        <v>73</v>
      </c>
      <c r="F2945" s="3">
        <v>44890</v>
      </c>
      <c r="G2945" s="8">
        <v>24388</v>
      </c>
      <c r="H2945">
        <v>213</v>
      </c>
      <c r="I2945">
        <v>218</v>
      </c>
      <c r="P2945" s="4"/>
    </row>
    <row r="2946" spans="3:16" x14ac:dyDescent="0.3">
      <c r="C2946" t="s">
        <v>33</v>
      </c>
      <c r="D2946" t="s">
        <v>20</v>
      </c>
      <c r="E2946" t="s">
        <v>59</v>
      </c>
      <c r="F2946" s="3">
        <v>44890</v>
      </c>
      <c r="G2946" s="8">
        <v>980</v>
      </c>
      <c r="H2946">
        <v>269</v>
      </c>
      <c r="I2946">
        <v>18</v>
      </c>
      <c r="P2946" s="4"/>
    </row>
    <row r="2947" spans="3:16" x14ac:dyDescent="0.3">
      <c r="C2947" t="s">
        <v>44</v>
      </c>
      <c r="D2947" t="s">
        <v>23</v>
      </c>
      <c r="E2947" t="s">
        <v>54</v>
      </c>
      <c r="F2947" s="3">
        <v>44890</v>
      </c>
      <c r="G2947" s="8">
        <v>32564</v>
      </c>
      <c r="H2947">
        <v>66</v>
      </c>
      <c r="I2947">
        <v>291</v>
      </c>
      <c r="P2947" s="4"/>
    </row>
    <row r="2948" spans="3:16" x14ac:dyDescent="0.3">
      <c r="C2948" t="s">
        <v>37</v>
      </c>
      <c r="D2948" t="s">
        <v>19</v>
      </c>
      <c r="E2948" t="s">
        <v>60</v>
      </c>
      <c r="F2948" s="3">
        <v>44890</v>
      </c>
      <c r="G2948" s="8">
        <v>22624</v>
      </c>
      <c r="H2948">
        <v>20</v>
      </c>
      <c r="I2948">
        <v>566</v>
      </c>
      <c r="P2948" s="4"/>
    </row>
    <row r="2949" spans="3:16" x14ac:dyDescent="0.3">
      <c r="C2949" t="s">
        <v>31</v>
      </c>
      <c r="D2949" t="s">
        <v>20</v>
      </c>
      <c r="E2949" t="s">
        <v>63</v>
      </c>
      <c r="F2949" s="3">
        <v>44890</v>
      </c>
      <c r="G2949" s="8">
        <v>29428</v>
      </c>
      <c r="H2949">
        <v>59</v>
      </c>
      <c r="I2949">
        <v>320</v>
      </c>
      <c r="P2949" s="4"/>
    </row>
    <row r="2950" spans="3:16" x14ac:dyDescent="0.3">
      <c r="C2950" t="s">
        <v>44</v>
      </c>
      <c r="D2950" t="s">
        <v>22</v>
      </c>
      <c r="E2950" t="s">
        <v>65</v>
      </c>
      <c r="F2950" s="3">
        <v>44890</v>
      </c>
      <c r="G2950" s="8">
        <v>3332</v>
      </c>
      <c r="H2950">
        <v>23</v>
      </c>
      <c r="I2950">
        <v>84</v>
      </c>
      <c r="P2950" s="4"/>
    </row>
    <row r="2951" spans="3:16" x14ac:dyDescent="0.3">
      <c r="C2951" t="s">
        <v>48</v>
      </c>
      <c r="D2951" t="s">
        <v>23</v>
      </c>
      <c r="E2951" t="s">
        <v>67</v>
      </c>
      <c r="F2951" s="3">
        <v>44890</v>
      </c>
      <c r="G2951" s="8">
        <v>21196</v>
      </c>
      <c r="H2951">
        <v>41</v>
      </c>
      <c r="I2951">
        <v>408</v>
      </c>
      <c r="P2951" s="4"/>
    </row>
    <row r="2952" spans="3:16" x14ac:dyDescent="0.3">
      <c r="C2952" t="s">
        <v>45</v>
      </c>
      <c r="D2952" t="s">
        <v>19</v>
      </c>
      <c r="E2952" t="s">
        <v>65</v>
      </c>
      <c r="F2952" s="3">
        <v>44890</v>
      </c>
      <c r="G2952" s="8">
        <v>7140</v>
      </c>
      <c r="H2952">
        <v>124</v>
      </c>
      <c r="I2952">
        <v>149</v>
      </c>
      <c r="P2952" s="4"/>
    </row>
    <row r="2953" spans="3:16" x14ac:dyDescent="0.3">
      <c r="C2953" t="s">
        <v>31</v>
      </c>
      <c r="D2953" t="s">
        <v>21</v>
      </c>
      <c r="E2953" t="s">
        <v>62</v>
      </c>
      <c r="F2953" s="3">
        <v>44891</v>
      </c>
      <c r="G2953" s="8">
        <v>22680</v>
      </c>
      <c r="H2953">
        <v>328</v>
      </c>
      <c r="I2953">
        <v>270</v>
      </c>
      <c r="P2953" s="4"/>
    </row>
    <row r="2954" spans="3:16" x14ac:dyDescent="0.3">
      <c r="C2954" t="s">
        <v>50</v>
      </c>
      <c r="D2954" t="s">
        <v>21</v>
      </c>
      <c r="E2954" t="s">
        <v>71</v>
      </c>
      <c r="F2954" s="3">
        <v>44891</v>
      </c>
      <c r="G2954" s="8">
        <v>51240</v>
      </c>
      <c r="H2954">
        <v>196</v>
      </c>
      <c r="I2954">
        <v>610</v>
      </c>
      <c r="P2954" s="4"/>
    </row>
    <row r="2955" spans="3:16" x14ac:dyDescent="0.3">
      <c r="C2955" t="s">
        <v>46</v>
      </c>
      <c r="D2955" t="s">
        <v>21</v>
      </c>
      <c r="E2955" t="s">
        <v>74</v>
      </c>
      <c r="F2955" s="3">
        <v>44891</v>
      </c>
      <c r="G2955" s="8">
        <v>45584</v>
      </c>
      <c r="H2955">
        <v>63</v>
      </c>
      <c r="I2955">
        <v>1140</v>
      </c>
      <c r="P2955" s="4"/>
    </row>
    <row r="2956" spans="3:16" x14ac:dyDescent="0.3">
      <c r="C2956" t="s">
        <v>34</v>
      </c>
      <c r="D2956" t="s">
        <v>20</v>
      </c>
      <c r="E2956" t="s">
        <v>69</v>
      </c>
      <c r="F2956" s="3">
        <v>44891</v>
      </c>
      <c r="G2956" s="8">
        <v>2828</v>
      </c>
      <c r="H2956">
        <v>81</v>
      </c>
      <c r="I2956">
        <v>23</v>
      </c>
      <c r="P2956" s="4"/>
    </row>
    <row r="2957" spans="3:16" x14ac:dyDescent="0.3">
      <c r="C2957" t="s">
        <v>36</v>
      </c>
      <c r="D2957" t="s">
        <v>19</v>
      </c>
      <c r="E2957" t="s">
        <v>71</v>
      </c>
      <c r="F2957" s="3">
        <v>44891</v>
      </c>
      <c r="G2957" s="8">
        <v>10471.999999999998</v>
      </c>
      <c r="H2957">
        <v>117</v>
      </c>
      <c r="I2957">
        <v>146</v>
      </c>
      <c r="P2957" s="4"/>
    </row>
    <row r="2958" spans="3:16" x14ac:dyDescent="0.3">
      <c r="C2958" t="s">
        <v>31</v>
      </c>
      <c r="D2958" t="s">
        <v>22</v>
      </c>
      <c r="E2958" t="s">
        <v>74</v>
      </c>
      <c r="F2958" s="3">
        <v>44891</v>
      </c>
      <c r="G2958" s="8">
        <v>33040</v>
      </c>
      <c r="H2958">
        <v>61</v>
      </c>
      <c r="I2958">
        <v>636</v>
      </c>
      <c r="P2958" s="4"/>
    </row>
    <row r="2959" spans="3:16" x14ac:dyDescent="0.3">
      <c r="C2959" t="s">
        <v>52</v>
      </c>
      <c r="D2959" t="s">
        <v>19</v>
      </c>
      <c r="E2959" t="s">
        <v>65</v>
      </c>
      <c r="F2959" s="3">
        <v>44891</v>
      </c>
      <c r="G2959" s="8">
        <v>32480.000000000004</v>
      </c>
      <c r="H2959">
        <v>342</v>
      </c>
      <c r="I2959">
        <v>625</v>
      </c>
      <c r="P2959" s="4"/>
    </row>
    <row r="2960" spans="3:16" x14ac:dyDescent="0.3">
      <c r="C2960" t="s">
        <v>48</v>
      </c>
      <c r="D2960" t="s">
        <v>21</v>
      </c>
      <c r="E2960" t="s">
        <v>70</v>
      </c>
      <c r="F2960" s="3">
        <v>44891</v>
      </c>
      <c r="G2960" s="8">
        <v>26852</v>
      </c>
      <c r="H2960">
        <v>111</v>
      </c>
      <c r="I2960">
        <v>448</v>
      </c>
      <c r="P2960" s="4"/>
    </row>
    <row r="2961" spans="3:16" x14ac:dyDescent="0.3">
      <c r="C2961" t="s">
        <v>44</v>
      </c>
      <c r="D2961" t="s">
        <v>22</v>
      </c>
      <c r="E2961" t="s">
        <v>60</v>
      </c>
      <c r="F2961" s="3">
        <v>44891</v>
      </c>
      <c r="G2961" s="8">
        <v>90048</v>
      </c>
      <c r="H2961">
        <v>74</v>
      </c>
      <c r="I2961">
        <v>2047</v>
      </c>
      <c r="P2961" s="4"/>
    </row>
    <row r="2962" spans="3:16" x14ac:dyDescent="0.3">
      <c r="C2962" t="s">
        <v>42</v>
      </c>
      <c r="D2962" t="s">
        <v>19</v>
      </c>
      <c r="E2962" t="s">
        <v>55</v>
      </c>
      <c r="F2962" s="3">
        <v>44894</v>
      </c>
      <c r="G2962" s="8">
        <v>5600</v>
      </c>
      <c r="H2962">
        <v>116</v>
      </c>
      <c r="I2962">
        <v>54</v>
      </c>
      <c r="P2962" s="4"/>
    </row>
    <row r="2963" spans="3:16" x14ac:dyDescent="0.3">
      <c r="C2963" t="s">
        <v>52</v>
      </c>
      <c r="D2963" t="s">
        <v>25</v>
      </c>
      <c r="E2963" t="s">
        <v>74</v>
      </c>
      <c r="F2963" s="3">
        <v>44894</v>
      </c>
      <c r="G2963" s="8">
        <v>6160</v>
      </c>
      <c r="H2963">
        <v>377</v>
      </c>
      <c r="I2963">
        <v>103</v>
      </c>
      <c r="P2963" s="4"/>
    </row>
    <row r="2964" spans="3:16" x14ac:dyDescent="0.3">
      <c r="C2964" t="s">
        <v>36</v>
      </c>
      <c r="D2964" t="s">
        <v>19</v>
      </c>
      <c r="E2964" t="s">
        <v>59</v>
      </c>
      <c r="F2964" s="3">
        <v>44894</v>
      </c>
      <c r="G2964" s="8">
        <v>3612</v>
      </c>
      <c r="H2964">
        <v>257</v>
      </c>
      <c r="I2964">
        <v>57</v>
      </c>
      <c r="P2964" s="4"/>
    </row>
    <row r="2965" spans="3:16" x14ac:dyDescent="0.3">
      <c r="C2965" t="s">
        <v>38</v>
      </c>
      <c r="D2965" t="s">
        <v>23</v>
      </c>
      <c r="E2965" t="s">
        <v>57</v>
      </c>
      <c r="F2965" s="3">
        <v>44894</v>
      </c>
      <c r="G2965" s="8">
        <v>15428</v>
      </c>
      <c r="H2965">
        <v>311</v>
      </c>
      <c r="I2965">
        <v>227</v>
      </c>
      <c r="P2965" s="4"/>
    </row>
    <row r="2966" spans="3:16" x14ac:dyDescent="0.3">
      <c r="C2966" t="s">
        <v>31</v>
      </c>
      <c r="D2966" t="s">
        <v>20</v>
      </c>
      <c r="E2966" t="s">
        <v>59</v>
      </c>
      <c r="F2966" s="3">
        <v>44894</v>
      </c>
      <c r="G2966" s="8">
        <v>3360</v>
      </c>
      <c r="H2966">
        <v>120</v>
      </c>
      <c r="I2966">
        <v>60</v>
      </c>
      <c r="P2966" s="4"/>
    </row>
    <row r="2967" spans="3:16" x14ac:dyDescent="0.3">
      <c r="C2967" t="s">
        <v>49</v>
      </c>
      <c r="D2967" t="s">
        <v>20</v>
      </c>
      <c r="E2967" t="s">
        <v>54</v>
      </c>
      <c r="F2967" s="3">
        <v>44894</v>
      </c>
      <c r="G2967" s="8">
        <v>476</v>
      </c>
      <c r="H2967">
        <v>271</v>
      </c>
      <c r="I2967">
        <v>5</v>
      </c>
      <c r="P2967" s="4"/>
    </row>
    <row r="2968" spans="3:16" x14ac:dyDescent="0.3">
      <c r="C2968" t="s">
        <v>41</v>
      </c>
      <c r="D2968" t="s">
        <v>19</v>
      </c>
      <c r="E2968" t="s">
        <v>61</v>
      </c>
      <c r="F2968" s="3">
        <v>44894</v>
      </c>
      <c r="G2968" s="8">
        <v>14000</v>
      </c>
      <c r="H2968">
        <v>391</v>
      </c>
      <c r="I2968">
        <v>270</v>
      </c>
      <c r="P2968" s="4"/>
    </row>
    <row r="2969" spans="3:16" x14ac:dyDescent="0.3">
      <c r="C2969" t="s">
        <v>42</v>
      </c>
      <c r="D2969" t="s">
        <v>22</v>
      </c>
      <c r="E2969" t="s">
        <v>60</v>
      </c>
      <c r="F2969" s="3">
        <v>44894</v>
      </c>
      <c r="G2969" s="8">
        <v>33740</v>
      </c>
      <c r="H2969">
        <v>35</v>
      </c>
      <c r="I2969">
        <v>938</v>
      </c>
      <c r="P2969" s="4"/>
    </row>
    <row r="2970" spans="3:16" x14ac:dyDescent="0.3">
      <c r="C2970" t="s">
        <v>29</v>
      </c>
      <c r="D2970" t="s">
        <v>22</v>
      </c>
      <c r="E2970" t="s">
        <v>60</v>
      </c>
      <c r="F2970" s="3">
        <v>44894</v>
      </c>
      <c r="G2970" s="8">
        <v>42560</v>
      </c>
      <c r="H2970">
        <v>137</v>
      </c>
      <c r="I2970">
        <v>819</v>
      </c>
      <c r="P2970" s="4"/>
    </row>
    <row r="2971" spans="3:16" x14ac:dyDescent="0.3">
      <c r="C2971" t="s">
        <v>28</v>
      </c>
      <c r="D2971" t="s">
        <v>21</v>
      </c>
      <c r="E2971" t="s">
        <v>56</v>
      </c>
      <c r="F2971" s="3">
        <v>44894</v>
      </c>
      <c r="G2971" s="8">
        <v>4620</v>
      </c>
      <c r="H2971">
        <v>256</v>
      </c>
      <c r="I2971">
        <v>49</v>
      </c>
      <c r="P2971" s="4"/>
    </row>
    <row r="2972" spans="3:16" x14ac:dyDescent="0.3">
      <c r="C2972" t="s">
        <v>43</v>
      </c>
      <c r="D2972" t="s">
        <v>23</v>
      </c>
      <c r="E2972" t="s">
        <v>59</v>
      </c>
      <c r="F2972" s="3">
        <v>44894</v>
      </c>
      <c r="G2972" s="8">
        <v>532</v>
      </c>
      <c r="H2972">
        <v>33</v>
      </c>
      <c r="I2972">
        <v>7</v>
      </c>
      <c r="P2972" s="4"/>
    </row>
    <row r="2973" spans="3:16" x14ac:dyDescent="0.3">
      <c r="C2973" t="s">
        <v>40</v>
      </c>
      <c r="D2973" t="s">
        <v>19</v>
      </c>
      <c r="E2973" t="s">
        <v>65</v>
      </c>
      <c r="F2973" s="3">
        <v>44894</v>
      </c>
      <c r="G2973" s="8">
        <v>56028</v>
      </c>
      <c r="H2973">
        <v>400</v>
      </c>
      <c r="I2973">
        <v>1274</v>
      </c>
      <c r="P2973" s="4"/>
    </row>
    <row r="2974" spans="3:16" x14ac:dyDescent="0.3">
      <c r="C2974" t="s">
        <v>44</v>
      </c>
      <c r="D2974" t="s">
        <v>22</v>
      </c>
      <c r="E2974" t="s">
        <v>59</v>
      </c>
      <c r="F2974" s="3">
        <v>44895</v>
      </c>
      <c r="G2974" s="8">
        <v>42896</v>
      </c>
      <c r="H2974">
        <v>111</v>
      </c>
      <c r="I2974">
        <v>766</v>
      </c>
      <c r="P2974" s="4"/>
    </row>
    <row r="2975" spans="3:16" x14ac:dyDescent="0.3">
      <c r="C2975" t="s">
        <v>38</v>
      </c>
      <c r="D2975" t="s">
        <v>20</v>
      </c>
      <c r="E2975" t="s">
        <v>65</v>
      </c>
      <c r="F2975" s="3">
        <v>44895</v>
      </c>
      <c r="G2975" s="8">
        <v>10444</v>
      </c>
      <c r="H2975">
        <v>108</v>
      </c>
      <c r="I2975">
        <v>201</v>
      </c>
      <c r="P2975" s="4"/>
    </row>
    <row r="2976" spans="3:16" x14ac:dyDescent="0.3">
      <c r="C2976" t="s">
        <v>51</v>
      </c>
      <c r="D2976" t="s">
        <v>22</v>
      </c>
      <c r="E2976" t="s">
        <v>70</v>
      </c>
      <c r="F2976" s="3">
        <v>44895</v>
      </c>
      <c r="G2976" s="8">
        <v>22652</v>
      </c>
      <c r="H2976">
        <v>23</v>
      </c>
      <c r="I2976">
        <v>334</v>
      </c>
      <c r="P2976" s="4"/>
    </row>
    <row r="2977" spans="3:16" x14ac:dyDescent="0.3">
      <c r="C2977" t="s">
        <v>46</v>
      </c>
      <c r="D2977" t="s">
        <v>25</v>
      </c>
      <c r="E2977" t="s">
        <v>59</v>
      </c>
      <c r="F2977" s="3">
        <v>44895</v>
      </c>
      <c r="G2977" s="8">
        <v>51184</v>
      </c>
      <c r="H2977">
        <v>104</v>
      </c>
      <c r="I2977">
        <v>640</v>
      </c>
      <c r="P2977" s="4"/>
    </row>
    <row r="2978" spans="3:16" x14ac:dyDescent="0.3">
      <c r="C2978" t="s">
        <v>44</v>
      </c>
      <c r="D2978" t="s">
        <v>22</v>
      </c>
      <c r="E2978" t="s">
        <v>72</v>
      </c>
      <c r="F2978" s="3">
        <v>44895</v>
      </c>
      <c r="G2978" s="8">
        <v>18284</v>
      </c>
      <c r="H2978">
        <v>139</v>
      </c>
      <c r="I2978">
        <v>305</v>
      </c>
      <c r="P2978" s="4"/>
    </row>
    <row r="2979" spans="3:16" x14ac:dyDescent="0.3">
      <c r="C2979" t="s">
        <v>47</v>
      </c>
      <c r="D2979" t="s">
        <v>19</v>
      </c>
      <c r="E2979" t="s">
        <v>61</v>
      </c>
      <c r="F2979" s="3">
        <v>44895</v>
      </c>
      <c r="G2979" s="8">
        <v>23464</v>
      </c>
      <c r="H2979">
        <v>219</v>
      </c>
      <c r="I2979">
        <v>652</v>
      </c>
      <c r="P2979" s="4"/>
    </row>
    <row r="2980" spans="3:16" x14ac:dyDescent="0.3">
      <c r="C2980" t="s">
        <v>29</v>
      </c>
      <c r="D2980" t="s">
        <v>25</v>
      </c>
      <c r="E2980" t="s">
        <v>57</v>
      </c>
      <c r="F2980" s="3">
        <v>44895</v>
      </c>
      <c r="G2980" s="8">
        <v>33236</v>
      </c>
      <c r="H2980">
        <v>102</v>
      </c>
      <c r="I2980">
        <v>554</v>
      </c>
      <c r="P2980" s="4"/>
    </row>
    <row r="2981" spans="3:16" x14ac:dyDescent="0.3">
      <c r="C2981" t="s">
        <v>51</v>
      </c>
      <c r="D2981" t="s">
        <v>19</v>
      </c>
      <c r="E2981" t="s">
        <v>67</v>
      </c>
      <c r="F2981" s="3">
        <v>44895</v>
      </c>
      <c r="G2981" s="8">
        <v>34160</v>
      </c>
      <c r="H2981">
        <v>149</v>
      </c>
      <c r="I2981">
        <v>657</v>
      </c>
      <c r="P2981" s="4"/>
    </row>
    <row r="2982" spans="3:16" x14ac:dyDescent="0.3">
      <c r="C2982" t="s">
        <v>44</v>
      </c>
      <c r="D2982" t="s">
        <v>19</v>
      </c>
      <c r="E2982" t="s">
        <v>64</v>
      </c>
      <c r="F2982" s="3">
        <v>44895</v>
      </c>
      <c r="G2982" s="8">
        <v>9240</v>
      </c>
      <c r="H2982">
        <v>76</v>
      </c>
      <c r="I2982">
        <v>83</v>
      </c>
      <c r="P2982" s="4"/>
    </row>
    <row r="2983" spans="3:16" x14ac:dyDescent="0.3">
      <c r="C2983" t="s">
        <v>33</v>
      </c>
      <c r="D2983" t="s">
        <v>22</v>
      </c>
      <c r="E2983" t="s">
        <v>65</v>
      </c>
      <c r="F2983" s="3">
        <v>44896</v>
      </c>
      <c r="G2983" s="8">
        <v>10388</v>
      </c>
      <c r="H2983">
        <v>267</v>
      </c>
      <c r="I2983">
        <v>200</v>
      </c>
      <c r="P2983" s="4"/>
    </row>
    <row r="2984" spans="3:16" x14ac:dyDescent="0.3">
      <c r="C2984" t="s">
        <v>45</v>
      </c>
      <c r="D2984" t="s">
        <v>19</v>
      </c>
      <c r="E2984" t="s">
        <v>64</v>
      </c>
      <c r="F2984" s="3">
        <v>44896</v>
      </c>
      <c r="G2984" s="8">
        <v>8624</v>
      </c>
      <c r="H2984">
        <v>309</v>
      </c>
      <c r="I2984">
        <v>77</v>
      </c>
      <c r="P2984" s="4"/>
    </row>
    <row r="2985" spans="3:16" x14ac:dyDescent="0.3">
      <c r="C2985" t="s">
        <v>52</v>
      </c>
      <c r="D2985" t="s">
        <v>22</v>
      </c>
      <c r="E2985" t="s">
        <v>53</v>
      </c>
      <c r="F2985" s="3">
        <v>44896</v>
      </c>
      <c r="G2985" s="8">
        <v>3304</v>
      </c>
      <c r="H2985">
        <v>76</v>
      </c>
      <c r="I2985">
        <v>76</v>
      </c>
      <c r="P2985" s="4"/>
    </row>
    <row r="2986" spans="3:16" x14ac:dyDescent="0.3">
      <c r="C2986" t="s">
        <v>35</v>
      </c>
      <c r="D2986" t="s">
        <v>23</v>
      </c>
      <c r="E2986" t="s">
        <v>67</v>
      </c>
      <c r="F2986" s="3">
        <v>44896</v>
      </c>
      <c r="G2986" s="8">
        <v>16016</v>
      </c>
      <c r="H2986">
        <v>131</v>
      </c>
      <c r="I2986">
        <v>267</v>
      </c>
      <c r="P2986" s="4"/>
    </row>
    <row r="2987" spans="3:16" x14ac:dyDescent="0.3">
      <c r="C2987" t="s">
        <v>38</v>
      </c>
      <c r="D2987" t="s">
        <v>25</v>
      </c>
      <c r="E2987" t="s">
        <v>67</v>
      </c>
      <c r="F2987" s="3">
        <v>44896</v>
      </c>
      <c r="G2987" s="8">
        <v>54544</v>
      </c>
      <c r="H2987">
        <v>161</v>
      </c>
      <c r="I2987">
        <v>650</v>
      </c>
      <c r="P2987" s="4"/>
    </row>
    <row r="2988" spans="3:16" x14ac:dyDescent="0.3">
      <c r="C2988" t="s">
        <v>37</v>
      </c>
      <c r="D2988" t="s">
        <v>19</v>
      </c>
      <c r="E2988" t="s">
        <v>59</v>
      </c>
      <c r="F2988" s="3">
        <v>44896</v>
      </c>
      <c r="G2988" s="8">
        <v>15232</v>
      </c>
      <c r="H2988">
        <v>262</v>
      </c>
      <c r="I2988">
        <v>381</v>
      </c>
      <c r="P2988" s="4"/>
    </row>
    <row r="2989" spans="3:16" x14ac:dyDescent="0.3">
      <c r="C2989" t="s">
        <v>30</v>
      </c>
      <c r="D2989" t="s">
        <v>22</v>
      </c>
      <c r="E2989" t="s">
        <v>65</v>
      </c>
      <c r="F2989" s="3">
        <v>44896</v>
      </c>
      <c r="G2989" s="8">
        <v>24304</v>
      </c>
      <c r="H2989">
        <v>234</v>
      </c>
      <c r="I2989">
        <v>608</v>
      </c>
      <c r="P2989" s="4"/>
    </row>
    <row r="2990" spans="3:16" x14ac:dyDescent="0.3">
      <c r="C2990" t="s">
        <v>35</v>
      </c>
      <c r="D2990" t="s">
        <v>21</v>
      </c>
      <c r="E2990" t="s">
        <v>55</v>
      </c>
      <c r="F2990" s="3">
        <v>44896</v>
      </c>
      <c r="G2990" s="8">
        <v>36204</v>
      </c>
      <c r="H2990">
        <v>108</v>
      </c>
      <c r="I2990">
        <v>453</v>
      </c>
      <c r="P2990" s="4"/>
    </row>
    <row r="2991" spans="3:16" x14ac:dyDescent="0.3">
      <c r="C2991" t="s">
        <v>38</v>
      </c>
      <c r="D2991" t="s">
        <v>23</v>
      </c>
      <c r="E2991" t="s">
        <v>72</v>
      </c>
      <c r="F2991" s="3">
        <v>44896</v>
      </c>
      <c r="G2991" s="8">
        <v>48496</v>
      </c>
      <c r="H2991">
        <v>98</v>
      </c>
      <c r="I2991">
        <v>1213</v>
      </c>
      <c r="P2991" s="4"/>
    </row>
    <row r="2992" spans="3:16" x14ac:dyDescent="0.3">
      <c r="C2992" t="s">
        <v>33</v>
      </c>
      <c r="D2992" t="s">
        <v>25</v>
      </c>
      <c r="E2992" t="s">
        <v>59</v>
      </c>
      <c r="F2992" s="3">
        <v>44897</v>
      </c>
      <c r="G2992" s="8">
        <v>40376</v>
      </c>
      <c r="H2992">
        <v>87</v>
      </c>
      <c r="I2992">
        <v>594</v>
      </c>
      <c r="P2992" s="4"/>
    </row>
    <row r="2993" spans="3:16" x14ac:dyDescent="0.3">
      <c r="C2993" t="s">
        <v>39</v>
      </c>
      <c r="D2993" t="s">
        <v>22</v>
      </c>
      <c r="E2993" t="s">
        <v>63</v>
      </c>
      <c r="F2993" s="3">
        <v>44897</v>
      </c>
      <c r="G2993" s="8">
        <v>7084</v>
      </c>
      <c r="H2993">
        <v>105</v>
      </c>
      <c r="I2993">
        <v>58</v>
      </c>
      <c r="P2993" s="4"/>
    </row>
    <row r="2994" spans="3:16" x14ac:dyDescent="0.3">
      <c r="C2994" t="s">
        <v>30</v>
      </c>
      <c r="D2994" t="s">
        <v>19</v>
      </c>
      <c r="E2994" t="s">
        <v>60</v>
      </c>
      <c r="F2994" s="3">
        <v>44897</v>
      </c>
      <c r="G2994" s="8">
        <v>21896</v>
      </c>
      <c r="H2994">
        <v>13</v>
      </c>
      <c r="I2994">
        <v>498</v>
      </c>
      <c r="P2994" s="4"/>
    </row>
    <row r="2995" spans="3:16" x14ac:dyDescent="0.3">
      <c r="C2995" t="s">
        <v>50</v>
      </c>
      <c r="D2995" t="s">
        <v>23</v>
      </c>
      <c r="E2995" t="s">
        <v>64</v>
      </c>
      <c r="F2995" s="3">
        <v>44898</v>
      </c>
      <c r="G2995" s="8">
        <v>62804</v>
      </c>
      <c r="H2995">
        <v>179</v>
      </c>
      <c r="I2995">
        <v>655</v>
      </c>
      <c r="P2995" s="4"/>
    </row>
    <row r="2996" spans="3:16" x14ac:dyDescent="0.3">
      <c r="C2996" t="s">
        <v>42</v>
      </c>
      <c r="D2996" t="s">
        <v>20</v>
      </c>
      <c r="E2996" t="s">
        <v>71</v>
      </c>
      <c r="F2996" s="3">
        <v>44898</v>
      </c>
      <c r="G2996" s="8">
        <v>35252</v>
      </c>
      <c r="H2996">
        <v>305</v>
      </c>
      <c r="I2996">
        <v>441</v>
      </c>
      <c r="P2996" s="4"/>
    </row>
    <row r="2997" spans="3:16" x14ac:dyDescent="0.3">
      <c r="C2997" t="s">
        <v>47</v>
      </c>
      <c r="D2997" t="s">
        <v>19</v>
      </c>
      <c r="E2997" t="s">
        <v>66</v>
      </c>
      <c r="F2997" s="3">
        <v>44898</v>
      </c>
      <c r="G2997" s="8">
        <v>8036</v>
      </c>
      <c r="H2997">
        <v>64</v>
      </c>
      <c r="I2997">
        <v>78</v>
      </c>
      <c r="P2997" s="4"/>
    </row>
    <row r="2998" spans="3:16" x14ac:dyDescent="0.3">
      <c r="C2998" t="s">
        <v>36</v>
      </c>
      <c r="D2998" t="s">
        <v>22</v>
      </c>
      <c r="E2998" t="s">
        <v>57</v>
      </c>
      <c r="F2998" s="3">
        <v>44898</v>
      </c>
      <c r="G2998" s="8">
        <v>32116</v>
      </c>
      <c r="H2998">
        <v>140</v>
      </c>
      <c r="I2998">
        <v>383</v>
      </c>
      <c r="P2998" s="4"/>
    </row>
    <row r="2999" spans="3:16" x14ac:dyDescent="0.3">
      <c r="C2999" t="s">
        <v>28</v>
      </c>
      <c r="D2999" t="s">
        <v>21</v>
      </c>
      <c r="E2999" t="s">
        <v>64</v>
      </c>
      <c r="F2999" s="3">
        <v>44898</v>
      </c>
      <c r="G2999" s="8">
        <v>21056</v>
      </c>
      <c r="H2999">
        <v>153</v>
      </c>
      <c r="I2999">
        <v>220</v>
      </c>
      <c r="P2999" s="4"/>
    </row>
    <row r="3000" spans="3:16" x14ac:dyDescent="0.3">
      <c r="C3000" t="s">
        <v>45</v>
      </c>
      <c r="D3000" t="s">
        <v>20</v>
      </c>
      <c r="E3000" t="s">
        <v>65</v>
      </c>
      <c r="F3000" s="3">
        <v>44898</v>
      </c>
      <c r="G3000" s="8">
        <v>8988</v>
      </c>
      <c r="H3000">
        <v>231</v>
      </c>
      <c r="I3000">
        <v>188</v>
      </c>
      <c r="P3000" s="4"/>
    </row>
    <row r="3001" spans="3:16" x14ac:dyDescent="0.3">
      <c r="C3001" t="s">
        <v>44</v>
      </c>
      <c r="D3001" t="s">
        <v>25</v>
      </c>
      <c r="E3001" t="s">
        <v>57</v>
      </c>
      <c r="F3001" s="3">
        <v>44898</v>
      </c>
      <c r="G3001" s="8">
        <v>3192</v>
      </c>
      <c r="H3001">
        <v>107</v>
      </c>
      <c r="I3001">
        <v>45</v>
      </c>
      <c r="P3001" s="4"/>
    </row>
    <row r="3002" spans="3:16" x14ac:dyDescent="0.3">
      <c r="C3002" t="s">
        <v>49</v>
      </c>
      <c r="D3002" t="s">
        <v>23</v>
      </c>
      <c r="E3002" t="s">
        <v>60</v>
      </c>
      <c r="F3002" s="3">
        <v>44901</v>
      </c>
      <c r="G3002" s="8">
        <v>8428</v>
      </c>
      <c r="H3002">
        <v>111</v>
      </c>
      <c r="I3002">
        <v>141</v>
      </c>
      <c r="P3002" s="4"/>
    </row>
    <row r="3003" spans="3:16" x14ac:dyDescent="0.3">
      <c r="C3003" t="s">
        <v>45</v>
      </c>
      <c r="D3003" t="s">
        <v>19</v>
      </c>
      <c r="E3003" t="s">
        <v>74</v>
      </c>
      <c r="F3003" s="3">
        <v>44901</v>
      </c>
      <c r="G3003" s="8">
        <v>35784</v>
      </c>
      <c r="H3003">
        <v>122</v>
      </c>
      <c r="I3003">
        <v>814</v>
      </c>
      <c r="P3003" s="4"/>
    </row>
    <row r="3004" spans="3:16" x14ac:dyDescent="0.3">
      <c r="C3004" t="s">
        <v>30</v>
      </c>
      <c r="D3004" t="s">
        <v>19</v>
      </c>
      <c r="E3004" t="s">
        <v>63</v>
      </c>
      <c r="F3004" s="3">
        <v>44901</v>
      </c>
      <c r="G3004" s="8">
        <v>11788</v>
      </c>
      <c r="H3004">
        <v>359</v>
      </c>
      <c r="I3004">
        <v>96</v>
      </c>
      <c r="P3004" s="4"/>
    </row>
    <row r="3005" spans="3:16" x14ac:dyDescent="0.3">
      <c r="C3005" t="s">
        <v>34</v>
      </c>
      <c r="D3005" t="s">
        <v>25</v>
      </c>
      <c r="E3005" t="s">
        <v>62</v>
      </c>
      <c r="F3005" s="3">
        <v>44901</v>
      </c>
      <c r="G3005" s="8">
        <v>49672</v>
      </c>
      <c r="H3005">
        <v>116</v>
      </c>
      <c r="I3005">
        <v>654</v>
      </c>
      <c r="P3005" s="4"/>
    </row>
    <row r="3006" spans="3:16" x14ac:dyDescent="0.3">
      <c r="C3006" t="s">
        <v>42</v>
      </c>
      <c r="D3006" t="s">
        <v>21</v>
      </c>
      <c r="E3006" t="s">
        <v>65</v>
      </c>
      <c r="F3006" s="3">
        <v>44901</v>
      </c>
      <c r="G3006" s="8">
        <v>23576</v>
      </c>
      <c r="H3006">
        <v>67</v>
      </c>
      <c r="I3006">
        <v>328</v>
      </c>
      <c r="P3006" s="4"/>
    </row>
    <row r="3007" spans="3:16" x14ac:dyDescent="0.3">
      <c r="C3007" t="s">
        <v>49</v>
      </c>
      <c r="D3007" t="s">
        <v>21</v>
      </c>
      <c r="E3007" t="s">
        <v>56</v>
      </c>
      <c r="F3007" s="3">
        <v>44902</v>
      </c>
      <c r="G3007" s="8">
        <v>12684</v>
      </c>
      <c r="H3007">
        <v>101</v>
      </c>
      <c r="I3007">
        <v>145</v>
      </c>
      <c r="P3007" s="4"/>
    </row>
    <row r="3008" spans="3:16" x14ac:dyDescent="0.3">
      <c r="C3008" t="s">
        <v>37</v>
      </c>
      <c r="D3008" t="s">
        <v>21</v>
      </c>
      <c r="E3008" t="s">
        <v>63</v>
      </c>
      <c r="F3008" s="3">
        <v>44902</v>
      </c>
      <c r="G3008" s="8">
        <v>41832</v>
      </c>
      <c r="H3008">
        <v>27</v>
      </c>
      <c r="I3008">
        <v>419</v>
      </c>
      <c r="P3008" s="4"/>
    </row>
    <row r="3009" spans="3:16" x14ac:dyDescent="0.3">
      <c r="C3009" t="s">
        <v>30</v>
      </c>
      <c r="D3009" t="s">
        <v>19</v>
      </c>
      <c r="E3009" t="s">
        <v>61</v>
      </c>
      <c r="F3009" s="3">
        <v>44902</v>
      </c>
      <c r="G3009" s="8">
        <v>1680</v>
      </c>
      <c r="H3009">
        <v>120</v>
      </c>
      <c r="I3009">
        <v>27</v>
      </c>
      <c r="P3009" s="4"/>
    </row>
    <row r="3010" spans="3:16" x14ac:dyDescent="0.3">
      <c r="C3010" t="s">
        <v>44</v>
      </c>
      <c r="D3010" t="s">
        <v>19</v>
      </c>
      <c r="E3010" t="s">
        <v>72</v>
      </c>
      <c r="F3010" s="3">
        <v>44902</v>
      </c>
      <c r="G3010" s="8">
        <v>6552</v>
      </c>
      <c r="H3010">
        <v>254</v>
      </c>
      <c r="I3010">
        <v>126</v>
      </c>
      <c r="P3010" s="4"/>
    </row>
    <row r="3011" spans="3:16" x14ac:dyDescent="0.3">
      <c r="C3011" t="s">
        <v>38</v>
      </c>
      <c r="D3011" t="s">
        <v>22</v>
      </c>
      <c r="E3011" t="s">
        <v>59</v>
      </c>
      <c r="F3011" s="3">
        <v>44902</v>
      </c>
      <c r="G3011" s="8">
        <v>34832</v>
      </c>
      <c r="H3011">
        <v>129</v>
      </c>
      <c r="I3011">
        <v>436</v>
      </c>
      <c r="P3011" s="4"/>
    </row>
    <row r="3012" spans="3:16" x14ac:dyDescent="0.3">
      <c r="C3012" t="s">
        <v>50</v>
      </c>
      <c r="D3012" t="s">
        <v>19</v>
      </c>
      <c r="E3012" t="s">
        <v>70</v>
      </c>
      <c r="F3012" s="3">
        <v>44902</v>
      </c>
      <c r="G3012" s="8">
        <v>22652</v>
      </c>
      <c r="H3012">
        <v>225</v>
      </c>
      <c r="I3012">
        <v>334</v>
      </c>
      <c r="P3012" s="4"/>
    </row>
    <row r="3013" spans="3:16" x14ac:dyDescent="0.3">
      <c r="C3013" t="s">
        <v>42</v>
      </c>
      <c r="D3013" t="s">
        <v>19</v>
      </c>
      <c r="E3013" t="s">
        <v>67</v>
      </c>
      <c r="F3013" s="3">
        <v>44902</v>
      </c>
      <c r="G3013" s="8">
        <v>1372</v>
      </c>
      <c r="H3013">
        <v>52</v>
      </c>
      <c r="I3013">
        <v>21</v>
      </c>
      <c r="P3013" s="4"/>
    </row>
    <row r="3014" spans="3:16" x14ac:dyDescent="0.3">
      <c r="C3014" t="s">
        <v>51</v>
      </c>
      <c r="D3014" t="s">
        <v>21</v>
      </c>
      <c r="E3014" t="s">
        <v>56</v>
      </c>
      <c r="F3014" s="3">
        <v>44902</v>
      </c>
      <c r="G3014" s="8">
        <v>5404</v>
      </c>
      <c r="H3014">
        <v>14</v>
      </c>
      <c r="I3014">
        <v>68</v>
      </c>
      <c r="P3014" s="4"/>
    </row>
    <row r="3015" spans="3:16" x14ac:dyDescent="0.3">
      <c r="C3015" t="s">
        <v>50</v>
      </c>
      <c r="D3015" t="s">
        <v>20</v>
      </c>
      <c r="E3015" t="s">
        <v>65</v>
      </c>
      <c r="F3015" s="3">
        <v>44902</v>
      </c>
      <c r="G3015" s="8">
        <v>13384</v>
      </c>
      <c r="H3015">
        <v>143</v>
      </c>
      <c r="I3015">
        <v>305</v>
      </c>
      <c r="P3015" s="4"/>
    </row>
    <row r="3016" spans="3:16" x14ac:dyDescent="0.3">
      <c r="C3016" t="s">
        <v>38</v>
      </c>
      <c r="D3016" t="s">
        <v>22</v>
      </c>
      <c r="E3016" t="s">
        <v>74</v>
      </c>
      <c r="F3016" s="3">
        <v>44902</v>
      </c>
      <c r="G3016" s="8">
        <v>31668</v>
      </c>
      <c r="H3016">
        <v>163</v>
      </c>
      <c r="I3016">
        <v>1131</v>
      </c>
      <c r="P3016" s="4"/>
    </row>
    <row r="3017" spans="3:16" x14ac:dyDescent="0.3">
      <c r="C3017" t="s">
        <v>41</v>
      </c>
      <c r="D3017" t="s">
        <v>25</v>
      </c>
      <c r="E3017" t="s">
        <v>57</v>
      </c>
      <c r="F3017" s="3">
        <v>44902</v>
      </c>
      <c r="G3017" s="8">
        <v>10108</v>
      </c>
      <c r="H3017">
        <v>275</v>
      </c>
      <c r="I3017">
        <v>115</v>
      </c>
      <c r="P3017" s="4"/>
    </row>
    <row r="3018" spans="3:16" x14ac:dyDescent="0.3">
      <c r="C3018" t="s">
        <v>39</v>
      </c>
      <c r="D3018" t="s">
        <v>25</v>
      </c>
      <c r="E3018" t="s">
        <v>71</v>
      </c>
      <c r="F3018" s="3">
        <v>44902</v>
      </c>
      <c r="G3018" s="8">
        <v>26740</v>
      </c>
      <c r="H3018">
        <v>31</v>
      </c>
      <c r="I3018">
        <v>304</v>
      </c>
      <c r="P3018" s="4"/>
    </row>
    <row r="3019" spans="3:16" x14ac:dyDescent="0.3">
      <c r="C3019" t="s">
        <v>41</v>
      </c>
      <c r="D3019" t="s">
        <v>25</v>
      </c>
      <c r="E3019" t="s">
        <v>53</v>
      </c>
      <c r="F3019" s="3">
        <v>44902</v>
      </c>
      <c r="G3019" s="8">
        <v>20580</v>
      </c>
      <c r="H3019">
        <v>282</v>
      </c>
      <c r="I3019">
        <v>572</v>
      </c>
      <c r="P3019" s="4"/>
    </row>
    <row r="3020" spans="3:16" x14ac:dyDescent="0.3">
      <c r="C3020" t="s">
        <v>37</v>
      </c>
      <c r="D3020" t="s">
        <v>22</v>
      </c>
      <c r="E3020" t="s">
        <v>69</v>
      </c>
      <c r="F3020" s="3">
        <v>44902</v>
      </c>
      <c r="G3020" s="8">
        <v>5040</v>
      </c>
      <c r="H3020">
        <v>104</v>
      </c>
      <c r="I3020">
        <v>47</v>
      </c>
      <c r="P3020" s="4"/>
    </row>
    <row r="3021" spans="3:16" x14ac:dyDescent="0.3">
      <c r="C3021" t="s">
        <v>32</v>
      </c>
      <c r="D3021" t="s">
        <v>25</v>
      </c>
      <c r="E3021" t="s">
        <v>73</v>
      </c>
      <c r="F3021" s="3">
        <v>44902</v>
      </c>
      <c r="G3021" s="8">
        <v>5376</v>
      </c>
      <c r="H3021">
        <v>304</v>
      </c>
      <c r="I3021">
        <v>54</v>
      </c>
      <c r="P3021" s="4"/>
    </row>
    <row r="3022" spans="3:16" x14ac:dyDescent="0.3">
      <c r="C3022" t="s">
        <v>52</v>
      </c>
      <c r="D3022" t="s">
        <v>23</v>
      </c>
      <c r="E3022" t="s">
        <v>60</v>
      </c>
      <c r="F3022" s="3">
        <v>44902</v>
      </c>
      <c r="G3022" s="8">
        <v>69748</v>
      </c>
      <c r="H3022">
        <v>23</v>
      </c>
      <c r="I3022">
        <v>1342</v>
      </c>
      <c r="P3022" s="4"/>
    </row>
    <row r="3023" spans="3:16" x14ac:dyDescent="0.3">
      <c r="C3023" t="s">
        <v>42</v>
      </c>
      <c r="D3023" t="s">
        <v>23</v>
      </c>
      <c r="E3023" t="s">
        <v>59</v>
      </c>
      <c r="F3023" s="3">
        <v>44902</v>
      </c>
      <c r="G3023" s="8">
        <v>30631.999999999996</v>
      </c>
      <c r="H3023">
        <v>195</v>
      </c>
      <c r="I3023">
        <v>404</v>
      </c>
      <c r="P3023" s="4"/>
    </row>
    <row r="3024" spans="3:16" x14ac:dyDescent="0.3">
      <c r="C3024" t="s">
        <v>29</v>
      </c>
      <c r="D3024" t="s">
        <v>20</v>
      </c>
      <c r="E3024" t="s">
        <v>71</v>
      </c>
      <c r="F3024" s="3">
        <v>44902</v>
      </c>
      <c r="G3024" s="8">
        <v>31136</v>
      </c>
      <c r="H3024">
        <v>8</v>
      </c>
      <c r="I3024">
        <v>390</v>
      </c>
      <c r="P3024" s="4"/>
    </row>
    <row r="3025" spans="3:16" x14ac:dyDescent="0.3">
      <c r="C3025" t="s">
        <v>45</v>
      </c>
      <c r="D3025" t="s">
        <v>19</v>
      </c>
      <c r="E3025" t="s">
        <v>57</v>
      </c>
      <c r="F3025" s="3">
        <v>44902</v>
      </c>
      <c r="G3025" s="8">
        <v>31556</v>
      </c>
      <c r="H3025">
        <v>24</v>
      </c>
      <c r="I3025">
        <v>416</v>
      </c>
      <c r="P3025" s="4"/>
    </row>
    <row r="3026" spans="3:16" x14ac:dyDescent="0.3">
      <c r="C3026" t="s">
        <v>40</v>
      </c>
      <c r="D3026" t="s">
        <v>25</v>
      </c>
      <c r="E3026" t="s">
        <v>68</v>
      </c>
      <c r="F3026" s="3">
        <v>44902</v>
      </c>
      <c r="G3026" s="8">
        <v>23828</v>
      </c>
      <c r="H3026">
        <v>206</v>
      </c>
      <c r="I3026">
        <v>314</v>
      </c>
      <c r="P3026" s="4"/>
    </row>
    <row r="3027" spans="3:16" x14ac:dyDescent="0.3">
      <c r="C3027" t="s">
        <v>49</v>
      </c>
      <c r="D3027" t="s">
        <v>22</v>
      </c>
      <c r="E3027" t="s">
        <v>59</v>
      </c>
      <c r="F3027" s="3">
        <v>44902</v>
      </c>
      <c r="G3027" s="8">
        <v>9828</v>
      </c>
      <c r="H3027">
        <v>383</v>
      </c>
      <c r="I3027">
        <v>273</v>
      </c>
      <c r="P3027" s="4"/>
    </row>
    <row r="3028" spans="3:16" x14ac:dyDescent="0.3">
      <c r="C3028" t="s">
        <v>51</v>
      </c>
      <c r="D3028" t="s">
        <v>21</v>
      </c>
      <c r="E3028" t="s">
        <v>67</v>
      </c>
      <c r="F3028" s="3">
        <v>44902</v>
      </c>
      <c r="G3028" s="8">
        <v>47600</v>
      </c>
      <c r="H3028">
        <v>310</v>
      </c>
      <c r="I3028">
        <v>700</v>
      </c>
      <c r="P3028" s="4"/>
    </row>
    <row r="3029" spans="3:16" x14ac:dyDescent="0.3">
      <c r="C3029" t="s">
        <v>31</v>
      </c>
      <c r="D3029" t="s">
        <v>25</v>
      </c>
      <c r="E3029" t="s">
        <v>54</v>
      </c>
      <c r="F3029" s="3">
        <v>44902</v>
      </c>
      <c r="G3029" s="8">
        <v>23268</v>
      </c>
      <c r="H3029">
        <v>41</v>
      </c>
      <c r="I3029">
        <v>201</v>
      </c>
      <c r="P3029" s="4"/>
    </row>
    <row r="3030" spans="3:16" x14ac:dyDescent="0.3">
      <c r="C3030" t="s">
        <v>51</v>
      </c>
      <c r="D3030" t="s">
        <v>22</v>
      </c>
      <c r="E3030" t="s">
        <v>55</v>
      </c>
      <c r="F3030" s="3">
        <v>44902</v>
      </c>
      <c r="G3030" s="8">
        <v>35112</v>
      </c>
      <c r="H3030">
        <v>121</v>
      </c>
      <c r="I3030">
        <v>352</v>
      </c>
      <c r="P3030" s="4"/>
    </row>
    <row r="3031" spans="3:16" x14ac:dyDescent="0.3">
      <c r="C3031" t="s">
        <v>39</v>
      </c>
      <c r="D3031" t="s">
        <v>22</v>
      </c>
      <c r="E3031" t="s">
        <v>71</v>
      </c>
      <c r="F3031" s="3">
        <v>44902</v>
      </c>
      <c r="G3031" s="8">
        <v>3276</v>
      </c>
      <c r="H3031">
        <v>386</v>
      </c>
      <c r="I3031">
        <v>49</v>
      </c>
      <c r="P3031" s="4"/>
    </row>
    <row r="3032" spans="3:16" x14ac:dyDescent="0.3">
      <c r="C3032" t="s">
        <v>35</v>
      </c>
      <c r="D3032" t="s">
        <v>22</v>
      </c>
      <c r="E3032" t="s">
        <v>65</v>
      </c>
      <c r="F3032" s="3">
        <v>44902</v>
      </c>
      <c r="G3032" s="8">
        <v>8484</v>
      </c>
      <c r="H3032">
        <v>287</v>
      </c>
      <c r="I3032">
        <v>152</v>
      </c>
      <c r="P3032" s="4"/>
    </row>
    <row r="3033" spans="3:16" x14ac:dyDescent="0.3">
      <c r="C3033" t="s">
        <v>31</v>
      </c>
      <c r="D3033" t="s">
        <v>20</v>
      </c>
      <c r="E3033" t="s">
        <v>73</v>
      </c>
      <c r="F3033" s="3">
        <v>44902</v>
      </c>
      <c r="G3033" s="8">
        <v>20664</v>
      </c>
      <c r="H3033">
        <v>218</v>
      </c>
      <c r="I3033">
        <v>192</v>
      </c>
      <c r="P3033" s="4"/>
    </row>
    <row r="3034" spans="3:16" x14ac:dyDescent="0.3">
      <c r="C3034" t="s">
        <v>50</v>
      </c>
      <c r="D3034" t="s">
        <v>22</v>
      </c>
      <c r="E3034" t="s">
        <v>68</v>
      </c>
      <c r="F3034" s="3">
        <v>44903</v>
      </c>
      <c r="G3034" s="8">
        <v>9184</v>
      </c>
      <c r="H3034">
        <v>145</v>
      </c>
      <c r="I3034">
        <v>121</v>
      </c>
      <c r="P3034" s="4"/>
    </row>
    <row r="3035" spans="3:16" x14ac:dyDescent="0.3">
      <c r="C3035" t="s">
        <v>48</v>
      </c>
      <c r="D3035" t="s">
        <v>19</v>
      </c>
      <c r="E3035" t="s">
        <v>58</v>
      </c>
      <c r="F3035" s="3">
        <v>44903</v>
      </c>
      <c r="G3035" s="8">
        <v>700</v>
      </c>
      <c r="H3035">
        <v>177</v>
      </c>
      <c r="I3035">
        <v>9</v>
      </c>
      <c r="P3035" s="4"/>
    </row>
    <row r="3036" spans="3:16" x14ac:dyDescent="0.3">
      <c r="C3036" t="s">
        <v>47</v>
      </c>
      <c r="D3036" t="s">
        <v>21</v>
      </c>
      <c r="E3036" t="s">
        <v>67</v>
      </c>
      <c r="F3036" s="3">
        <v>44903</v>
      </c>
      <c r="G3036" s="8">
        <v>39844</v>
      </c>
      <c r="H3036">
        <v>218</v>
      </c>
      <c r="I3036">
        <v>499</v>
      </c>
      <c r="P3036" s="4"/>
    </row>
    <row r="3037" spans="3:16" x14ac:dyDescent="0.3">
      <c r="C3037" t="s">
        <v>38</v>
      </c>
      <c r="D3037" t="s">
        <v>25</v>
      </c>
      <c r="E3037" t="s">
        <v>63</v>
      </c>
      <c r="F3037" s="3">
        <v>44903</v>
      </c>
      <c r="G3037" s="8">
        <v>10052</v>
      </c>
      <c r="H3037">
        <v>39</v>
      </c>
      <c r="I3037">
        <v>84</v>
      </c>
      <c r="P3037" s="4"/>
    </row>
    <row r="3038" spans="3:16" x14ac:dyDescent="0.3">
      <c r="C3038" t="s">
        <v>32</v>
      </c>
      <c r="D3038" t="s">
        <v>23</v>
      </c>
      <c r="E3038" t="s">
        <v>53</v>
      </c>
      <c r="F3038" s="3">
        <v>44903</v>
      </c>
      <c r="G3038" s="8">
        <v>32956</v>
      </c>
      <c r="H3038">
        <v>582</v>
      </c>
      <c r="I3038">
        <v>1374</v>
      </c>
      <c r="P3038" s="4"/>
    </row>
    <row r="3039" spans="3:16" x14ac:dyDescent="0.3">
      <c r="C3039" t="s">
        <v>43</v>
      </c>
      <c r="D3039" t="s">
        <v>25</v>
      </c>
      <c r="E3039" t="s">
        <v>59</v>
      </c>
      <c r="F3039" s="3">
        <v>44903</v>
      </c>
      <c r="G3039" s="8">
        <v>58128</v>
      </c>
      <c r="H3039">
        <v>179</v>
      </c>
      <c r="I3039">
        <v>1118</v>
      </c>
      <c r="P3039" s="4"/>
    </row>
    <row r="3040" spans="3:16" x14ac:dyDescent="0.3">
      <c r="C3040" t="s">
        <v>29</v>
      </c>
      <c r="D3040" t="s">
        <v>25</v>
      </c>
      <c r="E3040" t="s">
        <v>62</v>
      </c>
      <c r="F3040" s="3">
        <v>44903</v>
      </c>
      <c r="G3040" s="8">
        <v>15820.000000000002</v>
      </c>
      <c r="H3040">
        <v>318</v>
      </c>
      <c r="I3040">
        <v>189</v>
      </c>
      <c r="P3040" s="4"/>
    </row>
    <row r="3041" spans="3:16" x14ac:dyDescent="0.3">
      <c r="C3041" t="s">
        <v>29</v>
      </c>
      <c r="D3041" t="s">
        <v>21</v>
      </c>
      <c r="E3041" t="s">
        <v>73</v>
      </c>
      <c r="F3041" s="3">
        <v>44903</v>
      </c>
      <c r="G3041" s="8">
        <v>16744</v>
      </c>
      <c r="H3041">
        <v>53</v>
      </c>
      <c r="I3041">
        <v>150</v>
      </c>
      <c r="P3041" s="4"/>
    </row>
    <row r="3042" spans="3:16" x14ac:dyDescent="0.3">
      <c r="C3042" t="s">
        <v>46</v>
      </c>
      <c r="D3042" t="s">
        <v>19</v>
      </c>
      <c r="E3042" t="s">
        <v>56</v>
      </c>
      <c r="F3042" s="3">
        <v>44903</v>
      </c>
      <c r="G3042" s="8">
        <v>8624</v>
      </c>
      <c r="H3042">
        <v>184</v>
      </c>
      <c r="I3042">
        <v>120</v>
      </c>
      <c r="P3042" s="4"/>
    </row>
    <row r="3043" spans="3:16" x14ac:dyDescent="0.3">
      <c r="C3043" t="s">
        <v>30</v>
      </c>
      <c r="D3043" t="s">
        <v>19</v>
      </c>
      <c r="E3043" t="s">
        <v>59</v>
      </c>
      <c r="F3043" s="3">
        <v>44903</v>
      </c>
      <c r="G3043" s="8">
        <v>9268</v>
      </c>
      <c r="H3043">
        <v>10</v>
      </c>
      <c r="I3043">
        <v>194</v>
      </c>
      <c r="P3043" s="4"/>
    </row>
    <row r="3044" spans="3:16" x14ac:dyDescent="0.3">
      <c r="C3044" t="s">
        <v>44</v>
      </c>
      <c r="D3044" t="s">
        <v>25</v>
      </c>
      <c r="E3044" t="s">
        <v>56</v>
      </c>
      <c r="F3044" s="3">
        <v>44903</v>
      </c>
      <c r="G3044" s="8">
        <v>3444</v>
      </c>
      <c r="H3044">
        <v>361</v>
      </c>
      <c r="I3044">
        <v>48</v>
      </c>
      <c r="P3044" s="4"/>
    </row>
    <row r="3045" spans="3:16" x14ac:dyDescent="0.3">
      <c r="C3045" t="s">
        <v>29</v>
      </c>
      <c r="D3045" t="s">
        <v>21</v>
      </c>
      <c r="E3045" t="s">
        <v>68</v>
      </c>
      <c r="F3045" s="3">
        <v>44903</v>
      </c>
      <c r="G3045" s="8">
        <v>728</v>
      </c>
      <c r="H3045">
        <v>275</v>
      </c>
      <c r="I3045">
        <v>10</v>
      </c>
      <c r="P3045" s="4"/>
    </row>
    <row r="3046" spans="3:16" x14ac:dyDescent="0.3">
      <c r="C3046" t="s">
        <v>40</v>
      </c>
      <c r="D3046" t="s">
        <v>19</v>
      </c>
      <c r="E3046" t="s">
        <v>60</v>
      </c>
      <c r="F3046" s="3">
        <v>44904</v>
      </c>
      <c r="G3046" s="8">
        <v>36008</v>
      </c>
      <c r="H3046">
        <v>1</v>
      </c>
      <c r="I3046">
        <v>901</v>
      </c>
      <c r="P3046" s="4"/>
    </row>
    <row r="3047" spans="3:16" x14ac:dyDescent="0.3">
      <c r="C3047" t="s">
        <v>38</v>
      </c>
      <c r="D3047" t="s">
        <v>21</v>
      </c>
      <c r="E3047" t="s">
        <v>74</v>
      </c>
      <c r="F3047" s="3">
        <v>44904</v>
      </c>
      <c r="G3047" s="8">
        <v>11984</v>
      </c>
      <c r="H3047">
        <v>136</v>
      </c>
      <c r="I3047">
        <v>200</v>
      </c>
      <c r="P3047" s="4"/>
    </row>
    <row r="3048" spans="3:16" x14ac:dyDescent="0.3">
      <c r="C3048" t="s">
        <v>33</v>
      </c>
      <c r="D3048" t="s">
        <v>22</v>
      </c>
      <c r="E3048" t="s">
        <v>67</v>
      </c>
      <c r="F3048" s="3">
        <v>44904</v>
      </c>
      <c r="G3048" s="8">
        <v>10612</v>
      </c>
      <c r="H3048">
        <v>194</v>
      </c>
      <c r="I3048">
        <v>133</v>
      </c>
      <c r="P3048" s="4"/>
    </row>
    <row r="3049" spans="3:16" x14ac:dyDescent="0.3">
      <c r="C3049" t="s">
        <v>31</v>
      </c>
      <c r="D3049" t="s">
        <v>22</v>
      </c>
      <c r="E3049" t="s">
        <v>54</v>
      </c>
      <c r="F3049" s="3">
        <v>44904</v>
      </c>
      <c r="G3049" s="8">
        <v>18592</v>
      </c>
      <c r="H3049">
        <v>247</v>
      </c>
      <c r="I3049">
        <v>194</v>
      </c>
      <c r="P3049" s="4"/>
    </row>
    <row r="3050" spans="3:16" x14ac:dyDescent="0.3">
      <c r="C3050" t="s">
        <v>52</v>
      </c>
      <c r="D3050" t="s">
        <v>22</v>
      </c>
      <c r="E3050" t="s">
        <v>64</v>
      </c>
      <c r="F3050" s="3">
        <v>44904</v>
      </c>
      <c r="G3050" s="8">
        <v>17640</v>
      </c>
      <c r="H3050">
        <v>144</v>
      </c>
      <c r="I3050">
        <v>147</v>
      </c>
      <c r="P3050" s="4"/>
    </row>
    <row r="3051" spans="3:16" x14ac:dyDescent="0.3">
      <c r="C3051" t="s">
        <v>34</v>
      </c>
      <c r="D3051" t="s">
        <v>23</v>
      </c>
      <c r="E3051" t="s">
        <v>60</v>
      </c>
      <c r="F3051" s="3">
        <v>44904</v>
      </c>
      <c r="G3051" s="8">
        <v>672</v>
      </c>
      <c r="H3051">
        <v>95</v>
      </c>
      <c r="I3051">
        <v>12</v>
      </c>
      <c r="P3051" s="4"/>
    </row>
    <row r="3052" spans="3:16" x14ac:dyDescent="0.3">
      <c r="C3052" t="s">
        <v>33</v>
      </c>
      <c r="D3052" t="s">
        <v>23</v>
      </c>
      <c r="E3052" t="s">
        <v>67</v>
      </c>
      <c r="F3052" s="3">
        <v>44904</v>
      </c>
      <c r="G3052" s="8">
        <v>2996</v>
      </c>
      <c r="H3052">
        <v>193</v>
      </c>
      <c r="I3052">
        <v>54</v>
      </c>
      <c r="P3052" s="4"/>
    </row>
    <row r="3053" spans="3:16" x14ac:dyDescent="0.3">
      <c r="C3053" t="s">
        <v>46</v>
      </c>
      <c r="D3053" t="s">
        <v>25</v>
      </c>
      <c r="E3053" t="s">
        <v>60</v>
      </c>
      <c r="F3053" s="3">
        <v>44904</v>
      </c>
      <c r="G3053" s="8">
        <v>32396</v>
      </c>
      <c r="H3053">
        <v>137</v>
      </c>
      <c r="I3053">
        <v>507</v>
      </c>
      <c r="P3053" s="4"/>
    </row>
    <row r="3054" spans="3:16" x14ac:dyDescent="0.3">
      <c r="C3054" t="s">
        <v>40</v>
      </c>
      <c r="D3054" t="s">
        <v>25</v>
      </c>
      <c r="E3054" t="s">
        <v>61</v>
      </c>
      <c r="F3054" s="3">
        <v>44904</v>
      </c>
      <c r="G3054" s="8">
        <v>29512</v>
      </c>
      <c r="H3054">
        <v>22</v>
      </c>
      <c r="I3054">
        <v>568</v>
      </c>
      <c r="P3054" s="4"/>
    </row>
    <row r="3055" spans="3:16" x14ac:dyDescent="0.3">
      <c r="C3055" t="s">
        <v>42</v>
      </c>
      <c r="D3055" t="s">
        <v>20</v>
      </c>
      <c r="E3055" t="s">
        <v>65</v>
      </c>
      <c r="F3055" s="3">
        <v>44905</v>
      </c>
      <c r="G3055" s="8">
        <v>46732</v>
      </c>
      <c r="H3055">
        <v>1</v>
      </c>
      <c r="I3055">
        <v>974</v>
      </c>
      <c r="P3055" s="4"/>
    </row>
    <row r="3056" spans="3:16" x14ac:dyDescent="0.3">
      <c r="C3056" t="s">
        <v>46</v>
      </c>
      <c r="D3056" t="s">
        <v>22</v>
      </c>
      <c r="E3056" t="s">
        <v>67</v>
      </c>
      <c r="F3056" s="3">
        <v>44905</v>
      </c>
      <c r="G3056" s="8">
        <v>24304</v>
      </c>
      <c r="H3056">
        <v>290</v>
      </c>
      <c r="I3056">
        <v>468</v>
      </c>
      <c r="P3056" s="4"/>
    </row>
    <row r="3057" spans="3:16" x14ac:dyDescent="0.3">
      <c r="C3057" t="s">
        <v>34</v>
      </c>
      <c r="D3057" t="s">
        <v>23</v>
      </c>
      <c r="E3057" t="s">
        <v>74</v>
      </c>
      <c r="F3057" s="3">
        <v>44905</v>
      </c>
      <c r="G3057" s="8">
        <v>4760</v>
      </c>
      <c r="H3057">
        <v>244</v>
      </c>
      <c r="I3057">
        <v>92</v>
      </c>
      <c r="P3057" s="4"/>
    </row>
    <row r="3058" spans="3:16" x14ac:dyDescent="0.3">
      <c r="C3058" t="s">
        <v>34</v>
      </c>
      <c r="D3058" t="s">
        <v>19</v>
      </c>
      <c r="E3058" t="s">
        <v>73</v>
      </c>
      <c r="F3058" s="3">
        <v>44905</v>
      </c>
      <c r="G3058" s="8">
        <v>21672</v>
      </c>
      <c r="H3058">
        <v>186</v>
      </c>
      <c r="I3058">
        <v>247</v>
      </c>
      <c r="P3058" s="4"/>
    </row>
    <row r="3059" spans="3:16" x14ac:dyDescent="0.3">
      <c r="C3059" t="s">
        <v>47</v>
      </c>
      <c r="D3059" t="s">
        <v>25</v>
      </c>
      <c r="E3059" t="s">
        <v>67</v>
      </c>
      <c r="F3059" s="3">
        <v>44905</v>
      </c>
      <c r="G3059" s="8">
        <v>34496</v>
      </c>
      <c r="H3059">
        <v>65</v>
      </c>
      <c r="I3059">
        <v>454</v>
      </c>
      <c r="P3059" s="4"/>
    </row>
    <row r="3060" spans="3:16" x14ac:dyDescent="0.3">
      <c r="C3060" t="s">
        <v>36</v>
      </c>
      <c r="D3060" t="s">
        <v>21</v>
      </c>
      <c r="E3060" t="s">
        <v>73</v>
      </c>
      <c r="F3060" s="3">
        <v>44905</v>
      </c>
      <c r="G3060" s="8">
        <v>17164</v>
      </c>
      <c r="H3060">
        <v>289</v>
      </c>
      <c r="I3060">
        <v>154</v>
      </c>
      <c r="P3060" s="4"/>
    </row>
    <row r="3061" spans="3:16" x14ac:dyDescent="0.3">
      <c r="C3061" t="s">
        <v>45</v>
      </c>
      <c r="D3061" t="s">
        <v>22</v>
      </c>
      <c r="E3061" t="s">
        <v>61</v>
      </c>
      <c r="F3061" s="3">
        <v>44908</v>
      </c>
      <c r="G3061" s="8">
        <v>26544</v>
      </c>
      <c r="H3061">
        <v>185</v>
      </c>
      <c r="I3061">
        <v>350</v>
      </c>
      <c r="P3061" s="4"/>
    </row>
    <row r="3062" spans="3:16" x14ac:dyDescent="0.3">
      <c r="C3062" t="s">
        <v>31</v>
      </c>
      <c r="D3062" t="s">
        <v>25</v>
      </c>
      <c r="E3062" t="s">
        <v>67</v>
      </c>
      <c r="F3062" s="3">
        <v>44908</v>
      </c>
      <c r="G3062" s="8">
        <v>26935.999999999996</v>
      </c>
      <c r="H3062">
        <v>22</v>
      </c>
      <c r="I3062">
        <v>355</v>
      </c>
      <c r="P3062" s="4"/>
    </row>
    <row r="3063" spans="3:16" x14ac:dyDescent="0.3">
      <c r="C3063" t="s">
        <v>47</v>
      </c>
      <c r="D3063" t="s">
        <v>19</v>
      </c>
      <c r="E3063" t="s">
        <v>71</v>
      </c>
      <c r="F3063" s="3">
        <v>44908</v>
      </c>
      <c r="G3063" s="8">
        <v>21308</v>
      </c>
      <c r="H3063">
        <v>201</v>
      </c>
      <c r="I3063">
        <v>222</v>
      </c>
      <c r="P3063" s="4"/>
    </row>
    <row r="3064" spans="3:16" x14ac:dyDescent="0.3">
      <c r="C3064" t="s">
        <v>37</v>
      </c>
      <c r="D3064" t="s">
        <v>20</v>
      </c>
      <c r="E3064" t="s">
        <v>57</v>
      </c>
      <c r="F3064" s="3">
        <v>44908</v>
      </c>
      <c r="G3064" s="8">
        <v>43708</v>
      </c>
      <c r="H3064">
        <v>42</v>
      </c>
      <c r="I3064">
        <v>521</v>
      </c>
      <c r="P3064" s="4"/>
    </row>
    <row r="3065" spans="3:16" x14ac:dyDescent="0.3">
      <c r="C3065" t="s">
        <v>51</v>
      </c>
      <c r="D3065" t="s">
        <v>23</v>
      </c>
      <c r="E3065" t="s">
        <v>66</v>
      </c>
      <c r="F3065" s="3">
        <v>44908</v>
      </c>
      <c r="G3065" s="8">
        <v>7308</v>
      </c>
      <c r="H3065">
        <v>44</v>
      </c>
      <c r="I3065">
        <v>61</v>
      </c>
      <c r="P3065" s="4"/>
    </row>
    <row r="3066" spans="3:16" x14ac:dyDescent="0.3">
      <c r="C3066" t="s">
        <v>50</v>
      </c>
      <c r="D3066" t="s">
        <v>20</v>
      </c>
      <c r="E3066" t="s">
        <v>55</v>
      </c>
      <c r="F3066" s="3">
        <v>44908</v>
      </c>
      <c r="G3066" s="8">
        <v>36260</v>
      </c>
      <c r="H3066">
        <v>163</v>
      </c>
      <c r="I3066">
        <v>413</v>
      </c>
      <c r="P3066" s="4"/>
    </row>
    <row r="3067" spans="3:16" x14ac:dyDescent="0.3">
      <c r="C3067" t="s">
        <v>38</v>
      </c>
      <c r="D3067" t="s">
        <v>22</v>
      </c>
      <c r="E3067" t="s">
        <v>56</v>
      </c>
      <c r="F3067" s="3">
        <v>44908</v>
      </c>
      <c r="G3067" s="8">
        <v>6580</v>
      </c>
      <c r="H3067">
        <v>117</v>
      </c>
      <c r="I3067">
        <v>69</v>
      </c>
      <c r="P3067" s="4"/>
    </row>
    <row r="3068" spans="3:16" x14ac:dyDescent="0.3">
      <c r="C3068" t="s">
        <v>37</v>
      </c>
      <c r="D3068" t="s">
        <v>20</v>
      </c>
      <c r="E3068" t="s">
        <v>65</v>
      </c>
      <c r="F3068" s="3">
        <v>44908</v>
      </c>
      <c r="G3068" s="8">
        <v>27215.999999999996</v>
      </c>
      <c r="H3068">
        <v>271</v>
      </c>
      <c r="I3068">
        <v>619</v>
      </c>
      <c r="P3068" s="4"/>
    </row>
    <row r="3069" spans="3:16" x14ac:dyDescent="0.3">
      <c r="C3069" t="s">
        <v>34</v>
      </c>
      <c r="D3069" t="s">
        <v>23</v>
      </c>
      <c r="E3069" t="s">
        <v>71</v>
      </c>
      <c r="F3069" s="3">
        <v>44908</v>
      </c>
      <c r="G3069" s="8">
        <v>11732</v>
      </c>
      <c r="H3069">
        <v>68</v>
      </c>
      <c r="I3069">
        <v>163</v>
      </c>
      <c r="P3069" s="4"/>
    </row>
    <row r="3070" spans="3:16" x14ac:dyDescent="0.3">
      <c r="C3070" t="s">
        <v>51</v>
      </c>
      <c r="D3070" t="s">
        <v>25</v>
      </c>
      <c r="E3070" t="s">
        <v>65</v>
      </c>
      <c r="F3070" s="3">
        <v>44908</v>
      </c>
      <c r="G3070" s="8">
        <v>75320</v>
      </c>
      <c r="H3070">
        <v>220</v>
      </c>
      <c r="I3070">
        <v>1108</v>
      </c>
      <c r="P3070" s="4"/>
    </row>
    <row r="3071" spans="3:16" x14ac:dyDescent="0.3">
      <c r="C3071" t="s">
        <v>43</v>
      </c>
      <c r="D3071" t="s">
        <v>25</v>
      </c>
      <c r="E3071" t="s">
        <v>61</v>
      </c>
      <c r="F3071" s="3">
        <v>44908</v>
      </c>
      <c r="G3071" s="8">
        <v>13244</v>
      </c>
      <c r="H3071">
        <v>223</v>
      </c>
      <c r="I3071">
        <v>237</v>
      </c>
      <c r="P3071" s="4"/>
    </row>
    <row r="3072" spans="3:16" x14ac:dyDescent="0.3">
      <c r="C3072" t="s">
        <v>48</v>
      </c>
      <c r="D3072" t="s">
        <v>19</v>
      </c>
      <c r="E3072" t="s">
        <v>61</v>
      </c>
      <c r="F3072" s="3">
        <v>44908</v>
      </c>
      <c r="G3072" s="8">
        <v>25200</v>
      </c>
      <c r="H3072">
        <v>29</v>
      </c>
      <c r="I3072">
        <v>630</v>
      </c>
      <c r="P3072" s="4"/>
    </row>
    <row r="3073" spans="3:16" x14ac:dyDescent="0.3">
      <c r="C3073" t="s">
        <v>34</v>
      </c>
      <c r="D3073" t="s">
        <v>20</v>
      </c>
      <c r="E3073" t="s">
        <v>67</v>
      </c>
      <c r="F3073" s="3">
        <v>44909</v>
      </c>
      <c r="G3073" s="8">
        <v>47432</v>
      </c>
      <c r="H3073">
        <v>19</v>
      </c>
      <c r="I3073">
        <v>791</v>
      </c>
      <c r="P3073" s="4"/>
    </row>
    <row r="3074" spans="3:16" x14ac:dyDescent="0.3">
      <c r="C3074" t="s">
        <v>28</v>
      </c>
      <c r="D3074" t="s">
        <v>21</v>
      </c>
      <c r="E3074" t="s">
        <v>74</v>
      </c>
      <c r="F3074" s="3">
        <v>44909</v>
      </c>
      <c r="G3074" s="8">
        <v>26404.000000000004</v>
      </c>
      <c r="H3074">
        <v>138</v>
      </c>
      <c r="I3074">
        <v>661</v>
      </c>
      <c r="P3074" s="4"/>
    </row>
    <row r="3075" spans="3:16" x14ac:dyDescent="0.3">
      <c r="C3075" t="s">
        <v>34</v>
      </c>
      <c r="D3075" t="s">
        <v>21</v>
      </c>
      <c r="E3075" t="s">
        <v>56</v>
      </c>
      <c r="F3075" s="3">
        <v>44909</v>
      </c>
      <c r="G3075" s="8">
        <v>53004</v>
      </c>
      <c r="H3075">
        <v>61</v>
      </c>
      <c r="I3075">
        <v>663</v>
      </c>
      <c r="P3075" s="4"/>
    </row>
    <row r="3076" spans="3:16" x14ac:dyDescent="0.3">
      <c r="C3076" t="s">
        <v>40</v>
      </c>
      <c r="D3076" t="s">
        <v>22</v>
      </c>
      <c r="E3076" t="s">
        <v>63</v>
      </c>
      <c r="F3076" s="3">
        <v>44909</v>
      </c>
      <c r="G3076" s="8">
        <v>37688</v>
      </c>
      <c r="H3076">
        <v>25</v>
      </c>
      <c r="I3076">
        <v>410</v>
      </c>
      <c r="P3076" s="4"/>
    </row>
    <row r="3077" spans="3:16" x14ac:dyDescent="0.3">
      <c r="C3077" t="s">
        <v>42</v>
      </c>
      <c r="D3077" t="s">
        <v>23</v>
      </c>
      <c r="E3077" t="s">
        <v>67</v>
      </c>
      <c r="F3077" s="3">
        <v>44909</v>
      </c>
      <c r="G3077" s="8">
        <v>25200</v>
      </c>
      <c r="H3077">
        <v>367</v>
      </c>
      <c r="I3077">
        <v>332</v>
      </c>
      <c r="P3077" s="4"/>
    </row>
    <row r="3078" spans="3:16" x14ac:dyDescent="0.3">
      <c r="C3078" t="s">
        <v>31</v>
      </c>
      <c r="D3078" t="s">
        <v>23</v>
      </c>
      <c r="E3078" t="s">
        <v>59</v>
      </c>
      <c r="F3078" s="3">
        <v>44909</v>
      </c>
      <c r="G3078" s="8">
        <v>74032</v>
      </c>
      <c r="H3078">
        <v>124</v>
      </c>
      <c r="I3078">
        <v>1683</v>
      </c>
      <c r="P3078" s="4"/>
    </row>
    <row r="3079" spans="3:16" x14ac:dyDescent="0.3">
      <c r="C3079" t="s">
        <v>46</v>
      </c>
      <c r="D3079" t="s">
        <v>19</v>
      </c>
      <c r="E3079" t="s">
        <v>67</v>
      </c>
      <c r="F3079" s="3">
        <v>44909</v>
      </c>
      <c r="G3079" s="8">
        <v>60816</v>
      </c>
      <c r="H3079">
        <v>433</v>
      </c>
      <c r="I3079">
        <v>951</v>
      </c>
      <c r="P3079" s="4"/>
    </row>
    <row r="3080" spans="3:16" x14ac:dyDescent="0.3">
      <c r="C3080" t="s">
        <v>31</v>
      </c>
      <c r="D3080" t="s">
        <v>23</v>
      </c>
      <c r="E3080" t="s">
        <v>66</v>
      </c>
      <c r="F3080" s="3">
        <v>44909</v>
      </c>
      <c r="G3080" s="8">
        <v>21308</v>
      </c>
      <c r="H3080">
        <v>66</v>
      </c>
      <c r="I3080">
        <v>191</v>
      </c>
      <c r="P3080" s="4"/>
    </row>
    <row r="3081" spans="3:16" x14ac:dyDescent="0.3">
      <c r="C3081" t="s">
        <v>44</v>
      </c>
      <c r="D3081" t="s">
        <v>19</v>
      </c>
      <c r="E3081" t="s">
        <v>69</v>
      </c>
      <c r="F3081" s="3">
        <v>44909</v>
      </c>
      <c r="G3081" s="8">
        <v>58464</v>
      </c>
      <c r="H3081">
        <v>100</v>
      </c>
      <c r="I3081">
        <v>563</v>
      </c>
      <c r="P3081" s="4"/>
    </row>
    <row r="3082" spans="3:16" x14ac:dyDescent="0.3">
      <c r="C3082" t="s">
        <v>35</v>
      </c>
      <c r="D3082" t="s">
        <v>20</v>
      </c>
      <c r="E3082" t="s">
        <v>63</v>
      </c>
      <c r="F3082" s="3">
        <v>44909</v>
      </c>
      <c r="G3082" s="8">
        <v>47068</v>
      </c>
      <c r="H3082">
        <v>257</v>
      </c>
      <c r="I3082">
        <v>421</v>
      </c>
      <c r="P3082" s="4"/>
    </row>
    <row r="3083" spans="3:16" x14ac:dyDescent="0.3">
      <c r="C3083" t="s">
        <v>42</v>
      </c>
      <c r="D3083" t="s">
        <v>23</v>
      </c>
      <c r="E3083" t="s">
        <v>59</v>
      </c>
      <c r="F3083" s="3">
        <v>44909</v>
      </c>
      <c r="G3083" s="8">
        <v>16660</v>
      </c>
      <c r="H3083">
        <v>99</v>
      </c>
      <c r="I3083">
        <v>278</v>
      </c>
      <c r="P3083" s="4"/>
    </row>
    <row r="3084" spans="3:16" x14ac:dyDescent="0.3">
      <c r="C3084" t="s">
        <v>30</v>
      </c>
      <c r="D3084" t="s">
        <v>21</v>
      </c>
      <c r="E3084" t="s">
        <v>66</v>
      </c>
      <c r="F3084" s="3">
        <v>44909</v>
      </c>
      <c r="G3084" s="8">
        <v>12628</v>
      </c>
      <c r="H3084">
        <v>13</v>
      </c>
      <c r="I3084">
        <v>106</v>
      </c>
      <c r="P3084" s="4"/>
    </row>
    <row r="3085" spans="3:16" x14ac:dyDescent="0.3">
      <c r="C3085" t="s">
        <v>37</v>
      </c>
      <c r="D3085" t="s">
        <v>25</v>
      </c>
      <c r="E3085" t="s">
        <v>67</v>
      </c>
      <c r="F3085" s="3">
        <v>44909</v>
      </c>
      <c r="G3085" s="8">
        <v>10780</v>
      </c>
      <c r="H3085">
        <v>14</v>
      </c>
      <c r="I3085">
        <v>129</v>
      </c>
      <c r="P3085" s="4"/>
    </row>
    <row r="3086" spans="3:16" x14ac:dyDescent="0.3">
      <c r="C3086" t="s">
        <v>32</v>
      </c>
      <c r="D3086" t="s">
        <v>19</v>
      </c>
      <c r="E3086" t="s">
        <v>67</v>
      </c>
      <c r="F3086" s="3">
        <v>44909</v>
      </c>
      <c r="G3086" s="8">
        <v>33096</v>
      </c>
      <c r="H3086">
        <v>17</v>
      </c>
      <c r="I3086">
        <v>518</v>
      </c>
      <c r="P3086" s="4"/>
    </row>
    <row r="3087" spans="3:16" x14ac:dyDescent="0.3">
      <c r="C3087" t="s">
        <v>32</v>
      </c>
      <c r="D3087" t="s">
        <v>25</v>
      </c>
      <c r="E3087" t="s">
        <v>67</v>
      </c>
      <c r="F3087" s="3">
        <v>44910</v>
      </c>
      <c r="G3087" s="8">
        <v>56616</v>
      </c>
      <c r="H3087">
        <v>138</v>
      </c>
      <c r="I3087">
        <v>708</v>
      </c>
      <c r="P3087" s="4"/>
    </row>
    <row r="3088" spans="3:16" x14ac:dyDescent="0.3">
      <c r="C3088" t="s">
        <v>40</v>
      </c>
      <c r="D3088" t="s">
        <v>23</v>
      </c>
      <c r="E3088" t="s">
        <v>59</v>
      </c>
      <c r="F3088" s="3">
        <v>44910</v>
      </c>
      <c r="G3088" s="8">
        <v>18536</v>
      </c>
      <c r="H3088">
        <v>160</v>
      </c>
      <c r="I3088">
        <v>422</v>
      </c>
      <c r="P3088" s="4"/>
    </row>
    <row r="3089" spans="3:16" x14ac:dyDescent="0.3">
      <c r="C3089" t="s">
        <v>35</v>
      </c>
      <c r="D3089" t="s">
        <v>25</v>
      </c>
      <c r="E3089" t="s">
        <v>64</v>
      </c>
      <c r="F3089" s="3">
        <v>44910</v>
      </c>
      <c r="G3089" s="8">
        <v>26628</v>
      </c>
      <c r="H3089">
        <v>265</v>
      </c>
      <c r="I3089">
        <v>209</v>
      </c>
      <c r="P3089" s="4"/>
    </row>
    <row r="3090" spans="3:16" x14ac:dyDescent="0.3">
      <c r="C3090" t="s">
        <v>28</v>
      </c>
      <c r="D3090" t="s">
        <v>22</v>
      </c>
      <c r="E3090" t="s">
        <v>56</v>
      </c>
      <c r="F3090" s="3">
        <v>44910</v>
      </c>
      <c r="G3090" s="8">
        <v>82684</v>
      </c>
      <c r="H3090">
        <v>42</v>
      </c>
      <c r="I3090">
        <v>940</v>
      </c>
      <c r="P3090" s="4"/>
    </row>
    <row r="3091" spans="3:16" x14ac:dyDescent="0.3">
      <c r="C3091" t="s">
        <v>51</v>
      </c>
      <c r="D3091" t="s">
        <v>25</v>
      </c>
      <c r="E3091" t="s">
        <v>64</v>
      </c>
      <c r="F3091" s="3">
        <v>44910</v>
      </c>
      <c r="G3091" s="8">
        <v>12348</v>
      </c>
      <c r="H3091">
        <v>8</v>
      </c>
      <c r="I3091">
        <v>97</v>
      </c>
      <c r="P3091" s="4"/>
    </row>
    <row r="3092" spans="3:16" x14ac:dyDescent="0.3">
      <c r="C3092" t="s">
        <v>41</v>
      </c>
      <c r="D3092" t="s">
        <v>20</v>
      </c>
      <c r="E3092" t="s">
        <v>56</v>
      </c>
      <c r="F3092" s="3">
        <v>44910</v>
      </c>
      <c r="G3092" s="8">
        <v>29848</v>
      </c>
      <c r="H3092">
        <v>42</v>
      </c>
      <c r="I3092">
        <v>393</v>
      </c>
      <c r="P3092" s="4"/>
    </row>
    <row r="3093" spans="3:16" x14ac:dyDescent="0.3">
      <c r="C3093" t="s">
        <v>33</v>
      </c>
      <c r="D3093" t="s">
        <v>23</v>
      </c>
      <c r="E3093" t="s">
        <v>55</v>
      </c>
      <c r="F3093" s="3">
        <v>44910</v>
      </c>
      <c r="G3093" s="8">
        <v>36428</v>
      </c>
      <c r="H3093">
        <v>349</v>
      </c>
      <c r="I3093">
        <v>456</v>
      </c>
      <c r="P3093" s="4"/>
    </row>
    <row r="3094" spans="3:16" x14ac:dyDescent="0.3">
      <c r="C3094" t="s">
        <v>44</v>
      </c>
      <c r="D3094" t="s">
        <v>23</v>
      </c>
      <c r="E3094" t="s">
        <v>64</v>
      </c>
      <c r="F3094" s="3">
        <v>44910</v>
      </c>
      <c r="G3094" s="8">
        <v>6888</v>
      </c>
      <c r="H3094">
        <v>147</v>
      </c>
      <c r="I3094">
        <v>72</v>
      </c>
      <c r="P3094" s="4"/>
    </row>
    <row r="3095" spans="3:16" x14ac:dyDescent="0.3">
      <c r="C3095" t="s">
        <v>47</v>
      </c>
      <c r="D3095" t="s">
        <v>20</v>
      </c>
      <c r="E3095" t="s">
        <v>73</v>
      </c>
      <c r="F3095" s="3">
        <v>44910</v>
      </c>
      <c r="G3095" s="8">
        <v>26488</v>
      </c>
      <c r="H3095">
        <v>32</v>
      </c>
      <c r="I3095">
        <v>276</v>
      </c>
      <c r="P3095" s="4"/>
    </row>
    <row r="3096" spans="3:16" x14ac:dyDescent="0.3">
      <c r="C3096" t="s">
        <v>33</v>
      </c>
      <c r="D3096" t="s">
        <v>20</v>
      </c>
      <c r="E3096" t="s">
        <v>71</v>
      </c>
      <c r="F3096" s="3">
        <v>44910</v>
      </c>
      <c r="G3096" s="8">
        <v>52360</v>
      </c>
      <c r="H3096">
        <v>134</v>
      </c>
      <c r="I3096">
        <v>689</v>
      </c>
      <c r="P3096" s="4"/>
    </row>
    <row r="3097" spans="3:16" x14ac:dyDescent="0.3">
      <c r="C3097" t="s">
        <v>31</v>
      </c>
      <c r="D3097" t="s">
        <v>20</v>
      </c>
      <c r="E3097" t="s">
        <v>68</v>
      </c>
      <c r="F3097" s="3">
        <v>44910</v>
      </c>
      <c r="G3097" s="8">
        <v>63700</v>
      </c>
      <c r="H3097">
        <v>115</v>
      </c>
      <c r="I3097">
        <v>759</v>
      </c>
      <c r="P3097" s="4"/>
    </row>
    <row r="3098" spans="3:16" x14ac:dyDescent="0.3">
      <c r="C3098" t="s">
        <v>45</v>
      </c>
      <c r="D3098" t="s">
        <v>21</v>
      </c>
      <c r="E3098" t="s">
        <v>55</v>
      </c>
      <c r="F3098" s="3">
        <v>44910</v>
      </c>
      <c r="G3098" s="8">
        <v>12992</v>
      </c>
      <c r="H3098">
        <v>252</v>
      </c>
      <c r="I3098">
        <v>121</v>
      </c>
      <c r="P3098" s="4"/>
    </row>
    <row r="3099" spans="3:16" x14ac:dyDescent="0.3">
      <c r="C3099" t="s">
        <v>46</v>
      </c>
      <c r="D3099" t="s">
        <v>19</v>
      </c>
      <c r="E3099" t="s">
        <v>70</v>
      </c>
      <c r="F3099" s="3">
        <v>44910</v>
      </c>
      <c r="G3099" s="8">
        <v>37352</v>
      </c>
      <c r="H3099">
        <v>48</v>
      </c>
      <c r="I3099">
        <v>406</v>
      </c>
      <c r="P3099" s="4"/>
    </row>
    <row r="3100" spans="3:16" x14ac:dyDescent="0.3">
      <c r="C3100" t="s">
        <v>43</v>
      </c>
      <c r="D3100" t="s">
        <v>25</v>
      </c>
      <c r="E3100" t="s">
        <v>54</v>
      </c>
      <c r="F3100" s="3">
        <v>44910</v>
      </c>
      <c r="G3100" s="8">
        <v>22064</v>
      </c>
      <c r="H3100">
        <v>145</v>
      </c>
      <c r="I3100">
        <v>230</v>
      </c>
      <c r="P3100" s="4"/>
    </row>
    <row r="3101" spans="3:16" x14ac:dyDescent="0.3">
      <c r="C3101" t="s">
        <v>51</v>
      </c>
      <c r="D3101" t="s">
        <v>21</v>
      </c>
      <c r="E3101" t="s">
        <v>70</v>
      </c>
      <c r="F3101" s="3">
        <v>44910</v>
      </c>
      <c r="G3101" s="8">
        <v>17164</v>
      </c>
      <c r="H3101">
        <v>147</v>
      </c>
      <c r="I3101">
        <v>187</v>
      </c>
      <c r="P3101" s="4"/>
    </row>
    <row r="3102" spans="3:16" x14ac:dyDescent="0.3">
      <c r="C3102" t="s">
        <v>37</v>
      </c>
      <c r="D3102" t="s">
        <v>25</v>
      </c>
      <c r="E3102" t="s">
        <v>62</v>
      </c>
      <c r="F3102" s="3">
        <v>44910</v>
      </c>
      <c r="G3102" s="8">
        <v>3668</v>
      </c>
      <c r="H3102">
        <v>35</v>
      </c>
      <c r="I3102">
        <v>62</v>
      </c>
      <c r="P3102" s="4"/>
    </row>
    <row r="3103" spans="3:16" x14ac:dyDescent="0.3">
      <c r="C3103" t="s">
        <v>52</v>
      </c>
      <c r="D3103" t="s">
        <v>22</v>
      </c>
      <c r="E3103" t="s">
        <v>61</v>
      </c>
      <c r="F3103" s="3">
        <v>44910</v>
      </c>
      <c r="G3103" s="8">
        <v>33292</v>
      </c>
      <c r="H3103">
        <v>149</v>
      </c>
      <c r="I3103">
        <v>555</v>
      </c>
      <c r="P3103" s="4"/>
    </row>
    <row r="3104" spans="3:16" x14ac:dyDescent="0.3">
      <c r="C3104" t="s">
        <v>34</v>
      </c>
      <c r="D3104" t="s">
        <v>25</v>
      </c>
      <c r="E3104" t="s">
        <v>59</v>
      </c>
      <c r="F3104" s="3">
        <v>44910</v>
      </c>
      <c r="G3104" s="8">
        <v>6888</v>
      </c>
      <c r="H3104">
        <v>60</v>
      </c>
      <c r="I3104">
        <v>123</v>
      </c>
      <c r="P3104" s="4"/>
    </row>
    <row r="3105" spans="3:16" x14ac:dyDescent="0.3">
      <c r="C3105" t="s">
        <v>40</v>
      </c>
      <c r="D3105" t="s">
        <v>19</v>
      </c>
      <c r="E3105" t="s">
        <v>59</v>
      </c>
      <c r="F3105" s="3">
        <v>44910</v>
      </c>
      <c r="G3105" s="8">
        <v>10780</v>
      </c>
      <c r="H3105">
        <v>168</v>
      </c>
      <c r="I3105">
        <v>180</v>
      </c>
      <c r="P3105" s="4"/>
    </row>
    <row r="3106" spans="3:16" x14ac:dyDescent="0.3">
      <c r="C3106" t="s">
        <v>44</v>
      </c>
      <c r="D3106" t="s">
        <v>21</v>
      </c>
      <c r="E3106" t="s">
        <v>59</v>
      </c>
      <c r="F3106" s="3">
        <v>44910</v>
      </c>
      <c r="G3106" s="8">
        <v>20944</v>
      </c>
      <c r="H3106">
        <v>53</v>
      </c>
      <c r="I3106">
        <v>250</v>
      </c>
      <c r="P3106" s="4"/>
    </row>
    <row r="3107" spans="3:16" x14ac:dyDescent="0.3">
      <c r="C3107" t="s">
        <v>41</v>
      </c>
      <c r="D3107" t="s">
        <v>22</v>
      </c>
      <c r="E3107" t="s">
        <v>69</v>
      </c>
      <c r="F3107" s="3">
        <v>44910</v>
      </c>
      <c r="G3107" s="8">
        <v>10220</v>
      </c>
      <c r="H3107">
        <v>115</v>
      </c>
      <c r="I3107">
        <v>83</v>
      </c>
      <c r="P3107" s="4"/>
    </row>
    <row r="3108" spans="3:16" x14ac:dyDescent="0.3">
      <c r="C3108" t="s">
        <v>49</v>
      </c>
      <c r="D3108" t="s">
        <v>22</v>
      </c>
      <c r="E3108" t="s">
        <v>67</v>
      </c>
      <c r="F3108" s="3">
        <v>44910</v>
      </c>
      <c r="G3108" s="8">
        <v>15540</v>
      </c>
      <c r="H3108">
        <v>43</v>
      </c>
      <c r="I3108">
        <v>243</v>
      </c>
      <c r="P3108" s="4"/>
    </row>
    <row r="3109" spans="3:16" x14ac:dyDescent="0.3">
      <c r="C3109" t="s">
        <v>43</v>
      </c>
      <c r="D3109" t="s">
        <v>19</v>
      </c>
      <c r="E3109" t="s">
        <v>70</v>
      </c>
      <c r="F3109" s="3">
        <v>44910</v>
      </c>
      <c r="G3109" s="8">
        <v>20104</v>
      </c>
      <c r="H3109">
        <v>340</v>
      </c>
      <c r="I3109">
        <v>315</v>
      </c>
      <c r="P3109" s="4"/>
    </row>
    <row r="3110" spans="3:16" x14ac:dyDescent="0.3">
      <c r="C3110" t="s">
        <v>37</v>
      </c>
      <c r="D3110" t="s">
        <v>23</v>
      </c>
      <c r="E3110" t="s">
        <v>57</v>
      </c>
      <c r="F3110" s="3">
        <v>44910</v>
      </c>
      <c r="G3110" s="8">
        <v>14055.999999999998</v>
      </c>
      <c r="H3110">
        <v>148</v>
      </c>
      <c r="I3110">
        <v>196</v>
      </c>
      <c r="P3110" s="4"/>
    </row>
    <row r="3111" spans="3:16" x14ac:dyDescent="0.3">
      <c r="C3111" t="s">
        <v>47</v>
      </c>
      <c r="D3111" t="s">
        <v>20</v>
      </c>
      <c r="E3111" t="s">
        <v>59</v>
      </c>
      <c r="F3111" s="3">
        <v>44910</v>
      </c>
      <c r="G3111" s="8">
        <v>8007.9999999999991</v>
      </c>
      <c r="H3111">
        <v>40</v>
      </c>
      <c r="I3111">
        <v>201</v>
      </c>
      <c r="P3111" s="4"/>
    </row>
    <row r="3112" spans="3:16" x14ac:dyDescent="0.3">
      <c r="C3112" t="s">
        <v>45</v>
      </c>
      <c r="D3112" t="s">
        <v>23</v>
      </c>
      <c r="E3112" t="s">
        <v>69</v>
      </c>
      <c r="F3112" s="3">
        <v>44910</v>
      </c>
      <c r="G3112" s="8">
        <v>23576</v>
      </c>
      <c r="H3112">
        <v>9</v>
      </c>
      <c r="I3112">
        <v>219</v>
      </c>
      <c r="P3112" s="4"/>
    </row>
    <row r="3113" spans="3:16" x14ac:dyDescent="0.3">
      <c r="C3113" t="s">
        <v>39</v>
      </c>
      <c r="D3113" t="s">
        <v>19</v>
      </c>
      <c r="E3113" t="s">
        <v>54</v>
      </c>
      <c r="F3113" s="3">
        <v>44910</v>
      </c>
      <c r="G3113" s="8">
        <v>12292</v>
      </c>
      <c r="H3113">
        <v>299</v>
      </c>
      <c r="I3113">
        <v>106</v>
      </c>
      <c r="P3113" s="4"/>
    </row>
    <row r="3114" spans="3:16" x14ac:dyDescent="0.3">
      <c r="C3114" t="s">
        <v>37</v>
      </c>
      <c r="D3114" t="s">
        <v>25</v>
      </c>
      <c r="E3114" t="s">
        <v>57</v>
      </c>
      <c r="F3114" s="3">
        <v>44910</v>
      </c>
      <c r="G3114" s="8">
        <v>28196</v>
      </c>
      <c r="H3114">
        <v>178</v>
      </c>
      <c r="I3114">
        <v>371</v>
      </c>
      <c r="P3114" s="4"/>
    </row>
    <row r="3115" spans="3:16" x14ac:dyDescent="0.3">
      <c r="C3115" t="s">
        <v>34</v>
      </c>
      <c r="D3115" t="s">
        <v>22</v>
      </c>
      <c r="E3115" t="s">
        <v>70</v>
      </c>
      <c r="F3115" s="3">
        <v>44910</v>
      </c>
      <c r="G3115" s="8">
        <v>14616</v>
      </c>
      <c r="H3115">
        <v>414</v>
      </c>
      <c r="I3115">
        <v>215</v>
      </c>
      <c r="P3115" s="4"/>
    </row>
    <row r="3116" spans="3:16" x14ac:dyDescent="0.3">
      <c r="C3116" t="s">
        <v>35</v>
      </c>
      <c r="D3116" t="s">
        <v>22</v>
      </c>
      <c r="E3116" t="s">
        <v>54</v>
      </c>
      <c r="F3116" s="3">
        <v>44910</v>
      </c>
      <c r="G3116" s="8">
        <v>34440</v>
      </c>
      <c r="H3116">
        <v>27</v>
      </c>
      <c r="I3116">
        <v>278</v>
      </c>
      <c r="P3116" s="4"/>
    </row>
    <row r="3117" spans="3:16" x14ac:dyDescent="0.3">
      <c r="C3117" t="s">
        <v>38</v>
      </c>
      <c r="D3117" t="s">
        <v>19</v>
      </c>
      <c r="E3117" t="s">
        <v>55</v>
      </c>
      <c r="F3117" s="3">
        <v>44911</v>
      </c>
      <c r="G3117" s="8">
        <v>5292</v>
      </c>
      <c r="H3117">
        <v>111</v>
      </c>
      <c r="I3117">
        <v>56</v>
      </c>
      <c r="P3117" s="4"/>
    </row>
    <row r="3118" spans="3:16" x14ac:dyDescent="0.3">
      <c r="C3118" t="s">
        <v>33</v>
      </c>
      <c r="D3118" t="s">
        <v>22</v>
      </c>
      <c r="E3118" t="s">
        <v>59</v>
      </c>
      <c r="F3118" s="3">
        <v>44911</v>
      </c>
      <c r="G3118" s="8">
        <v>26544</v>
      </c>
      <c r="H3118">
        <v>19</v>
      </c>
      <c r="I3118">
        <v>443</v>
      </c>
      <c r="P3118" s="4"/>
    </row>
    <row r="3119" spans="3:16" x14ac:dyDescent="0.3">
      <c r="C3119" t="s">
        <v>30</v>
      </c>
      <c r="D3119" t="s">
        <v>25</v>
      </c>
      <c r="E3119" t="s">
        <v>57</v>
      </c>
      <c r="F3119" s="3">
        <v>44911</v>
      </c>
      <c r="G3119" s="8">
        <v>29708.000000000004</v>
      </c>
      <c r="H3119">
        <v>164</v>
      </c>
      <c r="I3119">
        <v>437</v>
      </c>
      <c r="P3119" s="4"/>
    </row>
    <row r="3120" spans="3:16" x14ac:dyDescent="0.3">
      <c r="C3120" t="s">
        <v>46</v>
      </c>
      <c r="D3120" t="s">
        <v>19</v>
      </c>
      <c r="E3120" t="s">
        <v>72</v>
      </c>
      <c r="F3120" s="3">
        <v>44911</v>
      </c>
      <c r="G3120" s="8">
        <v>11452</v>
      </c>
      <c r="H3120">
        <v>90</v>
      </c>
      <c r="I3120">
        <v>205</v>
      </c>
      <c r="P3120" s="4"/>
    </row>
    <row r="3121" spans="3:16" x14ac:dyDescent="0.3">
      <c r="C3121" t="s">
        <v>47</v>
      </c>
      <c r="D3121" t="s">
        <v>22</v>
      </c>
      <c r="E3121" t="s">
        <v>63</v>
      </c>
      <c r="F3121" s="3">
        <v>44911</v>
      </c>
      <c r="G3121" s="8">
        <v>12824</v>
      </c>
      <c r="H3121">
        <v>60</v>
      </c>
      <c r="I3121">
        <v>104</v>
      </c>
      <c r="P3121" s="4"/>
    </row>
    <row r="3122" spans="3:16" x14ac:dyDescent="0.3">
      <c r="C3122" t="s">
        <v>34</v>
      </c>
      <c r="D3122" t="s">
        <v>20</v>
      </c>
      <c r="E3122" t="s">
        <v>63</v>
      </c>
      <c r="F3122" s="3">
        <v>44911</v>
      </c>
      <c r="G3122" s="8">
        <v>336</v>
      </c>
      <c r="H3122">
        <v>101</v>
      </c>
      <c r="I3122">
        <v>4</v>
      </c>
      <c r="P3122" s="4"/>
    </row>
    <row r="3123" spans="3:16" x14ac:dyDescent="0.3">
      <c r="C3123" t="s">
        <v>47</v>
      </c>
      <c r="D3123" t="s">
        <v>19</v>
      </c>
      <c r="E3123" t="s">
        <v>61</v>
      </c>
      <c r="F3123" s="3">
        <v>44912</v>
      </c>
      <c r="G3123" s="8">
        <v>20524</v>
      </c>
      <c r="H3123">
        <v>278</v>
      </c>
      <c r="I3123">
        <v>257</v>
      </c>
      <c r="P3123" s="4"/>
    </row>
    <row r="3124" spans="3:16" x14ac:dyDescent="0.3">
      <c r="C3124" t="s">
        <v>45</v>
      </c>
      <c r="D3124" t="s">
        <v>20</v>
      </c>
      <c r="E3124" t="s">
        <v>55</v>
      </c>
      <c r="F3124" s="3">
        <v>44912</v>
      </c>
      <c r="G3124" s="8">
        <v>48272</v>
      </c>
      <c r="H3124">
        <v>206</v>
      </c>
      <c r="I3124">
        <v>549</v>
      </c>
      <c r="P3124" s="4"/>
    </row>
    <row r="3125" spans="3:16" x14ac:dyDescent="0.3">
      <c r="C3125" t="s">
        <v>51</v>
      </c>
      <c r="D3125" t="s">
        <v>23</v>
      </c>
      <c r="E3125" t="s">
        <v>62</v>
      </c>
      <c r="F3125" s="3">
        <v>44912</v>
      </c>
      <c r="G3125" s="8">
        <v>23296</v>
      </c>
      <c r="H3125">
        <v>325</v>
      </c>
      <c r="I3125">
        <v>364</v>
      </c>
      <c r="P3125" s="4"/>
    </row>
    <row r="3126" spans="3:16" x14ac:dyDescent="0.3">
      <c r="C3126" t="s">
        <v>46</v>
      </c>
      <c r="D3126" t="s">
        <v>19</v>
      </c>
      <c r="E3126" t="s">
        <v>62</v>
      </c>
      <c r="F3126" s="3">
        <v>44912</v>
      </c>
      <c r="G3126" s="8">
        <v>13132</v>
      </c>
      <c r="H3126">
        <v>455</v>
      </c>
      <c r="I3126">
        <v>219</v>
      </c>
      <c r="P3126" s="4"/>
    </row>
    <row r="3127" spans="3:16" x14ac:dyDescent="0.3">
      <c r="C3127" t="s">
        <v>39</v>
      </c>
      <c r="D3127" t="s">
        <v>22</v>
      </c>
      <c r="E3127" t="s">
        <v>67</v>
      </c>
      <c r="F3127" s="3">
        <v>44912</v>
      </c>
      <c r="G3127" s="8">
        <v>8120.0000000000009</v>
      </c>
      <c r="H3127">
        <v>409</v>
      </c>
      <c r="I3127">
        <v>120</v>
      </c>
      <c r="P3127" s="4"/>
    </row>
    <row r="3128" spans="3:16" x14ac:dyDescent="0.3">
      <c r="C3128" t="s">
        <v>45</v>
      </c>
      <c r="D3128" t="s">
        <v>21</v>
      </c>
      <c r="E3128" t="s">
        <v>74</v>
      </c>
      <c r="F3128" s="3">
        <v>44912</v>
      </c>
      <c r="G3128" s="8">
        <v>29176</v>
      </c>
      <c r="H3128">
        <v>276</v>
      </c>
      <c r="I3128">
        <v>730</v>
      </c>
      <c r="P3128" s="4"/>
    </row>
    <row r="3129" spans="3:16" x14ac:dyDescent="0.3">
      <c r="C3129" t="s">
        <v>36</v>
      </c>
      <c r="D3129" t="s">
        <v>23</v>
      </c>
      <c r="E3129" t="s">
        <v>74</v>
      </c>
      <c r="F3129" s="3">
        <v>44912</v>
      </c>
      <c r="G3129" s="8">
        <v>3864</v>
      </c>
      <c r="H3129">
        <v>81</v>
      </c>
      <c r="I3129">
        <v>69</v>
      </c>
      <c r="P3129" s="4"/>
    </row>
    <row r="3130" spans="3:16" x14ac:dyDescent="0.3">
      <c r="C3130" t="s">
        <v>31</v>
      </c>
      <c r="D3130" t="s">
        <v>25</v>
      </c>
      <c r="E3130" t="s">
        <v>71</v>
      </c>
      <c r="F3130" s="3">
        <v>44912</v>
      </c>
      <c r="G3130" s="8">
        <v>37212</v>
      </c>
      <c r="H3130">
        <v>35</v>
      </c>
      <c r="I3130">
        <v>490</v>
      </c>
      <c r="P3130" s="4"/>
    </row>
    <row r="3131" spans="3:16" x14ac:dyDescent="0.3">
      <c r="C3131" t="s">
        <v>49</v>
      </c>
      <c r="D3131" t="s">
        <v>25</v>
      </c>
      <c r="E3131" t="s">
        <v>67</v>
      </c>
      <c r="F3131" s="3">
        <v>44912</v>
      </c>
      <c r="G3131" s="8">
        <v>23744</v>
      </c>
      <c r="H3131">
        <v>212</v>
      </c>
      <c r="I3131">
        <v>330</v>
      </c>
      <c r="P3131" s="4"/>
    </row>
    <row r="3132" spans="3:16" x14ac:dyDescent="0.3">
      <c r="C3132" t="s">
        <v>44</v>
      </c>
      <c r="D3132" t="s">
        <v>21</v>
      </c>
      <c r="E3132" t="s">
        <v>59</v>
      </c>
      <c r="F3132" s="3">
        <v>44912</v>
      </c>
      <c r="G3132" s="8">
        <v>27356</v>
      </c>
      <c r="H3132">
        <v>318</v>
      </c>
      <c r="I3132">
        <v>622</v>
      </c>
      <c r="P3132" s="4"/>
    </row>
    <row r="3133" spans="3:16" x14ac:dyDescent="0.3">
      <c r="C3133" t="s">
        <v>36</v>
      </c>
      <c r="D3133" t="s">
        <v>22</v>
      </c>
      <c r="E3133" t="s">
        <v>68</v>
      </c>
      <c r="F3133" s="3">
        <v>44912</v>
      </c>
      <c r="G3133" s="8">
        <v>59919.999999999993</v>
      </c>
      <c r="H3133">
        <v>519</v>
      </c>
      <c r="I3133">
        <v>652</v>
      </c>
      <c r="P3133" s="4"/>
    </row>
    <row r="3134" spans="3:16" x14ac:dyDescent="0.3">
      <c r="C3134" t="s">
        <v>40</v>
      </c>
      <c r="D3134" t="s">
        <v>25</v>
      </c>
      <c r="E3134" t="s">
        <v>54</v>
      </c>
      <c r="F3134" s="3">
        <v>44912</v>
      </c>
      <c r="G3134" s="8">
        <v>17108</v>
      </c>
      <c r="H3134">
        <v>97</v>
      </c>
      <c r="I3134">
        <v>159</v>
      </c>
      <c r="P3134" s="4"/>
    </row>
    <row r="3135" spans="3:16" x14ac:dyDescent="0.3">
      <c r="C3135" t="s">
        <v>38</v>
      </c>
      <c r="D3135" t="s">
        <v>21</v>
      </c>
      <c r="E3135" t="s">
        <v>69</v>
      </c>
      <c r="F3135" s="3">
        <v>44912</v>
      </c>
      <c r="G3135" s="8">
        <v>9660</v>
      </c>
      <c r="H3135">
        <v>472</v>
      </c>
      <c r="I3135">
        <v>76</v>
      </c>
      <c r="P3135" s="4"/>
    </row>
    <row r="3136" spans="3:16" x14ac:dyDescent="0.3">
      <c r="C3136" t="s">
        <v>33</v>
      </c>
      <c r="D3136" t="s">
        <v>23</v>
      </c>
      <c r="E3136" t="s">
        <v>57</v>
      </c>
      <c r="F3136" s="3">
        <v>44912</v>
      </c>
      <c r="G3136" s="8">
        <v>20776</v>
      </c>
      <c r="H3136">
        <v>346</v>
      </c>
      <c r="I3136">
        <v>289</v>
      </c>
      <c r="P3136" s="4"/>
    </row>
    <row r="3137" spans="3:16" x14ac:dyDescent="0.3">
      <c r="C3137" t="s">
        <v>36</v>
      </c>
      <c r="D3137" t="s">
        <v>19</v>
      </c>
      <c r="E3137" t="s">
        <v>60</v>
      </c>
      <c r="F3137" s="3">
        <v>44912</v>
      </c>
      <c r="G3137" s="8">
        <v>28028</v>
      </c>
      <c r="H3137">
        <v>58</v>
      </c>
      <c r="I3137">
        <v>637</v>
      </c>
      <c r="P3137" s="4"/>
    </row>
    <row r="3138" spans="3:16" x14ac:dyDescent="0.3">
      <c r="C3138" t="s">
        <v>35</v>
      </c>
      <c r="D3138" t="s">
        <v>20</v>
      </c>
      <c r="E3138" t="s">
        <v>73</v>
      </c>
      <c r="F3138" s="3">
        <v>44912</v>
      </c>
      <c r="G3138" s="8">
        <v>26180</v>
      </c>
      <c r="H3138">
        <v>232</v>
      </c>
      <c r="I3138">
        <v>262</v>
      </c>
      <c r="P3138" s="4"/>
    </row>
    <row r="3139" spans="3:16" x14ac:dyDescent="0.3">
      <c r="C3139" t="s">
        <v>32</v>
      </c>
      <c r="D3139" t="s">
        <v>22</v>
      </c>
      <c r="E3139" t="s">
        <v>69</v>
      </c>
      <c r="F3139" s="3">
        <v>44912</v>
      </c>
      <c r="G3139" s="8">
        <v>3668</v>
      </c>
      <c r="H3139">
        <v>159</v>
      </c>
      <c r="I3139">
        <v>28</v>
      </c>
      <c r="P3139" s="4"/>
    </row>
    <row r="3140" spans="3:16" x14ac:dyDescent="0.3">
      <c r="C3140" t="s">
        <v>51</v>
      </c>
      <c r="D3140" t="s">
        <v>22</v>
      </c>
      <c r="E3140" t="s">
        <v>67</v>
      </c>
      <c r="F3140" s="3">
        <v>44912</v>
      </c>
      <c r="G3140" s="8">
        <v>2576</v>
      </c>
      <c r="H3140">
        <v>202</v>
      </c>
      <c r="I3140">
        <v>33</v>
      </c>
      <c r="P3140" s="4"/>
    </row>
    <row r="3141" spans="3:16" x14ac:dyDescent="0.3">
      <c r="C3141" t="s">
        <v>34</v>
      </c>
      <c r="D3141" t="s">
        <v>22</v>
      </c>
      <c r="E3141" t="s">
        <v>67</v>
      </c>
      <c r="F3141" s="3">
        <v>44912</v>
      </c>
      <c r="G3141" s="8">
        <v>22876</v>
      </c>
      <c r="H3141">
        <v>278</v>
      </c>
      <c r="I3141">
        <v>286</v>
      </c>
      <c r="P3141" s="4"/>
    </row>
    <row r="3142" spans="3:16" x14ac:dyDescent="0.3">
      <c r="C3142" t="s">
        <v>48</v>
      </c>
      <c r="D3142" t="s">
        <v>20</v>
      </c>
      <c r="E3142" t="s">
        <v>61</v>
      </c>
      <c r="F3142" s="3">
        <v>44912</v>
      </c>
      <c r="G3142" s="8">
        <v>26992</v>
      </c>
      <c r="H3142">
        <v>418</v>
      </c>
      <c r="I3142">
        <v>750</v>
      </c>
      <c r="P3142" s="4"/>
    </row>
    <row r="3143" spans="3:16" x14ac:dyDescent="0.3">
      <c r="C3143" t="s">
        <v>39</v>
      </c>
      <c r="D3143" t="s">
        <v>22</v>
      </c>
      <c r="E3143" t="s">
        <v>68</v>
      </c>
      <c r="F3143" s="3">
        <v>44915</v>
      </c>
      <c r="G3143" s="8">
        <v>3584.0000000000005</v>
      </c>
      <c r="H3143">
        <v>205</v>
      </c>
      <c r="I3143">
        <v>50</v>
      </c>
      <c r="P3143" s="4"/>
    </row>
    <row r="3144" spans="3:16" x14ac:dyDescent="0.3">
      <c r="C3144" t="s">
        <v>36</v>
      </c>
      <c r="D3144" t="s">
        <v>23</v>
      </c>
      <c r="E3144" t="s">
        <v>60</v>
      </c>
      <c r="F3144" s="3">
        <v>44915</v>
      </c>
      <c r="G3144" s="8">
        <v>10556</v>
      </c>
      <c r="H3144">
        <v>266</v>
      </c>
      <c r="I3144">
        <v>156</v>
      </c>
      <c r="P3144" s="4"/>
    </row>
    <row r="3145" spans="3:16" x14ac:dyDescent="0.3">
      <c r="C3145" t="s">
        <v>31</v>
      </c>
      <c r="D3145" t="s">
        <v>20</v>
      </c>
      <c r="E3145" t="s">
        <v>72</v>
      </c>
      <c r="F3145" s="3">
        <v>44915</v>
      </c>
      <c r="G3145" s="8">
        <v>1456</v>
      </c>
      <c r="H3145">
        <v>65</v>
      </c>
      <c r="I3145">
        <v>23</v>
      </c>
      <c r="P3145" s="4"/>
    </row>
    <row r="3146" spans="3:16" x14ac:dyDescent="0.3">
      <c r="C3146" t="s">
        <v>45</v>
      </c>
      <c r="D3146" t="s">
        <v>20</v>
      </c>
      <c r="E3146" t="s">
        <v>58</v>
      </c>
      <c r="F3146" s="3">
        <v>44915</v>
      </c>
      <c r="G3146" s="8">
        <v>5712</v>
      </c>
      <c r="H3146">
        <v>12</v>
      </c>
      <c r="I3146">
        <v>96</v>
      </c>
      <c r="P3146" s="4"/>
    </row>
    <row r="3147" spans="3:16" x14ac:dyDescent="0.3">
      <c r="C3147" t="s">
        <v>31</v>
      </c>
      <c r="D3147" t="s">
        <v>20</v>
      </c>
      <c r="E3147" t="s">
        <v>58</v>
      </c>
      <c r="F3147" s="3">
        <v>44915</v>
      </c>
      <c r="G3147" s="8">
        <v>17864</v>
      </c>
      <c r="H3147">
        <v>83</v>
      </c>
      <c r="I3147">
        <v>249</v>
      </c>
      <c r="P3147" s="4"/>
    </row>
    <row r="3148" spans="3:16" x14ac:dyDescent="0.3">
      <c r="C3148" t="s">
        <v>48</v>
      </c>
      <c r="D3148" t="s">
        <v>21</v>
      </c>
      <c r="E3148" t="s">
        <v>64</v>
      </c>
      <c r="F3148" s="3">
        <v>44915</v>
      </c>
      <c r="G3148" s="8">
        <v>5768</v>
      </c>
      <c r="H3148">
        <v>155</v>
      </c>
      <c r="I3148">
        <v>52</v>
      </c>
      <c r="P3148" s="4"/>
    </row>
    <row r="3149" spans="3:16" x14ac:dyDescent="0.3">
      <c r="C3149" t="s">
        <v>36</v>
      </c>
      <c r="D3149" t="s">
        <v>25</v>
      </c>
      <c r="E3149" t="s">
        <v>62</v>
      </c>
      <c r="F3149" s="3">
        <v>44915</v>
      </c>
      <c r="G3149" s="8">
        <v>21420</v>
      </c>
      <c r="H3149">
        <v>425</v>
      </c>
      <c r="I3149">
        <v>255</v>
      </c>
      <c r="P3149" s="4"/>
    </row>
    <row r="3150" spans="3:16" x14ac:dyDescent="0.3">
      <c r="C3150" t="s">
        <v>36</v>
      </c>
      <c r="D3150" t="s">
        <v>21</v>
      </c>
      <c r="E3150" t="s">
        <v>59</v>
      </c>
      <c r="F3150" s="3">
        <v>44915</v>
      </c>
      <c r="G3150" s="8">
        <v>15260</v>
      </c>
      <c r="H3150">
        <v>583</v>
      </c>
      <c r="I3150">
        <v>477</v>
      </c>
      <c r="P3150" s="4"/>
    </row>
    <row r="3151" spans="3:16" x14ac:dyDescent="0.3">
      <c r="C3151" t="s">
        <v>48</v>
      </c>
      <c r="D3151" t="s">
        <v>20</v>
      </c>
      <c r="E3151" t="s">
        <v>53</v>
      </c>
      <c r="F3151" s="3">
        <v>44915</v>
      </c>
      <c r="G3151" s="8">
        <v>50456</v>
      </c>
      <c r="H3151">
        <v>242</v>
      </c>
      <c r="I3151">
        <v>901</v>
      </c>
      <c r="P3151" s="4"/>
    </row>
    <row r="3152" spans="3:16" x14ac:dyDescent="0.3">
      <c r="C3152" t="s">
        <v>31</v>
      </c>
      <c r="D3152" t="s">
        <v>22</v>
      </c>
      <c r="E3152" t="s">
        <v>61</v>
      </c>
      <c r="F3152" s="3">
        <v>44915</v>
      </c>
      <c r="G3152" s="8">
        <v>2492</v>
      </c>
      <c r="H3152">
        <v>296</v>
      </c>
      <c r="I3152">
        <v>30</v>
      </c>
      <c r="P3152" s="4"/>
    </row>
    <row r="3153" spans="3:16" x14ac:dyDescent="0.3">
      <c r="C3153" t="s">
        <v>32</v>
      </c>
      <c r="D3153" t="s">
        <v>22</v>
      </c>
      <c r="E3153" t="s">
        <v>54</v>
      </c>
      <c r="F3153" s="3">
        <v>44915</v>
      </c>
      <c r="G3153" s="8">
        <v>17864</v>
      </c>
      <c r="H3153">
        <v>8</v>
      </c>
      <c r="I3153">
        <v>179</v>
      </c>
      <c r="P3153" s="4"/>
    </row>
    <row r="3154" spans="3:16" x14ac:dyDescent="0.3">
      <c r="C3154" t="s">
        <v>47</v>
      </c>
      <c r="D3154" t="s">
        <v>22</v>
      </c>
      <c r="E3154" t="s">
        <v>62</v>
      </c>
      <c r="F3154" s="3">
        <v>44915</v>
      </c>
      <c r="G3154" s="8">
        <v>28196</v>
      </c>
      <c r="H3154">
        <v>476</v>
      </c>
      <c r="I3154">
        <v>336</v>
      </c>
      <c r="P3154" s="4"/>
    </row>
    <row r="3155" spans="3:16" x14ac:dyDescent="0.3">
      <c r="C3155" t="s">
        <v>36</v>
      </c>
      <c r="D3155" t="s">
        <v>20</v>
      </c>
      <c r="E3155" t="s">
        <v>62</v>
      </c>
      <c r="F3155" s="3">
        <v>44915</v>
      </c>
      <c r="G3155" s="8">
        <v>44884</v>
      </c>
      <c r="H3155">
        <v>461</v>
      </c>
      <c r="I3155">
        <v>661</v>
      </c>
      <c r="P3155" s="4"/>
    </row>
    <row r="3156" spans="3:16" x14ac:dyDescent="0.3">
      <c r="C3156" t="s">
        <v>32</v>
      </c>
      <c r="D3156" t="s">
        <v>25</v>
      </c>
      <c r="E3156" t="s">
        <v>65</v>
      </c>
      <c r="F3156" s="3">
        <v>44915</v>
      </c>
      <c r="G3156" s="8">
        <v>42084</v>
      </c>
      <c r="H3156">
        <v>231</v>
      </c>
      <c r="I3156">
        <v>585</v>
      </c>
      <c r="P3156" s="4"/>
    </row>
    <row r="3157" spans="3:16" x14ac:dyDescent="0.3">
      <c r="C3157" t="s">
        <v>39</v>
      </c>
      <c r="D3157" t="s">
        <v>25</v>
      </c>
      <c r="E3157" t="s">
        <v>74</v>
      </c>
      <c r="F3157" s="3">
        <v>44915</v>
      </c>
      <c r="G3157" s="8">
        <v>56028</v>
      </c>
      <c r="H3157">
        <v>187</v>
      </c>
      <c r="I3157">
        <v>1078</v>
      </c>
      <c r="P3157" s="4"/>
    </row>
    <row r="3158" spans="3:16" x14ac:dyDescent="0.3">
      <c r="C3158" t="s">
        <v>34</v>
      </c>
      <c r="D3158" t="s">
        <v>22</v>
      </c>
      <c r="E3158" t="s">
        <v>56</v>
      </c>
      <c r="F3158" s="3">
        <v>44915</v>
      </c>
      <c r="G3158" s="8">
        <v>42028</v>
      </c>
      <c r="H3158">
        <v>117</v>
      </c>
      <c r="I3158">
        <v>657</v>
      </c>
      <c r="P3158" s="4"/>
    </row>
    <row r="3159" spans="3:16" x14ac:dyDescent="0.3">
      <c r="C3159" t="s">
        <v>28</v>
      </c>
      <c r="D3159" t="s">
        <v>20</v>
      </c>
      <c r="E3159" t="s">
        <v>68</v>
      </c>
      <c r="F3159" s="3">
        <v>44915</v>
      </c>
      <c r="G3159" s="8">
        <v>27496</v>
      </c>
      <c r="H3159">
        <v>50</v>
      </c>
      <c r="I3159">
        <v>362</v>
      </c>
      <c r="P3159" s="4"/>
    </row>
    <row r="3160" spans="3:16" x14ac:dyDescent="0.3">
      <c r="C3160" t="s">
        <v>29</v>
      </c>
      <c r="D3160" t="s">
        <v>20</v>
      </c>
      <c r="E3160" t="s">
        <v>59</v>
      </c>
      <c r="F3160" s="3">
        <v>44915</v>
      </c>
      <c r="G3160" s="8">
        <v>36736</v>
      </c>
      <c r="H3160">
        <v>83</v>
      </c>
      <c r="I3160">
        <v>707</v>
      </c>
      <c r="P3160" s="4"/>
    </row>
    <row r="3161" spans="3:16" x14ac:dyDescent="0.3">
      <c r="C3161" t="s">
        <v>48</v>
      </c>
      <c r="D3161" t="s">
        <v>23</v>
      </c>
      <c r="E3161" t="s">
        <v>66</v>
      </c>
      <c r="F3161" s="3">
        <v>44915</v>
      </c>
      <c r="G3161" s="8">
        <v>42168</v>
      </c>
      <c r="H3161">
        <v>205</v>
      </c>
      <c r="I3161">
        <v>440</v>
      </c>
      <c r="P3161" s="4"/>
    </row>
    <row r="3162" spans="3:16" x14ac:dyDescent="0.3">
      <c r="C3162" t="s">
        <v>41</v>
      </c>
      <c r="D3162" t="s">
        <v>23</v>
      </c>
      <c r="E3162" t="s">
        <v>54</v>
      </c>
      <c r="F3162" s="3">
        <v>44915</v>
      </c>
      <c r="G3162" s="8">
        <v>21168</v>
      </c>
      <c r="H3162">
        <v>200</v>
      </c>
      <c r="I3162">
        <v>183</v>
      </c>
      <c r="P3162" s="4"/>
    </row>
    <row r="3163" spans="3:16" x14ac:dyDescent="0.3">
      <c r="C3163" t="s">
        <v>42</v>
      </c>
      <c r="D3163" t="s">
        <v>23</v>
      </c>
      <c r="E3163" t="s">
        <v>69</v>
      </c>
      <c r="F3163" s="3">
        <v>44915</v>
      </c>
      <c r="G3163" s="8">
        <v>44772</v>
      </c>
      <c r="H3163">
        <v>397</v>
      </c>
      <c r="I3163">
        <v>386</v>
      </c>
      <c r="P3163" s="4"/>
    </row>
    <row r="3164" spans="3:16" x14ac:dyDescent="0.3">
      <c r="C3164" t="s">
        <v>46</v>
      </c>
      <c r="D3164" t="s">
        <v>25</v>
      </c>
      <c r="E3164" t="s">
        <v>74</v>
      </c>
      <c r="F3164" s="3">
        <v>44915</v>
      </c>
      <c r="G3164" s="8">
        <v>2744</v>
      </c>
      <c r="H3164">
        <v>108</v>
      </c>
      <c r="I3164">
        <v>46</v>
      </c>
      <c r="P3164" s="4"/>
    </row>
    <row r="3165" spans="3:16" x14ac:dyDescent="0.3">
      <c r="C3165" t="s">
        <v>29</v>
      </c>
      <c r="D3165" t="s">
        <v>19</v>
      </c>
      <c r="E3165" t="s">
        <v>56</v>
      </c>
      <c r="F3165" s="3">
        <v>44915</v>
      </c>
      <c r="G3165" s="8">
        <v>57372</v>
      </c>
      <c r="H3165">
        <v>285</v>
      </c>
      <c r="I3165">
        <v>755</v>
      </c>
      <c r="P3165" s="4"/>
    </row>
    <row r="3166" spans="3:16" x14ac:dyDescent="0.3">
      <c r="C3166" t="s">
        <v>52</v>
      </c>
      <c r="D3166" t="s">
        <v>22</v>
      </c>
      <c r="E3166" t="s">
        <v>70</v>
      </c>
      <c r="F3166" s="3">
        <v>44915</v>
      </c>
      <c r="G3166" s="8">
        <v>69552</v>
      </c>
      <c r="H3166">
        <v>142</v>
      </c>
      <c r="I3166">
        <v>870</v>
      </c>
      <c r="P3166" s="4"/>
    </row>
    <row r="3167" spans="3:16" x14ac:dyDescent="0.3">
      <c r="C3167" t="s">
        <v>48</v>
      </c>
      <c r="D3167" t="s">
        <v>23</v>
      </c>
      <c r="E3167" t="s">
        <v>63</v>
      </c>
      <c r="F3167" s="3">
        <v>44916</v>
      </c>
      <c r="G3167" s="8">
        <v>12376</v>
      </c>
      <c r="H3167">
        <v>197</v>
      </c>
      <c r="I3167">
        <v>104</v>
      </c>
      <c r="P3167" s="4"/>
    </row>
    <row r="3168" spans="3:16" x14ac:dyDescent="0.3">
      <c r="C3168" t="s">
        <v>51</v>
      </c>
      <c r="D3168" t="s">
        <v>22</v>
      </c>
      <c r="E3168" t="s">
        <v>56</v>
      </c>
      <c r="F3168" s="3">
        <v>44916</v>
      </c>
      <c r="G3168" s="8">
        <v>15148.000000000002</v>
      </c>
      <c r="H3168">
        <v>414</v>
      </c>
      <c r="I3168">
        <v>165</v>
      </c>
      <c r="P3168" s="4"/>
    </row>
    <row r="3169" spans="3:16" x14ac:dyDescent="0.3">
      <c r="C3169" t="s">
        <v>40</v>
      </c>
      <c r="D3169" t="s">
        <v>25</v>
      </c>
      <c r="E3169" t="s">
        <v>61</v>
      </c>
      <c r="F3169" s="3">
        <v>44916</v>
      </c>
      <c r="G3169" s="8">
        <v>15007.999999999998</v>
      </c>
      <c r="H3169">
        <v>285</v>
      </c>
      <c r="I3169">
        <v>417</v>
      </c>
      <c r="P3169" s="4"/>
    </row>
    <row r="3170" spans="3:16" x14ac:dyDescent="0.3">
      <c r="C3170" t="s">
        <v>31</v>
      </c>
      <c r="D3170" t="s">
        <v>22</v>
      </c>
      <c r="E3170" t="s">
        <v>63</v>
      </c>
      <c r="F3170" s="3">
        <v>44916</v>
      </c>
      <c r="G3170" s="8">
        <v>4788</v>
      </c>
      <c r="H3170">
        <v>229</v>
      </c>
      <c r="I3170">
        <v>40</v>
      </c>
      <c r="P3170" s="4"/>
    </row>
    <row r="3171" spans="3:16" x14ac:dyDescent="0.3">
      <c r="C3171" t="s">
        <v>38</v>
      </c>
      <c r="D3171" t="s">
        <v>25</v>
      </c>
      <c r="E3171" t="s">
        <v>68</v>
      </c>
      <c r="F3171" s="3">
        <v>44916</v>
      </c>
      <c r="G3171" s="8">
        <v>29456</v>
      </c>
      <c r="H3171">
        <v>12</v>
      </c>
      <c r="I3171">
        <v>410</v>
      </c>
      <c r="P3171" s="4"/>
    </row>
    <row r="3172" spans="3:16" x14ac:dyDescent="0.3">
      <c r="C3172" t="s">
        <v>36</v>
      </c>
      <c r="D3172" t="s">
        <v>22</v>
      </c>
      <c r="E3172" t="s">
        <v>66</v>
      </c>
      <c r="F3172" s="3">
        <v>44916</v>
      </c>
      <c r="G3172" s="8">
        <v>7364</v>
      </c>
      <c r="H3172">
        <v>13</v>
      </c>
      <c r="I3172">
        <v>84</v>
      </c>
      <c r="P3172" s="4"/>
    </row>
    <row r="3173" spans="3:16" x14ac:dyDescent="0.3">
      <c r="C3173" t="s">
        <v>33</v>
      </c>
      <c r="D3173" t="s">
        <v>22</v>
      </c>
      <c r="E3173" t="s">
        <v>55</v>
      </c>
      <c r="F3173" s="3">
        <v>44916</v>
      </c>
      <c r="G3173" s="8">
        <v>15344</v>
      </c>
      <c r="H3173">
        <v>61</v>
      </c>
      <c r="I3173">
        <v>148</v>
      </c>
      <c r="P3173" s="4"/>
    </row>
    <row r="3174" spans="3:16" x14ac:dyDescent="0.3">
      <c r="C3174" t="s">
        <v>39</v>
      </c>
      <c r="D3174" t="s">
        <v>23</v>
      </c>
      <c r="E3174" t="s">
        <v>57</v>
      </c>
      <c r="F3174" s="3">
        <v>44916</v>
      </c>
      <c r="G3174" s="8">
        <v>15484</v>
      </c>
      <c r="H3174">
        <v>231</v>
      </c>
      <c r="I3174">
        <v>204</v>
      </c>
      <c r="P3174" s="4"/>
    </row>
    <row r="3175" spans="3:16" x14ac:dyDescent="0.3">
      <c r="C3175" t="s">
        <v>49</v>
      </c>
      <c r="D3175" t="s">
        <v>19</v>
      </c>
      <c r="E3175" t="s">
        <v>66</v>
      </c>
      <c r="F3175" s="3">
        <v>44916</v>
      </c>
      <c r="G3175" s="8">
        <v>4872</v>
      </c>
      <c r="H3175">
        <v>93</v>
      </c>
      <c r="I3175">
        <v>46</v>
      </c>
      <c r="P3175" s="4"/>
    </row>
    <row r="3176" spans="3:16" x14ac:dyDescent="0.3">
      <c r="C3176" t="s">
        <v>44</v>
      </c>
      <c r="D3176" t="s">
        <v>23</v>
      </c>
      <c r="E3176" t="s">
        <v>59</v>
      </c>
      <c r="F3176" s="3">
        <v>44916</v>
      </c>
      <c r="G3176" s="8">
        <v>28672</v>
      </c>
      <c r="H3176">
        <v>133</v>
      </c>
      <c r="I3176">
        <v>512</v>
      </c>
      <c r="P3176" s="4"/>
    </row>
    <row r="3177" spans="3:16" x14ac:dyDescent="0.3">
      <c r="C3177" t="s">
        <v>33</v>
      </c>
      <c r="D3177" t="s">
        <v>23</v>
      </c>
      <c r="E3177" t="s">
        <v>62</v>
      </c>
      <c r="F3177" s="3">
        <v>44916</v>
      </c>
      <c r="G3177" s="8">
        <v>4060</v>
      </c>
      <c r="H3177">
        <v>89</v>
      </c>
      <c r="I3177">
        <v>64</v>
      </c>
      <c r="P3177" s="4"/>
    </row>
    <row r="3178" spans="3:16" x14ac:dyDescent="0.3">
      <c r="C3178" t="s">
        <v>42</v>
      </c>
      <c r="D3178" t="s">
        <v>21</v>
      </c>
      <c r="E3178" t="s">
        <v>53</v>
      </c>
      <c r="F3178" s="3">
        <v>44916</v>
      </c>
      <c r="G3178" s="8">
        <v>10416</v>
      </c>
      <c r="H3178">
        <v>409</v>
      </c>
      <c r="I3178">
        <v>261</v>
      </c>
      <c r="P3178" s="4"/>
    </row>
    <row r="3179" spans="3:16" x14ac:dyDescent="0.3">
      <c r="C3179" t="s">
        <v>34</v>
      </c>
      <c r="D3179" t="s">
        <v>21</v>
      </c>
      <c r="E3179" t="s">
        <v>65</v>
      </c>
      <c r="F3179" s="3">
        <v>44916</v>
      </c>
      <c r="G3179" s="8">
        <v>8708</v>
      </c>
      <c r="H3179">
        <v>24</v>
      </c>
      <c r="I3179">
        <v>146</v>
      </c>
      <c r="P3179" s="4"/>
    </row>
    <row r="3180" spans="3:16" x14ac:dyDescent="0.3">
      <c r="C3180" t="s">
        <v>47</v>
      </c>
      <c r="D3180" t="s">
        <v>22</v>
      </c>
      <c r="E3180" t="s">
        <v>64</v>
      </c>
      <c r="F3180" s="3">
        <v>44916</v>
      </c>
      <c r="G3180" s="8">
        <v>29456.000000000004</v>
      </c>
      <c r="H3180">
        <v>103</v>
      </c>
      <c r="I3180">
        <v>307</v>
      </c>
      <c r="P3180" s="4"/>
    </row>
    <row r="3181" spans="3:16" x14ac:dyDescent="0.3">
      <c r="C3181" t="s">
        <v>42</v>
      </c>
      <c r="D3181" t="s">
        <v>25</v>
      </c>
      <c r="E3181" t="s">
        <v>53</v>
      </c>
      <c r="F3181" s="3">
        <v>44916</v>
      </c>
      <c r="G3181" s="8">
        <v>8232</v>
      </c>
      <c r="H3181">
        <v>257</v>
      </c>
      <c r="I3181">
        <v>258</v>
      </c>
      <c r="P3181" s="4"/>
    </row>
    <row r="3182" spans="3:16" x14ac:dyDescent="0.3">
      <c r="C3182" t="s">
        <v>40</v>
      </c>
      <c r="D3182" t="s">
        <v>25</v>
      </c>
      <c r="E3182" t="s">
        <v>72</v>
      </c>
      <c r="F3182" s="3">
        <v>44916</v>
      </c>
      <c r="G3182" s="8">
        <v>67564</v>
      </c>
      <c r="H3182">
        <v>134</v>
      </c>
      <c r="I3182">
        <v>1127</v>
      </c>
      <c r="P3182" s="4"/>
    </row>
    <row r="3183" spans="3:16" x14ac:dyDescent="0.3">
      <c r="C3183" t="s">
        <v>38</v>
      </c>
      <c r="D3183" t="s">
        <v>25</v>
      </c>
      <c r="E3183" t="s">
        <v>62</v>
      </c>
      <c r="F3183" s="3">
        <v>44916</v>
      </c>
      <c r="G3183" s="8">
        <v>62132</v>
      </c>
      <c r="H3183">
        <v>71</v>
      </c>
      <c r="I3183">
        <v>1110</v>
      </c>
      <c r="P3183" s="4"/>
    </row>
    <row r="3184" spans="3:16" x14ac:dyDescent="0.3">
      <c r="C3184" t="s">
        <v>33</v>
      </c>
      <c r="D3184" t="s">
        <v>23</v>
      </c>
      <c r="E3184" t="s">
        <v>73</v>
      </c>
      <c r="F3184" s="3">
        <v>44916</v>
      </c>
      <c r="G3184" s="8">
        <v>62776</v>
      </c>
      <c r="H3184">
        <v>65</v>
      </c>
      <c r="I3184">
        <v>714</v>
      </c>
      <c r="P3184" s="4"/>
    </row>
    <row r="3185" spans="3:16" x14ac:dyDescent="0.3">
      <c r="C3185" t="s">
        <v>31</v>
      </c>
      <c r="D3185" t="s">
        <v>19</v>
      </c>
      <c r="E3185" t="s">
        <v>70</v>
      </c>
      <c r="F3185" s="3">
        <v>44916</v>
      </c>
      <c r="G3185" s="8">
        <v>22036</v>
      </c>
      <c r="H3185">
        <v>16</v>
      </c>
      <c r="I3185">
        <v>276</v>
      </c>
      <c r="P3185" s="4"/>
    </row>
    <row r="3186" spans="3:16" x14ac:dyDescent="0.3">
      <c r="C3186" t="s">
        <v>38</v>
      </c>
      <c r="D3186" t="s">
        <v>20</v>
      </c>
      <c r="E3186" t="s">
        <v>62</v>
      </c>
      <c r="F3186" s="3">
        <v>44916</v>
      </c>
      <c r="G3186" s="8">
        <v>24696</v>
      </c>
      <c r="H3186">
        <v>209</v>
      </c>
      <c r="I3186">
        <v>386</v>
      </c>
      <c r="P3186" s="4"/>
    </row>
    <row r="3187" spans="3:16" x14ac:dyDescent="0.3">
      <c r="C3187" t="s">
        <v>45</v>
      </c>
      <c r="D3187" t="s">
        <v>21</v>
      </c>
      <c r="E3187" t="s">
        <v>53</v>
      </c>
      <c r="F3187" s="3">
        <v>44916</v>
      </c>
      <c r="G3187" s="8">
        <v>5180</v>
      </c>
      <c r="H3187">
        <v>80</v>
      </c>
      <c r="I3187">
        <v>162</v>
      </c>
      <c r="P3187" s="4"/>
    </row>
    <row r="3188" spans="3:16" x14ac:dyDescent="0.3">
      <c r="C3188" t="s">
        <v>33</v>
      </c>
      <c r="D3188" t="s">
        <v>25</v>
      </c>
      <c r="E3188" t="s">
        <v>65</v>
      </c>
      <c r="F3188" s="3">
        <v>44916</v>
      </c>
      <c r="G3188" s="8">
        <v>9464</v>
      </c>
      <c r="H3188">
        <v>11</v>
      </c>
      <c r="I3188">
        <v>182</v>
      </c>
      <c r="P3188" s="4"/>
    </row>
    <row r="3189" spans="3:16" x14ac:dyDescent="0.3">
      <c r="C3189" t="s">
        <v>47</v>
      </c>
      <c r="D3189" t="s">
        <v>22</v>
      </c>
      <c r="E3189" t="s">
        <v>65</v>
      </c>
      <c r="F3189" s="3">
        <v>44916</v>
      </c>
      <c r="G3189" s="8">
        <v>2128</v>
      </c>
      <c r="H3189">
        <v>84</v>
      </c>
      <c r="I3189">
        <v>45</v>
      </c>
      <c r="P3189" s="4"/>
    </row>
    <row r="3190" spans="3:16" x14ac:dyDescent="0.3">
      <c r="C3190" t="s">
        <v>42</v>
      </c>
      <c r="D3190" t="s">
        <v>22</v>
      </c>
      <c r="E3190" t="s">
        <v>58</v>
      </c>
      <c r="F3190" s="3">
        <v>44916</v>
      </c>
      <c r="G3190" s="8">
        <v>2940</v>
      </c>
      <c r="H3190">
        <v>231</v>
      </c>
      <c r="I3190">
        <v>53</v>
      </c>
      <c r="P3190" s="4"/>
    </row>
    <row r="3191" spans="3:16" x14ac:dyDescent="0.3">
      <c r="C3191" t="s">
        <v>44</v>
      </c>
      <c r="D3191" t="s">
        <v>20</v>
      </c>
      <c r="E3191" t="s">
        <v>64</v>
      </c>
      <c r="F3191" s="3">
        <v>44917</v>
      </c>
      <c r="G3191" s="8">
        <v>16408</v>
      </c>
      <c r="H3191">
        <v>145</v>
      </c>
      <c r="I3191">
        <v>158</v>
      </c>
      <c r="P3191" s="4"/>
    </row>
    <row r="3192" spans="3:16" x14ac:dyDescent="0.3">
      <c r="C3192" t="s">
        <v>32</v>
      </c>
      <c r="D3192" t="s">
        <v>20</v>
      </c>
      <c r="E3192" t="s">
        <v>69</v>
      </c>
      <c r="F3192" s="3">
        <v>44917</v>
      </c>
      <c r="G3192" s="8">
        <v>18536</v>
      </c>
      <c r="H3192">
        <v>248</v>
      </c>
      <c r="I3192">
        <v>160</v>
      </c>
      <c r="P3192" s="4"/>
    </row>
    <row r="3193" spans="3:16" x14ac:dyDescent="0.3">
      <c r="C3193" t="s">
        <v>36</v>
      </c>
      <c r="D3193" t="s">
        <v>21</v>
      </c>
      <c r="E3193" t="s">
        <v>61</v>
      </c>
      <c r="F3193" s="3">
        <v>44917</v>
      </c>
      <c r="G3193" s="8">
        <v>3920</v>
      </c>
      <c r="H3193">
        <v>201</v>
      </c>
      <c r="I3193">
        <v>76</v>
      </c>
      <c r="P3193" s="4"/>
    </row>
    <row r="3194" spans="3:16" x14ac:dyDescent="0.3">
      <c r="C3194" t="s">
        <v>41</v>
      </c>
      <c r="D3194" t="s">
        <v>25</v>
      </c>
      <c r="E3194" t="s">
        <v>59</v>
      </c>
      <c r="F3194" s="3">
        <v>44917</v>
      </c>
      <c r="G3194" s="8">
        <v>13888</v>
      </c>
      <c r="H3194">
        <v>112</v>
      </c>
      <c r="I3194">
        <v>386</v>
      </c>
      <c r="P3194" s="4"/>
    </row>
    <row r="3195" spans="3:16" x14ac:dyDescent="0.3">
      <c r="C3195" t="s">
        <v>46</v>
      </c>
      <c r="D3195" t="s">
        <v>22</v>
      </c>
      <c r="E3195" t="s">
        <v>60</v>
      </c>
      <c r="F3195" s="3">
        <v>44917</v>
      </c>
      <c r="G3195" s="8">
        <v>62692</v>
      </c>
      <c r="H3195">
        <v>141</v>
      </c>
      <c r="I3195">
        <v>1425</v>
      </c>
      <c r="P3195" s="4"/>
    </row>
    <row r="3196" spans="3:16" x14ac:dyDescent="0.3">
      <c r="C3196" t="s">
        <v>32</v>
      </c>
      <c r="D3196" t="s">
        <v>20</v>
      </c>
      <c r="E3196" t="s">
        <v>60</v>
      </c>
      <c r="F3196" s="3">
        <v>44917</v>
      </c>
      <c r="G3196" s="8">
        <v>36708</v>
      </c>
      <c r="H3196">
        <v>28</v>
      </c>
      <c r="I3196">
        <v>706</v>
      </c>
      <c r="P3196" s="4"/>
    </row>
    <row r="3197" spans="3:16" x14ac:dyDescent="0.3">
      <c r="C3197" t="s">
        <v>47</v>
      </c>
      <c r="D3197" t="s">
        <v>21</v>
      </c>
      <c r="E3197" t="s">
        <v>54</v>
      </c>
      <c r="F3197" s="3">
        <v>44917</v>
      </c>
      <c r="G3197" s="8">
        <v>4452</v>
      </c>
      <c r="H3197">
        <v>56</v>
      </c>
      <c r="I3197">
        <v>36</v>
      </c>
      <c r="P3197" s="4"/>
    </row>
    <row r="3198" spans="3:16" x14ac:dyDescent="0.3">
      <c r="C3198" t="s">
        <v>39</v>
      </c>
      <c r="D3198" t="s">
        <v>21</v>
      </c>
      <c r="E3198" t="s">
        <v>61</v>
      </c>
      <c r="F3198" s="3">
        <v>44917</v>
      </c>
      <c r="G3198" s="8">
        <v>10024</v>
      </c>
      <c r="H3198">
        <v>143</v>
      </c>
      <c r="I3198">
        <v>140</v>
      </c>
      <c r="P3198" s="4"/>
    </row>
    <row r="3199" spans="3:16" x14ac:dyDescent="0.3">
      <c r="C3199" t="s">
        <v>42</v>
      </c>
      <c r="D3199" t="s">
        <v>23</v>
      </c>
      <c r="E3199" t="s">
        <v>58</v>
      </c>
      <c r="F3199" s="3">
        <v>44917</v>
      </c>
      <c r="G3199" s="8">
        <v>2632</v>
      </c>
      <c r="H3199">
        <v>255</v>
      </c>
      <c r="I3199">
        <v>35</v>
      </c>
      <c r="P3199" s="4"/>
    </row>
    <row r="3200" spans="3:16" x14ac:dyDescent="0.3">
      <c r="C3200" t="s">
        <v>35</v>
      </c>
      <c r="D3200" t="s">
        <v>19</v>
      </c>
      <c r="E3200" t="s">
        <v>64</v>
      </c>
      <c r="F3200" s="3">
        <v>44917</v>
      </c>
      <c r="G3200" s="8">
        <v>17948</v>
      </c>
      <c r="H3200">
        <v>162</v>
      </c>
      <c r="I3200">
        <v>167</v>
      </c>
      <c r="P3200" s="4"/>
    </row>
    <row r="3201" spans="3:16" x14ac:dyDescent="0.3">
      <c r="C3201" t="s">
        <v>29</v>
      </c>
      <c r="D3201" t="s">
        <v>20</v>
      </c>
      <c r="E3201" t="s">
        <v>69</v>
      </c>
      <c r="F3201" s="3">
        <v>44917</v>
      </c>
      <c r="G3201" s="8">
        <v>23464</v>
      </c>
      <c r="H3201">
        <v>33</v>
      </c>
      <c r="I3201">
        <v>184</v>
      </c>
      <c r="P3201" s="4"/>
    </row>
    <row r="3202" spans="3:16" x14ac:dyDescent="0.3">
      <c r="C3202" t="s">
        <v>48</v>
      </c>
      <c r="D3202" t="s">
        <v>25</v>
      </c>
      <c r="E3202" t="s">
        <v>73</v>
      </c>
      <c r="F3202" s="3">
        <v>44917</v>
      </c>
      <c r="G3202" s="8">
        <v>59836</v>
      </c>
      <c r="H3202">
        <v>142</v>
      </c>
      <c r="I3202">
        <v>680</v>
      </c>
      <c r="P3202" s="4"/>
    </row>
    <row r="3203" spans="3:16" x14ac:dyDescent="0.3">
      <c r="C3203" t="s">
        <v>52</v>
      </c>
      <c r="D3203" t="s">
        <v>20</v>
      </c>
      <c r="E3203" t="s">
        <v>59</v>
      </c>
      <c r="F3203" s="3">
        <v>44917</v>
      </c>
      <c r="G3203" s="8">
        <v>25424</v>
      </c>
      <c r="H3203">
        <v>233</v>
      </c>
      <c r="I3203">
        <v>454</v>
      </c>
      <c r="P3203" s="4"/>
    </row>
    <row r="3204" spans="3:16" x14ac:dyDescent="0.3">
      <c r="C3204" t="s">
        <v>46</v>
      </c>
      <c r="D3204" t="s">
        <v>25</v>
      </c>
      <c r="E3204" t="s">
        <v>73</v>
      </c>
      <c r="F3204" s="3">
        <v>44917</v>
      </c>
      <c r="G3204" s="8">
        <v>1232</v>
      </c>
      <c r="H3204">
        <v>80</v>
      </c>
      <c r="I3204">
        <v>11</v>
      </c>
      <c r="P3204" s="4"/>
    </row>
    <row r="3205" spans="3:16" x14ac:dyDescent="0.3">
      <c r="C3205" t="s">
        <v>45</v>
      </c>
      <c r="D3205" t="s">
        <v>19</v>
      </c>
      <c r="E3205" t="s">
        <v>58</v>
      </c>
      <c r="F3205" s="3">
        <v>44917</v>
      </c>
      <c r="G3205" s="8">
        <v>29036</v>
      </c>
      <c r="H3205">
        <v>345</v>
      </c>
      <c r="I3205">
        <v>519</v>
      </c>
      <c r="P3205" s="4"/>
    </row>
    <row r="3206" spans="3:16" x14ac:dyDescent="0.3">
      <c r="C3206" t="s">
        <v>35</v>
      </c>
      <c r="D3206" t="s">
        <v>22</v>
      </c>
      <c r="E3206" t="s">
        <v>66</v>
      </c>
      <c r="F3206" s="3">
        <v>44917</v>
      </c>
      <c r="G3206" s="8">
        <v>11816</v>
      </c>
      <c r="H3206">
        <v>595</v>
      </c>
      <c r="I3206">
        <v>114</v>
      </c>
      <c r="P3206" s="4"/>
    </row>
    <row r="3207" spans="3:16" x14ac:dyDescent="0.3">
      <c r="C3207" t="s">
        <v>34</v>
      </c>
      <c r="D3207" t="s">
        <v>19</v>
      </c>
      <c r="E3207" t="s">
        <v>56</v>
      </c>
      <c r="F3207" s="3">
        <v>44918</v>
      </c>
      <c r="G3207" s="8">
        <v>1960</v>
      </c>
      <c r="H3207">
        <v>217</v>
      </c>
      <c r="I3207">
        <v>22</v>
      </c>
      <c r="P3207" s="4"/>
    </row>
    <row r="3208" spans="3:16" x14ac:dyDescent="0.3">
      <c r="C3208" t="s">
        <v>47</v>
      </c>
      <c r="D3208" t="s">
        <v>25</v>
      </c>
      <c r="E3208" t="s">
        <v>72</v>
      </c>
      <c r="F3208" s="3">
        <v>44918</v>
      </c>
      <c r="G3208" s="8">
        <v>39592</v>
      </c>
      <c r="H3208">
        <v>79</v>
      </c>
      <c r="I3208">
        <v>1100</v>
      </c>
      <c r="P3208" s="4"/>
    </row>
    <row r="3209" spans="3:16" x14ac:dyDescent="0.3">
      <c r="C3209" t="s">
        <v>37</v>
      </c>
      <c r="D3209" t="s">
        <v>19</v>
      </c>
      <c r="E3209" t="s">
        <v>54</v>
      </c>
      <c r="F3209" s="3">
        <v>44918</v>
      </c>
      <c r="G3209" s="8">
        <v>79156</v>
      </c>
      <c r="H3209">
        <v>35</v>
      </c>
      <c r="I3209">
        <v>683</v>
      </c>
      <c r="P3209" s="4"/>
    </row>
    <row r="3210" spans="3:16" x14ac:dyDescent="0.3">
      <c r="C3210" t="s">
        <v>39</v>
      </c>
      <c r="D3210" t="s">
        <v>23</v>
      </c>
      <c r="E3210" t="s">
        <v>53</v>
      </c>
      <c r="F3210" s="3">
        <v>44918</v>
      </c>
      <c r="G3210" s="8">
        <v>11172</v>
      </c>
      <c r="H3210">
        <v>285</v>
      </c>
      <c r="I3210">
        <v>399</v>
      </c>
      <c r="P3210" s="4"/>
    </row>
    <row r="3211" spans="3:16" x14ac:dyDescent="0.3">
      <c r="C3211" t="s">
        <v>36</v>
      </c>
      <c r="D3211" t="s">
        <v>23</v>
      </c>
      <c r="E3211" t="s">
        <v>72</v>
      </c>
      <c r="F3211" s="3">
        <v>44918</v>
      </c>
      <c r="G3211" s="8">
        <v>65772</v>
      </c>
      <c r="H3211">
        <v>117</v>
      </c>
      <c r="I3211">
        <v>1645</v>
      </c>
      <c r="P3211" s="4"/>
    </row>
    <row r="3212" spans="3:16" x14ac:dyDescent="0.3">
      <c r="C3212" t="s">
        <v>50</v>
      </c>
      <c r="D3212" t="s">
        <v>19</v>
      </c>
      <c r="E3212" t="s">
        <v>61</v>
      </c>
      <c r="F3212" s="3">
        <v>44918</v>
      </c>
      <c r="G3212" s="8">
        <v>20048</v>
      </c>
      <c r="H3212">
        <v>146</v>
      </c>
      <c r="I3212">
        <v>295</v>
      </c>
      <c r="P3212" s="4"/>
    </row>
    <row r="3213" spans="3:16" x14ac:dyDescent="0.3">
      <c r="C3213" t="s">
        <v>43</v>
      </c>
      <c r="D3213" t="s">
        <v>19</v>
      </c>
      <c r="E3213" t="s">
        <v>54</v>
      </c>
      <c r="F3213" s="3">
        <v>44918</v>
      </c>
      <c r="G3213" s="8">
        <v>3444</v>
      </c>
      <c r="H3213">
        <v>22</v>
      </c>
      <c r="I3213">
        <v>31</v>
      </c>
      <c r="P3213" s="4"/>
    </row>
    <row r="3214" spans="3:16" x14ac:dyDescent="0.3">
      <c r="C3214" t="s">
        <v>49</v>
      </c>
      <c r="D3214" t="s">
        <v>25</v>
      </c>
      <c r="E3214" t="s">
        <v>61</v>
      </c>
      <c r="F3214" s="3">
        <v>44918</v>
      </c>
      <c r="G3214" s="8">
        <v>25480</v>
      </c>
      <c r="H3214">
        <v>17</v>
      </c>
      <c r="I3214">
        <v>531</v>
      </c>
      <c r="P3214" s="4"/>
    </row>
    <row r="3215" spans="3:16" x14ac:dyDescent="0.3">
      <c r="C3215" t="s">
        <v>44</v>
      </c>
      <c r="D3215" t="s">
        <v>19</v>
      </c>
      <c r="E3215" t="s">
        <v>53</v>
      </c>
      <c r="F3215" s="3">
        <v>44918</v>
      </c>
      <c r="G3215" s="8">
        <v>17332</v>
      </c>
      <c r="H3215">
        <v>127</v>
      </c>
      <c r="I3215">
        <v>723</v>
      </c>
      <c r="P3215" s="4"/>
    </row>
    <row r="3216" spans="3:16" x14ac:dyDescent="0.3">
      <c r="C3216" t="s">
        <v>47</v>
      </c>
      <c r="D3216" t="s">
        <v>22</v>
      </c>
      <c r="E3216" t="s">
        <v>68</v>
      </c>
      <c r="F3216" s="3">
        <v>44918</v>
      </c>
      <c r="G3216" s="8">
        <v>10612</v>
      </c>
      <c r="H3216">
        <v>22</v>
      </c>
      <c r="I3216">
        <v>103</v>
      </c>
      <c r="P3216" s="4"/>
    </row>
    <row r="3217" spans="3:16" x14ac:dyDescent="0.3">
      <c r="C3217" t="s">
        <v>51</v>
      </c>
      <c r="D3217" t="s">
        <v>21</v>
      </c>
      <c r="E3217" t="s">
        <v>69</v>
      </c>
      <c r="F3217" s="3">
        <v>44918</v>
      </c>
      <c r="G3217" s="8">
        <v>7924</v>
      </c>
      <c r="H3217">
        <v>28</v>
      </c>
      <c r="I3217">
        <v>80</v>
      </c>
      <c r="P3217" s="4"/>
    </row>
    <row r="3218" spans="3:16" x14ac:dyDescent="0.3">
      <c r="C3218" t="s">
        <v>42</v>
      </c>
      <c r="D3218" t="s">
        <v>20</v>
      </c>
      <c r="E3218" t="s">
        <v>53</v>
      </c>
      <c r="F3218" s="3">
        <v>44918</v>
      </c>
      <c r="G3218" s="8">
        <v>2100</v>
      </c>
      <c r="H3218">
        <v>3</v>
      </c>
      <c r="I3218">
        <v>41</v>
      </c>
      <c r="P3218" s="4"/>
    </row>
    <row r="3219" spans="3:16" x14ac:dyDescent="0.3">
      <c r="C3219" t="s">
        <v>33</v>
      </c>
      <c r="D3219" t="s">
        <v>25</v>
      </c>
      <c r="E3219" t="s">
        <v>71</v>
      </c>
      <c r="F3219" s="3">
        <v>44918</v>
      </c>
      <c r="G3219" s="8">
        <v>1260</v>
      </c>
      <c r="H3219">
        <v>166</v>
      </c>
      <c r="I3219">
        <v>14</v>
      </c>
      <c r="P3219" s="4"/>
    </row>
    <row r="3220" spans="3:16" x14ac:dyDescent="0.3">
      <c r="C3220" t="s">
        <v>31</v>
      </c>
      <c r="D3220" t="s">
        <v>19</v>
      </c>
      <c r="E3220" t="s">
        <v>53</v>
      </c>
      <c r="F3220" s="3">
        <v>44918</v>
      </c>
      <c r="G3220" s="8">
        <v>3556</v>
      </c>
      <c r="H3220">
        <v>31</v>
      </c>
      <c r="I3220">
        <v>127</v>
      </c>
      <c r="P3220" s="4"/>
    </row>
    <row r="3221" spans="3:16" x14ac:dyDescent="0.3">
      <c r="C3221" t="s">
        <v>33</v>
      </c>
      <c r="D3221" t="s">
        <v>23</v>
      </c>
      <c r="E3221" t="s">
        <v>74</v>
      </c>
      <c r="F3221" s="3">
        <v>44918</v>
      </c>
      <c r="G3221" s="8">
        <v>11816</v>
      </c>
      <c r="H3221">
        <v>444</v>
      </c>
      <c r="I3221">
        <v>269</v>
      </c>
      <c r="P3221" s="4"/>
    </row>
    <row r="3222" spans="3:16" x14ac:dyDescent="0.3">
      <c r="C3222" t="s">
        <v>34</v>
      </c>
      <c r="D3222" t="s">
        <v>23</v>
      </c>
      <c r="E3222" t="s">
        <v>72</v>
      </c>
      <c r="F3222" s="3">
        <v>44918</v>
      </c>
      <c r="G3222" s="8">
        <v>29988</v>
      </c>
      <c r="H3222">
        <v>122</v>
      </c>
      <c r="I3222">
        <v>536</v>
      </c>
      <c r="P3222" s="4"/>
    </row>
    <row r="3223" spans="3:16" x14ac:dyDescent="0.3">
      <c r="C3223" t="s">
        <v>49</v>
      </c>
      <c r="D3223" t="s">
        <v>20</v>
      </c>
      <c r="E3223" t="s">
        <v>68</v>
      </c>
      <c r="F3223" s="3">
        <v>44918</v>
      </c>
      <c r="G3223" s="8">
        <v>19012</v>
      </c>
      <c r="H3223">
        <v>197</v>
      </c>
      <c r="I3223">
        <v>199</v>
      </c>
      <c r="P3223" s="4"/>
    </row>
    <row r="3224" spans="3:16" x14ac:dyDescent="0.3">
      <c r="C3224" t="s">
        <v>46</v>
      </c>
      <c r="D3224" t="s">
        <v>21</v>
      </c>
      <c r="E3224" t="s">
        <v>73</v>
      </c>
      <c r="F3224" s="3">
        <v>44918</v>
      </c>
      <c r="G3224" s="8">
        <v>29960</v>
      </c>
      <c r="H3224">
        <v>70</v>
      </c>
      <c r="I3224">
        <v>268</v>
      </c>
      <c r="P3224" s="4"/>
    </row>
    <row r="3225" spans="3:16" x14ac:dyDescent="0.3">
      <c r="C3225" t="s">
        <v>39</v>
      </c>
      <c r="D3225" t="s">
        <v>25</v>
      </c>
      <c r="E3225" t="s">
        <v>61</v>
      </c>
      <c r="F3225" s="3">
        <v>44918</v>
      </c>
      <c r="G3225" s="8">
        <v>21420</v>
      </c>
      <c r="H3225">
        <v>7</v>
      </c>
      <c r="I3225">
        <v>536</v>
      </c>
      <c r="P3225" s="4"/>
    </row>
    <row r="3226" spans="3:16" x14ac:dyDescent="0.3">
      <c r="C3226" t="s">
        <v>32</v>
      </c>
      <c r="D3226" t="s">
        <v>19</v>
      </c>
      <c r="E3226" t="s">
        <v>63</v>
      </c>
      <c r="F3226" s="3">
        <v>44918</v>
      </c>
      <c r="G3226" s="8">
        <v>22568</v>
      </c>
      <c r="H3226">
        <v>6</v>
      </c>
      <c r="I3226">
        <v>189</v>
      </c>
      <c r="P3226" s="4"/>
    </row>
    <row r="3227" spans="3:16" x14ac:dyDescent="0.3">
      <c r="C3227" t="s">
        <v>42</v>
      </c>
      <c r="D3227" t="s">
        <v>21</v>
      </c>
      <c r="E3227" t="s">
        <v>71</v>
      </c>
      <c r="F3227" s="3">
        <v>44918</v>
      </c>
      <c r="G3227" s="8">
        <v>15540</v>
      </c>
      <c r="H3227">
        <v>308</v>
      </c>
      <c r="I3227">
        <v>243</v>
      </c>
      <c r="P3227" s="4"/>
    </row>
    <row r="3228" spans="3:16" x14ac:dyDescent="0.3">
      <c r="C3228" t="s">
        <v>32</v>
      </c>
      <c r="D3228" t="s">
        <v>22</v>
      </c>
      <c r="E3228" t="s">
        <v>53</v>
      </c>
      <c r="F3228" s="3">
        <v>44918</v>
      </c>
      <c r="G3228" s="8">
        <v>644</v>
      </c>
      <c r="H3228">
        <v>73</v>
      </c>
      <c r="I3228">
        <v>27</v>
      </c>
      <c r="P3228" s="4"/>
    </row>
    <row r="3229" spans="3:16" x14ac:dyDescent="0.3">
      <c r="C3229" t="s">
        <v>28</v>
      </c>
      <c r="D3229" t="s">
        <v>20</v>
      </c>
      <c r="E3229" t="s">
        <v>65</v>
      </c>
      <c r="F3229" s="3">
        <v>44918</v>
      </c>
      <c r="G3229" s="8">
        <v>3584</v>
      </c>
      <c r="H3229">
        <v>33</v>
      </c>
      <c r="I3229">
        <v>60</v>
      </c>
      <c r="P3229" s="4"/>
    </row>
    <row r="3230" spans="3:16" x14ac:dyDescent="0.3">
      <c r="C3230" t="s">
        <v>42</v>
      </c>
      <c r="D3230" t="s">
        <v>20</v>
      </c>
      <c r="E3230" t="s">
        <v>72</v>
      </c>
      <c r="F3230" s="3">
        <v>44919</v>
      </c>
      <c r="G3230" s="8">
        <v>3752</v>
      </c>
      <c r="H3230">
        <v>50</v>
      </c>
      <c r="I3230">
        <v>86</v>
      </c>
      <c r="P3230" s="4"/>
    </row>
    <row r="3231" spans="3:16" x14ac:dyDescent="0.3">
      <c r="C3231" t="s">
        <v>47</v>
      </c>
      <c r="D3231" t="s">
        <v>25</v>
      </c>
      <c r="E3231" t="s">
        <v>70</v>
      </c>
      <c r="F3231" s="3">
        <v>44919</v>
      </c>
      <c r="G3231" s="8">
        <v>44940</v>
      </c>
      <c r="H3231">
        <v>113</v>
      </c>
      <c r="I3231">
        <v>489</v>
      </c>
      <c r="P3231" s="4"/>
    </row>
    <row r="3232" spans="3:16" x14ac:dyDescent="0.3">
      <c r="C3232" t="s">
        <v>46</v>
      </c>
      <c r="D3232" t="s">
        <v>25</v>
      </c>
      <c r="E3232" t="s">
        <v>65</v>
      </c>
      <c r="F3232" s="3">
        <v>44919</v>
      </c>
      <c r="G3232" s="8">
        <v>12264</v>
      </c>
      <c r="H3232">
        <v>125</v>
      </c>
      <c r="I3232">
        <v>192</v>
      </c>
      <c r="P3232" s="4"/>
    </row>
    <row r="3233" spans="3:16" x14ac:dyDescent="0.3">
      <c r="C3233" t="s">
        <v>44</v>
      </c>
      <c r="D3233" t="s">
        <v>25</v>
      </c>
      <c r="E3233" t="s">
        <v>55</v>
      </c>
      <c r="F3233" s="3">
        <v>44919</v>
      </c>
      <c r="G3233" s="8">
        <v>6440</v>
      </c>
      <c r="H3233">
        <v>29</v>
      </c>
      <c r="I3233">
        <v>68</v>
      </c>
      <c r="P3233" s="4"/>
    </row>
    <row r="3234" spans="3:16" x14ac:dyDescent="0.3">
      <c r="C3234" t="s">
        <v>45</v>
      </c>
      <c r="D3234" t="s">
        <v>20</v>
      </c>
      <c r="E3234" t="s">
        <v>71</v>
      </c>
      <c r="F3234" s="3">
        <v>44919</v>
      </c>
      <c r="G3234" s="8">
        <v>9800</v>
      </c>
      <c r="H3234">
        <v>152</v>
      </c>
      <c r="I3234">
        <v>107</v>
      </c>
      <c r="P3234" s="4"/>
    </row>
    <row r="3235" spans="3:16" x14ac:dyDescent="0.3">
      <c r="C3235" t="s">
        <v>48</v>
      </c>
      <c r="D3235" t="s">
        <v>21</v>
      </c>
      <c r="E3235" t="s">
        <v>60</v>
      </c>
      <c r="F3235" s="3">
        <v>44919</v>
      </c>
      <c r="G3235" s="8">
        <v>21084</v>
      </c>
      <c r="H3235">
        <v>178</v>
      </c>
      <c r="I3235">
        <v>406</v>
      </c>
      <c r="P3235" s="4"/>
    </row>
    <row r="3236" spans="3:16" x14ac:dyDescent="0.3">
      <c r="C3236" t="s">
        <v>40</v>
      </c>
      <c r="D3236" t="s">
        <v>22</v>
      </c>
      <c r="E3236" t="s">
        <v>59</v>
      </c>
      <c r="F3236" s="3">
        <v>44919</v>
      </c>
      <c r="G3236" s="8">
        <v>13048</v>
      </c>
      <c r="H3236">
        <v>282</v>
      </c>
      <c r="I3236">
        <v>233</v>
      </c>
      <c r="P3236" s="4"/>
    </row>
    <row r="3237" spans="3:16" x14ac:dyDescent="0.3">
      <c r="C3237" t="s">
        <v>48</v>
      </c>
      <c r="D3237" t="s">
        <v>20</v>
      </c>
      <c r="E3237" t="s">
        <v>69</v>
      </c>
      <c r="F3237" s="3">
        <v>44919</v>
      </c>
      <c r="G3237" s="8">
        <v>14588</v>
      </c>
      <c r="H3237">
        <v>327</v>
      </c>
      <c r="I3237">
        <v>114</v>
      </c>
      <c r="P3237" s="4"/>
    </row>
    <row r="3238" spans="3:16" x14ac:dyDescent="0.3">
      <c r="C3238" t="s">
        <v>49</v>
      </c>
      <c r="D3238" t="s">
        <v>23</v>
      </c>
      <c r="E3238" t="s">
        <v>70</v>
      </c>
      <c r="F3238" s="3">
        <v>44919</v>
      </c>
      <c r="G3238" s="8">
        <v>3500</v>
      </c>
      <c r="H3238">
        <v>40</v>
      </c>
      <c r="I3238">
        <v>55</v>
      </c>
      <c r="P3238" s="4"/>
    </row>
    <row r="3239" spans="3:16" x14ac:dyDescent="0.3">
      <c r="C3239" t="s">
        <v>33</v>
      </c>
      <c r="D3239" t="s">
        <v>22</v>
      </c>
      <c r="E3239" t="s">
        <v>54</v>
      </c>
      <c r="F3239" s="3">
        <v>44919</v>
      </c>
      <c r="G3239" s="8">
        <v>21084</v>
      </c>
      <c r="H3239">
        <v>166</v>
      </c>
      <c r="I3239">
        <v>189</v>
      </c>
      <c r="P3239" s="4"/>
    </row>
    <row r="3240" spans="3:16" x14ac:dyDescent="0.3">
      <c r="C3240" t="s">
        <v>35</v>
      </c>
      <c r="D3240" t="s">
        <v>22</v>
      </c>
      <c r="E3240" t="s">
        <v>67</v>
      </c>
      <c r="F3240" s="3">
        <v>44919</v>
      </c>
      <c r="G3240" s="8">
        <v>2772</v>
      </c>
      <c r="H3240">
        <v>289</v>
      </c>
      <c r="I3240">
        <v>37</v>
      </c>
      <c r="P3240" s="4"/>
    </row>
    <row r="3241" spans="3:16" x14ac:dyDescent="0.3">
      <c r="C3241" t="s">
        <v>35</v>
      </c>
      <c r="D3241" t="s">
        <v>23</v>
      </c>
      <c r="E3241" t="s">
        <v>72</v>
      </c>
      <c r="F3241" s="3">
        <v>44919</v>
      </c>
      <c r="G3241" s="8">
        <v>10668</v>
      </c>
      <c r="H3241">
        <v>231</v>
      </c>
      <c r="I3241">
        <v>178</v>
      </c>
      <c r="P3241" s="4"/>
    </row>
    <row r="3242" spans="3:16" x14ac:dyDescent="0.3">
      <c r="C3242" t="s">
        <v>43</v>
      </c>
      <c r="D3242" t="s">
        <v>23</v>
      </c>
      <c r="E3242" t="s">
        <v>68</v>
      </c>
      <c r="F3242" s="3">
        <v>44919</v>
      </c>
      <c r="G3242" s="8">
        <v>5796</v>
      </c>
      <c r="H3242">
        <v>303</v>
      </c>
      <c r="I3242">
        <v>61</v>
      </c>
      <c r="P3242" s="4"/>
    </row>
    <row r="3243" spans="3:16" x14ac:dyDescent="0.3">
      <c r="C3243" t="s">
        <v>42</v>
      </c>
      <c r="D3243" t="s">
        <v>19</v>
      </c>
      <c r="E3243" t="s">
        <v>68</v>
      </c>
      <c r="F3243" s="3">
        <v>44919</v>
      </c>
      <c r="G3243" s="8">
        <v>2576</v>
      </c>
      <c r="H3243">
        <v>420</v>
      </c>
      <c r="I3243">
        <v>27</v>
      </c>
      <c r="P3243" s="4"/>
    </row>
    <row r="3244" spans="3:16" x14ac:dyDescent="0.3">
      <c r="C3244" t="s">
        <v>39</v>
      </c>
      <c r="D3244" t="s">
        <v>25</v>
      </c>
      <c r="E3244" t="s">
        <v>70</v>
      </c>
      <c r="F3244" s="3">
        <v>44919</v>
      </c>
      <c r="G3244" s="8">
        <v>47152</v>
      </c>
      <c r="H3244">
        <v>195</v>
      </c>
      <c r="I3244">
        <v>786</v>
      </c>
      <c r="P3244" s="4"/>
    </row>
    <row r="3245" spans="3:16" x14ac:dyDescent="0.3">
      <c r="C3245" t="s">
        <v>43</v>
      </c>
      <c r="D3245" t="s">
        <v>23</v>
      </c>
      <c r="E3245" t="s">
        <v>74</v>
      </c>
      <c r="F3245" s="3">
        <v>44919</v>
      </c>
      <c r="G3245" s="8">
        <v>1540</v>
      </c>
      <c r="H3245">
        <v>199</v>
      </c>
      <c r="I3245">
        <v>33</v>
      </c>
      <c r="P3245" s="4"/>
    </row>
    <row r="3246" spans="3:16" x14ac:dyDescent="0.3">
      <c r="C3246" t="s">
        <v>45</v>
      </c>
      <c r="D3246" t="s">
        <v>23</v>
      </c>
      <c r="E3246" t="s">
        <v>65</v>
      </c>
      <c r="F3246" s="3">
        <v>44919</v>
      </c>
      <c r="G3246" s="8">
        <v>952</v>
      </c>
      <c r="H3246">
        <v>2</v>
      </c>
      <c r="I3246">
        <v>14</v>
      </c>
      <c r="P3246" s="4"/>
    </row>
    <row r="3247" spans="3:16" x14ac:dyDescent="0.3">
      <c r="C3247" t="s">
        <v>35</v>
      </c>
      <c r="D3247" t="s">
        <v>22</v>
      </c>
      <c r="E3247" t="s">
        <v>57</v>
      </c>
      <c r="F3247" s="3">
        <v>44919</v>
      </c>
      <c r="G3247" s="8">
        <v>756</v>
      </c>
      <c r="H3247">
        <v>123</v>
      </c>
      <c r="I3247">
        <v>9</v>
      </c>
      <c r="P3247" s="4"/>
    </row>
    <row r="3248" spans="3:16" x14ac:dyDescent="0.3">
      <c r="C3248" t="s">
        <v>28</v>
      </c>
      <c r="D3248" t="s">
        <v>19</v>
      </c>
      <c r="E3248" t="s">
        <v>62</v>
      </c>
      <c r="F3248" s="3">
        <v>44919</v>
      </c>
      <c r="G3248" s="8">
        <v>22568.000000000004</v>
      </c>
      <c r="H3248">
        <v>7</v>
      </c>
      <c r="I3248">
        <v>314</v>
      </c>
      <c r="P3248" s="4"/>
    </row>
    <row r="3249" spans="3:16" x14ac:dyDescent="0.3">
      <c r="C3249" t="s">
        <v>34</v>
      </c>
      <c r="D3249" t="s">
        <v>23</v>
      </c>
      <c r="E3249" t="s">
        <v>56</v>
      </c>
      <c r="F3249" s="3">
        <v>44919</v>
      </c>
      <c r="G3249" s="8">
        <v>47432</v>
      </c>
      <c r="H3249">
        <v>61</v>
      </c>
      <c r="I3249">
        <v>659</v>
      </c>
      <c r="P3249" s="4"/>
    </row>
    <row r="3250" spans="3:16" x14ac:dyDescent="0.3">
      <c r="C3250" t="s">
        <v>34</v>
      </c>
      <c r="D3250" t="s">
        <v>19</v>
      </c>
      <c r="E3250" t="s">
        <v>55</v>
      </c>
      <c r="F3250" s="3">
        <v>44919</v>
      </c>
      <c r="G3250" s="8">
        <v>14336</v>
      </c>
      <c r="H3250">
        <v>333</v>
      </c>
      <c r="I3250">
        <v>171</v>
      </c>
      <c r="P3250" s="4"/>
    </row>
    <row r="3251" spans="3:16" x14ac:dyDescent="0.3">
      <c r="C3251" t="s">
        <v>41</v>
      </c>
      <c r="D3251" t="s">
        <v>21</v>
      </c>
      <c r="E3251" t="s">
        <v>60</v>
      </c>
      <c r="F3251" s="3">
        <v>44919</v>
      </c>
      <c r="G3251" s="8">
        <v>15232</v>
      </c>
      <c r="H3251">
        <v>132</v>
      </c>
      <c r="I3251">
        <v>347</v>
      </c>
      <c r="P3251" s="4"/>
    </row>
    <row r="3252" spans="3:16" x14ac:dyDescent="0.3">
      <c r="C3252" t="s">
        <v>44</v>
      </c>
      <c r="D3252" t="s">
        <v>22</v>
      </c>
      <c r="E3252" t="s">
        <v>74</v>
      </c>
      <c r="F3252" s="3">
        <v>44919</v>
      </c>
      <c r="G3252" s="8">
        <v>10444</v>
      </c>
      <c r="H3252">
        <v>175</v>
      </c>
      <c r="I3252">
        <v>238</v>
      </c>
      <c r="P3252" s="4"/>
    </row>
    <row r="3253" spans="3:16" x14ac:dyDescent="0.3">
      <c r="C3253" t="s">
        <v>52</v>
      </c>
      <c r="D3253" t="s">
        <v>22</v>
      </c>
      <c r="E3253" t="s">
        <v>68</v>
      </c>
      <c r="F3253" s="3">
        <v>44919</v>
      </c>
      <c r="G3253" s="8">
        <v>12180</v>
      </c>
      <c r="H3253">
        <v>217</v>
      </c>
      <c r="I3253">
        <v>127</v>
      </c>
      <c r="P3253" s="4"/>
    </row>
    <row r="3254" spans="3:16" x14ac:dyDescent="0.3">
      <c r="C3254" t="s">
        <v>34</v>
      </c>
      <c r="D3254" t="s">
        <v>22</v>
      </c>
      <c r="E3254" t="s">
        <v>60</v>
      </c>
      <c r="F3254" s="3">
        <v>44919</v>
      </c>
      <c r="G3254" s="8">
        <v>21476</v>
      </c>
      <c r="H3254">
        <v>122</v>
      </c>
      <c r="I3254">
        <v>448</v>
      </c>
      <c r="P3254" s="4"/>
    </row>
    <row r="3255" spans="3:16" x14ac:dyDescent="0.3">
      <c r="C3255" t="s">
        <v>51</v>
      </c>
      <c r="D3255" t="s">
        <v>22</v>
      </c>
      <c r="E3255" t="s">
        <v>61</v>
      </c>
      <c r="F3255" s="3">
        <v>44919</v>
      </c>
      <c r="G3255" s="8">
        <v>41412</v>
      </c>
      <c r="H3255">
        <v>76</v>
      </c>
      <c r="I3255">
        <v>1036</v>
      </c>
      <c r="P3255" s="4"/>
    </row>
    <row r="3256" spans="3:16" x14ac:dyDescent="0.3">
      <c r="C3256" t="s">
        <v>52</v>
      </c>
      <c r="D3256" t="s">
        <v>19</v>
      </c>
      <c r="E3256" t="s">
        <v>54</v>
      </c>
      <c r="F3256" s="3">
        <v>44919</v>
      </c>
      <c r="G3256" s="8">
        <v>18452</v>
      </c>
      <c r="H3256">
        <v>211</v>
      </c>
      <c r="I3256">
        <v>171</v>
      </c>
      <c r="P3256" s="4"/>
    </row>
    <row r="3257" spans="3:16" x14ac:dyDescent="0.3">
      <c r="C3257" t="s">
        <v>35</v>
      </c>
      <c r="D3257" t="s">
        <v>20</v>
      </c>
      <c r="E3257" t="s">
        <v>56</v>
      </c>
      <c r="F3257" s="3">
        <v>44919</v>
      </c>
      <c r="G3257" s="8">
        <v>13244</v>
      </c>
      <c r="H3257">
        <v>113</v>
      </c>
      <c r="I3257">
        <v>166</v>
      </c>
      <c r="P3257" s="4"/>
    </row>
    <row r="3258" spans="3:16" x14ac:dyDescent="0.3">
      <c r="C3258" t="s">
        <v>36</v>
      </c>
      <c r="D3258" t="s">
        <v>25</v>
      </c>
      <c r="E3258" t="s">
        <v>57</v>
      </c>
      <c r="F3258" s="3">
        <v>44919</v>
      </c>
      <c r="G3258" s="8">
        <v>36848</v>
      </c>
      <c r="H3258">
        <v>19</v>
      </c>
      <c r="I3258">
        <v>658</v>
      </c>
      <c r="P3258" s="4"/>
    </row>
    <row r="3259" spans="3:16" x14ac:dyDescent="0.3">
      <c r="C3259" t="s">
        <v>50</v>
      </c>
      <c r="D3259" t="s">
        <v>19</v>
      </c>
      <c r="E3259" t="s">
        <v>53</v>
      </c>
      <c r="F3259" s="3">
        <v>44919</v>
      </c>
      <c r="G3259" s="8">
        <v>196</v>
      </c>
      <c r="H3259">
        <v>306</v>
      </c>
      <c r="I3259">
        <v>4</v>
      </c>
      <c r="P3259" s="4"/>
    </row>
    <row r="3260" spans="3:16" x14ac:dyDescent="0.3">
      <c r="C3260" t="s">
        <v>34</v>
      </c>
      <c r="D3260" t="s">
        <v>22</v>
      </c>
      <c r="E3260" t="s">
        <v>55</v>
      </c>
      <c r="F3260" s="3">
        <v>44919</v>
      </c>
      <c r="G3260" s="8">
        <v>19376</v>
      </c>
      <c r="H3260">
        <v>40</v>
      </c>
      <c r="I3260">
        <v>202</v>
      </c>
      <c r="P3260" s="4"/>
    </row>
    <row r="3261" spans="3:16" x14ac:dyDescent="0.3">
      <c r="C3261" t="s">
        <v>51</v>
      </c>
      <c r="D3261" t="s">
        <v>21</v>
      </c>
      <c r="E3261" t="s">
        <v>57</v>
      </c>
      <c r="F3261" s="3">
        <v>44919</v>
      </c>
      <c r="G3261" s="8">
        <v>10052</v>
      </c>
      <c r="H3261">
        <v>23</v>
      </c>
      <c r="I3261">
        <v>120</v>
      </c>
      <c r="P3261" s="4"/>
    </row>
    <row r="3262" spans="3:16" x14ac:dyDescent="0.3">
      <c r="C3262" t="s">
        <v>32</v>
      </c>
      <c r="D3262" t="s">
        <v>21</v>
      </c>
      <c r="E3262" t="s">
        <v>58</v>
      </c>
      <c r="F3262" s="3">
        <v>44919</v>
      </c>
      <c r="G3262" s="8">
        <v>66612</v>
      </c>
      <c r="H3262">
        <v>13</v>
      </c>
      <c r="I3262">
        <v>1041</v>
      </c>
      <c r="P3262" s="4"/>
    </row>
    <row r="3263" spans="3:16" x14ac:dyDescent="0.3">
      <c r="C3263" t="s">
        <v>36</v>
      </c>
      <c r="D3263" t="s">
        <v>19</v>
      </c>
      <c r="E3263" t="s">
        <v>56</v>
      </c>
      <c r="F3263" s="3">
        <v>44919</v>
      </c>
      <c r="G3263" s="8">
        <v>12208</v>
      </c>
      <c r="H3263">
        <v>64</v>
      </c>
      <c r="I3263">
        <v>161</v>
      </c>
      <c r="P3263" s="4"/>
    </row>
    <row r="3264" spans="3:16" x14ac:dyDescent="0.3">
      <c r="C3264" t="s">
        <v>45</v>
      </c>
      <c r="D3264" t="s">
        <v>22</v>
      </c>
      <c r="E3264" t="s">
        <v>72</v>
      </c>
      <c r="F3264" s="3">
        <v>44922</v>
      </c>
      <c r="G3264" s="8">
        <v>22400</v>
      </c>
      <c r="H3264">
        <v>106</v>
      </c>
      <c r="I3264">
        <v>350</v>
      </c>
      <c r="P3264" s="4"/>
    </row>
    <row r="3265" spans="3:16" x14ac:dyDescent="0.3">
      <c r="C3265" t="s">
        <v>40</v>
      </c>
      <c r="D3265" t="s">
        <v>22</v>
      </c>
      <c r="E3265" t="s">
        <v>66</v>
      </c>
      <c r="F3265" s="3">
        <v>44922</v>
      </c>
      <c r="G3265" s="8">
        <v>43624</v>
      </c>
      <c r="H3265">
        <v>7</v>
      </c>
      <c r="I3265">
        <v>364</v>
      </c>
      <c r="P3265" s="4"/>
    </row>
    <row r="3266" spans="3:16" x14ac:dyDescent="0.3">
      <c r="C3266" t="s">
        <v>49</v>
      </c>
      <c r="D3266" t="s">
        <v>22</v>
      </c>
      <c r="E3266" t="s">
        <v>70</v>
      </c>
      <c r="F3266" s="3">
        <v>44922</v>
      </c>
      <c r="G3266" s="8">
        <v>30631.999999999996</v>
      </c>
      <c r="H3266">
        <v>480</v>
      </c>
      <c r="I3266">
        <v>365</v>
      </c>
      <c r="P3266" s="4"/>
    </row>
    <row r="3267" spans="3:16" x14ac:dyDescent="0.3">
      <c r="C3267" t="s">
        <v>30</v>
      </c>
      <c r="D3267" t="s">
        <v>23</v>
      </c>
      <c r="E3267" t="s">
        <v>58</v>
      </c>
      <c r="F3267" s="3">
        <v>44922</v>
      </c>
      <c r="G3267" s="8">
        <v>4928</v>
      </c>
      <c r="H3267">
        <v>449</v>
      </c>
      <c r="I3267">
        <v>59</v>
      </c>
      <c r="P3267" s="4"/>
    </row>
    <row r="3268" spans="3:16" x14ac:dyDescent="0.3">
      <c r="C3268" t="s">
        <v>51</v>
      </c>
      <c r="D3268" t="s">
        <v>19</v>
      </c>
      <c r="E3268" t="s">
        <v>74</v>
      </c>
      <c r="F3268" s="3">
        <v>44922</v>
      </c>
      <c r="G3268" s="8">
        <v>5880</v>
      </c>
      <c r="H3268">
        <v>213</v>
      </c>
      <c r="I3268">
        <v>164</v>
      </c>
      <c r="P3268" s="4"/>
    </row>
    <row r="3269" spans="3:16" x14ac:dyDescent="0.3">
      <c r="C3269" t="s">
        <v>41</v>
      </c>
      <c r="D3269" t="s">
        <v>25</v>
      </c>
      <c r="E3269" t="s">
        <v>68</v>
      </c>
      <c r="F3269" s="3">
        <v>44923</v>
      </c>
      <c r="G3269" s="8">
        <v>12600</v>
      </c>
      <c r="H3269">
        <v>99</v>
      </c>
      <c r="I3269">
        <v>126</v>
      </c>
      <c r="P3269" s="4"/>
    </row>
    <row r="3270" spans="3:16" x14ac:dyDescent="0.3">
      <c r="C3270" t="s">
        <v>30</v>
      </c>
      <c r="D3270" t="s">
        <v>20</v>
      </c>
      <c r="E3270" t="s">
        <v>62</v>
      </c>
      <c r="F3270" s="3">
        <v>44923</v>
      </c>
      <c r="G3270" s="8">
        <v>46872</v>
      </c>
      <c r="H3270">
        <v>74</v>
      </c>
      <c r="I3270">
        <v>533</v>
      </c>
      <c r="P3270" s="4"/>
    </row>
    <row r="3271" spans="3:16" x14ac:dyDescent="0.3">
      <c r="C3271" t="s">
        <v>52</v>
      </c>
      <c r="D3271" t="s">
        <v>25</v>
      </c>
      <c r="E3271" t="s">
        <v>67</v>
      </c>
      <c r="F3271" s="3">
        <v>44923</v>
      </c>
      <c r="G3271" s="8">
        <v>34300</v>
      </c>
      <c r="H3271">
        <v>77</v>
      </c>
      <c r="I3271">
        <v>477</v>
      </c>
      <c r="P3271" s="4"/>
    </row>
    <row r="3272" spans="3:16" x14ac:dyDescent="0.3">
      <c r="C3272" t="s">
        <v>38</v>
      </c>
      <c r="D3272" t="s">
        <v>22</v>
      </c>
      <c r="E3272" t="s">
        <v>65</v>
      </c>
      <c r="F3272" s="3">
        <v>44923</v>
      </c>
      <c r="G3272" s="8">
        <v>23800</v>
      </c>
      <c r="H3272">
        <v>29</v>
      </c>
      <c r="I3272">
        <v>458</v>
      </c>
      <c r="P3272" s="4"/>
    </row>
    <row r="3273" spans="3:16" x14ac:dyDescent="0.3">
      <c r="C3273" t="s">
        <v>34</v>
      </c>
      <c r="D3273" t="s">
        <v>19</v>
      </c>
      <c r="E3273" t="s">
        <v>60</v>
      </c>
      <c r="F3273" s="3">
        <v>44923</v>
      </c>
      <c r="G3273" s="8">
        <v>980.00000000000011</v>
      </c>
      <c r="H3273">
        <v>179</v>
      </c>
      <c r="I3273">
        <v>25</v>
      </c>
      <c r="P3273" s="4"/>
    </row>
    <row r="3274" spans="3:16" x14ac:dyDescent="0.3">
      <c r="C3274" t="s">
        <v>35</v>
      </c>
      <c r="D3274" t="s">
        <v>19</v>
      </c>
      <c r="E3274" t="s">
        <v>54</v>
      </c>
      <c r="F3274" s="3">
        <v>44923</v>
      </c>
      <c r="G3274" s="8">
        <v>56756</v>
      </c>
      <c r="H3274">
        <v>92</v>
      </c>
      <c r="I3274">
        <v>568</v>
      </c>
      <c r="P3274" s="4"/>
    </row>
    <row r="3275" spans="3:16" x14ac:dyDescent="0.3">
      <c r="C3275" t="s">
        <v>28</v>
      </c>
      <c r="D3275" t="s">
        <v>25</v>
      </c>
      <c r="E3275" t="s">
        <v>60</v>
      </c>
      <c r="F3275" s="3">
        <v>44923</v>
      </c>
      <c r="G3275" s="8">
        <v>26264</v>
      </c>
      <c r="H3275">
        <v>35</v>
      </c>
      <c r="I3275">
        <v>657</v>
      </c>
      <c r="P3275" s="4"/>
    </row>
    <row r="3276" spans="3:16" x14ac:dyDescent="0.3">
      <c r="C3276" t="s">
        <v>52</v>
      </c>
      <c r="D3276" t="s">
        <v>25</v>
      </c>
      <c r="E3276" t="s">
        <v>56</v>
      </c>
      <c r="F3276" s="3">
        <v>44923</v>
      </c>
      <c r="G3276" s="8">
        <v>25144</v>
      </c>
      <c r="H3276">
        <v>9</v>
      </c>
      <c r="I3276">
        <v>300</v>
      </c>
      <c r="P3276" s="4"/>
    </row>
    <row r="3277" spans="3:16" x14ac:dyDescent="0.3">
      <c r="C3277" t="s">
        <v>33</v>
      </c>
      <c r="D3277" t="s">
        <v>25</v>
      </c>
      <c r="E3277" t="s">
        <v>66</v>
      </c>
      <c r="F3277" s="3">
        <v>44923</v>
      </c>
      <c r="G3277" s="8">
        <v>43344</v>
      </c>
      <c r="H3277">
        <v>188</v>
      </c>
      <c r="I3277">
        <v>417</v>
      </c>
      <c r="P3277" s="4"/>
    </row>
    <row r="3278" spans="3:16" x14ac:dyDescent="0.3">
      <c r="C3278" t="s">
        <v>28</v>
      </c>
      <c r="D3278" t="s">
        <v>23</v>
      </c>
      <c r="E3278" t="s">
        <v>62</v>
      </c>
      <c r="F3278" s="3">
        <v>44923</v>
      </c>
      <c r="G3278" s="8">
        <v>2464</v>
      </c>
      <c r="H3278">
        <v>220</v>
      </c>
      <c r="I3278">
        <v>44</v>
      </c>
      <c r="P3278" s="4"/>
    </row>
    <row r="3279" spans="3:16" x14ac:dyDescent="0.3">
      <c r="C3279" t="s">
        <v>35</v>
      </c>
      <c r="D3279" t="s">
        <v>19</v>
      </c>
      <c r="E3279" t="s">
        <v>63</v>
      </c>
      <c r="F3279" s="3">
        <v>44923</v>
      </c>
      <c r="G3279" s="8">
        <v>14112</v>
      </c>
      <c r="H3279">
        <v>134</v>
      </c>
      <c r="I3279">
        <v>147</v>
      </c>
      <c r="P3279" s="4"/>
    </row>
    <row r="3280" spans="3:16" x14ac:dyDescent="0.3">
      <c r="C3280" t="s">
        <v>51</v>
      </c>
      <c r="D3280" t="s">
        <v>20</v>
      </c>
      <c r="E3280" t="s">
        <v>66</v>
      </c>
      <c r="F3280" s="3">
        <v>44923</v>
      </c>
      <c r="G3280" s="8">
        <v>14336</v>
      </c>
      <c r="H3280">
        <v>209</v>
      </c>
      <c r="I3280">
        <v>163</v>
      </c>
      <c r="P3280" s="4"/>
    </row>
    <row r="3281" spans="3:16" x14ac:dyDescent="0.3">
      <c r="C3281" t="s">
        <v>45</v>
      </c>
      <c r="D3281" t="s">
        <v>22</v>
      </c>
      <c r="E3281" t="s">
        <v>56</v>
      </c>
      <c r="F3281" s="3">
        <v>44923</v>
      </c>
      <c r="G3281" s="8">
        <v>8596</v>
      </c>
      <c r="H3281">
        <v>224</v>
      </c>
      <c r="I3281">
        <v>98</v>
      </c>
      <c r="P3281" s="4"/>
    </row>
    <row r="3282" spans="3:16" x14ac:dyDescent="0.3">
      <c r="C3282" t="s">
        <v>50</v>
      </c>
      <c r="D3282" t="s">
        <v>22</v>
      </c>
      <c r="E3282" t="s">
        <v>62</v>
      </c>
      <c r="F3282" s="3">
        <v>44923</v>
      </c>
      <c r="G3282" s="8">
        <v>57904</v>
      </c>
      <c r="H3282">
        <v>123</v>
      </c>
      <c r="I3282">
        <v>658</v>
      </c>
      <c r="P3282" s="4"/>
    </row>
    <row r="3283" spans="3:16" x14ac:dyDescent="0.3">
      <c r="C3283" t="s">
        <v>29</v>
      </c>
      <c r="D3283" t="s">
        <v>22</v>
      </c>
      <c r="E3283" t="s">
        <v>62</v>
      </c>
      <c r="F3283" s="3">
        <v>44923</v>
      </c>
      <c r="G3283" s="8">
        <v>47040</v>
      </c>
      <c r="H3283">
        <v>118</v>
      </c>
      <c r="I3283">
        <v>840</v>
      </c>
      <c r="P3283" s="4"/>
    </row>
    <row r="3284" spans="3:16" x14ac:dyDescent="0.3">
      <c r="C3284" t="s">
        <v>31</v>
      </c>
      <c r="D3284" t="s">
        <v>20</v>
      </c>
      <c r="E3284" t="s">
        <v>56</v>
      </c>
      <c r="F3284" s="3">
        <v>44923</v>
      </c>
      <c r="G3284" s="8">
        <v>13356</v>
      </c>
      <c r="H3284">
        <v>257</v>
      </c>
      <c r="I3284">
        <v>167</v>
      </c>
      <c r="P3284" s="4"/>
    </row>
    <row r="3285" spans="3:16" x14ac:dyDescent="0.3">
      <c r="C3285" t="s">
        <v>51</v>
      </c>
      <c r="D3285" t="s">
        <v>25</v>
      </c>
      <c r="E3285" t="s">
        <v>58</v>
      </c>
      <c r="F3285" s="3">
        <v>44923</v>
      </c>
      <c r="G3285" s="8">
        <v>26040</v>
      </c>
      <c r="H3285">
        <v>29</v>
      </c>
      <c r="I3285">
        <v>326</v>
      </c>
      <c r="P3285" s="4"/>
    </row>
    <row r="3286" spans="3:16" x14ac:dyDescent="0.3">
      <c r="C3286" t="s">
        <v>48</v>
      </c>
      <c r="D3286" t="s">
        <v>23</v>
      </c>
      <c r="E3286" t="s">
        <v>70</v>
      </c>
      <c r="F3286" s="3">
        <v>44923</v>
      </c>
      <c r="G3286" s="8">
        <v>28168</v>
      </c>
      <c r="H3286">
        <v>51</v>
      </c>
      <c r="I3286">
        <v>307</v>
      </c>
      <c r="P3286" s="4"/>
    </row>
    <row r="3287" spans="3:16" x14ac:dyDescent="0.3">
      <c r="C3287" t="s">
        <v>32</v>
      </c>
      <c r="D3287" t="s">
        <v>20</v>
      </c>
      <c r="E3287" t="s">
        <v>55</v>
      </c>
      <c r="F3287" s="3">
        <v>44923</v>
      </c>
      <c r="G3287" s="8">
        <v>51072</v>
      </c>
      <c r="H3287">
        <v>19</v>
      </c>
      <c r="I3287">
        <v>456</v>
      </c>
      <c r="P3287" s="4"/>
    </row>
    <row r="3288" spans="3:16" x14ac:dyDescent="0.3">
      <c r="C3288" t="s">
        <v>36</v>
      </c>
      <c r="D3288" t="s">
        <v>25</v>
      </c>
      <c r="E3288" t="s">
        <v>70</v>
      </c>
      <c r="F3288" s="3">
        <v>44924</v>
      </c>
      <c r="G3288" s="8">
        <v>16408</v>
      </c>
      <c r="H3288">
        <v>79</v>
      </c>
      <c r="I3288">
        <v>196</v>
      </c>
      <c r="P3288" s="4"/>
    </row>
    <row r="3289" spans="3:16" x14ac:dyDescent="0.3">
      <c r="C3289" t="s">
        <v>51</v>
      </c>
      <c r="D3289" t="s">
        <v>23</v>
      </c>
      <c r="E3289" t="s">
        <v>70</v>
      </c>
      <c r="F3289" s="3">
        <v>44924</v>
      </c>
      <c r="G3289" s="8">
        <v>48720</v>
      </c>
      <c r="H3289">
        <v>169</v>
      </c>
      <c r="I3289">
        <v>580</v>
      </c>
      <c r="P3289" s="4"/>
    </row>
    <row r="3290" spans="3:16" x14ac:dyDescent="0.3">
      <c r="C3290" t="s">
        <v>41</v>
      </c>
      <c r="D3290" t="s">
        <v>20</v>
      </c>
      <c r="E3290" t="s">
        <v>58</v>
      </c>
      <c r="F3290" s="3">
        <v>44924</v>
      </c>
      <c r="G3290" s="8">
        <v>38024</v>
      </c>
      <c r="H3290">
        <v>318</v>
      </c>
      <c r="I3290">
        <v>529</v>
      </c>
      <c r="P3290" s="4"/>
    </row>
    <row r="3291" spans="3:16" x14ac:dyDescent="0.3">
      <c r="C3291" t="s">
        <v>49</v>
      </c>
      <c r="D3291" t="s">
        <v>23</v>
      </c>
      <c r="E3291" t="s">
        <v>54</v>
      </c>
      <c r="F3291" s="3">
        <v>44924</v>
      </c>
      <c r="G3291" s="8">
        <v>4648</v>
      </c>
      <c r="H3291">
        <v>232</v>
      </c>
      <c r="I3291">
        <v>41</v>
      </c>
      <c r="P3291" s="4"/>
    </row>
    <row r="3292" spans="3:16" x14ac:dyDescent="0.3">
      <c r="C3292" t="s">
        <v>47</v>
      </c>
      <c r="D3292" t="s">
        <v>23</v>
      </c>
      <c r="E3292" t="s">
        <v>74</v>
      </c>
      <c r="F3292" s="3">
        <v>44924</v>
      </c>
      <c r="G3292" s="8">
        <v>2268</v>
      </c>
      <c r="H3292">
        <v>52</v>
      </c>
      <c r="I3292">
        <v>81</v>
      </c>
      <c r="P3292" s="4"/>
    </row>
    <row r="3293" spans="3:16" x14ac:dyDescent="0.3">
      <c r="C3293" t="s">
        <v>37</v>
      </c>
      <c r="D3293" t="s">
        <v>19</v>
      </c>
      <c r="E3293" t="s">
        <v>74</v>
      </c>
      <c r="F3293" s="3">
        <v>44924</v>
      </c>
      <c r="G3293" s="8">
        <v>33460</v>
      </c>
      <c r="H3293">
        <v>217</v>
      </c>
      <c r="I3293">
        <v>761</v>
      </c>
      <c r="P3293" s="4"/>
    </row>
    <row r="3294" spans="3:16" x14ac:dyDescent="0.3">
      <c r="C3294" t="s">
        <v>35</v>
      </c>
      <c r="D3294" t="s">
        <v>20</v>
      </c>
      <c r="E3294" t="s">
        <v>72</v>
      </c>
      <c r="F3294" s="3">
        <v>44924</v>
      </c>
      <c r="G3294" s="8">
        <v>18396</v>
      </c>
      <c r="H3294">
        <v>113</v>
      </c>
      <c r="I3294">
        <v>288</v>
      </c>
      <c r="P3294" s="4"/>
    </row>
    <row r="3295" spans="3:16" x14ac:dyDescent="0.3">
      <c r="C3295" t="s">
        <v>32</v>
      </c>
      <c r="D3295" t="s">
        <v>19</v>
      </c>
      <c r="E3295" t="s">
        <v>58</v>
      </c>
      <c r="F3295" s="3">
        <v>44924</v>
      </c>
      <c r="G3295" s="8">
        <v>29652</v>
      </c>
      <c r="H3295">
        <v>8</v>
      </c>
      <c r="I3295">
        <v>391</v>
      </c>
      <c r="P3295" s="4"/>
    </row>
    <row r="3296" spans="3:16" x14ac:dyDescent="0.3">
      <c r="C3296" t="s">
        <v>38</v>
      </c>
      <c r="D3296" t="s">
        <v>23</v>
      </c>
      <c r="E3296" t="s">
        <v>74</v>
      </c>
      <c r="F3296" s="3">
        <v>44924</v>
      </c>
      <c r="G3296" s="8">
        <v>24276</v>
      </c>
      <c r="H3296">
        <v>453</v>
      </c>
      <c r="I3296">
        <v>759</v>
      </c>
      <c r="P3296" s="4"/>
    </row>
    <row r="3297" spans="3:16" x14ac:dyDescent="0.3">
      <c r="C3297" t="s">
        <v>28</v>
      </c>
      <c r="D3297" t="s">
        <v>22</v>
      </c>
      <c r="E3297" t="s">
        <v>53</v>
      </c>
      <c r="F3297" s="3">
        <v>44924</v>
      </c>
      <c r="G3297" s="8">
        <v>20272</v>
      </c>
      <c r="H3297">
        <v>225</v>
      </c>
      <c r="I3297">
        <v>724</v>
      </c>
      <c r="P3297" s="4"/>
    </row>
    <row r="3298" spans="3:16" x14ac:dyDescent="0.3">
      <c r="C3298" t="s">
        <v>35</v>
      </c>
      <c r="D3298" t="s">
        <v>23</v>
      </c>
      <c r="E3298" t="s">
        <v>68</v>
      </c>
      <c r="F3298" s="3">
        <v>44924</v>
      </c>
      <c r="G3298" s="8">
        <v>21896</v>
      </c>
      <c r="H3298">
        <v>435</v>
      </c>
      <c r="I3298">
        <v>219</v>
      </c>
      <c r="P3298" s="4"/>
    </row>
    <row r="3299" spans="3:16" x14ac:dyDescent="0.3">
      <c r="C3299" t="s">
        <v>45</v>
      </c>
      <c r="D3299" t="s">
        <v>20</v>
      </c>
      <c r="E3299" t="s">
        <v>72</v>
      </c>
      <c r="F3299" s="3">
        <v>44925</v>
      </c>
      <c r="G3299" s="8">
        <v>39816</v>
      </c>
      <c r="H3299">
        <v>369</v>
      </c>
      <c r="I3299">
        <v>830</v>
      </c>
      <c r="P3299" s="4"/>
    </row>
    <row r="3300" spans="3:16" x14ac:dyDescent="0.3">
      <c r="C3300" t="s">
        <v>47</v>
      </c>
      <c r="D3300" t="s">
        <v>22</v>
      </c>
      <c r="E3300" t="s">
        <v>67</v>
      </c>
      <c r="F3300" s="3">
        <v>44926</v>
      </c>
      <c r="G3300" s="8">
        <v>46368</v>
      </c>
      <c r="H3300">
        <v>39</v>
      </c>
      <c r="I3300">
        <v>682</v>
      </c>
      <c r="P3300" s="4"/>
    </row>
    <row r="3301" spans="3:16" x14ac:dyDescent="0.3">
      <c r="F3301"/>
      <c r="G3301"/>
      <c r="P3301" s="4"/>
    </row>
    <row r="3302" spans="3:16" x14ac:dyDescent="0.3">
      <c r="F3302"/>
      <c r="G3302"/>
      <c r="P3302" s="4"/>
    </row>
    <row r="3303" spans="3:16" x14ac:dyDescent="0.3">
      <c r="F3303"/>
      <c r="G3303"/>
      <c r="P3303" s="4"/>
    </row>
    <row r="3304" spans="3:16" x14ac:dyDescent="0.3">
      <c r="F3304"/>
      <c r="G3304"/>
      <c r="P3304" s="4"/>
    </row>
    <row r="3305" spans="3:16" x14ac:dyDescent="0.3">
      <c r="F3305"/>
      <c r="G3305"/>
      <c r="P3305" s="4"/>
    </row>
    <row r="3306" spans="3:16" x14ac:dyDescent="0.3">
      <c r="F3306"/>
      <c r="G3306"/>
      <c r="P3306" s="4"/>
    </row>
    <row r="3307" spans="3:16" x14ac:dyDescent="0.3">
      <c r="F3307"/>
      <c r="G3307"/>
      <c r="P3307" s="4"/>
    </row>
    <row r="3308" spans="3:16" x14ac:dyDescent="0.3">
      <c r="F3308"/>
      <c r="G3308"/>
      <c r="P3308" s="4"/>
    </row>
    <row r="3309" spans="3:16" x14ac:dyDescent="0.3">
      <c r="F3309"/>
      <c r="G3309"/>
      <c r="P3309" s="4"/>
    </row>
    <row r="3310" spans="3:16" x14ac:dyDescent="0.3">
      <c r="F3310"/>
      <c r="G3310"/>
      <c r="P3310" s="4"/>
    </row>
    <row r="3311" spans="3:16" x14ac:dyDescent="0.3">
      <c r="F3311"/>
      <c r="G3311"/>
      <c r="P3311" s="4"/>
    </row>
    <row r="3312" spans="3:16" x14ac:dyDescent="0.3">
      <c r="F3312"/>
      <c r="G3312"/>
      <c r="P3312" s="4"/>
    </row>
    <row r="3313" spans="6:16" x14ac:dyDescent="0.3">
      <c r="F3313"/>
      <c r="G3313"/>
      <c r="P3313" s="4"/>
    </row>
    <row r="3314" spans="6:16" x14ac:dyDescent="0.3">
      <c r="F3314"/>
      <c r="G3314"/>
      <c r="P3314" s="4"/>
    </row>
    <row r="3315" spans="6:16" x14ac:dyDescent="0.3">
      <c r="F3315"/>
      <c r="G3315"/>
      <c r="P3315" s="4"/>
    </row>
    <row r="3316" spans="6:16" x14ac:dyDescent="0.3">
      <c r="F3316"/>
      <c r="G3316"/>
      <c r="P3316" s="4"/>
    </row>
    <row r="3317" spans="6:16" x14ac:dyDescent="0.3">
      <c r="F3317"/>
      <c r="G3317"/>
      <c r="P3317" s="4"/>
    </row>
    <row r="3318" spans="6:16" x14ac:dyDescent="0.3">
      <c r="F3318"/>
      <c r="G3318"/>
      <c r="P3318" s="4"/>
    </row>
    <row r="3319" spans="6:16" x14ac:dyDescent="0.3">
      <c r="F3319"/>
      <c r="G3319"/>
      <c r="P3319" s="4"/>
    </row>
    <row r="3320" spans="6:16" x14ac:dyDescent="0.3">
      <c r="F3320"/>
      <c r="G3320"/>
      <c r="P3320" s="4"/>
    </row>
    <row r="3321" spans="6:16" x14ac:dyDescent="0.3">
      <c r="F3321"/>
      <c r="G3321"/>
      <c r="P3321" s="4"/>
    </row>
    <row r="3322" spans="6:16" x14ac:dyDescent="0.3">
      <c r="F3322"/>
      <c r="G3322"/>
      <c r="P3322" s="4"/>
    </row>
    <row r="3323" spans="6:16" x14ac:dyDescent="0.3">
      <c r="F3323"/>
      <c r="G3323"/>
      <c r="P3323" s="4"/>
    </row>
    <row r="3324" spans="6:16" x14ac:dyDescent="0.3">
      <c r="F3324"/>
      <c r="G3324"/>
      <c r="P3324" s="4"/>
    </row>
    <row r="3325" spans="6:16" x14ac:dyDescent="0.3">
      <c r="F3325"/>
      <c r="G3325"/>
      <c r="P3325" s="4"/>
    </row>
    <row r="3326" spans="6:16" x14ac:dyDescent="0.3">
      <c r="F3326"/>
      <c r="G3326"/>
      <c r="P3326" s="4"/>
    </row>
    <row r="3327" spans="6:16" x14ac:dyDescent="0.3">
      <c r="F3327"/>
      <c r="G3327"/>
      <c r="P3327" s="4"/>
    </row>
    <row r="3328" spans="6:16" x14ac:dyDescent="0.3">
      <c r="F3328"/>
      <c r="G3328"/>
      <c r="P3328" s="4"/>
    </row>
    <row r="3329" spans="6:16" x14ac:dyDescent="0.3">
      <c r="F3329"/>
      <c r="G3329"/>
      <c r="P3329" s="4"/>
    </row>
    <row r="3330" spans="6:16" x14ac:dyDescent="0.3">
      <c r="F3330"/>
      <c r="G3330"/>
      <c r="P3330" s="4"/>
    </row>
    <row r="3331" spans="6:16" x14ac:dyDescent="0.3">
      <c r="F3331"/>
      <c r="G3331"/>
      <c r="P3331" s="4"/>
    </row>
    <row r="3332" spans="6:16" x14ac:dyDescent="0.3">
      <c r="F3332"/>
      <c r="G3332"/>
      <c r="P3332" s="4"/>
    </row>
    <row r="3333" spans="6:16" x14ac:dyDescent="0.3">
      <c r="F3333"/>
      <c r="G3333"/>
      <c r="P3333" s="4"/>
    </row>
    <row r="3334" spans="6:16" x14ac:dyDescent="0.3">
      <c r="F3334"/>
      <c r="G3334"/>
      <c r="P3334" s="4"/>
    </row>
    <row r="3335" spans="6:16" x14ac:dyDescent="0.3">
      <c r="F3335"/>
      <c r="G3335"/>
      <c r="P3335" s="4"/>
    </row>
    <row r="3336" spans="6:16" x14ac:dyDescent="0.3">
      <c r="F3336"/>
      <c r="G3336"/>
      <c r="P3336" s="4"/>
    </row>
    <row r="3337" spans="6:16" x14ac:dyDescent="0.3">
      <c r="F3337"/>
      <c r="G3337"/>
      <c r="P3337" s="4"/>
    </row>
    <row r="3338" spans="6:16" x14ac:dyDescent="0.3">
      <c r="F3338"/>
      <c r="G3338"/>
      <c r="P3338" s="4"/>
    </row>
    <row r="3339" spans="6:16" x14ac:dyDescent="0.3">
      <c r="F3339"/>
      <c r="G3339"/>
      <c r="P3339" s="4"/>
    </row>
    <row r="3340" spans="6:16" x14ac:dyDescent="0.3">
      <c r="F3340"/>
      <c r="G3340"/>
      <c r="P3340" s="4"/>
    </row>
    <row r="3341" spans="6:16" x14ac:dyDescent="0.3">
      <c r="F3341"/>
      <c r="G3341"/>
      <c r="P3341" s="4"/>
    </row>
    <row r="3342" spans="6:16" x14ac:dyDescent="0.3">
      <c r="F3342"/>
      <c r="G3342"/>
      <c r="P3342" s="4"/>
    </row>
    <row r="3343" spans="6:16" x14ac:dyDescent="0.3">
      <c r="F3343"/>
      <c r="G3343"/>
      <c r="P3343" s="4"/>
    </row>
    <row r="3344" spans="6:16" x14ac:dyDescent="0.3">
      <c r="F3344"/>
      <c r="G3344"/>
      <c r="P3344" s="4"/>
    </row>
    <row r="3345" spans="6:16" x14ac:dyDescent="0.3">
      <c r="F3345"/>
      <c r="G3345"/>
      <c r="P3345" s="4"/>
    </row>
    <row r="3346" spans="6:16" x14ac:dyDescent="0.3">
      <c r="F3346"/>
      <c r="G3346"/>
      <c r="P3346" s="4"/>
    </row>
    <row r="3347" spans="6:16" x14ac:dyDescent="0.3">
      <c r="F3347"/>
      <c r="G3347"/>
      <c r="P3347" s="4"/>
    </row>
    <row r="3348" spans="6:16" x14ac:dyDescent="0.3">
      <c r="F3348"/>
      <c r="G3348"/>
      <c r="P3348" s="4"/>
    </row>
    <row r="3349" spans="6:16" x14ac:dyDescent="0.3">
      <c r="F3349"/>
      <c r="G3349"/>
      <c r="P3349" s="4"/>
    </row>
    <row r="3350" spans="6:16" x14ac:dyDescent="0.3">
      <c r="F3350"/>
      <c r="G3350"/>
      <c r="P3350" s="4"/>
    </row>
    <row r="3351" spans="6:16" x14ac:dyDescent="0.3">
      <c r="F3351"/>
      <c r="G3351"/>
      <c r="P3351" s="4"/>
    </row>
    <row r="3352" spans="6:16" x14ac:dyDescent="0.3">
      <c r="F3352"/>
      <c r="G3352"/>
      <c r="P3352" s="4"/>
    </row>
    <row r="3353" spans="6:16" x14ac:dyDescent="0.3">
      <c r="F3353"/>
      <c r="G3353"/>
      <c r="P3353" s="4"/>
    </row>
    <row r="3354" spans="6:16" x14ac:dyDescent="0.3">
      <c r="F3354"/>
      <c r="G3354"/>
      <c r="P3354" s="4"/>
    </row>
    <row r="3355" spans="6:16" x14ac:dyDescent="0.3">
      <c r="F3355"/>
      <c r="G3355"/>
      <c r="P3355" s="4"/>
    </row>
    <row r="3356" spans="6:16" x14ac:dyDescent="0.3">
      <c r="F3356"/>
      <c r="G3356"/>
      <c r="P3356" s="4"/>
    </row>
    <row r="3357" spans="6:16" x14ac:dyDescent="0.3">
      <c r="F3357"/>
      <c r="G3357"/>
      <c r="P3357" s="4"/>
    </row>
    <row r="3358" spans="6:16" x14ac:dyDescent="0.3">
      <c r="F3358"/>
      <c r="G3358"/>
      <c r="P3358" s="4"/>
    </row>
    <row r="3359" spans="6:16" x14ac:dyDescent="0.3">
      <c r="F3359"/>
      <c r="G3359"/>
      <c r="P3359" s="4"/>
    </row>
    <row r="3360" spans="6:16" x14ac:dyDescent="0.3">
      <c r="F3360"/>
      <c r="G3360"/>
      <c r="P3360" s="4"/>
    </row>
    <row r="3361" spans="6:16" x14ac:dyDescent="0.3">
      <c r="F3361"/>
      <c r="G3361"/>
      <c r="P3361" s="4"/>
    </row>
    <row r="3362" spans="6:16" x14ac:dyDescent="0.3">
      <c r="F3362"/>
      <c r="G3362"/>
      <c r="P3362" s="4"/>
    </row>
    <row r="3363" spans="6:16" x14ac:dyDescent="0.3">
      <c r="F3363"/>
      <c r="G3363"/>
      <c r="P3363" s="4"/>
    </row>
    <row r="3364" spans="6:16" x14ac:dyDescent="0.3">
      <c r="F3364"/>
      <c r="G3364"/>
      <c r="P3364" s="4"/>
    </row>
    <row r="3365" spans="6:16" x14ac:dyDescent="0.3">
      <c r="F3365"/>
      <c r="G3365"/>
      <c r="P3365" s="4"/>
    </row>
    <row r="3366" spans="6:16" x14ac:dyDescent="0.3">
      <c r="F3366"/>
      <c r="G3366"/>
      <c r="P3366" s="4"/>
    </row>
    <row r="3367" spans="6:16" x14ac:dyDescent="0.3">
      <c r="F3367"/>
      <c r="G3367"/>
      <c r="P3367" s="4"/>
    </row>
    <row r="3368" spans="6:16" x14ac:dyDescent="0.3">
      <c r="F3368"/>
      <c r="G3368"/>
      <c r="P3368" s="4"/>
    </row>
    <row r="3369" spans="6:16" x14ac:dyDescent="0.3">
      <c r="F3369"/>
      <c r="G3369"/>
      <c r="P3369" s="4"/>
    </row>
    <row r="3370" spans="6:16" x14ac:dyDescent="0.3">
      <c r="F3370"/>
      <c r="G3370"/>
      <c r="P3370" s="4"/>
    </row>
    <row r="3371" spans="6:16" x14ac:dyDescent="0.3">
      <c r="F3371"/>
      <c r="G3371"/>
      <c r="P3371" s="4"/>
    </row>
    <row r="3372" spans="6:16" x14ac:dyDescent="0.3">
      <c r="F3372"/>
      <c r="G3372"/>
      <c r="P3372" s="4"/>
    </row>
    <row r="3373" spans="6:16" x14ac:dyDescent="0.3">
      <c r="F3373"/>
      <c r="G3373"/>
      <c r="P3373" s="4"/>
    </row>
    <row r="3374" spans="6:16" x14ac:dyDescent="0.3">
      <c r="F3374"/>
      <c r="G3374"/>
      <c r="P3374" s="4"/>
    </row>
    <row r="3375" spans="6:16" x14ac:dyDescent="0.3">
      <c r="F3375"/>
      <c r="G3375"/>
      <c r="P3375" s="4"/>
    </row>
    <row r="3376" spans="6:16" x14ac:dyDescent="0.3">
      <c r="F3376"/>
      <c r="G3376"/>
      <c r="P3376" s="4"/>
    </row>
    <row r="3377" spans="6:16" x14ac:dyDescent="0.3">
      <c r="F3377"/>
      <c r="G3377"/>
      <c r="P3377" s="4"/>
    </row>
    <row r="3378" spans="6:16" x14ac:dyDescent="0.3">
      <c r="F3378"/>
      <c r="G3378"/>
      <c r="P3378" s="4"/>
    </row>
    <row r="3379" spans="6:16" x14ac:dyDescent="0.3">
      <c r="F3379"/>
      <c r="G3379"/>
      <c r="P3379" s="4"/>
    </row>
    <row r="3380" spans="6:16" x14ac:dyDescent="0.3">
      <c r="F3380"/>
      <c r="G3380"/>
      <c r="P3380" s="4"/>
    </row>
    <row r="3381" spans="6:16" x14ac:dyDescent="0.3">
      <c r="F3381"/>
      <c r="G3381"/>
      <c r="P3381" s="4"/>
    </row>
    <row r="3382" spans="6:16" x14ac:dyDescent="0.3">
      <c r="F3382"/>
      <c r="G3382"/>
      <c r="P3382" s="4"/>
    </row>
    <row r="3383" spans="6:16" x14ac:dyDescent="0.3">
      <c r="F3383"/>
      <c r="G3383"/>
      <c r="P3383" s="4"/>
    </row>
    <row r="3384" spans="6:16" x14ac:dyDescent="0.3">
      <c r="F3384"/>
      <c r="G3384"/>
      <c r="P3384" s="4"/>
    </row>
    <row r="3385" spans="6:16" x14ac:dyDescent="0.3">
      <c r="F3385"/>
      <c r="G3385"/>
      <c r="P3385" s="4"/>
    </row>
    <row r="3386" spans="6:16" x14ac:dyDescent="0.3">
      <c r="F3386"/>
      <c r="G3386"/>
      <c r="P3386" s="4"/>
    </row>
    <row r="3387" spans="6:16" x14ac:dyDescent="0.3">
      <c r="F3387"/>
      <c r="G3387"/>
      <c r="P3387" s="4"/>
    </row>
    <row r="3388" spans="6:16" x14ac:dyDescent="0.3">
      <c r="F3388"/>
      <c r="G3388"/>
      <c r="P3388" s="4"/>
    </row>
    <row r="3389" spans="6:16" x14ac:dyDescent="0.3">
      <c r="F3389"/>
      <c r="G3389"/>
      <c r="P3389" s="4"/>
    </row>
    <row r="3390" spans="6:16" x14ac:dyDescent="0.3">
      <c r="F3390"/>
      <c r="G3390"/>
      <c r="P3390" s="4"/>
    </row>
    <row r="3391" spans="6:16" x14ac:dyDescent="0.3">
      <c r="F3391"/>
      <c r="G3391"/>
      <c r="P3391" s="4"/>
    </row>
    <row r="3392" spans="6:16" x14ac:dyDescent="0.3">
      <c r="F3392"/>
      <c r="G3392"/>
      <c r="P3392" s="4"/>
    </row>
    <row r="3393" spans="6:16" x14ac:dyDescent="0.3">
      <c r="F3393"/>
      <c r="G3393"/>
      <c r="P3393" s="4"/>
    </row>
    <row r="3394" spans="6:16" x14ac:dyDescent="0.3">
      <c r="F3394"/>
      <c r="G3394"/>
      <c r="P3394" s="4"/>
    </row>
    <row r="3395" spans="6:16" x14ac:dyDescent="0.3">
      <c r="F3395"/>
      <c r="G3395"/>
      <c r="P3395" s="4"/>
    </row>
    <row r="3396" spans="6:16" x14ac:dyDescent="0.3">
      <c r="F3396"/>
      <c r="G3396"/>
      <c r="P3396" s="4"/>
    </row>
    <row r="3397" spans="6:16" x14ac:dyDescent="0.3">
      <c r="F3397"/>
      <c r="G3397"/>
      <c r="P3397" s="4"/>
    </row>
    <row r="3398" spans="6:16" x14ac:dyDescent="0.3">
      <c r="F3398"/>
      <c r="G3398"/>
      <c r="P3398" s="4"/>
    </row>
    <row r="3399" spans="6:16" x14ac:dyDescent="0.3">
      <c r="F3399"/>
      <c r="G3399"/>
      <c r="P3399" s="4"/>
    </row>
    <row r="3400" spans="6:16" x14ac:dyDescent="0.3">
      <c r="F3400"/>
      <c r="G3400"/>
      <c r="P3400" s="4"/>
    </row>
    <row r="3401" spans="6:16" x14ac:dyDescent="0.3">
      <c r="F3401"/>
      <c r="G3401"/>
      <c r="P3401" s="4"/>
    </row>
    <row r="3402" spans="6:16" x14ac:dyDescent="0.3">
      <c r="F3402"/>
      <c r="G3402"/>
      <c r="P3402" s="4"/>
    </row>
    <row r="3403" spans="6:16" x14ac:dyDescent="0.3">
      <c r="F3403"/>
      <c r="G3403"/>
      <c r="P3403" s="4"/>
    </row>
    <row r="3404" spans="6:16" x14ac:dyDescent="0.3">
      <c r="F3404"/>
      <c r="G3404"/>
      <c r="P3404" s="4"/>
    </row>
    <row r="3405" spans="6:16" x14ac:dyDescent="0.3">
      <c r="F3405"/>
      <c r="G3405"/>
      <c r="P3405" s="4"/>
    </row>
    <row r="3406" spans="6:16" x14ac:dyDescent="0.3">
      <c r="F3406"/>
      <c r="G3406"/>
      <c r="P3406" s="4"/>
    </row>
    <row r="3407" spans="6:16" x14ac:dyDescent="0.3">
      <c r="F3407"/>
      <c r="G3407"/>
      <c r="P3407" s="4"/>
    </row>
    <row r="3408" spans="6:16" x14ac:dyDescent="0.3">
      <c r="F3408"/>
      <c r="G3408"/>
      <c r="P3408" s="4"/>
    </row>
    <row r="3409" spans="6:16" x14ac:dyDescent="0.3">
      <c r="F3409"/>
      <c r="G3409"/>
      <c r="P3409" s="4"/>
    </row>
    <row r="3410" spans="6:16" x14ac:dyDescent="0.3">
      <c r="F3410"/>
      <c r="G3410"/>
      <c r="P3410" s="4"/>
    </row>
    <row r="3411" spans="6:16" x14ac:dyDescent="0.3">
      <c r="F3411"/>
      <c r="G3411"/>
      <c r="P3411" s="4"/>
    </row>
    <row r="3412" spans="6:16" x14ac:dyDescent="0.3">
      <c r="F3412"/>
      <c r="G3412"/>
      <c r="P3412" s="4"/>
    </row>
    <row r="3413" spans="6:16" x14ac:dyDescent="0.3">
      <c r="F3413"/>
      <c r="G3413"/>
      <c r="P3413" s="4"/>
    </row>
    <row r="3414" spans="6:16" x14ac:dyDescent="0.3">
      <c r="F3414"/>
      <c r="G3414"/>
      <c r="P3414" s="4"/>
    </row>
    <row r="3415" spans="6:16" x14ac:dyDescent="0.3">
      <c r="F3415"/>
      <c r="G3415"/>
      <c r="P3415" s="4"/>
    </row>
    <row r="3416" spans="6:16" x14ac:dyDescent="0.3">
      <c r="F3416"/>
      <c r="G3416"/>
      <c r="P3416" s="4"/>
    </row>
    <row r="3417" spans="6:16" x14ac:dyDescent="0.3">
      <c r="F3417"/>
      <c r="G3417"/>
      <c r="P3417" s="4"/>
    </row>
    <row r="3418" spans="6:16" x14ac:dyDescent="0.3">
      <c r="F3418"/>
      <c r="G3418"/>
      <c r="P3418" s="4"/>
    </row>
    <row r="3419" spans="6:16" x14ac:dyDescent="0.3">
      <c r="F3419"/>
      <c r="G3419"/>
      <c r="P3419" s="4"/>
    </row>
    <row r="3420" spans="6:16" x14ac:dyDescent="0.3">
      <c r="F3420"/>
      <c r="G3420"/>
      <c r="P3420" s="4"/>
    </row>
    <row r="3421" spans="6:16" x14ac:dyDescent="0.3">
      <c r="F3421"/>
      <c r="G3421"/>
      <c r="P3421" s="4"/>
    </row>
    <row r="3422" spans="6:16" x14ac:dyDescent="0.3">
      <c r="F3422"/>
      <c r="G3422"/>
      <c r="P3422" s="4"/>
    </row>
    <row r="3423" spans="6:16" x14ac:dyDescent="0.3">
      <c r="F3423"/>
      <c r="G3423"/>
      <c r="P3423" s="4"/>
    </row>
    <row r="3424" spans="6:16" x14ac:dyDescent="0.3">
      <c r="F3424"/>
      <c r="G3424"/>
      <c r="P3424" s="4"/>
    </row>
    <row r="3425" spans="6:16" x14ac:dyDescent="0.3">
      <c r="F3425"/>
      <c r="G3425"/>
      <c r="P3425" s="4"/>
    </row>
    <row r="3426" spans="6:16" x14ac:dyDescent="0.3">
      <c r="F3426"/>
      <c r="G3426"/>
      <c r="P3426" s="4"/>
    </row>
    <row r="3427" spans="6:16" x14ac:dyDescent="0.3">
      <c r="F3427"/>
      <c r="G3427"/>
      <c r="P3427" s="4"/>
    </row>
    <row r="3428" spans="6:16" x14ac:dyDescent="0.3">
      <c r="F3428"/>
      <c r="G3428"/>
      <c r="P3428" s="4"/>
    </row>
    <row r="3429" spans="6:16" x14ac:dyDescent="0.3">
      <c r="F3429"/>
      <c r="G3429"/>
      <c r="P3429" s="4"/>
    </row>
    <row r="3430" spans="6:16" x14ac:dyDescent="0.3">
      <c r="F3430"/>
      <c r="G3430"/>
      <c r="P3430" s="4"/>
    </row>
    <row r="3431" spans="6:16" x14ac:dyDescent="0.3">
      <c r="F3431"/>
      <c r="G3431"/>
      <c r="P3431" s="4"/>
    </row>
    <row r="3432" spans="6:16" x14ac:dyDescent="0.3">
      <c r="F3432"/>
      <c r="G3432"/>
      <c r="P3432" s="4"/>
    </row>
    <row r="3433" spans="6:16" x14ac:dyDescent="0.3">
      <c r="F3433"/>
      <c r="G3433"/>
      <c r="P3433" s="4"/>
    </row>
    <row r="3434" spans="6:16" x14ac:dyDescent="0.3">
      <c r="F3434"/>
      <c r="G3434"/>
      <c r="P3434" s="4"/>
    </row>
    <row r="3435" spans="6:16" x14ac:dyDescent="0.3">
      <c r="F3435"/>
      <c r="G3435"/>
      <c r="P3435" s="4"/>
    </row>
    <row r="3436" spans="6:16" x14ac:dyDescent="0.3">
      <c r="F3436"/>
      <c r="G3436"/>
      <c r="P3436" s="4"/>
    </row>
    <row r="3437" spans="6:16" x14ac:dyDescent="0.3">
      <c r="F3437"/>
      <c r="G3437"/>
      <c r="P3437" s="4"/>
    </row>
    <row r="3438" spans="6:16" x14ac:dyDescent="0.3">
      <c r="F3438"/>
      <c r="G3438"/>
      <c r="P3438" s="4"/>
    </row>
    <row r="3439" spans="6:16" x14ac:dyDescent="0.3">
      <c r="F3439"/>
      <c r="G3439"/>
      <c r="P3439" s="4"/>
    </row>
    <row r="3440" spans="6:16" x14ac:dyDescent="0.3">
      <c r="F3440"/>
      <c r="G3440"/>
      <c r="P3440" s="4"/>
    </row>
    <row r="3441" spans="6:16" x14ac:dyDescent="0.3">
      <c r="F3441"/>
      <c r="G3441"/>
      <c r="P3441" s="4"/>
    </row>
    <row r="3442" spans="6:16" x14ac:dyDescent="0.3">
      <c r="F3442"/>
      <c r="G3442"/>
      <c r="P3442" s="4"/>
    </row>
    <row r="3443" spans="6:16" x14ac:dyDescent="0.3">
      <c r="F3443"/>
      <c r="G3443"/>
      <c r="P3443" s="4"/>
    </row>
    <row r="3444" spans="6:16" x14ac:dyDescent="0.3">
      <c r="F3444"/>
      <c r="G3444"/>
      <c r="P3444" s="4"/>
    </row>
    <row r="3445" spans="6:16" x14ac:dyDescent="0.3">
      <c r="F3445"/>
      <c r="G3445"/>
      <c r="P3445" s="4"/>
    </row>
    <row r="3446" spans="6:16" x14ac:dyDescent="0.3">
      <c r="F3446"/>
      <c r="G3446"/>
      <c r="P3446" s="4"/>
    </row>
    <row r="3447" spans="6:16" x14ac:dyDescent="0.3">
      <c r="F3447"/>
      <c r="G3447"/>
      <c r="P3447" s="4"/>
    </row>
    <row r="3448" spans="6:16" x14ac:dyDescent="0.3">
      <c r="F3448"/>
      <c r="G3448"/>
      <c r="P3448" s="4"/>
    </row>
    <row r="3449" spans="6:16" x14ac:dyDescent="0.3">
      <c r="F3449"/>
      <c r="G3449"/>
      <c r="P3449" s="4"/>
    </row>
    <row r="3450" spans="6:16" x14ac:dyDescent="0.3">
      <c r="F3450"/>
      <c r="G3450"/>
      <c r="P3450" s="4"/>
    </row>
    <row r="3451" spans="6:16" x14ac:dyDescent="0.3">
      <c r="F3451"/>
      <c r="G3451"/>
      <c r="P3451" s="4"/>
    </row>
    <row r="3452" spans="6:16" x14ac:dyDescent="0.3">
      <c r="F3452"/>
      <c r="G3452"/>
      <c r="P3452" s="4"/>
    </row>
    <row r="3453" spans="6:16" x14ac:dyDescent="0.3">
      <c r="F3453"/>
      <c r="G3453"/>
      <c r="P3453" s="4"/>
    </row>
    <row r="3454" spans="6:16" x14ac:dyDescent="0.3">
      <c r="F3454"/>
      <c r="G3454"/>
      <c r="P3454" s="4"/>
    </row>
    <row r="3455" spans="6:16" x14ac:dyDescent="0.3">
      <c r="F3455"/>
      <c r="G3455"/>
      <c r="P3455" s="4"/>
    </row>
    <row r="3456" spans="6:16" x14ac:dyDescent="0.3">
      <c r="F3456"/>
      <c r="G3456"/>
      <c r="P3456" s="4"/>
    </row>
    <row r="3457" spans="6:16" x14ac:dyDescent="0.3">
      <c r="F3457"/>
      <c r="G3457"/>
      <c r="P3457" s="4"/>
    </row>
    <row r="3458" spans="6:16" x14ac:dyDescent="0.3">
      <c r="F3458"/>
      <c r="G3458"/>
      <c r="P3458" s="4"/>
    </row>
    <row r="3459" spans="6:16" x14ac:dyDescent="0.3">
      <c r="F3459"/>
      <c r="G3459"/>
      <c r="P3459" s="4"/>
    </row>
    <row r="3460" spans="6:16" x14ac:dyDescent="0.3">
      <c r="F3460"/>
      <c r="G3460"/>
      <c r="P3460" s="4"/>
    </row>
    <row r="3461" spans="6:16" x14ac:dyDescent="0.3">
      <c r="F3461"/>
      <c r="G3461"/>
      <c r="P3461" s="4"/>
    </row>
    <row r="3462" spans="6:16" x14ac:dyDescent="0.3">
      <c r="F3462"/>
      <c r="G3462"/>
      <c r="P3462" s="4"/>
    </row>
    <row r="3463" spans="6:16" x14ac:dyDescent="0.3">
      <c r="F3463"/>
      <c r="G3463"/>
      <c r="P3463" s="4"/>
    </row>
    <row r="3464" spans="6:16" x14ac:dyDescent="0.3">
      <c r="F3464"/>
      <c r="G3464"/>
      <c r="P3464" s="4"/>
    </row>
    <row r="3465" spans="6:16" x14ac:dyDescent="0.3">
      <c r="F3465"/>
      <c r="G3465"/>
      <c r="P3465" s="4"/>
    </row>
    <row r="3466" spans="6:16" x14ac:dyDescent="0.3">
      <c r="F3466"/>
      <c r="G3466"/>
      <c r="P3466" s="4"/>
    </row>
    <row r="3467" spans="6:16" x14ac:dyDescent="0.3">
      <c r="F3467"/>
      <c r="G3467"/>
      <c r="P3467" s="4"/>
    </row>
    <row r="3468" spans="6:16" x14ac:dyDescent="0.3">
      <c r="F3468"/>
      <c r="G3468"/>
      <c r="P3468" s="4"/>
    </row>
    <row r="3469" spans="6:16" x14ac:dyDescent="0.3">
      <c r="F3469"/>
      <c r="G3469"/>
      <c r="P3469" s="4"/>
    </row>
    <row r="3470" spans="6:16" x14ac:dyDescent="0.3">
      <c r="F3470"/>
      <c r="G3470"/>
      <c r="P3470" s="4"/>
    </row>
    <row r="3471" spans="6:16" x14ac:dyDescent="0.3">
      <c r="F3471"/>
      <c r="G3471"/>
      <c r="P3471" s="4"/>
    </row>
    <row r="3472" spans="6:16" x14ac:dyDescent="0.3">
      <c r="F3472"/>
      <c r="G3472"/>
      <c r="P3472" s="4"/>
    </row>
    <row r="3473" spans="6:16" x14ac:dyDescent="0.3">
      <c r="F3473"/>
      <c r="G3473"/>
      <c r="P3473" s="4"/>
    </row>
    <row r="3474" spans="6:16" x14ac:dyDescent="0.3">
      <c r="F3474"/>
      <c r="G3474"/>
      <c r="P3474" s="4"/>
    </row>
    <row r="3475" spans="6:16" x14ac:dyDescent="0.3">
      <c r="F3475"/>
      <c r="G3475"/>
      <c r="P3475" s="4"/>
    </row>
    <row r="3476" spans="6:16" x14ac:dyDescent="0.3">
      <c r="F3476"/>
      <c r="G3476"/>
      <c r="P3476" s="4"/>
    </row>
    <row r="3477" spans="6:16" x14ac:dyDescent="0.3">
      <c r="F3477"/>
      <c r="G3477"/>
      <c r="P3477" s="4"/>
    </row>
    <row r="3478" spans="6:16" x14ac:dyDescent="0.3">
      <c r="F3478"/>
      <c r="G3478"/>
      <c r="P3478" s="4"/>
    </row>
    <row r="3479" spans="6:16" x14ac:dyDescent="0.3">
      <c r="F3479"/>
      <c r="G3479"/>
      <c r="P3479" s="4"/>
    </row>
    <row r="3480" spans="6:16" x14ac:dyDescent="0.3">
      <c r="F3480"/>
      <c r="G3480"/>
      <c r="P3480" s="4"/>
    </row>
    <row r="3481" spans="6:16" x14ac:dyDescent="0.3">
      <c r="F3481"/>
      <c r="G3481"/>
      <c r="P3481" s="4"/>
    </row>
    <row r="3482" spans="6:16" x14ac:dyDescent="0.3">
      <c r="F3482"/>
      <c r="G3482"/>
      <c r="P3482" s="4"/>
    </row>
    <row r="3483" spans="6:16" x14ac:dyDescent="0.3">
      <c r="F3483"/>
      <c r="G3483"/>
      <c r="P3483" s="4"/>
    </row>
    <row r="3484" spans="6:16" x14ac:dyDescent="0.3">
      <c r="F3484"/>
      <c r="G3484"/>
      <c r="P3484" s="4"/>
    </row>
    <row r="3485" spans="6:16" x14ac:dyDescent="0.3">
      <c r="F3485"/>
      <c r="G3485"/>
      <c r="P3485" s="4"/>
    </row>
    <row r="3486" spans="6:16" x14ac:dyDescent="0.3">
      <c r="F3486"/>
      <c r="G3486"/>
      <c r="P3486" s="4"/>
    </row>
    <row r="3487" spans="6:16" x14ac:dyDescent="0.3">
      <c r="F3487"/>
      <c r="G3487"/>
      <c r="P3487" s="4"/>
    </row>
    <row r="3488" spans="6:16" x14ac:dyDescent="0.3">
      <c r="F3488"/>
      <c r="G3488"/>
      <c r="P3488" s="4"/>
    </row>
    <row r="3489" spans="6:16" x14ac:dyDescent="0.3">
      <c r="F3489"/>
      <c r="G3489"/>
      <c r="P3489" s="4"/>
    </row>
    <row r="3490" spans="6:16" x14ac:dyDescent="0.3">
      <c r="F3490"/>
      <c r="G3490"/>
      <c r="P3490" s="4"/>
    </row>
    <row r="3491" spans="6:16" x14ac:dyDescent="0.3">
      <c r="F3491"/>
      <c r="G3491"/>
      <c r="P3491" s="4"/>
    </row>
    <row r="3492" spans="6:16" x14ac:dyDescent="0.3">
      <c r="F3492"/>
      <c r="G3492"/>
      <c r="P3492" s="4"/>
    </row>
    <row r="3493" spans="6:16" x14ac:dyDescent="0.3">
      <c r="F3493"/>
      <c r="G3493"/>
      <c r="P3493" s="4"/>
    </row>
    <row r="3494" spans="6:16" x14ac:dyDescent="0.3">
      <c r="F3494"/>
      <c r="G3494"/>
      <c r="P3494" s="4"/>
    </row>
    <row r="3495" spans="6:16" x14ac:dyDescent="0.3">
      <c r="F3495"/>
      <c r="G3495"/>
      <c r="P3495" s="4"/>
    </row>
    <row r="3496" spans="6:16" x14ac:dyDescent="0.3">
      <c r="F3496"/>
      <c r="G3496"/>
      <c r="P3496" s="4"/>
    </row>
    <row r="3497" spans="6:16" x14ac:dyDescent="0.3">
      <c r="F3497"/>
      <c r="G3497"/>
      <c r="P3497" s="4"/>
    </row>
    <row r="3498" spans="6:16" x14ac:dyDescent="0.3">
      <c r="F3498"/>
      <c r="G3498"/>
      <c r="P3498" s="4"/>
    </row>
    <row r="3499" spans="6:16" x14ac:dyDescent="0.3">
      <c r="F3499"/>
      <c r="G3499"/>
      <c r="P3499" s="4"/>
    </row>
    <row r="3500" spans="6:16" x14ac:dyDescent="0.3">
      <c r="F3500"/>
      <c r="G3500"/>
      <c r="P3500" s="4"/>
    </row>
    <row r="3501" spans="6:16" x14ac:dyDescent="0.3">
      <c r="F3501"/>
      <c r="G3501"/>
      <c r="P3501" s="4"/>
    </row>
    <row r="3502" spans="6:16" x14ac:dyDescent="0.3">
      <c r="F3502"/>
      <c r="G3502"/>
      <c r="P3502" s="4"/>
    </row>
    <row r="3503" spans="6:16" x14ac:dyDescent="0.3">
      <c r="F3503"/>
      <c r="G3503"/>
      <c r="P3503" s="4"/>
    </row>
    <row r="3504" spans="6:16" x14ac:dyDescent="0.3">
      <c r="F3504"/>
      <c r="G3504"/>
      <c r="P3504" s="4"/>
    </row>
    <row r="3505" spans="6:16" x14ac:dyDescent="0.3">
      <c r="F3505"/>
      <c r="G3505"/>
      <c r="P3505" s="4"/>
    </row>
    <row r="3506" spans="6:16" x14ac:dyDescent="0.3">
      <c r="F3506"/>
      <c r="G3506"/>
      <c r="P3506" s="4"/>
    </row>
    <row r="3507" spans="6:16" x14ac:dyDescent="0.3">
      <c r="F3507"/>
      <c r="G3507"/>
      <c r="P3507" s="4"/>
    </row>
    <row r="3508" spans="6:16" x14ac:dyDescent="0.3">
      <c r="F3508"/>
      <c r="G3508"/>
      <c r="P3508" s="4"/>
    </row>
    <row r="3509" spans="6:16" x14ac:dyDescent="0.3">
      <c r="F3509"/>
      <c r="G3509"/>
      <c r="P3509" s="4"/>
    </row>
    <row r="3510" spans="6:16" x14ac:dyDescent="0.3">
      <c r="F3510"/>
      <c r="G3510"/>
      <c r="P3510" s="4"/>
    </row>
    <row r="3511" spans="6:16" x14ac:dyDescent="0.3">
      <c r="F3511"/>
      <c r="G3511"/>
      <c r="P3511" s="4"/>
    </row>
    <row r="3512" spans="6:16" x14ac:dyDescent="0.3">
      <c r="F3512"/>
      <c r="G3512"/>
      <c r="P3512" s="4"/>
    </row>
    <row r="3513" spans="6:16" x14ac:dyDescent="0.3">
      <c r="F3513"/>
      <c r="G3513"/>
      <c r="P3513" s="4"/>
    </row>
    <row r="3514" spans="6:16" x14ac:dyDescent="0.3">
      <c r="F3514"/>
      <c r="G3514"/>
      <c r="P3514" s="4"/>
    </row>
    <row r="3515" spans="6:16" x14ac:dyDescent="0.3">
      <c r="F3515"/>
      <c r="G3515"/>
      <c r="P3515" s="4"/>
    </row>
    <row r="3516" spans="6:16" x14ac:dyDescent="0.3">
      <c r="F3516"/>
      <c r="G3516"/>
      <c r="P3516" s="4"/>
    </row>
    <row r="3517" spans="6:16" x14ac:dyDescent="0.3">
      <c r="F3517"/>
      <c r="G3517"/>
      <c r="P3517" s="4"/>
    </row>
    <row r="3518" spans="6:16" x14ac:dyDescent="0.3">
      <c r="F3518"/>
      <c r="G3518"/>
      <c r="P3518" s="4"/>
    </row>
    <row r="3519" spans="6:16" x14ac:dyDescent="0.3">
      <c r="F3519"/>
      <c r="G3519"/>
      <c r="P3519" s="4"/>
    </row>
    <row r="3520" spans="6:16" x14ac:dyDescent="0.3">
      <c r="F3520"/>
      <c r="G3520"/>
      <c r="P3520" s="4"/>
    </row>
    <row r="3521" spans="6:16" x14ac:dyDescent="0.3">
      <c r="F3521"/>
      <c r="G3521"/>
      <c r="P3521" s="4"/>
    </row>
    <row r="3522" spans="6:16" x14ac:dyDescent="0.3">
      <c r="F3522"/>
      <c r="G3522"/>
      <c r="P3522" s="4"/>
    </row>
    <row r="3523" spans="6:16" x14ac:dyDescent="0.3">
      <c r="F3523"/>
      <c r="G3523"/>
      <c r="P3523" s="4"/>
    </row>
    <row r="3524" spans="6:16" x14ac:dyDescent="0.3">
      <c r="F3524"/>
      <c r="G3524"/>
      <c r="P3524" s="4"/>
    </row>
    <row r="3525" spans="6:16" x14ac:dyDescent="0.3">
      <c r="F3525"/>
      <c r="G3525"/>
      <c r="P3525" s="4"/>
    </row>
    <row r="3526" spans="6:16" x14ac:dyDescent="0.3">
      <c r="F3526"/>
      <c r="G3526"/>
      <c r="P3526" s="4"/>
    </row>
    <row r="3527" spans="6:16" x14ac:dyDescent="0.3">
      <c r="F3527"/>
      <c r="G3527"/>
      <c r="P3527" s="4"/>
    </row>
    <row r="3528" spans="6:16" x14ac:dyDescent="0.3">
      <c r="F3528"/>
      <c r="G3528"/>
      <c r="P3528" s="4"/>
    </row>
    <row r="3529" spans="6:16" x14ac:dyDescent="0.3">
      <c r="F3529"/>
      <c r="G3529"/>
      <c r="P3529" s="4"/>
    </row>
    <row r="3530" spans="6:16" x14ac:dyDescent="0.3">
      <c r="F3530"/>
      <c r="G3530"/>
      <c r="P3530" s="4"/>
    </row>
    <row r="3531" spans="6:16" x14ac:dyDescent="0.3">
      <c r="F3531"/>
      <c r="G3531"/>
      <c r="P3531" s="4"/>
    </row>
    <row r="3532" spans="6:16" x14ac:dyDescent="0.3">
      <c r="F3532"/>
      <c r="G3532"/>
      <c r="P3532" s="4"/>
    </row>
    <row r="3533" spans="6:16" x14ac:dyDescent="0.3">
      <c r="F3533"/>
      <c r="G3533"/>
      <c r="P3533" s="4"/>
    </row>
    <row r="3534" spans="6:16" x14ac:dyDescent="0.3">
      <c r="F3534"/>
      <c r="G3534"/>
      <c r="P3534" s="4"/>
    </row>
    <row r="3535" spans="6:16" x14ac:dyDescent="0.3">
      <c r="F3535"/>
      <c r="G3535"/>
      <c r="P3535" s="4"/>
    </row>
    <row r="3536" spans="6:16" x14ac:dyDescent="0.3">
      <c r="F3536"/>
      <c r="G3536"/>
      <c r="P3536" s="4"/>
    </row>
    <row r="3537" spans="6:16" x14ac:dyDescent="0.3">
      <c r="F3537"/>
      <c r="G3537"/>
      <c r="P3537" s="4"/>
    </row>
    <row r="3538" spans="6:16" x14ac:dyDescent="0.3">
      <c r="F3538"/>
      <c r="G3538"/>
      <c r="P3538" s="4"/>
    </row>
    <row r="3539" spans="6:16" x14ac:dyDescent="0.3">
      <c r="F3539"/>
      <c r="G3539"/>
      <c r="P3539" s="4"/>
    </row>
    <row r="3540" spans="6:16" x14ac:dyDescent="0.3">
      <c r="F3540"/>
      <c r="G3540"/>
      <c r="P3540" s="4"/>
    </row>
    <row r="3541" spans="6:16" x14ac:dyDescent="0.3">
      <c r="F3541"/>
      <c r="G3541"/>
      <c r="P3541" s="4"/>
    </row>
    <row r="3542" spans="6:16" x14ac:dyDescent="0.3">
      <c r="F3542"/>
      <c r="G3542"/>
      <c r="P3542" s="4"/>
    </row>
    <row r="3543" spans="6:16" x14ac:dyDescent="0.3">
      <c r="F3543"/>
      <c r="G3543"/>
      <c r="P3543" s="4"/>
    </row>
    <row r="3544" spans="6:16" x14ac:dyDescent="0.3">
      <c r="F3544"/>
      <c r="G3544"/>
      <c r="P3544" s="4"/>
    </row>
    <row r="3545" spans="6:16" x14ac:dyDescent="0.3">
      <c r="F3545"/>
      <c r="G3545"/>
      <c r="P3545" s="4"/>
    </row>
    <row r="3546" spans="6:16" x14ac:dyDescent="0.3">
      <c r="F3546"/>
      <c r="G3546"/>
      <c r="P3546" s="4"/>
    </row>
    <row r="3547" spans="6:16" x14ac:dyDescent="0.3">
      <c r="F3547"/>
      <c r="G3547"/>
      <c r="P3547" s="4"/>
    </row>
    <row r="3548" spans="6:16" x14ac:dyDescent="0.3">
      <c r="F3548"/>
      <c r="G3548"/>
      <c r="P3548" s="4"/>
    </row>
    <row r="3549" spans="6:16" x14ac:dyDescent="0.3">
      <c r="F3549"/>
      <c r="G3549"/>
      <c r="P3549" s="4"/>
    </row>
    <row r="3550" spans="6:16" x14ac:dyDescent="0.3">
      <c r="F3550"/>
      <c r="G3550"/>
      <c r="P3550" s="4"/>
    </row>
    <row r="3551" spans="6:16" x14ac:dyDescent="0.3">
      <c r="F3551"/>
      <c r="G3551"/>
      <c r="P3551" s="4"/>
    </row>
    <row r="3552" spans="6:16" x14ac:dyDescent="0.3">
      <c r="F3552"/>
      <c r="G3552"/>
      <c r="P3552" s="4"/>
    </row>
    <row r="3553" spans="6:16" x14ac:dyDescent="0.3">
      <c r="F3553"/>
      <c r="G3553"/>
      <c r="P3553" s="4"/>
    </row>
    <row r="3554" spans="6:16" x14ac:dyDescent="0.3">
      <c r="F3554"/>
      <c r="G3554"/>
      <c r="P3554" s="4"/>
    </row>
    <row r="3555" spans="6:16" x14ac:dyDescent="0.3">
      <c r="F3555"/>
      <c r="G3555"/>
      <c r="P3555" s="4"/>
    </row>
    <row r="3556" spans="6:16" x14ac:dyDescent="0.3">
      <c r="F3556"/>
      <c r="G3556"/>
      <c r="P3556" s="4"/>
    </row>
    <row r="3557" spans="6:16" x14ac:dyDescent="0.3">
      <c r="F3557"/>
      <c r="G3557"/>
      <c r="P3557" s="4"/>
    </row>
    <row r="3558" spans="6:16" x14ac:dyDescent="0.3">
      <c r="F3558"/>
      <c r="G3558"/>
      <c r="P3558" s="4"/>
    </row>
    <row r="3559" spans="6:16" x14ac:dyDescent="0.3">
      <c r="F3559"/>
      <c r="G3559"/>
      <c r="P3559" s="4"/>
    </row>
    <row r="3560" spans="6:16" x14ac:dyDescent="0.3">
      <c r="F3560"/>
      <c r="G3560"/>
      <c r="P3560" s="4"/>
    </row>
    <row r="3561" spans="6:16" x14ac:dyDescent="0.3">
      <c r="F3561"/>
      <c r="G3561"/>
      <c r="P3561" s="4"/>
    </row>
    <row r="3562" spans="6:16" x14ac:dyDescent="0.3">
      <c r="F3562"/>
      <c r="G3562"/>
      <c r="P3562" s="4"/>
    </row>
    <row r="3563" spans="6:16" x14ac:dyDescent="0.3">
      <c r="F3563"/>
      <c r="G3563"/>
      <c r="P3563" s="4"/>
    </row>
    <row r="3564" spans="6:16" x14ac:dyDescent="0.3">
      <c r="F3564"/>
      <c r="G3564"/>
      <c r="P3564" s="4"/>
    </row>
    <row r="3565" spans="6:16" x14ac:dyDescent="0.3">
      <c r="F3565"/>
      <c r="G3565"/>
      <c r="P3565" s="4"/>
    </row>
    <row r="3566" spans="6:16" x14ac:dyDescent="0.3">
      <c r="F3566"/>
      <c r="G3566"/>
      <c r="P3566" s="4"/>
    </row>
    <row r="3567" spans="6:16" x14ac:dyDescent="0.3">
      <c r="F3567"/>
      <c r="G3567"/>
      <c r="P3567" s="4"/>
    </row>
    <row r="3568" spans="6:16" x14ac:dyDescent="0.3">
      <c r="F3568"/>
      <c r="G3568"/>
      <c r="P3568" s="4"/>
    </row>
    <row r="3569" spans="6:16" x14ac:dyDescent="0.3">
      <c r="F3569"/>
      <c r="G3569"/>
      <c r="P3569" s="4"/>
    </row>
    <row r="3570" spans="6:16" x14ac:dyDescent="0.3">
      <c r="F3570"/>
      <c r="G3570"/>
      <c r="P3570" s="4"/>
    </row>
    <row r="3571" spans="6:16" x14ac:dyDescent="0.3">
      <c r="F3571"/>
      <c r="G3571"/>
      <c r="P3571" s="4"/>
    </row>
    <row r="3572" spans="6:16" x14ac:dyDescent="0.3">
      <c r="F3572"/>
      <c r="G3572"/>
      <c r="P3572" s="4"/>
    </row>
    <row r="3573" spans="6:16" x14ac:dyDescent="0.3">
      <c r="F3573"/>
      <c r="G3573"/>
      <c r="P3573" s="4"/>
    </row>
    <row r="3574" spans="6:16" x14ac:dyDescent="0.3">
      <c r="F3574"/>
      <c r="G3574"/>
      <c r="P3574" s="4"/>
    </row>
    <row r="3575" spans="6:16" x14ac:dyDescent="0.3">
      <c r="F3575"/>
      <c r="G3575"/>
      <c r="P3575" s="4"/>
    </row>
    <row r="3576" spans="6:16" x14ac:dyDescent="0.3">
      <c r="F3576"/>
      <c r="G3576"/>
      <c r="P3576" s="4"/>
    </row>
    <row r="3577" spans="6:16" x14ac:dyDescent="0.3">
      <c r="F3577"/>
      <c r="G3577"/>
      <c r="P3577" s="4"/>
    </row>
    <row r="3578" spans="6:16" x14ac:dyDescent="0.3">
      <c r="F3578"/>
      <c r="G3578"/>
      <c r="P3578" s="4"/>
    </row>
    <row r="3579" spans="6:16" x14ac:dyDescent="0.3">
      <c r="F3579"/>
      <c r="G3579"/>
      <c r="P3579" s="4"/>
    </row>
    <row r="3580" spans="6:16" x14ac:dyDescent="0.3">
      <c r="F3580"/>
      <c r="G3580"/>
      <c r="P3580" s="4"/>
    </row>
    <row r="3581" spans="6:16" x14ac:dyDescent="0.3">
      <c r="F3581"/>
      <c r="G3581"/>
      <c r="P3581" s="4"/>
    </row>
    <row r="3582" spans="6:16" x14ac:dyDescent="0.3">
      <c r="F3582"/>
      <c r="G3582"/>
      <c r="P3582" s="4"/>
    </row>
    <row r="3583" spans="6:16" x14ac:dyDescent="0.3">
      <c r="F3583"/>
      <c r="G3583"/>
      <c r="P3583" s="4"/>
    </row>
    <row r="3584" spans="6:16" x14ac:dyDescent="0.3">
      <c r="F3584"/>
      <c r="G3584"/>
      <c r="P3584" s="4"/>
    </row>
    <row r="3585" spans="6:16" x14ac:dyDescent="0.3">
      <c r="F3585"/>
      <c r="G3585"/>
      <c r="P3585" s="4"/>
    </row>
    <row r="3586" spans="6:16" x14ac:dyDescent="0.3">
      <c r="F3586"/>
      <c r="G3586"/>
      <c r="P3586" s="4"/>
    </row>
    <row r="3587" spans="6:16" x14ac:dyDescent="0.3">
      <c r="F3587"/>
      <c r="G3587"/>
      <c r="P3587" s="4"/>
    </row>
    <row r="3588" spans="6:16" x14ac:dyDescent="0.3">
      <c r="F3588"/>
      <c r="G3588"/>
      <c r="P3588" s="4"/>
    </row>
    <row r="3589" spans="6:16" x14ac:dyDescent="0.3">
      <c r="F3589"/>
      <c r="G3589"/>
      <c r="P3589" s="4"/>
    </row>
    <row r="3590" spans="6:16" x14ac:dyDescent="0.3">
      <c r="F3590"/>
      <c r="G3590"/>
      <c r="P3590" s="4"/>
    </row>
    <row r="3591" spans="6:16" x14ac:dyDescent="0.3">
      <c r="F3591"/>
      <c r="G3591"/>
      <c r="P3591" s="4"/>
    </row>
    <row r="3592" spans="6:16" x14ac:dyDescent="0.3">
      <c r="F3592"/>
      <c r="G3592"/>
      <c r="P3592" s="4"/>
    </row>
    <row r="3593" spans="6:16" x14ac:dyDescent="0.3">
      <c r="F3593"/>
      <c r="G3593"/>
      <c r="P3593" s="4"/>
    </row>
    <row r="3594" spans="6:16" x14ac:dyDescent="0.3">
      <c r="F3594"/>
      <c r="G3594"/>
      <c r="P3594" s="4"/>
    </row>
    <row r="3595" spans="6:16" x14ac:dyDescent="0.3">
      <c r="F3595"/>
      <c r="G3595"/>
      <c r="P3595" s="4"/>
    </row>
    <row r="3596" spans="6:16" x14ac:dyDescent="0.3">
      <c r="F3596"/>
      <c r="G3596"/>
      <c r="P3596" s="4"/>
    </row>
    <row r="3597" spans="6:16" x14ac:dyDescent="0.3">
      <c r="F3597"/>
      <c r="G3597"/>
      <c r="P3597" s="4"/>
    </row>
    <row r="3598" spans="6:16" x14ac:dyDescent="0.3">
      <c r="F3598"/>
      <c r="G3598"/>
      <c r="P3598" s="4"/>
    </row>
    <row r="3599" spans="6:16" x14ac:dyDescent="0.3">
      <c r="F3599"/>
      <c r="G3599"/>
      <c r="P3599" s="4"/>
    </row>
    <row r="3600" spans="6:16" x14ac:dyDescent="0.3">
      <c r="F3600"/>
      <c r="G3600"/>
      <c r="P3600" s="4"/>
    </row>
    <row r="3601" spans="6:16" x14ac:dyDescent="0.3">
      <c r="F3601"/>
      <c r="G3601"/>
      <c r="P3601" s="4"/>
    </row>
    <row r="3602" spans="6:16" x14ac:dyDescent="0.3">
      <c r="F3602"/>
      <c r="G3602"/>
      <c r="P3602" s="4"/>
    </row>
    <row r="3603" spans="6:16" x14ac:dyDescent="0.3">
      <c r="F3603"/>
      <c r="G3603"/>
      <c r="P3603" s="4"/>
    </row>
    <row r="3604" spans="6:16" x14ac:dyDescent="0.3">
      <c r="F3604"/>
      <c r="G3604"/>
      <c r="P3604" s="4"/>
    </row>
    <row r="3605" spans="6:16" x14ac:dyDescent="0.3">
      <c r="F3605"/>
      <c r="G3605"/>
      <c r="P3605" s="4"/>
    </row>
    <row r="3606" spans="6:16" x14ac:dyDescent="0.3">
      <c r="F3606"/>
      <c r="G3606"/>
      <c r="P3606" s="4"/>
    </row>
    <row r="3607" spans="6:16" x14ac:dyDescent="0.3">
      <c r="F3607"/>
      <c r="G3607"/>
      <c r="P3607" s="4"/>
    </row>
    <row r="3608" spans="6:16" x14ac:dyDescent="0.3">
      <c r="F3608"/>
      <c r="G3608"/>
      <c r="P3608" s="4"/>
    </row>
    <row r="3609" spans="6:16" x14ac:dyDescent="0.3">
      <c r="F3609"/>
      <c r="G3609"/>
      <c r="P3609" s="4"/>
    </row>
    <row r="3610" spans="6:16" x14ac:dyDescent="0.3">
      <c r="F3610"/>
      <c r="G3610"/>
      <c r="P3610" s="4"/>
    </row>
    <row r="3611" spans="6:16" x14ac:dyDescent="0.3">
      <c r="F3611"/>
      <c r="G3611"/>
      <c r="P3611" s="4"/>
    </row>
    <row r="3612" spans="6:16" x14ac:dyDescent="0.3">
      <c r="F3612"/>
      <c r="G3612"/>
      <c r="P3612" s="4"/>
    </row>
    <row r="3613" spans="6:16" x14ac:dyDescent="0.3">
      <c r="F3613"/>
      <c r="G3613"/>
      <c r="P3613" s="4"/>
    </row>
    <row r="3614" spans="6:16" x14ac:dyDescent="0.3">
      <c r="F3614"/>
      <c r="G3614"/>
      <c r="P3614" s="4"/>
    </row>
    <row r="3615" spans="6:16" x14ac:dyDescent="0.3">
      <c r="F3615"/>
      <c r="G3615"/>
      <c r="P3615" s="4"/>
    </row>
    <row r="3616" spans="6:16" x14ac:dyDescent="0.3">
      <c r="F3616"/>
      <c r="G3616"/>
      <c r="P3616" s="4"/>
    </row>
    <row r="3617" spans="6:16" x14ac:dyDescent="0.3">
      <c r="F3617"/>
      <c r="G3617"/>
      <c r="P3617" s="4"/>
    </row>
    <row r="3618" spans="6:16" x14ac:dyDescent="0.3">
      <c r="F3618"/>
      <c r="G3618"/>
      <c r="P3618" s="4"/>
    </row>
    <row r="3619" spans="6:16" x14ac:dyDescent="0.3">
      <c r="F3619"/>
      <c r="G3619"/>
      <c r="P3619" s="4"/>
    </row>
    <row r="3620" spans="6:16" x14ac:dyDescent="0.3">
      <c r="F3620"/>
      <c r="G3620"/>
      <c r="P3620" s="4"/>
    </row>
    <row r="3621" spans="6:16" x14ac:dyDescent="0.3">
      <c r="F3621"/>
      <c r="G3621"/>
      <c r="P3621" s="4"/>
    </row>
    <row r="3622" spans="6:16" x14ac:dyDescent="0.3">
      <c r="F3622"/>
      <c r="G3622"/>
      <c r="P3622" s="4"/>
    </row>
    <row r="3623" spans="6:16" x14ac:dyDescent="0.3">
      <c r="F3623"/>
      <c r="G3623"/>
      <c r="P3623" s="4"/>
    </row>
    <row r="3624" spans="6:16" x14ac:dyDescent="0.3">
      <c r="F3624"/>
      <c r="G3624"/>
      <c r="P3624" s="4"/>
    </row>
    <row r="3625" spans="6:16" x14ac:dyDescent="0.3">
      <c r="F3625"/>
      <c r="G3625"/>
      <c r="P3625" s="4"/>
    </row>
    <row r="3626" spans="6:16" x14ac:dyDescent="0.3">
      <c r="F3626"/>
      <c r="G3626"/>
      <c r="P3626" s="4"/>
    </row>
    <row r="3627" spans="6:16" x14ac:dyDescent="0.3">
      <c r="F3627"/>
      <c r="G3627"/>
      <c r="P3627" s="4"/>
    </row>
    <row r="3628" spans="6:16" x14ac:dyDescent="0.3">
      <c r="F3628"/>
      <c r="G3628"/>
      <c r="P3628" s="4"/>
    </row>
    <row r="3629" spans="6:16" x14ac:dyDescent="0.3">
      <c r="F3629"/>
      <c r="G3629"/>
      <c r="P3629" s="4"/>
    </row>
    <row r="3630" spans="6:16" x14ac:dyDescent="0.3">
      <c r="F3630"/>
      <c r="G3630"/>
      <c r="P3630" s="4"/>
    </row>
    <row r="3631" spans="6:16" x14ac:dyDescent="0.3">
      <c r="F3631"/>
      <c r="G3631"/>
      <c r="P3631" s="4"/>
    </row>
    <row r="3632" spans="6:16" x14ac:dyDescent="0.3">
      <c r="F3632"/>
      <c r="G3632"/>
      <c r="P3632" s="4"/>
    </row>
    <row r="3633" spans="6:16" x14ac:dyDescent="0.3">
      <c r="F3633"/>
      <c r="G3633"/>
      <c r="P3633" s="4"/>
    </row>
    <row r="3634" spans="6:16" x14ac:dyDescent="0.3">
      <c r="F3634"/>
      <c r="G3634"/>
      <c r="P3634" s="4"/>
    </row>
    <row r="3635" spans="6:16" x14ac:dyDescent="0.3">
      <c r="F3635"/>
      <c r="G3635"/>
      <c r="P3635" s="4"/>
    </row>
    <row r="3636" spans="6:16" x14ac:dyDescent="0.3">
      <c r="F3636"/>
      <c r="G3636"/>
      <c r="P3636" s="4"/>
    </row>
    <row r="3637" spans="6:16" x14ac:dyDescent="0.3">
      <c r="F3637"/>
      <c r="G3637"/>
      <c r="P3637" s="4"/>
    </row>
    <row r="3638" spans="6:16" x14ac:dyDescent="0.3">
      <c r="F3638"/>
      <c r="G3638"/>
      <c r="P3638" s="4"/>
    </row>
    <row r="3639" spans="6:16" x14ac:dyDescent="0.3">
      <c r="F3639"/>
      <c r="G3639"/>
      <c r="P3639" s="4"/>
    </row>
    <row r="3640" spans="6:16" x14ac:dyDescent="0.3">
      <c r="F3640"/>
      <c r="G3640"/>
      <c r="P3640" s="4"/>
    </row>
    <row r="3641" spans="6:16" x14ac:dyDescent="0.3">
      <c r="F3641"/>
      <c r="G3641"/>
      <c r="P3641" s="4"/>
    </row>
    <row r="3642" spans="6:16" x14ac:dyDescent="0.3">
      <c r="F3642"/>
      <c r="G3642"/>
      <c r="P3642" s="4"/>
    </row>
    <row r="3643" spans="6:16" x14ac:dyDescent="0.3">
      <c r="F3643"/>
      <c r="G3643"/>
      <c r="P3643" s="4"/>
    </row>
    <row r="3644" spans="6:16" x14ac:dyDescent="0.3">
      <c r="F3644"/>
      <c r="G3644"/>
      <c r="P3644" s="4"/>
    </row>
    <row r="3645" spans="6:16" x14ac:dyDescent="0.3">
      <c r="F3645"/>
      <c r="G3645"/>
      <c r="P3645" s="4"/>
    </row>
    <row r="3646" spans="6:16" x14ac:dyDescent="0.3">
      <c r="F3646"/>
      <c r="G3646"/>
      <c r="P3646" s="4"/>
    </row>
    <row r="3647" spans="6:16" x14ac:dyDescent="0.3">
      <c r="F3647"/>
      <c r="G3647"/>
      <c r="P3647" s="4"/>
    </row>
    <row r="3648" spans="6:16" x14ac:dyDescent="0.3">
      <c r="F3648"/>
      <c r="G3648"/>
      <c r="P3648" s="4"/>
    </row>
    <row r="3649" spans="6:16" x14ac:dyDescent="0.3">
      <c r="F3649"/>
      <c r="G3649"/>
      <c r="P3649" s="4"/>
    </row>
    <row r="3650" spans="6:16" x14ac:dyDescent="0.3">
      <c r="F3650"/>
      <c r="G3650"/>
      <c r="P3650" s="4"/>
    </row>
    <row r="3651" spans="6:16" x14ac:dyDescent="0.3">
      <c r="F3651"/>
      <c r="G3651"/>
      <c r="P3651" s="4"/>
    </row>
    <row r="3652" spans="6:16" x14ac:dyDescent="0.3">
      <c r="F3652"/>
      <c r="G3652"/>
      <c r="P3652" s="4"/>
    </row>
    <row r="3653" spans="6:16" x14ac:dyDescent="0.3">
      <c r="F3653"/>
      <c r="G3653"/>
      <c r="P3653" s="4"/>
    </row>
    <row r="3654" spans="6:16" x14ac:dyDescent="0.3">
      <c r="F3654"/>
      <c r="G3654"/>
      <c r="P3654" s="4"/>
    </row>
    <row r="3655" spans="6:16" x14ac:dyDescent="0.3">
      <c r="F3655"/>
      <c r="G3655"/>
      <c r="P3655" s="4"/>
    </row>
    <row r="3656" spans="6:16" x14ac:dyDescent="0.3">
      <c r="F3656"/>
      <c r="G3656"/>
      <c r="P3656" s="4"/>
    </row>
    <row r="3657" spans="6:16" x14ac:dyDescent="0.3">
      <c r="F3657"/>
      <c r="G3657"/>
      <c r="P3657" s="4"/>
    </row>
    <row r="3658" spans="6:16" x14ac:dyDescent="0.3">
      <c r="F3658"/>
      <c r="G3658"/>
      <c r="P3658" s="4"/>
    </row>
    <row r="3659" spans="6:16" x14ac:dyDescent="0.3">
      <c r="F3659"/>
      <c r="G3659"/>
      <c r="P3659" s="4"/>
    </row>
    <row r="3660" spans="6:16" x14ac:dyDescent="0.3">
      <c r="F3660"/>
      <c r="G3660"/>
      <c r="P3660" s="4"/>
    </row>
    <row r="3661" spans="6:16" x14ac:dyDescent="0.3">
      <c r="F3661"/>
      <c r="G3661"/>
      <c r="P3661" s="4"/>
    </row>
    <row r="3662" spans="6:16" x14ac:dyDescent="0.3">
      <c r="F3662"/>
      <c r="G3662"/>
      <c r="P3662" s="4"/>
    </row>
    <row r="3663" spans="6:16" x14ac:dyDescent="0.3">
      <c r="F3663"/>
      <c r="G3663"/>
      <c r="P3663" s="4"/>
    </row>
    <row r="3664" spans="6:16" x14ac:dyDescent="0.3">
      <c r="F3664"/>
      <c r="G3664"/>
      <c r="P3664" s="4"/>
    </row>
    <row r="3665" spans="6:16" x14ac:dyDescent="0.3">
      <c r="F3665"/>
      <c r="G3665"/>
      <c r="P3665" s="4"/>
    </row>
    <row r="3666" spans="6:16" x14ac:dyDescent="0.3">
      <c r="F3666"/>
      <c r="G3666"/>
      <c r="P3666" s="4"/>
    </row>
    <row r="3667" spans="6:16" x14ac:dyDescent="0.3">
      <c r="F3667"/>
      <c r="G3667"/>
      <c r="P3667" s="4"/>
    </row>
    <row r="3668" spans="6:16" x14ac:dyDescent="0.3">
      <c r="F3668"/>
      <c r="G3668"/>
      <c r="P3668" s="4"/>
    </row>
    <row r="3669" spans="6:16" x14ac:dyDescent="0.3">
      <c r="F3669"/>
      <c r="G3669"/>
      <c r="P3669" s="4"/>
    </row>
    <row r="3670" spans="6:16" x14ac:dyDescent="0.3">
      <c r="F3670"/>
      <c r="G3670"/>
      <c r="P3670" s="4"/>
    </row>
    <row r="3671" spans="6:16" x14ac:dyDescent="0.3">
      <c r="F3671"/>
      <c r="G3671"/>
      <c r="P3671" s="4"/>
    </row>
    <row r="3672" spans="6:16" x14ac:dyDescent="0.3">
      <c r="F3672"/>
      <c r="G3672"/>
      <c r="P3672" s="4"/>
    </row>
    <row r="3673" spans="6:16" x14ac:dyDescent="0.3">
      <c r="F3673"/>
      <c r="G3673"/>
      <c r="P3673" s="4"/>
    </row>
    <row r="3674" spans="6:16" x14ac:dyDescent="0.3">
      <c r="F3674"/>
      <c r="G3674"/>
      <c r="P3674" s="4"/>
    </row>
    <row r="3675" spans="6:16" x14ac:dyDescent="0.3">
      <c r="F3675"/>
      <c r="G3675"/>
      <c r="P3675" s="4"/>
    </row>
    <row r="3676" spans="6:16" x14ac:dyDescent="0.3">
      <c r="F3676"/>
      <c r="G3676"/>
      <c r="P3676" s="4"/>
    </row>
    <row r="3677" spans="6:16" x14ac:dyDescent="0.3">
      <c r="F3677"/>
      <c r="G3677"/>
      <c r="P3677" s="4"/>
    </row>
    <row r="3678" spans="6:16" x14ac:dyDescent="0.3">
      <c r="F3678"/>
      <c r="G3678"/>
      <c r="P3678" s="4"/>
    </row>
    <row r="3679" spans="6:16" x14ac:dyDescent="0.3">
      <c r="F3679"/>
      <c r="G3679"/>
      <c r="P3679" s="4"/>
    </row>
    <row r="3680" spans="6:16" x14ac:dyDescent="0.3">
      <c r="F3680"/>
      <c r="G3680"/>
      <c r="P3680" s="4"/>
    </row>
    <row r="3681" spans="6:16" x14ac:dyDescent="0.3">
      <c r="F3681"/>
      <c r="G3681"/>
      <c r="P3681" s="4"/>
    </row>
    <row r="3682" spans="6:16" x14ac:dyDescent="0.3">
      <c r="F3682"/>
      <c r="G3682"/>
      <c r="P3682" s="4"/>
    </row>
    <row r="3683" spans="6:16" x14ac:dyDescent="0.3">
      <c r="F3683"/>
      <c r="G3683"/>
      <c r="P3683" s="4"/>
    </row>
    <row r="3684" spans="6:16" x14ac:dyDescent="0.3">
      <c r="F3684"/>
      <c r="G3684"/>
      <c r="P3684" s="4"/>
    </row>
    <row r="3685" spans="6:16" x14ac:dyDescent="0.3">
      <c r="F3685"/>
      <c r="G3685"/>
      <c r="P3685" s="4"/>
    </row>
    <row r="3686" spans="6:16" x14ac:dyDescent="0.3">
      <c r="F3686"/>
      <c r="G3686"/>
      <c r="P3686" s="4"/>
    </row>
    <row r="3687" spans="6:16" x14ac:dyDescent="0.3">
      <c r="F3687"/>
      <c r="G3687"/>
      <c r="P3687" s="4"/>
    </row>
    <row r="3688" spans="6:16" x14ac:dyDescent="0.3">
      <c r="F3688"/>
      <c r="G3688"/>
      <c r="P3688" s="4"/>
    </row>
    <row r="3689" spans="6:16" x14ac:dyDescent="0.3">
      <c r="F3689"/>
      <c r="G3689"/>
      <c r="P3689" s="4"/>
    </row>
    <row r="3690" spans="6:16" x14ac:dyDescent="0.3">
      <c r="F3690"/>
      <c r="G3690"/>
      <c r="P3690" s="4"/>
    </row>
    <row r="3691" spans="6:16" x14ac:dyDescent="0.3">
      <c r="F3691"/>
      <c r="G3691"/>
      <c r="P3691" s="4"/>
    </row>
    <row r="3692" spans="6:16" x14ac:dyDescent="0.3">
      <c r="F3692"/>
      <c r="G3692"/>
      <c r="P3692" s="4"/>
    </row>
    <row r="3693" spans="6:16" x14ac:dyDescent="0.3">
      <c r="F3693"/>
      <c r="G3693"/>
      <c r="P3693" s="4"/>
    </row>
    <row r="3694" spans="6:16" x14ac:dyDescent="0.3">
      <c r="F3694"/>
      <c r="G3694"/>
      <c r="P3694" s="4"/>
    </row>
    <row r="3695" spans="6:16" x14ac:dyDescent="0.3">
      <c r="F3695"/>
      <c r="G3695"/>
      <c r="P3695" s="4"/>
    </row>
    <row r="3696" spans="6:16" x14ac:dyDescent="0.3">
      <c r="F3696"/>
      <c r="G3696"/>
      <c r="P3696" s="4"/>
    </row>
    <row r="3697" spans="6:16" x14ac:dyDescent="0.3">
      <c r="F3697"/>
      <c r="G3697"/>
      <c r="P3697" s="4"/>
    </row>
    <row r="3698" spans="6:16" x14ac:dyDescent="0.3">
      <c r="F3698"/>
      <c r="G3698"/>
      <c r="P3698" s="4"/>
    </row>
    <row r="3699" spans="6:16" x14ac:dyDescent="0.3">
      <c r="F3699"/>
      <c r="G3699"/>
      <c r="P3699" s="4"/>
    </row>
    <row r="3700" spans="6:16" x14ac:dyDescent="0.3">
      <c r="F3700"/>
      <c r="G3700"/>
      <c r="P3700" s="4"/>
    </row>
    <row r="3701" spans="6:16" x14ac:dyDescent="0.3">
      <c r="F3701"/>
      <c r="G3701"/>
      <c r="P3701" s="4"/>
    </row>
    <row r="3702" spans="6:16" x14ac:dyDescent="0.3">
      <c r="F3702"/>
      <c r="G3702"/>
      <c r="P3702" s="4"/>
    </row>
    <row r="3703" spans="6:16" x14ac:dyDescent="0.3">
      <c r="F3703"/>
      <c r="G3703"/>
      <c r="P3703" s="4"/>
    </row>
    <row r="3704" spans="6:16" x14ac:dyDescent="0.3">
      <c r="F3704"/>
      <c r="G3704"/>
      <c r="P3704" s="4"/>
    </row>
    <row r="3705" spans="6:16" x14ac:dyDescent="0.3">
      <c r="F3705"/>
      <c r="G3705"/>
      <c r="P3705" s="4"/>
    </row>
    <row r="3706" spans="6:16" x14ac:dyDescent="0.3">
      <c r="F3706"/>
      <c r="G3706"/>
      <c r="P3706" s="4"/>
    </row>
    <row r="3707" spans="6:16" x14ac:dyDescent="0.3">
      <c r="F3707"/>
      <c r="G3707"/>
      <c r="P3707" s="4"/>
    </row>
    <row r="3708" spans="6:16" x14ac:dyDescent="0.3">
      <c r="F3708"/>
      <c r="G3708"/>
      <c r="P3708" s="4"/>
    </row>
    <row r="3709" spans="6:16" x14ac:dyDescent="0.3">
      <c r="F3709"/>
      <c r="G3709"/>
      <c r="P3709" s="4"/>
    </row>
    <row r="3710" spans="6:16" x14ac:dyDescent="0.3">
      <c r="F3710"/>
      <c r="G3710"/>
      <c r="P3710" s="4"/>
    </row>
    <row r="3711" spans="6:16" x14ac:dyDescent="0.3">
      <c r="F3711"/>
      <c r="G3711"/>
      <c r="P3711" s="4"/>
    </row>
    <row r="3712" spans="6:16" x14ac:dyDescent="0.3">
      <c r="F3712"/>
      <c r="G3712"/>
      <c r="P3712" s="4"/>
    </row>
    <row r="3713" spans="6:16" x14ac:dyDescent="0.3">
      <c r="F3713"/>
      <c r="G3713"/>
      <c r="P3713" s="4"/>
    </row>
    <row r="3714" spans="6:16" x14ac:dyDescent="0.3">
      <c r="F3714"/>
      <c r="G3714"/>
      <c r="P3714" s="4"/>
    </row>
    <row r="3715" spans="6:16" x14ac:dyDescent="0.3">
      <c r="F3715"/>
      <c r="G3715"/>
      <c r="P3715" s="4"/>
    </row>
    <row r="3716" spans="6:16" x14ac:dyDescent="0.3">
      <c r="F3716"/>
      <c r="G3716"/>
      <c r="P3716" s="4"/>
    </row>
    <row r="3717" spans="6:16" x14ac:dyDescent="0.3">
      <c r="F3717"/>
      <c r="G3717"/>
      <c r="P3717" s="4"/>
    </row>
    <row r="3718" spans="6:16" x14ac:dyDescent="0.3">
      <c r="F3718"/>
      <c r="G3718"/>
      <c r="P3718" s="4"/>
    </row>
    <row r="3719" spans="6:16" x14ac:dyDescent="0.3">
      <c r="F3719"/>
      <c r="G3719"/>
      <c r="P3719" s="4"/>
    </row>
    <row r="3720" spans="6:16" x14ac:dyDescent="0.3">
      <c r="F3720"/>
      <c r="G3720"/>
      <c r="P3720" s="4"/>
    </row>
    <row r="3721" spans="6:16" x14ac:dyDescent="0.3">
      <c r="F3721"/>
      <c r="G3721"/>
      <c r="P3721" s="4"/>
    </row>
    <row r="3722" spans="6:16" x14ac:dyDescent="0.3">
      <c r="F3722"/>
      <c r="G3722"/>
      <c r="P3722" s="4"/>
    </row>
    <row r="3723" spans="6:16" x14ac:dyDescent="0.3">
      <c r="F3723"/>
      <c r="G3723"/>
      <c r="P3723" s="4"/>
    </row>
    <row r="3724" spans="6:16" x14ac:dyDescent="0.3">
      <c r="F3724"/>
      <c r="G3724"/>
      <c r="P3724" s="4"/>
    </row>
    <row r="3725" spans="6:16" x14ac:dyDescent="0.3">
      <c r="F3725"/>
      <c r="G3725"/>
      <c r="P3725" s="4"/>
    </row>
    <row r="3726" spans="6:16" x14ac:dyDescent="0.3">
      <c r="F3726"/>
      <c r="G3726"/>
      <c r="P3726" s="4"/>
    </row>
    <row r="3727" spans="6:16" x14ac:dyDescent="0.3">
      <c r="F3727"/>
      <c r="G3727"/>
      <c r="P3727" s="4"/>
    </row>
    <row r="3728" spans="6:16" x14ac:dyDescent="0.3">
      <c r="F3728"/>
      <c r="G3728"/>
      <c r="P3728" s="4"/>
    </row>
    <row r="3729" spans="6:16" x14ac:dyDescent="0.3">
      <c r="F3729"/>
      <c r="G3729"/>
      <c r="P3729" s="4"/>
    </row>
    <row r="3730" spans="6:16" x14ac:dyDescent="0.3">
      <c r="F3730"/>
      <c r="G3730"/>
      <c r="P3730" s="4"/>
    </row>
    <row r="3731" spans="6:16" x14ac:dyDescent="0.3">
      <c r="F3731"/>
      <c r="G3731"/>
      <c r="P3731" s="4"/>
    </row>
    <row r="3732" spans="6:16" x14ac:dyDescent="0.3">
      <c r="F3732"/>
      <c r="G3732"/>
      <c r="P3732" s="4"/>
    </row>
    <row r="3733" spans="6:16" x14ac:dyDescent="0.3">
      <c r="F3733"/>
      <c r="G3733"/>
      <c r="P3733" s="4"/>
    </row>
    <row r="3734" spans="6:16" x14ac:dyDescent="0.3">
      <c r="F3734"/>
      <c r="G3734"/>
      <c r="P3734" s="4"/>
    </row>
    <row r="3735" spans="6:16" x14ac:dyDescent="0.3">
      <c r="F3735"/>
      <c r="G3735"/>
      <c r="P3735" s="4"/>
    </row>
    <row r="3736" spans="6:16" x14ac:dyDescent="0.3">
      <c r="F3736"/>
      <c r="G3736"/>
      <c r="P3736" s="4"/>
    </row>
    <row r="3737" spans="6:16" x14ac:dyDescent="0.3">
      <c r="F3737"/>
      <c r="G3737"/>
      <c r="P3737" s="4"/>
    </row>
    <row r="3738" spans="6:16" x14ac:dyDescent="0.3">
      <c r="F3738"/>
      <c r="G3738"/>
      <c r="P3738" s="4"/>
    </row>
    <row r="3739" spans="6:16" x14ac:dyDescent="0.3">
      <c r="F3739"/>
      <c r="G3739"/>
      <c r="P3739" s="4"/>
    </row>
    <row r="3740" spans="6:16" x14ac:dyDescent="0.3">
      <c r="F3740"/>
      <c r="G3740"/>
      <c r="P3740" s="4"/>
    </row>
    <row r="3741" spans="6:16" x14ac:dyDescent="0.3">
      <c r="F3741"/>
      <c r="G3741"/>
      <c r="P3741" s="4"/>
    </row>
    <row r="3742" spans="6:16" x14ac:dyDescent="0.3">
      <c r="F3742"/>
      <c r="G3742"/>
      <c r="P3742" s="4"/>
    </row>
    <row r="3743" spans="6:16" x14ac:dyDescent="0.3">
      <c r="F3743"/>
      <c r="G3743"/>
      <c r="P3743" s="4"/>
    </row>
    <row r="3744" spans="6:16" x14ac:dyDescent="0.3">
      <c r="F3744"/>
      <c r="G3744"/>
      <c r="P3744" s="4"/>
    </row>
    <row r="3745" spans="6:16" x14ac:dyDescent="0.3">
      <c r="F3745"/>
      <c r="G3745"/>
      <c r="P3745" s="4"/>
    </row>
    <row r="3746" spans="6:16" x14ac:dyDescent="0.3">
      <c r="F3746"/>
      <c r="G3746"/>
      <c r="P3746" s="4"/>
    </row>
    <row r="3747" spans="6:16" x14ac:dyDescent="0.3">
      <c r="F3747"/>
      <c r="G3747"/>
      <c r="P3747" s="4"/>
    </row>
    <row r="3748" spans="6:16" x14ac:dyDescent="0.3">
      <c r="F3748"/>
      <c r="G3748"/>
      <c r="P3748" s="4"/>
    </row>
    <row r="3749" spans="6:16" x14ac:dyDescent="0.3">
      <c r="F3749"/>
      <c r="G3749"/>
      <c r="P3749" s="4"/>
    </row>
    <row r="3750" spans="6:16" x14ac:dyDescent="0.3">
      <c r="F3750"/>
      <c r="G3750"/>
      <c r="P3750" s="4"/>
    </row>
    <row r="3751" spans="6:16" x14ac:dyDescent="0.3">
      <c r="F3751"/>
      <c r="G3751"/>
      <c r="P3751" s="4"/>
    </row>
    <row r="3752" spans="6:16" x14ac:dyDescent="0.3">
      <c r="F3752"/>
      <c r="G3752"/>
      <c r="P3752" s="4"/>
    </row>
    <row r="3753" spans="6:16" x14ac:dyDescent="0.3">
      <c r="F3753"/>
      <c r="G3753"/>
      <c r="P3753" s="4"/>
    </row>
    <row r="3754" spans="6:16" x14ac:dyDescent="0.3">
      <c r="F3754"/>
      <c r="G3754"/>
      <c r="P3754" s="4"/>
    </row>
    <row r="3755" spans="6:16" x14ac:dyDescent="0.3">
      <c r="F3755"/>
      <c r="G3755"/>
      <c r="P3755" s="4"/>
    </row>
    <row r="3756" spans="6:16" x14ac:dyDescent="0.3">
      <c r="F3756"/>
      <c r="G3756"/>
      <c r="P3756" s="4"/>
    </row>
    <row r="3757" spans="6:16" x14ac:dyDescent="0.3">
      <c r="F3757"/>
      <c r="G3757"/>
      <c r="P3757" s="4"/>
    </row>
    <row r="3758" spans="6:16" x14ac:dyDescent="0.3">
      <c r="F3758"/>
      <c r="G3758"/>
      <c r="P3758" s="4"/>
    </row>
    <row r="3759" spans="6:16" x14ac:dyDescent="0.3">
      <c r="F3759"/>
      <c r="G3759"/>
      <c r="P3759" s="4"/>
    </row>
    <row r="3760" spans="6:16" x14ac:dyDescent="0.3">
      <c r="F3760"/>
      <c r="G3760"/>
      <c r="P3760" s="4"/>
    </row>
    <row r="3761" spans="6:16" x14ac:dyDescent="0.3">
      <c r="F3761"/>
      <c r="G3761"/>
      <c r="P3761" s="4"/>
    </row>
    <row r="3762" spans="6:16" x14ac:dyDescent="0.3">
      <c r="F3762"/>
      <c r="G3762"/>
      <c r="P3762" s="4"/>
    </row>
    <row r="3763" spans="6:16" x14ac:dyDescent="0.3">
      <c r="F3763"/>
      <c r="G3763"/>
      <c r="P3763" s="4"/>
    </row>
    <row r="3764" spans="6:16" x14ac:dyDescent="0.3">
      <c r="F3764"/>
      <c r="G3764"/>
      <c r="P3764" s="4"/>
    </row>
    <row r="3765" spans="6:16" x14ac:dyDescent="0.3">
      <c r="F3765"/>
      <c r="G3765"/>
      <c r="P3765" s="4"/>
    </row>
    <row r="3766" spans="6:16" x14ac:dyDescent="0.3">
      <c r="F3766"/>
      <c r="G3766"/>
      <c r="P3766" s="4"/>
    </row>
    <row r="3767" spans="6:16" x14ac:dyDescent="0.3">
      <c r="F3767"/>
      <c r="G3767"/>
      <c r="P3767" s="4"/>
    </row>
    <row r="3768" spans="6:16" x14ac:dyDescent="0.3">
      <c r="F3768"/>
      <c r="G3768"/>
      <c r="P3768" s="4"/>
    </row>
    <row r="3769" spans="6:16" x14ac:dyDescent="0.3">
      <c r="F3769"/>
      <c r="G3769"/>
      <c r="P3769" s="4"/>
    </row>
    <row r="3770" spans="6:16" x14ac:dyDescent="0.3">
      <c r="F3770"/>
      <c r="G3770"/>
      <c r="P3770" s="4"/>
    </row>
    <row r="3771" spans="6:16" x14ac:dyDescent="0.3">
      <c r="F3771"/>
      <c r="G3771"/>
      <c r="P3771" s="4"/>
    </row>
    <row r="3772" spans="6:16" x14ac:dyDescent="0.3">
      <c r="F3772"/>
      <c r="G3772"/>
      <c r="P3772" s="4"/>
    </row>
    <row r="3773" spans="6:16" x14ac:dyDescent="0.3">
      <c r="F3773"/>
      <c r="G3773"/>
      <c r="P3773" s="4"/>
    </row>
    <row r="3774" spans="6:16" x14ac:dyDescent="0.3">
      <c r="F3774"/>
      <c r="G3774"/>
      <c r="P3774" s="4"/>
    </row>
    <row r="3775" spans="6:16" x14ac:dyDescent="0.3">
      <c r="F3775"/>
      <c r="G3775"/>
      <c r="P3775" s="4"/>
    </row>
    <row r="3776" spans="6:16" x14ac:dyDescent="0.3">
      <c r="F3776"/>
      <c r="G3776"/>
      <c r="P3776" s="4"/>
    </row>
    <row r="3777" spans="6:16" x14ac:dyDescent="0.3">
      <c r="F3777"/>
      <c r="G3777"/>
      <c r="P3777" s="4"/>
    </row>
    <row r="3778" spans="6:16" x14ac:dyDescent="0.3">
      <c r="F3778"/>
      <c r="G3778"/>
      <c r="P3778" s="4"/>
    </row>
    <row r="3779" spans="6:16" x14ac:dyDescent="0.3">
      <c r="F3779"/>
      <c r="G3779"/>
      <c r="P3779" s="4"/>
    </row>
    <row r="3780" spans="6:16" x14ac:dyDescent="0.3">
      <c r="F3780"/>
      <c r="G3780"/>
    </row>
    <row r="3781" spans="6:16" x14ac:dyDescent="0.3">
      <c r="F3781"/>
      <c r="G3781"/>
    </row>
    <row r="3782" spans="6:16" x14ac:dyDescent="0.3">
      <c r="F3782"/>
      <c r="G3782"/>
    </row>
    <row r="3783" spans="6:16" x14ac:dyDescent="0.3">
      <c r="F3783"/>
      <c r="G3783"/>
    </row>
    <row r="3784" spans="6:16" x14ac:dyDescent="0.3">
      <c r="F3784"/>
      <c r="G3784"/>
    </row>
    <row r="3785" spans="6:16" x14ac:dyDescent="0.3">
      <c r="F3785"/>
      <c r="G3785"/>
    </row>
    <row r="3786" spans="6:16" x14ac:dyDescent="0.3">
      <c r="F3786"/>
      <c r="G3786"/>
    </row>
    <row r="3787" spans="6:16" x14ac:dyDescent="0.3">
      <c r="F3787"/>
      <c r="G3787"/>
    </row>
    <row r="3788" spans="6:16" x14ac:dyDescent="0.3">
      <c r="F3788"/>
      <c r="G3788"/>
    </row>
    <row r="3789" spans="6:16" x14ac:dyDescent="0.3">
      <c r="F3789"/>
      <c r="G3789"/>
    </row>
    <row r="3790" spans="6:16" x14ac:dyDescent="0.3">
      <c r="F3790"/>
      <c r="G3790"/>
    </row>
  </sheetData>
  <sheetProtection algorithmName="SHA-512" hashValue="hD+hGGu4G1Pu9RQX0f5vnl371ZYhjwPJR7JpJjAOecRyaOxr+8rDOQ6tycGhz/SD4mIu0kkZ4M7dl4ReIgrjnA==" saltValue="/Jida0BKpt1GMxaVfWoCRA==" spinCount="100000" sheet="1" objects="1" scenarios="1"/>
  <pageMargins left="0.7" right="0.7" top="0.75" bottom="0.75" header="0.3" footer="0.3"/>
  <pageSetup orientation="portrait" r:id="rId1"/>
  <drawing r:id="rId2"/>
  <tableParts count="4">
    <tablePart r:id="rId3"/>
    <tablePart r:id="rId4"/>
    <tablePart r:id="rId5"/>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F042-574D-4C2B-9BC9-692510407B4D}">
  <sheetPr>
    <tabColor rgb="FFFFC000"/>
  </sheetPr>
  <dimension ref="B39:C45"/>
  <sheetViews>
    <sheetView showGridLines="0" workbookViewId="0">
      <selection activeCell="B7" sqref="B7"/>
    </sheetView>
  </sheetViews>
  <sheetFormatPr defaultRowHeight="14.4" x14ac:dyDescent="0.3"/>
  <cols>
    <col min="2" max="2" width="23.33203125" customWidth="1"/>
    <col min="3" max="3" width="14.77734375" bestFit="1" customWidth="1"/>
  </cols>
  <sheetData>
    <row r="39" spans="2:3" x14ac:dyDescent="0.3">
      <c r="B39" s="52" t="s">
        <v>18</v>
      </c>
      <c r="C39" s="57" t="s">
        <v>138</v>
      </c>
    </row>
    <row r="40" spans="2:3" ht="127.2" customHeight="1" x14ac:dyDescent="0.3">
      <c r="C40" t="s">
        <v>22</v>
      </c>
    </row>
    <row r="41" spans="2:3" ht="123" customHeight="1" x14ac:dyDescent="0.3">
      <c r="C41" t="s">
        <v>25</v>
      </c>
    </row>
    <row r="42" spans="2:3" ht="139.80000000000001" customHeight="1" x14ac:dyDescent="0.3">
      <c r="C42" t="s">
        <v>21</v>
      </c>
    </row>
    <row r="43" spans="2:3" ht="136.19999999999999" customHeight="1" x14ac:dyDescent="0.3">
      <c r="C43" t="s">
        <v>23</v>
      </c>
    </row>
    <row r="44" spans="2:3" ht="138.6" customHeight="1" x14ac:dyDescent="0.3">
      <c r="C44" t="s">
        <v>20</v>
      </c>
    </row>
    <row r="45" spans="2:3" ht="136.19999999999999" customHeight="1" x14ac:dyDescent="0.3">
      <c r="C45" t="s">
        <v>19</v>
      </c>
    </row>
  </sheetData>
  <sheetProtection algorithmName="SHA-512" hashValue="9Y3ih9Kk10UIl+ngppHHQCwmk3Q7AG4N6YXn2xlrGKtseEdwXZj1K+jWl4++0iWVXCGKQmcUnhMBMFWplN8meg==" saltValue="UccUmdw5s7NVozp3V4RIMQ==" spinCount="100000" sheet="1" objects="1" scenarios="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566FA-3C74-4336-8172-EFD9138DDC5B}">
  <sheetPr>
    <tabColor theme="4"/>
  </sheetPr>
  <dimension ref="A1:BE167"/>
  <sheetViews>
    <sheetView zoomScale="78" zoomScaleNormal="100" workbookViewId="0">
      <selection activeCell="B6" sqref="B6"/>
    </sheetView>
  </sheetViews>
  <sheetFormatPr defaultRowHeight="14.4" x14ac:dyDescent="0.3"/>
  <cols>
    <col min="2" max="2" width="18.88671875" customWidth="1"/>
    <col min="3" max="3" width="20.21875" bestFit="1" customWidth="1"/>
    <col min="4" max="4" width="14.77734375" bestFit="1" customWidth="1"/>
    <col min="5" max="5" width="13.21875" bestFit="1" customWidth="1"/>
    <col min="6" max="6" width="13.109375" bestFit="1" customWidth="1"/>
    <col min="7" max="7" width="14.77734375" bestFit="1" customWidth="1"/>
    <col min="8" max="8" width="13.21875" bestFit="1" customWidth="1"/>
    <col min="9" max="9" width="14.77734375" bestFit="1" customWidth="1"/>
    <col min="10" max="10" width="15.109375" bestFit="1" customWidth="1"/>
    <col min="11" max="11" width="10.88671875" bestFit="1" customWidth="1"/>
    <col min="12" max="12" width="14.77734375" bestFit="1" customWidth="1"/>
    <col min="13" max="13" width="9" bestFit="1" customWidth="1"/>
    <col min="14" max="14" width="9.77734375" bestFit="1" customWidth="1"/>
    <col min="15" max="15" width="21.109375" bestFit="1" customWidth="1"/>
    <col min="16" max="16" width="16.109375" bestFit="1" customWidth="1"/>
    <col min="17" max="17" width="16.21875" bestFit="1" customWidth="1"/>
    <col min="18" max="18" width="20.21875" customWidth="1"/>
    <col min="19" max="19" width="13.21875" bestFit="1" customWidth="1"/>
    <col min="20" max="20" width="15.33203125" bestFit="1" customWidth="1"/>
    <col min="21" max="21" width="13.109375" customWidth="1"/>
    <col min="22" max="22" width="12.33203125" bestFit="1" customWidth="1"/>
    <col min="23" max="23" width="12.6640625" bestFit="1" customWidth="1"/>
    <col min="24" max="24" width="17.33203125" bestFit="1" customWidth="1"/>
    <col min="25" max="25" width="12.77734375" bestFit="1" customWidth="1"/>
    <col min="26" max="26" width="10.77734375" bestFit="1" customWidth="1"/>
    <col min="27" max="27" width="16.77734375" bestFit="1" customWidth="1"/>
    <col min="28" max="28" width="10.6640625" bestFit="1" customWidth="1"/>
    <col min="29" max="29" width="24.44140625" bestFit="1" customWidth="1"/>
    <col min="30" max="30" width="14.44140625" bestFit="1" customWidth="1"/>
    <col min="31" max="31" width="14.88671875" bestFit="1" customWidth="1"/>
    <col min="32" max="37" width="10.77734375" bestFit="1" customWidth="1"/>
    <col min="38" max="45" width="10.44140625" bestFit="1" customWidth="1"/>
    <col min="46" max="46" width="10.77734375" bestFit="1" customWidth="1"/>
    <col min="48" max="48" width="10.6640625" bestFit="1" customWidth="1"/>
    <col min="51" max="51" width="10.6640625" bestFit="1" customWidth="1"/>
  </cols>
  <sheetData>
    <row r="1" spans="3:14" ht="14.4" customHeight="1" x14ac:dyDescent="0.3"/>
    <row r="3" spans="3:14" x14ac:dyDescent="0.3">
      <c r="F3" s="159" t="s">
        <v>131</v>
      </c>
      <c r="G3" s="159"/>
      <c r="K3" s="159" t="s">
        <v>132</v>
      </c>
      <c r="L3" s="159"/>
    </row>
    <row r="4" spans="3:14" x14ac:dyDescent="0.3">
      <c r="C4" s="19"/>
    </row>
    <row r="5" spans="3:14" x14ac:dyDescent="0.3">
      <c r="E5" s="46" t="s">
        <v>101</v>
      </c>
      <c r="F5" s="33" t="s">
        <v>102</v>
      </c>
      <c r="G5" s="33" t="s">
        <v>103</v>
      </c>
      <c r="H5" s="23" t="s">
        <v>104</v>
      </c>
      <c r="J5" s="46" t="s">
        <v>105</v>
      </c>
      <c r="K5" s="22" t="s">
        <v>106</v>
      </c>
      <c r="L5" s="22" t="s">
        <v>212</v>
      </c>
      <c r="M5" s="33" t="s">
        <v>105</v>
      </c>
      <c r="N5" s="47" t="s">
        <v>106</v>
      </c>
    </row>
    <row r="6" spans="3:14" x14ac:dyDescent="0.3">
      <c r="E6" s="28" t="s">
        <v>80</v>
      </c>
      <c r="F6">
        <f>$H$21</f>
        <v>20953</v>
      </c>
      <c r="G6">
        <f>$H$22</f>
        <v>13180</v>
      </c>
      <c r="H6" s="29">
        <f>(F6/G6)-1</f>
        <v>0.5897572078907436</v>
      </c>
      <c r="J6" s="24">
        <f t="shared" ref="J6:J11" si="0">D21</f>
        <v>1094555</v>
      </c>
      <c r="K6">
        <f t="shared" ref="K6:K11" si="1">D38</f>
        <v>224957</v>
      </c>
      <c r="L6" t="s">
        <v>109</v>
      </c>
      <c r="M6" s="34" t="str">
        <f t="shared" ref="M6:M11" si="2">TEXT(J6,L6)</f>
        <v>1094.6k</v>
      </c>
      <c r="N6" s="48" t="str">
        <f t="shared" ref="N6:N11" si="3">IF($E$48=3,"",TEXT(K6,L6))</f>
        <v>225.0k</v>
      </c>
    </row>
    <row r="7" spans="3:14" x14ac:dyDescent="0.3">
      <c r="E7" s="28" t="s">
        <v>81</v>
      </c>
      <c r="F7" s="2">
        <f>$I$21</f>
        <v>1191708</v>
      </c>
      <c r="G7" s="2">
        <f>$I$22</f>
        <v>858648</v>
      </c>
      <c r="H7" s="29">
        <f>F7/G7-1</f>
        <v>0.38788886714928594</v>
      </c>
      <c r="J7" s="26">
        <f t="shared" si="0"/>
        <v>74525976</v>
      </c>
      <c r="K7">
        <f t="shared" si="1"/>
        <v>13481160</v>
      </c>
      <c r="L7" t="s">
        <v>107</v>
      </c>
      <c r="M7" s="34" t="str">
        <f t="shared" si="2"/>
        <v>$ 74.53mn</v>
      </c>
      <c r="N7" s="48" t="str">
        <f t="shared" si="3"/>
        <v>$ 13.48mn</v>
      </c>
    </row>
    <row r="8" spans="3:14" x14ac:dyDescent="0.3">
      <c r="E8" s="28" t="s">
        <v>83</v>
      </c>
      <c r="F8">
        <f>$J$21</f>
        <v>51</v>
      </c>
      <c r="G8">
        <f>$J$22</f>
        <v>45</v>
      </c>
      <c r="H8" s="29">
        <f>F8/G8-1</f>
        <v>0.1333333333333333</v>
      </c>
      <c r="J8" s="24">
        <f t="shared" si="0"/>
        <v>3299</v>
      </c>
      <c r="K8">
        <f t="shared" si="1"/>
        <v>600</v>
      </c>
      <c r="L8" t="s">
        <v>108</v>
      </c>
      <c r="M8" s="34" t="str">
        <f t="shared" si="2"/>
        <v>3,299</v>
      </c>
      <c r="N8" s="48" t="str">
        <f t="shared" si="3"/>
        <v>600</v>
      </c>
    </row>
    <row r="9" spans="3:14" x14ac:dyDescent="0.3">
      <c r="E9" s="28" t="s">
        <v>84</v>
      </c>
      <c r="F9" s="2">
        <f>$K$21</f>
        <v>322922.12359999993</v>
      </c>
      <c r="G9" s="2">
        <f>$K$22</f>
        <v>229272.71559999997</v>
      </c>
      <c r="H9" s="29">
        <f>F9/G9-1</f>
        <v>0.40846294228653512</v>
      </c>
      <c r="J9" s="27">
        <f t="shared" si="0"/>
        <v>20706689.101199985</v>
      </c>
      <c r="K9">
        <f t="shared" si="1"/>
        <v>3555126.707200001</v>
      </c>
      <c r="L9" t="s">
        <v>107</v>
      </c>
      <c r="M9" s="34" t="str">
        <f t="shared" si="2"/>
        <v>$ 20.71mn</v>
      </c>
      <c r="N9" s="48" t="str">
        <f t="shared" si="3"/>
        <v>$ 3.56mn</v>
      </c>
    </row>
    <row r="10" spans="3:14" x14ac:dyDescent="0.3">
      <c r="E10" s="28" t="s">
        <v>85</v>
      </c>
      <c r="F10" s="7">
        <f>$L$21</f>
        <v>868785.87640000007</v>
      </c>
      <c r="G10" s="7">
        <f>$L$22</f>
        <v>629375.2844</v>
      </c>
      <c r="H10" s="29">
        <f>F10/G10-1</f>
        <v>0.38039401599355216</v>
      </c>
      <c r="J10" s="26">
        <f t="shared" si="0"/>
        <v>53819286.898800015</v>
      </c>
      <c r="K10">
        <f t="shared" si="1"/>
        <v>9926033.2927999981</v>
      </c>
      <c r="L10" t="s">
        <v>107</v>
      </c>
      <c r="M10" s="34" t="str">
        <f t="shared" si="2"/>
        <v>$ 53.82mn</v>
      </c>
      <c r="N10" s="48" t="str">
        <f t="shared" si="3"/>
        <v>$ 9.93mn</v>
      </c>
    </row>
    <row r="11" spans="3:14" x14ac:dyDescent="0.3">
      <c r="E11" s="30" t="s">
        <v>86</v>
      </c>
      <c r="F11" s="36">
        <f>M21</f>
        <v>0.72902579860167094</v>
      </c>
      <c r="G11" s="36">
        <f>M22</f>
        <v>0.73298404515004989</v>
      </c>
      <c r="H11" s="31">
        <f>F11/G11-1</f>
        <v>-5.4001810470085676E-3</v>
      </c>
      <c r="J11" s="38">
        <f t="shared" si="0"/>
        <v>0.72215474103687038</v>
      </c>
      <c r="K11" s="40">
        <f t="shared" si="1"/>
        <v>0.73628925795703026</v>
      </c>
      <c r="L11" s="39" t="s">
        <v>121</v>
      </c>
      <c r="M11" s="49" t="str">
        <f t="shared" si="2"/>
        <v>72.2%</v>
      </c>
      <c r="N11" s="50" t="str">
        <f t="shared" si="3"/>
        <v>73.6%</v>
      </c>
    </row>
    <row r="13" spans="3:14" ht="14.4" customHeight="1" x14ac:dyDescent="0.3">
      <c r="G13" s="160" t="s">
        <v>169</v>
      </c>
      <c r="H13" s="160"/>
      <c r="I13" s="160"/>
      <c r="J13" s="160"/>
      <c r="K13" s="160"/>
    </row>
    <row r="14" spans="3:14" ht="14.4" customHeight="1" x14ac:dyDescent="0.3">
      <c r="G14" s="160"/>
      <c r="H14" s="160"/>
      <c r="I14" s="160"/>
      <c r="J14" s="160"/>
      <c r="K14" s="160"/>
    </row>
    <row r="15" spans="3:14" ht="14.4" customHeight="1" x14ac:dyDescent="0.3">
      <c r="G15" s="160"/>
      <c r="H15" s="160"/>
      <c r="I15" s="160"/>
      <c r="J15" s="160"/>
      <c r="K15" s="160"/>
    </row>
    <row r="18" spans="3:13" x14ac:dyDescent="0.3">
      <c r="H18" s="159" t="s">
        <v>171</v>
      </c>
      <c r="I18" s="159"/>
      <c r="J18" s="159"/>
    </row>
    <row r="19" spans="3:13" x14ac:dyDescent="0.3">
      <c r="C19" s="162" t="s">
        <v>129</v>
      </c>
      <c r="D19" s="163"/>
    </row>
    <row r="20" spans="3:13" x14ac:dyDescent="0.3">
      <c r="C20" s="97" t="s">
        <v>82</v>
      </c>
      <c r="D20" s="101"/>
      <c r="F20" s="97" t="s">
        <v>99</v>
      </c>
      <c r="G20" s="97" t="s">
        <v>100</v>
      </c>
      <c r="H20" s="107" t="s">
        <v>80</v>
      </c>
      <c r="I20" s="108" t="s">
        <v>81</v>
      </c>
      <c r="J20" s="108" t="s">
        <v>83</v>
      </c>
      <c r="K20" s="108" t="s">
        <v>84</v>
      </c>
      <c r="L20" s="108" t="s">
        <v>85</v>
      </c>
      <c r="M20" s="109" t="s">
        <v>86</v>
      </c>
    </row>
    <row r="21" spans="3:13" x14ac:dyDescent="0.3">
      <c r="C21" s="98" t="s">
        <v>80</v>
      </c>
      <c r="D21" s="93">
        <v>1094555</v>
      </c>
      <c r="F21" s="93" t="s">
        <v>174</v>
      </c>
      <c r="G21" s="93" t="s">
        <v>98</v>
      </c>
      <c r="H21" s="144">
        <v>20953</v>
      </c>
      <c r="I21" s="104">
        <v>1191708</v>
      </c>
      <c r="J21" s="33">
        <v>51</v>
      </c>
      <c r="K21" s="104">
        <v>322922.12359999993</v>
      </c>
      <c r="L21" s="105">
        <v>868785.87640000007</v>
      </c>
      <c r="M21" s="106">
        <v>0.72902579860167094</v>
      </c>
    </row>
    <row r="22" spans="3:13" x14ac:dyDescent="0.3">
      <c r="C22" s="99" t="s">
        <v>81</v>
      </c>
      <c r="D22" s="94">
        <v>74525976</v>
      </c>
      <c r="F22" s="95"/>
      <c r="G22" s="95" t="s">
        <v>97</v>
      </c>
      <c r="H22" s="145">
        <v>13180</v>
      </c>
      <c r="I22" s="141">
        <v>858648</v>
      </c>
      <c r="J22" s="34">
        <v>45</v>
      </c>
      <c r="K22" s="141">
        <v>229272.71559999997</v>
      </c>
      <c r="L22" s="142">
        <v>629375.2844</v>
      </c>
      <c r="M22" s="73">
        <v>0.73298404515004989</v>
      </c>
    </row>
    <row r="23" spans="3:13" x14ac:dyDescent="0.3">
      <c r="C23" s="99" t="s">
        <v>83</v>
      </c>
      <c r="D23" s="95">
        <v>3299</v>
      </c>
      <c r="F23" s="95"/>
      <c r="G23" s="95" t="s">
        <v>96</v>
      </c>
      <c r="H23" s="24">
        <v>18348</v>
      </c>
      <c r="I23" s="2">
        <v>993524</v>
      </c>
      <c r="J23">
        <v>52</v>
      </c>
      <c r="K23" s="2">
        <v>342592.59679999988</v>
      </c>
      <c r="L23" s="7">
        <v>650931.40320000006</v>
      </c>
      <c r="M23" s="74">
        <v>0.65517431204480214</v>
      </c>
    </row>
    <row r="24" spans="3:13" x14ac:dyDescent="0.3">
      <c r="C24" s="99" t="s">
        <v>84</v>
      </c>
      <c r="D24" s="94">
        <v>20706689.101199985</v>
      </c>
      <c r="F24" s="95"/>
      <c r="G24" s="95" t="s">
        <v>95</v>
      </c>
      <c r="H24" s="24">
        <v>13623</v>
      </c>
      <c r="I24" s="2">
        <v>846860</v>
      </c>
      <c r="J24">
        <v>39</v>
      </c>
      <c r="K24" s="2">
        <v>205880.56599999999</v>
      </c>
      <c r="L24" s="7">
        <v>640979.43400000001</v>
      </c>
      <c r="M24" s="74">
        <v>0.7568894905887632</v>
      </c>
    </row>
    <row r="25" spans="3:13" x14ac:dyDescent="0.3">
      <c r="C25" s="99" t="s">
        <v>85</v>
      </c>
      <c r="D25" s="95">
        <v>53819286.898800015</v>
      </c>
      <c r="F25" s="95"/>
      <c r="G25" s="95" t="s">
        <v>94</v>
      </c>
      <c r="H25" s="24">
        <v>22483</v>
      </c>
      <c r="I25" s="2">
        <v>1228192</v>
      </c>
      <c r="J25">
        <v>52</v>
      </c>
      <c r="K25" s="2">
        <v>286807.43079999991</v>
      </c>
      <c r="L25" s="7">
        <v>941384.56920000003</v>
      </c>
      <c r="M25" s="74">
        <v>0.76647997153539515</v>
      </c>
    </row>
    <row r="26" spans="3:13" x14ac:dyDescent="0.3">
      <c r="C26" s="100" t="s">
        <v>86</v>
      </c>
      <c r="D26" s="96">
        <v>0.72215474103687038</v>
      </c>
      <c r="F26" s="95"/>
      <c r="G26" s="95" t="s">
        <v>93</v>
      </c>
      <c r="H26" s="24">
        <v>12555</v>
      </c>
      <c r="I26" s="2">
        <v>800016</v>
      </c>
      <c r="J26">
        <v>36</v>
      </c>
      <c r="K26" s="2">
        <v>202724.33399999997</v>
      </c>
      <c r="L26" s="7">
        <v>597291.66599999997</v>
      </c>
      <c r="M26" s="74">
        <v>0.74659965050698984</v>
      </c>
    </row>
    <row r="27" spans="3:13" x14ac:dyDescent="0.3">
      <c r="C27" s="162" t="s">
        <v>130</v>
      </c>
      <c r="D27" s="163"/>
      <c r="F27" s="95"/>
      <c r="G27" s="95" t="s">
        <v>92</v>
      </c>
      <c r="H27" s="24">
        <v>21569</v>
      </c>
      <c r="I27" s="2">
        <v>1413244</v>
      </c>
      <c r="J27">
        <v>52</v>
      </c>
      <c r="K27" s="2">
        <v>354683.19560000015</v>
      </c>
      <c r="L27" s="7">
        <v>1058560.8043999998</v>
      </c>
      <c r="M27" s="74">
        <v>0.74902904551514093</v>
      </c>
    </row>
    <row r="28" spans="3:13" x14ac:dyDescent="0.3">
      <c r="C28" s="102" t="s">
        <v>82</v>
      </c>
      <c r="D28" s="103"/>
      <c r="F28" s="95"/>
      <c r="G28" s="95" t="s">
        <v>91</v>
      </c>
      <c r="H28" s="24">
        <v>15211</v>
      </c>
      <c r="I28" s="2">
        <v>854056</v>
      </c>
      <c r="J28">
        <v>44</v>
      </c>
      <c r="K28" s="2">
        <v>297886.77560000005</v>
      </c>
      <c r="L28" s="7">
        <v>556169.22439999995</v>
      </c>
      <c r="M28" s="74">
        <v>0.65120931695345496</v>
      </c>
    </row>
    <row r="29" spans="3:13" x14ac:dyDescent="0.3">
      <c r="C29" s="99" t="s">
        <v>80</v>
      </c>
      <c r="D29" s="95">
        <v>224957</v>
      </c>
      <c r="F29" s="95"/>
      <c r="G29" s="95" t="s">
        <v>90</v>
      </c>
      <c r="H29" s="24">
        <v>21071</v>
      </c>
      <c r="I29" s="2">
        <v>1255856</v>
      </c>
      <c r="J29">
        <v>56</v>
      </c>
      <c r="K29" s="2">
        <v>299578.23479999992</v>
      </c>
      <c r="L29" s="7">
        <v>956277.76520000002</v>
      </c>
      <c r="M29" s="74">
        <v>0.76145494801951819</v>
      </c>
    </row>
    <row r="30" spans="3:13" x14ac:dyDescent="0.3">
      <c r="C30" s="99" t="s">
        <v>81</v>
      </c>
      <c r="D30" s="94">
        <v>13481160</v>
      </c>
      <c r="F30" s="95"/>
      <c r="G30" s="95" t="s">
        <v>89</v>
      </c>
      <c r="H30" s="24">
        <v>29799</v>
      </c>
      <c r="I30" s="2">
        <v>1829912</v>
      </c>
      <c r="J30">
        <v>61</v>
      </c>
      <c r="K30" s="2">
        <v>404898.65639999998</v>
      </c>
      <c r="L30" s="7">
        <v>1425013.3436</v>
      </c>
      <c r="M30" s="74">
        <v>0.77873326345747773</v>
      </c>
    </row>
    <row r="31" spans="3:13" x14ac:dyDescent="0.3">
      <c r="C31" s="99" t="s">
        <v>83</v>
      </c>
      <c r="D31" s="95">
        <v>600</v>
      </c>
      <c r="F31" s="95"/>
      <c r="G31" s="95" t="s">
        <v>88</v>
      </c>
      <c r="H31" s="24">
        <v>20267</v>
      </c>
      <c r="I31" s="2">
        <v>1197868</v>
      </c>
      <c r="J31">
        <v>55</v>
      </c>
      <c r="K31" s="2">
        <v>341355.35799999995</v>
      </c>
      <c r="L31" s="7">
        <v>856512.64199999999</v>
      </c>
      <c r="M31" s="74">
        <v>0.71503090657735247</v>
      </c>
    </row>
    <row r="32" spans="3:13" x14ac:dyDescent="0.3">
      <c r="C32" s="99" t="s">
        <v>84</v>
      </c>
      <c r="D32" s="94">
        <v>3555126.707200001</v>
      </c>
      <c r="F32" s="103"/>
      <c r="G32" s="103" t="s">
        <v>87</v>
      </c>
      <c r="H32" s="146">
        <v>15898</v>
      </c>
      <c r="I32" s="75">
        <v>1011276</v>
      </c>
      <c r="J32" s="143">
        <v>57</v>
      </c>
      <c r="K32" s="75">
        <v>266524.71999999991</v>
      </c>
      <c r="L32" s="76">
        <v>744751.28</v>
      </c>
      <c r="M32" s="72">
        <v>0.73644710247251988</v>
      </c>
    </row>
    <row r="33" spans="1:9" x14ac:dyDescent="0.3">
      <c r="C33" s="99" t="s">
        <v>85</v>
      </c>
      <c r="D33" s="95">
        <v>9926033.2927999981</v>
      </c>
    </row>
    <row r="34" spans="1:9" x14ac:dyDescent="0.3">
      <c r="C34" s="100" t="s">
        <v>86</v>
      </c>
      <c r="D34" s="96">
        <v>0.73628925795703026</v>
      </c>
    </row>
    <row r="35" spans="1:9" ht="15" thickBot="1" x14ac:dyDescent="0.35"/>
    <row r="36" spans="1:9" x14ac:dyDescent="0.3">
      <c r="H36" s="152" t="s">
        <v>206</v>
      </c>
      <c r="I36" s="153" t="s">
        <v>155</v>
      </c>
    </row>
    <row r="37" spans="1:9" ht="15" thickBot="1" x14ac:dyDescent="0.35">
      <c r="C37" s="97" t="s">
        <v>82</v>
      </c>
      <c r="D37" s="101"/>
      <c r="H37" s="77" t="s">
        <v>106</v>
      </c>
      <c r="I37" s="154" t="s">
        <v>170</v>
      </c>
    </row>
    <row r="38" spans="1:9" x14ac:dyDescent="0.3">
      <c r="C38" s="98" t="s">
        <v>80</v>
      </c>
      <c r="D38" s="93">
        <v>224957</v>
      </c>
    </row>
    <row r="39" spans="1:9" x14ac:dyDescent="0.3">
      <c r="C39" s="99" t="s">
        <v>81</v>
      </c>
      <c r="D39" s="94">
        <v>13481160</v>
      </c>
      <c r="I39" s="161" t="s">
        <v>231</v>
      </c>
    </row>
    <row r="40" spans="1:9" x14ac:dyDescent="0.3">
      <c r="C40" s="99" t="s">
        <v>83</v>
      </c>
      <c r="D40" s="95">
        <v>600</v>
      </c>
      <c r="I40" s="161"/>
    </row>
    <row r="41" spans="1:9" x14ac:dyDescent="0.3">
      <c r="C41" s="99" t="s">
        <v>84</v>
      </c>
      <c r="D41" s="94">
        <v>3555126.707200001</v>
      </c>
    </row>
    <row r="42" spans="1:9" x14ac:dyDescent="0.3">
      <c r="C42" s="99" t="s">
        <v>85</v>
      </c>
      <c r="D42" s="95">
        <v>9926033.2927999981</v>
      </c>
    </row>
    <row r="43" spans="1:9" x14ac:dyDescent="0.3">
      <c r="C43" s="100" t="s">
        <v>86</v>
      </c>
      <c r="D43" s="96">
        <v>0.73628925795703026</v>
      </c>
    </row>
    <row r="45" spans="1:9" s="21" customFormat="1" x14ac:dyDescent="0.3">
      <c r="A45" s="63" t="s">
        <v>168</v>
      </c>
    </row>
    <row r="47" spans="1:9" x14ac:dyDescent="0.3">
      <c r="C47" s="5" t="s">
        <v>110</v>
      </c>
      <c r="E47" s="18" t="s">
        <v>111</v>
      </c>
      <c r="G47" s="18" t="s">
        <v>112</v>
      </c>
    </row>
    <row r="48" spans="1:9" x14ac:dyDescent="0.3">
      <c r="C48" s="6" t="s">
        <v>13</v>
      </c>
      <c r="E48">
        <f>COUNTA(C48:C50)</f>
        <v>1</v>
      </c>
      <c r="G48" t="str">
        <f>CHOOSE(E48,C48,"Multiple","All")</f>
        <v>Training &amp; Gym Shoes</v>
      </c>
    </row>
    <row r="64" spans="1:1" s="35" customFormat="1" x14ac:dyDescent="0.3">
      <c r="A64" s="63" t="s">
        <v>167</v>
      </c>
    </row>
    <row r="65" spans="1:31" x14ac:dyDescent="0.3">
      <c r="B65" s="158" t="s">
        <v>125</v>
      </c>
      <c r="C65" s="158"/>
      <c r="D65" s="158"/>
      <c r="F65" s="158" t="s">
        <v>126</v>
      </c>
      <c r="G65" s="158"/>
      <c r="H65" s="158"/>
      <c r="V65" s="157"/>
      <c r="W65" s="157"/>
    </row>
    <row r="66" spans="1:31" ht="15" thickBot="1" x14ac:dyDescent="0.35">
      <c r="O66" s="151" t="s">
        <v>129</v>
      </c>
      <c r="R66" s="70" t="s">
        <v>218</v>
      </c>
      <c r="U66" s="18"/>
      <c r="V66" s="158" t="s">
        <v>117</v>
      </c>
      <c r="W66" s="158"/>
      <c r="AD66" s="18" t="s">
        <v>118</v>
      </c>
    </row>
    <row r="67" spans="1:31" x14ac:dyDescent="0.3">
      <c r="A67" s="18" t="s">
        <v>113</v>
      </c>
      <c r="B67" s="5" t="s">
        <v>18</v>
      </c>
      <c r="C67" t="s">
        <v>81</v>
      </c>
      <c r="D67" t="s">
        <v>86</v>
      </c>
      <c r="F67" s="5" t="s">
        <v>18</v>
      </c>
      <c r="G67" t="s">
        <v>81</v>
      </c>
      <c r="H67" t="s">
        <v>86</v>
      </c>
      <c r="O67" s="88" t="s">
        <v>18</v>
      </c>
      <c r="P67" s="151" t="s">
        <v>115</v>
      </c>
      <c r="Q67" s="151" t="s">
        <v>116</v>
      </c>
      <c r="R67" s="70" t="s">
        <v>115</v>
      </c>
      <c r="S67" s="70" t="s">
        <v>116</v>
      </c>
      <c r="U67" s="56" t="s">
        <v>136</v>
      </c>
      <c r="V67" s="151" t="s">
        <v>133</v>
      </c>
      <c r="W67" s="151" t="s">
        <v>116</v>
      </c>
      <c r="X67" s="70" t="s">
        <v>134</v>
      </c>
      <c r="Y67" s="70" t="s">
        <v>116</v>
      </c>
      <c r="AA67" s="53" t="s">
        <v>137</v>
      </c>
      <c r="AB67" t="s">
        <v>135</v>
      </c>
      <c r="AC67" s="89" t="s">
        <v>18</v>
      </c>
      <c r="AD67" s="69" t="s">
        <v>119</v>
      </c>
      <c r="AE67" s="71" t="s">
        <v>120</v>
      </c>
    </row>
    <row r="68" spans="1:31" x14ac:dyDescent="0.3">
      <c r="B68" t="s">
        <v>21</v>
      </c>
      <c r="C68">
        <v>12222224</v>
      </c>
      <c r="D68">
        <v>0.72851363650347112</v>
      </c>
      <c r="F68" t="s">
        <v>21</v>
      </c>
      <c r="G68">
        <v>1918532</v>
      </c>
      <c r="H68">
        <v>0.73725811255689222</v>
      </c>
      <c r="J68" s="83" t="s">
        <v>114</v>
      </c>
      <c r="K68" s="87" t="s">
        <v>127</v>
      </c>
      <c r="O68" t="str" cm="1">
        <f t="array" ref="O68:Q73">B68:D73</f>
        <v>California</v>
      </c>
      <c r="P68">
        <v>12222224</v>
      </c>
      <c r="Q68" s="11">
        <v>0.72851363650347112</v>
      </c>
      <c r="R68" cm="1">
        <f t="array" ref="R68:S73">G68:H73</f>
        <v>1918532</v>
      </c>
      <c r="S68">
        <v>0.73725811255689222</v>
      </c>
      <c r="U68" s="34" t="str" cm="1">
        <f t="array" ref="U68:Y73">_xlfn._xlws.SORT(O68:S73,J74,-1)</f>
        <v>Texas</v>
      </c>
      <c r="V68" s="51">
        <v>12318152</v>
      </c>
      <c r="W68" s="51">
        <v>0.72057116181063519</v>
      </c>
      <c r="X68" s="51">
        <v>2440564</v>
      </c>
      <c r="Y68" s="51">
        <v>0.73989914216549957</v>
      </c>
      <c r="AA68" s="54">
        <f t="shared" ref="AA68:AA73" si="4">_xlfn.XMATCH(U68,States.names)</f>
        <v>5</v>
      </c>
      <c r="AC68" s="34" t="str" cm="1">
        <f t="array" ref="AC68:AC73">U68:U73</f>
        <v>Texas</v>
      </c>
      <c r="AD68" s="34" t="str">
        <f t="shared" ref="AD68:AD73" si="5">IF($J$74=1,(TEXT(V68,$K$69)),(TEXT(W68,$K$70)))</f>
        <v>$ 12.32mn</v>
      </c>
      <c r="AE68" s="34" t="str">
        <f t="shared" ref="AE68:AE73" si="6">IF($E$48=3,"",IF($J$74=1,(TEXT(X68,$K$69)),(TEXT(Y68,$K$70))))</f>
        <v>$ 2.44mn</v>
      </c>
    </row>
    <row r="69" spans="1:31" x14ac:dyDescent="0.3">
      <c r="B69" t="s">
        <v>23</v>
      </c>
      <c r="C69">
        <v>12240200</v>
      </c>
      <c r="D69">
        <v>0.73705331821375475</v>
      </c>
      <c r="F69" t="s">
        <v>23</v>
      </c>
      <c r="G69">
        <v>2296476</v>
      </c>
      <c r="H69">
        <v>0.77570330941843069</v>
      </c>
      <c r="J69" s="86" t="s">
        <v>115</v>
      </c>
      <c r="K69" s="86" t="s">
        <v>107</v>
      </c>
      <c r="O69" t="str">
        <v>Florida</v>
      </c>
      <c r="P69">
        <v>12240200</v>
      </c>
      <c r="Q69" s="11">
        <v>0.73705331821375475</v>
      </c>
      <c r="R69">
        <v>2296476</v>
      </c>
      <c r="S69">
        <v>0.77570330941843069</v>
      </c>
      <c r="U69" s="34" t="str">
        <v>New York</v>
      </c>
      <c r="V69" s="51">
        <v>13000876</v>
      </c>
      <c r="W69" s="51">
        <v>0.71974500835174493</v>
      </c>
      <c r="X69" s="51">
        <v>2307396</v>
      </c>
      <c r="Y69" s="51">
        <v>0.71800010383999968</v>
      </c>
      <c r="AA69" s="54">
        <f t="shared" si="4"/>
        <v>1</v>
      </c>
      <c r="AC69" s="34" t="str">
        <v>New York</v>
      </c>
      <c r="AD69" s="34" t="str">
        <f t="shared" si="5"/>
        <v>$ 13.00mn</v>
      </c>
      <c r="AE69" s="34" t="str">
        <f t="shared" si="6"/>
        <v>$ 2.31mn</v>
      </c>
    </row>
    <row r="70" spans="1:31" x14ac:dyDescent="0.3">
      <c r="B70" t="s">
        <v>25</v>
      </c>
      <c r="C70">
        <v>12558364</v>
      </c>
      <c r="D70">
        <v>0.70838109527642301</v>
      </c>
      <c r="F70" t="s">
        <v>25</v>
      </c>
      <c r="G70">
        <v>2439248</v>
      </c>
      <c r="H70">
        <v>0.69131045715728789</v>
      </c>
      <c r="J70" s="86" t="s">
        <v>86</v>
      </c>
      <c r="K70" s="86" t="s">
        <v>121</v>
      </c>
      <c r="O70" t="str">
        <v>Illinois</v>
      </c>
      <c r="P70">
        <v>12558364</v>
      </c>
      <c r="Q70" s="11">
        <v>0.70838109527642301</v>
      </c>
      <c r="R70">
        <v>2439248</v>
      </c>
      <c r="S70">
        <v>0.69131045715728789</v>
      </c>
      <c r="T70" s="19" t="s">
        <v>124</v>
      </c>
      <c r="U70" s="34" t="str">
        <v>Massachusetts</v>
      </c>
      <c r="V70" s="51">
        <v>12186160</v>
      </c>
      <c r="W70" s="51">
        <v>0.71917828687625973</v>
      </c>
      <c r="X70" s="51">
        <v>2078944</v>
      </c>
      <c r="Y70" s="51">
        <v>0.76069223163298294</v>
      </c>
      <c r="Z70" s="19" t="s">
        <v>124</v>
      </c>
      <c r="AA70" s="54">
        <f t="shared" si="4"/>
        <v>6</v>
      </c>
      <c r="AB70" s="19" t="s">
        <v>124</v>
      </c>
      <c r="AC70" s="34" t="str">
        <v>Massachusetts</v>
      </c>
      <c r="AD70" s="34" t="str">
        <f t="shared" si="5"/>
        <v>$ 12.19mn</v>
      </c>
      <c r="AE70" s="34" t="str">
        <f t="shared" si="6"/>
        <v>$ 2.08mn</v>
      </c>
    </row>
    <row r="71" spans="1:31" x14ac:dyDescent="0.3">
      <c r="B71" t="s">
        <v>19</v>
      </c>
      <c r="C71">
        <v>12186160</v>
      </c>
      <c r="D71">
        <v>0.71917828687625973</v>
      </c>
      <c r="F71" t="s">
        <v>19</v>
      </c>
      <c r="G71">
        <v>2078944</v>
      </c>
      <c r="H71">
        <v>0.76069223163298294</v>
      </c>
      <c r="J71" s="24"/>
      <c r="K71" s="25"/>
      <c r="O71" t="str">
        <v>Massachusetts</v>
      </c>
      <c r="P71">
        <v>12186160</v>
      </c>
      <c r="Q71" s="11">
        <v>0.71917828687625973</v>
      </c>
      <c r="R71">
        <v>2078944</v>
      </c>
      <c r="S71">
        <v>0.76069223163298294</v>
      </c>
      <c r="U71" s="34" t="str">
        <v>Illinois</v>
      </c>
      <c r="V71" s="51">
        <v>12558364</v>
      </c>
      <c r="W71" s="51">
        <v>0.70838109527642301</v>
      </c>
      <c r="X71" s="51">
        <v>2439248</v>
      </c>
      <c r="Y71" s="51">
        <v>0.69131045715728789</v>
      </c>
      <c r="AA71" s="54">
        <f t="shared" si="4"/>
        <v>2</v>
      </c>
      <c r="AC71" s="34" t="str">
        <v>Illinois</v>
      </c>
      <c r="AD71" s="34" t="str">
        <f t="shared" si="5"/>
        <v>$ 12.56mn</v>
      </c>
      <c r="AE71" s="34" t="str">
        <f t="shared" si="6"/>
        <v>$ 2.44mn</v>
      </c>
    </row>
    <row r="72" spans="1:31" x14ac:dyDescent="0.3">
      <c r="B72" t="s">
        <v>22</v>
      </c>
      <c r="C72">
        <v>13000876</v>
      </c>
      <c r="D72">
        <v>0.71974500835174493</v>
      </c>
      <c r="F72" t="s">
        <v>22</v>
      </c>
      <c r="G72">
        <v>2307396</v>
      </c>
      <c r="H72">
        <v>0.71800010383999968</v>
      </c>
      <c r="J72" s="84" t="s">
        <v>106</v>
      </c>
      <c r="K72" s="25"/>
      <c r="O72" t="str">
        <v>New York</v>
      </c>
      <c r="P72">
        <v>13000876</v>
      </c>
      <c r="Q72" s="11">
        <v>0.71974500835174493</v>
      </c>
      <c r="R72">
        <v>2307396</v>
      </c>
      <c r="S72">
        <v>0.71800010383999968</v>
      </c>
      <c r="U72" s="34" t="str">
        <v>Florida</v>
      </c>
      <c r="V72" s="51">
        <v>12240200</v>
      </c>
      <c r="W72" s="51">
        <v>0.73705331821375475</v>
      </c>
      <c r="X72" s="51">
        <v>2296476</v>
      </c>
      <c r="Y72" s="51">
        <v>0.77570330941843069</v>
      </c>
      <c r="AA72" s="54">
        <f t="shared" si="4"/>
        <v>4</v>
      </c>
      <c r="AC72" s="34" t="str">
        <v>Florida</v>
      </c>
      <c r="AD72" s="34" t="str">
        <f t="shared" si="5"/>
        <v>$ 12.24mn</v>
      </c>
      <c r="AE72" s="34" t="str">
        <f t="shared" si="6"/>
        <v>$ 2.30mn</v>
      </c>
    </row>
    <row r="73" spans="1:31" ht="15" thickBot="1" x14ac:dyDescent="0.35">
      <c r="B73" t="s">
        <v>20</v>
      </c>
      <c r="C73">
        <v>12318152</v>
      </c>
      <c r="D73">
        <v>0.72057116181063519</v>
      </c>
      <c r="F73" t="s">
        <v>20</v>
      </c>
      <c r="G73">
        <v>2440564</v>
      </c>
      <c r="H73">
        <v>0.73989914216549957</v>
      </c>
      <c r="J73" s="148" t="str">
        <f>Dashboard!G31</f>
        <v>Sales</v>
      </c>
      <c r="O73" t="str">
        <v>Texas</v>
      </c>
      <c r="P73">
        <v>12318152</v>
      </c>
      <c r="Q73" s="11">
        <v>0.72057116181063519</v>
      </c>
      <c r="R73">
        <v>2440564</v>
      </c>
      <c r="S73">
        <v>0.73989914216549957</v>
      </c>
      <c r="U73" s="34" t="str">
        <v>California</v>
      </c>
      <c r="V73" s="51">
        <v>12222224</v>
      </c>
      <c r="W73" s="51">
        <v>0.72851363650347112</v>
      </c>
      <c r="X73" s="51">
        <v>1918532</v>
      </c>
      <c r="Y73" s="51">
        <v>0.73725811255689222</v>
      </c>
      <c r="AA73" s="55">
        <f t="shared" si="4"/>
        <v>3</v>
      </c>
      <c r="AC73" s="34" t="str">
        <v>California</v>
      </c>
      <c r="AD73" s="34" t="str">
        <f t="shared" si="5"/>
        <v>$ 12.22mn</v>
      </c>
      <c r="AE73" s="34" t="str">
        <f t="shared" si="6"/>
        <v>$ 1.92mn</v>
      </c>
    </row>
    <row r="74" spans="1:31" ht="43.8" thickBot="1" x14ac:dyDescent="0.35">
      <c r="J74" s="85">
        <f>_xlfn.XMATCH(J73,Sortoptionlist)</f>
        <v>1</v>
      </c>
      <c r="K74" s="82" t="s">
        <v>128</v>
      </c>
    </row>
    <row r="75" spans="1:31" ht="15" thickBot="1" x14ac:dyDescent="0.35">
      <c r="AB75" s="52" t="s">
        <v>123</v>
      </c>
      <c r="AC75" s="149" t="str">
        <f>"States"&amp;" "&amp;J73</f>
        <v>States Sales</v>
      </c>
    </row>
    <row r="77" spans="1:31" x14ac:dyDescent="0.3">
      <c r="Z77" s="20"/>
    </row>
    <row r="82" spans="1:51" s="35" customFormat="1" x14ac:dyDescent="0.3">
      <c r="A82" s="63" t="s">
        <v>166</v>
      </c>
    </row>
    <row r="83" spans="1:51" x14ac:dyDescent="0.3">
      <c r="P83" s="91" t="s">
        <v>147</v>
      </c>
      <c r="Q83" s="91" t="s">
        <v>146</v>
      </c>
    </row>
    <row r="84" spans="1:51" x14ac:dyDescent="0.3">
      <c r="P84" s="34" t="s">
        <v>107</v>
      </c>
      <c r="Q84" s="34" t="s">
        <v>107</v>
      </c>
    </row>
    <row r="85" spans="1:51" x14ac:dyDescent="0.3">
      <c r="B85" s="5" t="s">
        <v>27</v>
      </c>
      <c r="C85" t="s">
        <v>81</v>
      </c>
      <c r="D85" t="s">
        <v>85</v>
      </c>
      <c r="H85" t="s">
        <v>139</v>
      </c>
      <c r="I85" t="s">
        <v>115</v>
      </c>
      <c r="J85" t="s">
        <v>140</v>
      </c>
      <c r="K85" t="s">
        <v>142</v>
      </c>
      <c r="L85" t="s">
        <v>143</v>
      </c>
      <c r="M85" t="s">
        <v>2</v>
      </c>
      <c r="N85" t="s">
        <v>145</v>
      </c>
      <c r="P85" s="52" t="s">
        <v>148</v>
      </c>
      <c r="Q85" s="52" t="s">
        <v>149</v>
      </c>
      <c r="R85" s="52" t="s">
        <v>150</v>
      </c>
    </row>
    <row r="86" spans="1:51" ht="46.8" customHeight="1" x14ac:dyDescent="0.3">
      <c r="B86" s="62" t="s">
        <v>76</v>
      </c>
      <c r="C86">
        <v>27065360</v>
      </c>
      <c r="D86" s="59">
        <v>19711302.717999987</v>
      </c>
      <c r="F86" s="52" t="s">
        <v>229</v>
      </c>
      <c r="G86" s="140" t="s">
        <v>141</v>
      </c>
      <c r="H86" t="str">
        <f>B86&amp;G86</f>
        <v>Team A⭐</v>
      </c>
      <c r="I86" cm="1">
        <f t="array" ref="I86:J89">C86:D89</f>
        <v>27065360</v>
      </c>
      <c r="J86">
        <v>19711302.717999987</v>
      </c>
      <c r="K86">
        <v>1</v>
      </c>
      <c r="L86">
        <v>2</v>
      </c>
      <c r="M86">
        <f>I86</f>
        <v>27065360</v>
      </c>
      <c r="N86" cm="1">
        <f t="array" ref="N86:N89">IF(B86:B89=T87,M86:M89,NA())</f>
        <v>27065360</v>
      </c>
      <c r="P86" t="str">
        <f>TEXT(I86,$P$84)</f>
        <v>$ 27.07mn</v>
      </c>
      <c r="Q86" t="str">
        <f>TEXT(J86,$Q$84)</f>
        <v>$ 19.71mn</v>
      </c>
      <c r="R86" s="90" t="str">
        <f>_xlfn.TEXTJOIN(CHAR(10),,H86,P86,Q86)</f>
        <v>Team A⭐
$ 27.07mn
$ 19.71mn</v>
      </c>
      <c r="T86" s="52" t="s">
        <v>144</v>
      </c>
    </row>
    <row r="87" spans="1:51" ht="43.2" x14ac:dyDescent="0.3">
      <c r="B87" s="62" t="s">
        <v>77</v>
      </c>
      <c r="C87">
        <v>21067508</v>
      </c>
      <c r="D87" s="59">
        <v>15170681.782400005</v>
      </c>
      <c r="H87" t="str">
        <f>B87</f>
        <v>Team B</v>
      </c>
      <c r="I87">
        <v>21067508</v>
      </c>
      <c r="J87">
        <v>15170681.782400005</v>
      </c>
      <c r="K87">
        <v>2</v>
      </c>
      <c r="L87">
        <v>2</v>
      </c>
      <c r="M87">
        <f>I87</f>
        <v>21067508</v>
      </c>
      <c r="N87" t="e">
        <v>#N/A</v>
      </c>
      <c r="P87" t="str">
        <f>TEXT(I87,$P$84)</f>
        <v>$ 21.07mn</v>
      </c>
      <c r="Q87" t="str">
        <f>TEXT(J87,$Q$84)</f>
        <v>$ 15.17mn</v>
      </c>
      <c r="R87" s="90" t="str">
        <f>_xlfn.TEXTJOIN(CHAR(10),,H87,P87,Q87)</f>
        <v>Team B
$ 21.07mn
$ 15.17mn</v>
      </c>
      <c r="T87" s="150" t="str">
        <f>Dashboard!K31</f>
        <v>Team A</v>
      </c>
    </row>
    <row r="88" spans="1:51" ht="43.2" x14ac:dyDescent="0.3">
      <c r="B88" s="62" t="s">
        <v>78</v>
      </c>
      <c r="C88">
        <v>11851784</v>
      </c>
      <c r="D88" s="59">
        <v>8563964.4103999976</v>
      </c>
      <c r="H88" t="str">
        <f>B88</f>
        <v>Team C</v>
      </c>
      <c r="I88">
        <v>11851784</v>
      </c>
      <c r="J88">
        <v>8563964.4103999976</v>
      </c>
      <c r="K88">
        <v>2</v>
      </c>
      <c r="L88">
        <v>1</v>
      </c>
      <c r="M88">
        <f>I88</f>
        <v>11851784</v>
      </c>
      <c r="N88" t="e">
        <v>#N/A</v>
      </c>
      <c r="P88" t="str">
        <f>TEXT(I88,$P$84)</f>
        <v>$ 11.85mn</v>
      </c>
      <c r="Q88" t="str">
        <f>TEXT(J88,$Q$84)</f>
        <v>$ 8.56mn</v>
      </c>
      <c r="R88" s="90" t="str">
        <f>_xlfn.TEXTJOIN(CHAR(10),,H88,P88,Q88)</f>
        <v>Team C
$ 11.85mn
$ 8.56mn</v>
      </c>
    </row>
    <row r="89" spans="1:51" ht="43.2" x14ac:dyDescent="0.3">
      <c r="B89" s="62" t="s">
        <v>79</v>
      </c>
      <c r="C89">
        <v>14541324</v>
      </c>
      <c r="D89" s="59">
        <v>10373337.988000002</v>
      </c>
      <c r="H89" t="str">
        <f>B89</f>
        <v>Team D</v>
      </c>
      <c r="I89">
        <v>14541324</v>
      </c>
      <c r="J89">
        <v>10373337.988000002</v>
      </c>
      <c r="K89">
        <v>1</v>
      </c>
      <c r="L89">
        <v>1</v>
      </c>
      <c r="M89">
        <f>I89</f>
        <v>14541324</v>
      </c>
      <c r="N89" t="e">
        <v>#N/A</v>
      </c>
      <c r="P89" t="str">
        <f>TEXT(I89,$P$84)</f>
        <v>$ 14.54mn</v>
      </c>
      <c r="Q89" t="str">
        <f>TEXT(J89,$Q$84)</f>
        <v>$ 10.37mn</v>
      </c>
      <c r="R89" s="90" t="str">
        <f>_xlfn.TEXTJOIN(CHAR(10),,H89,P89,Q89)</f>
        <v>Team D
$ 14.54mn
$ 10.37mn</v>
      </c>
    </row>
    <row r="93" spans="1:51" s="35" customFormat="1" x14ac:dyDescent="0.3">
      <c r="A93" s="63" t="s">
        <v>152</v>
      </c>
    </row>
    <row r="95" spans="1:51" x14ac:dyDescent="0.3">
      <c r="I95" s="52" t="s">
        <v>151</v>
      </c>
      <c r="J95" s="62">
        <f>MROUND((MAX(J97:J103)*2),100000)</f>
        <v>1100000</v>
      </c>
      <c r="R95" s="136" t="s">
        <v>239</v>
      </c>
    </row>
    <row r="96" spans="1:51" x14ac:dyDescent="0.3">
      <c r="B96" s="5" t="s">
        <v>27</v>
      </c>
      <c r="C96" s="5" t="s">
        <v>6</v>
      </c>
      <c r="D96" t="s">
        <v>81</v>
      </c>
      <c r="E96" t="s">
        <v>85</v>
      </c>
      <c r="F96" t="s">
        <v>86</v>
      </c>
      <c r="I96" s="52" t="str" cm="1">
        <f t="array" ref="I96:L96">C96:F96</f>
        <v>Sales Person</v>
      </c>
      <c r="J96" s="52" t="str">
        <v>Sum of Amount</v>
      </c>
      <c r="K96" s="52" t="str">
        <v>Total Profit</v>
      </c>
      <c r="L96" s="52" t="str">
        <v>Profit %</v>
      </c>
      <c r="O96" s="52" t="s">
        <v>158</v>
      </c>
      <c r="R96" s="51" t="s">
        <v>161</v>
      </c>
      <c r="S96" s="137">
        <f>Sales.date.trend+1</f>
        <v>44899</v>
      </c>
      <c r="T96" s="137">
        <f>S96+1</f>
        <v>44900</v>
      </c>
      <c r="U96" s="137">
        <f>T96+1</f>
        <v>44901</v>
      </c>
      <c r="V96" s="137">
        <f t="shared" ref="V96:AT96" si="7">U96+1</f>
        <v>44902</v>
      </c>
      <c r="W96" s="137">
        <f t="shared" si="7"/>
        <v>44903</v>
      </c>
      <c r="X96" s="137">
        <f t="shared" si="7"/>
        <v>44904</v>
      </c>
      <c r="Y96" s="137">
        <f t="shared" si="7"/>
        <v>44905</v>
      </c>
      <c r="Z96" s="137">
        <f t="shared" si="7"/>
        <v>44906</v>
      </c>
      <c r="AA96" s="137">
        <f t="shared" si="7"/>
        <v>44907</v>
      </c>
      <c r="AB96" s="137">
        <f t="shared" si="7"/>
        <v>44908</v>
      </c>
      <c r="AC96" s="137">
        <f t="shared" si="7"/>
        <v>44909</v>
      </c>
      <c r="AD96" s="137">
        <f t="shared" si="7"/>
        <v>44910</v>
      </c>
      <c r="AE96" s="137">
        <f t="shared" si="7"/>
        <v>44911</v>
      </c>
      <c r="AF96" s="137">
        <f t="shared" si="7"/>
        <v>44912</v>
      </c>
      <c r="AG96" s="137">
        <f t="shared" si="7"/>
        <v>44913</v>
      </c>
      <c r="AH96" s="137">
        <f t="shared" si="7"/>
        <v>44914</v>
      </c>
      <c r="AI96" s="137">
        <f t="shared" si="7"/>
        <v>44915</v>
      </c>
      <c r="AJ96" s="137">
        <f t="shared" si="7"/>
        <v>44916</v>
      </c>
      <c r="AK96" s="137">
        <f t="shared" si="7"/>
        <v>44917</v>
      </c>
      <c r="AL96" s="137">
        <f t="shared" si="7"/>
        <v>44918</v>
      </c>
      <c r="AM96" s="137">
        <f t="shared" si="7"/>
        <v>44919</v>
      </c>
      <c r="AN96" s="137">
        <f t="shared" si="7"/>
        <v>44920</v>
      </c>
      <c r="AO96" s="137">
        <f t="shared" si="7"/>
        <v>44921</v>
      </c>
      <c r="AP96" s="137">
        <f t="shared" si="7"/>
        <v>44922</v>
      </c>
      <c r="AQ96" s="137">
        <f t="shared" si="7"/>
        <v>44923</v>
      </c>
      <c r="AR96" s="137">
        <f t="shared" si="7"/>
        <v>44924</v>
      </c>
      <c r="AS96" s="137">
        <f t="shared" si="7"/>
        <v>44925</v>
      </c>
      <c r="AT96" s="137">
        <f t="shared" si="7"/>
        <v>44926</v>
      </c>
      <c r="AU96" s="3"/>
      <c r="AV96" s="3"/>
      <c r="AW96" s="3"/>
      <c r="AX96" s="3"/>
      <c r="AY96" s="3"/>
    </row>
    <row r="97" spans="2:46" x14ac:dyDescent="0.3">
      <c r="B97" t="s">
        <v>76</v>
      </c>
      <c r="C97" t="s">
        <v>43</v>
      </c>
      <c r="D97">
        <v>557536</v>
      </c>
      <c r="E97">
        <v>376873.85159999999</v>
      </c>
      <c r="F97">
        <v>0.6759632590541238</v>
      </c>
      <c r="I97" s="19" t="str" cm="1">
        <f t="array" ref="I97:L105">_xlfn._xlws.SORT(_xlfn._xlws.FILTER(C96:F121,B96:B121=Selected.team),$O$114,$O$117)</f>
        <v>Andrew Lee</v>
      </c>
      <c r="J97" s="68">
        <v>557536</v>
      </c>
      <c r="K97">
        <v>376873.85159999999</v>
      </c>
      <c r="L97">
        <v>0.6759632590541238</v>
      </c>
      <c r="O97" s="34" t="s">
        <v>159</v>
      </c>
      <c r="R97" s="20" t="str" cm="1">
        <f t="array" ref="R97:R105">INDEX(_xlfn.ANCHORARRAY(I97),,1)</f>
        <v>Andrew Lee</v>
      </c>
      <c r="S97" s="20" cm="1">
        <f t="array" ref="S97:S105">CHOOSE($O$104,COUNTIFS(sales[Sales Person],_xlfn.ANCHORARRAY($R97),sales[Date],S$96)&gt;0,SUMIFS(sales[Amount],sales[Sales Person],_xlfn.ANCHORARRAY($R97),sales[Date],S$96),SUMIFS(sales[Boxes],sales[Sales Person],_xlfn.ANCHORARRAY($R97),sales[Date],S$96),COUNTIFS(sales[Sales Person],_xlfn.ANCHORARRAY($R97),sales[Date],S$96))</f>
        <v>0</v>
      </c>
      <c r="T97" s="20" cm="1">
        <f t="array" ref="T97:T105">CHOOSE($O$104,COUNTIFS(sales[Sales Person],_xlfn.ANCHORARRAY($R97),sales[Date],T$96)&gt;0,SUMIFS(sales[Amount],sales[Sales Person],_xlfn.ANCHORARRAY($R97),sales[Date],T$96),SUMIFS(sales[Boxes],sales[Sales Person],_xlfn.ANCHORARRAY($R97),sales[Date],T$96),COUNTIFS(sales[Sales Person],_xlfn.ANCHORARRAY($R97),sales[Date],T$96))</f>
        <v>0</v>
      </c>
      <c r="U97" s="20" cm="1">
        <f t="array" ref="U97:U105">CHOOSE($O$104,COUNTIFS(sales[Sales Person],_xlfn.ANCHORARRAY($R97),sales[Date],U$96)&gt;0,SUMIFS(sales[Amount],sales[Sales Person],_xlfn.ANCHORARRAY($R97),sales[Date],U$96),SUMIFS(sales[Boxes],sales[Sales Person],_xlfn.ANCHORARRAY($R97),sales[Date],U$96),COUNTIFS(sales[Sales Person],_xlfn.ANCHORARRAY($R97),sales[Date],U$96))</f>
        <v>0</v>
      </c>
      <c r="V97" s="20" cm="1">
        <f t="array" ref="V97:V105">CHOOSE($O$104,COUNTIFS(sales[Sales Person],_xlfn.ANCHORARRAY($R97),sales[Date],V$96)&gt;0,SUMIFS(sales[Amount],sales[Sales Person],_xlfn.ANCHORARRAY($R97),sales[Date],V$96),SUMIFS(sales[Boxes],sales[Sales Person],_xlfn.ANCHORARRAY($R97),sales[Date],V$96),COUNTIFS(sales[Sales Person],_xlfn.ANCHORARRAY($R97),sales[Date],V$96))</f>
        <v>0</v>
      </c>
      <c r="W97" s="20" cm="1">
        <f t="array" ref="W97:W105">CHOOSE($O$104,COUNTIFS(sales[Sales Person],_xlfn.ANCHORARRAY($R97),sales[Date],W$96)&gt;0,SUMIFS(sales[Amount],sales[Sales Person],_xlfn.ANCHORARRAY($R97),sales[Date],W$96),SUMIFS(sales[Boxes],sales[Sales Person],_xlfn.ANCHORARRAY($R97),sales[Date],W$96),COUNTIFS(sales[Sales Person],_xlfn.ANCHORARRAY($R97),sales[Date],W$96))</f>
        <v>1</v>
      </c>
      <c r="X97" s="20" cm="1">
        <f t="array" ref="X97:X105">CHOOSE($O$104,COUNTIFS(sales[Sales Person],_xlfn.ANCHORARRAY($R97),sales[Date],X$96)&gt;0,SUMIFS(sales[Amount],sales[Sales Person],_xlfn.ANCHORARRAY($R97),sales[Date],X$96),SUMIFS(sales[Boxes],sales[Sales Person],_xlfn.ANCHORARRAY($R97),sales[Date],X$96),COUNTIFS(sales[Sales Person],_xlfn.ANCHORARRAY($R97),sales[Date],X$96))</f>
        <v>0</v>
      </c>
      <c r="Y97" s="20" cm="1">
        <f t="array" ref="Y97:Y105">CHOOSE($O$104,COUNTIFS(sales[Sales Person],_xlfn.ANCHORARRAY($R97),sales[Date],Y$96)&gt;0,SUMIFS(sales[Amount],sales[Sales Person],_xlfn.ANCHORARRAY($R97),sales[Date],Y$96),SUMIFS(sales[Boxes],sales[Sales Person],_xlfn.ANCHORARRAY($R97),sales[Date],Y$96),COUNTIFS(sales[Sales Person],_xlfn.ANCHORARRAY($R97),sales[Date],Y$96))</f>
        <v>0</v>
      </c>
      <c r="Z97" s="20" cm="1">
        <f t="array" ref="Z97:Z105">CHOOSE($O$104,COUNTIFS(sales[Sales Person],_xlfn.ANCHORARRAY($R97),sales[Date],Z$96)&gt;0,SUMIFS(sales[Amount],sales[Sales Person],_xlfn.ANCHORARRAY($R97),sales[Date],Z$96),SUMIFS(sales[Boxes],sales[Sales Person],_xlfn.ANCHORARRAY($R97),sales[Date],Z$96),COUNTIFS(sales[Sales Person],_xlfn.ANCHORARRAY($R97),sales[Date],Z$96))</f>
        <v>0</v>
      </c>
      <c r="AA97" s="20" cm="1">
        <f t="array" ref="AA97:AA105">CHOOSE($O$104,COUNTIFS(sales[Sales Person],_xlfn.ANCHORARRAY($R97),sales[Date],AA$96)&gt;0,SUMIFS(sales[Amount],sales[Sales Person],_xlfn.ANCHORARRAY($R97),sales[Date],AA$96),SUMIFS(sales[Boxes],sales[Sales Person],_xlfn.ANCHORARRAY($R97),sales[Date],AA$96),COUNTIFS(sales[Sales Person],_xlfn.ANCHORARRAY($R97),sales[Date],AA$96))</f>
        <v>0</v>
      </c>
      <c r="AB97" s="20" cm="1">
        <f t="array" ref="AB97:AB105">CHOOSE($O$104,COUNTIFS(sales[Sales Person],_xlfn.ANCHORARRAY($R97),sales[Date],AB$96)&gt;0,SUMIFS(sales[Amount],sales[Sales Person],_xlfn.ANCHORARRAY($R97),sales[Date],AB$96),SUMIFS(sales[Boxes],sales[Sales Person],_xlfn.ANCHORARRAY($R97),sales[Date],AB$96),COUNTIFS(sales[Sales Person],_xlfn.ANCHORARRAY($R97),sales[Date],AB$96))</f>
        <v>1</v>
      </c>
      <c r="AC97" s="20" cm="1">
        <f t="array" ref="AC97:AC105">CHOOSE($O$104,COUNTIFS(sales[Sales Person],_xlfn.ANCHORARRAY($R97),sales[Date],AC$96)&gt;0,SUMIFS(sales[Amount],sales[Sales Person],_xlfn.ANCHORARRAY($R97),sales[Date],AC$96),SUMIFS(sales[Boxes],sales[Sales Person],_xlfn.ANCHORARRAY($R97),sales[Date],AC$96),COUNTIFS(sales[Sales Person],_xlfn.ANCHORARRAY($R97),sales[Date],AC$96))</f>
        <v>0</v>
      </c>
      <c r="AD97" s="20" cm="1">
        <f t="array" ref="AD97:AD105">CHOOSE($O$104,COUNTIFS(sales[Sales Person],_xlfn.ANCHORARRAY($R97),sales[Date],AD$96)&gt;0,SUMIFS(sales[Amount],sales[Sales Person],_xlfn.ANCHORARRAY($R97),sales[Date],AD$96),SUMIFS(sales[Boxes],sales[Sales Person],_xlfn.ANCHORARRAY($R97),sales[Date],AD$96),COUNTIFS(sales[Sales Person],_xlfn.ANCHORARRAY($R97),sales[Date],AD$96))</f>
        <v>2</v>
      </c>
      <c r="AE97" s="20" cm="1">
        <f t="array" ref="AE97:AE105">CHOOSE($O$104,COUNTIFS(sales[Sales Person],_xlfn.ANCHORARRAY($R97),sales[Date],AE$96)&gt;0,SUMIFS(sales[Amount],sales[Sales Person],_xlfn.ANCHORARRAY($R97),sales[Date],AE$96),SUMIFS(sales[Boxes],sales[Sales Person],_xlfn.ANCHORARRAY($R97),sales[Date],AE$96),COUNTIFS(sales[Sales Person],_xlfn.ANCHORARRAY($R97),sales[Date],AE$96))</f>
        <v>0</v>
      </c>
      <c r="AF97" s="20" cm="1">
        <f t="array" ref="AF97:AF105">CHOOSE($O$104,COUNTIFS(sales[States],_xlfn.ANCHORARRAY($R97),sales[Amount],AF$96)&gt;0,SUMIFS(sales[Amount],sales[Sales Person],_xlfn.ANCHORARRAY($R97),sales[Date],AF$96),SUMIFS(sales[Boxes],sales[States],_xlfn.ANCHORARRAY($R97),sales[Date],AF$96),COUNTIFS(sales[Sales Person],_xlfn.ANCHORARRAY($R97),sales[Date],AF$96))</f>
        <v>0</v>
      </c>
      <c r="AG97" s="20" cm="1">
        <f t="array" ref="AG97:AG105">CHOOSE($O$104,COUNTIFS(sales[Sales Person],_xlfn.ANCHORARRAY($R97),sales[Date],AG$96)&gt;0,SUMIFS(sales[Amount],sales[Sales Person],_xlfn.ANCHORARRAY($R97),sales[Date],AG$96),SUMIFS(sales[Boxes],sales[Sales Person],_xlfn.ANCHORARRAY($R97),sales[Date],AG$96),COUNTIFS(sales[Sales Person],_xlfn.ANCHORARRAY($R97),sales[Date],AG$96))</f>
        <v>0</v>
      </c>
      <c r="AH97" s="20" cm="1">
        <f t="array" ref="AH97:AH105">CHOOSE($O$104,COUNTIFS(sales[Sales Person],_xlfn.ANCHORARRAY($R97),sales[Date],AH$96)&gt;0,SUMIFS(sales[Amount],sales[Sales Person],_xlfn.ANCHORARRAY($R97),sales[Date],AH$96),SUMIFS(sales[Boxes],sales[Sales Person],_xlfn.ANCHORARRAY($R97),sales[Date],AH$96),COUNTIFS(sales[Sales Person],_xlfn.ANCHORARRAY($R97),sales[Date],AH$96))</f>
        <v>0</v>
      </c>
      <c r="AI97" s="20" cm="1">
        <f t="array" ref="AI97:AI105">CHOOSE($O$104,COUNTIFS(sales[Sales Person],_xlfn.ANCHORARRAY($R97),sales[Date],AI$96)&gt;0,SUMIFS(sales[Amount],sales[Sales Person],_xlfn.ANCHORARRAY($R97),sales[Date],AI$96),SUMIFS(sales[Boxes],sales[Sales Person],_xlfn.ANCHORARRAY($R97),sales[Date],AI$96),COUNTIFS(sales[Sales Person],_xlfn.ANCHORARRAY($R97),sales[Date],AI$96))</f>
        <v>0</v>
      </c>
      <c r="AJ97" s="20" cm="1">
        <f t="array" ref="AJ97:AJ105">CHOOSE($O$104,COUNTIFS(sales[Sales Person],_xlfn.ANCHORARRAY($R97),sales[Date],AJ$96)&gt;0,SUMIFS(sales[Amount],sales[Sales Person],_xlfn.ANCHORARRAY($R97),sales[Date],AJ$96),SUMIFS(sales[Boxes],sales[Sales Person],_xlfn.ANCHORARRAY($R97),sales[Date],AJ$96),COUNTIFS(sales[Sales Person],_xlfn.ANCHORARRAY($R97),sales[Date],AJ$96))</f>
        <v>0</v>
      </c>
      <c r="AK97" s="20" cm="1">
        <f t="array" ref="AK97:AK105">CHOOSE($O$104,COUNTIFS(sales[Sales Person],_xlfn.ANCHORARRAY($R97),sales[Date],AK$96)&gt;0,SUMIFS(sales[Amount],sales[Sales Person],_xlfn.ANCHORARRAY($R97),sales[Date],AK$96),SUMIFS(sales[Boxes],sales[Sales Person],_xlfn.ANCHORARRAY($R97),sales[Date],AK$96),COUNTIFS(sales[Sales Person],_xlfn.ANCHORARRAY($R97),sales[Date],AK$96))</f>
        <v>0</v>
      </c>
      <c r="AL97" s="20" cm="1">
        <f t="array" ref="AL97:AL105">CHOOSE($O$104,COUNTIFS(sales[Sales Person],_xlfn.ANCHORARRAY($R97),sales[Date],AL$96)&gt;0,SUMIFS(sales[Amount],sales[Sales Person],_xlfn.ANCHORARRAY($R97),sales[Date],AL$96),SUMIFS(sales[Boxes],sales[Sales Person],_xlfn.ANCHORARRAY($R97),sales[Date],AL$96),COUNTIFS(sales[Sales Person],_xlfn.ANCHORARRAY($R97),sales[Date],AL$96))</f>
        <v>1</v>
      </c>
      <c r="AM97" s="20" cm="1">
        <f t="array" ref="AM97:AM105">CHOOSE($O$104,COUNTIFS(sales[Sales Person],_xlfn.ANCHORARRAY($R97),sales[Date],AM$96)&gt;0,SUMIFS(sales[Amount],sales[Sales Person],_xlfn.ANCHORARRAY($R97),sales[Date],AM$96),SUMIFS(sales[Boxes],sales[Sales Person],_xlfn.ANCHORARRAY($R97),sales[Date],AM$96),COUNTIFS(sales[Sales Person],_xlfn.ANCHORARRAY($R97),sales[Date],AM$96))</f>
        <v>2</v>
      </c>
      <c r="AN97" s="20" cm="1">
        <f t="array" ref="AN97:AN105">CHOOSE($O$104,COUNTIFS(sales[Sales Person],_xlfn.ANCHORARRAY($R97),sales[Date],AN$96)&gt;0,SUMIFS(sales[Amount],sales[Sales Person],_xlfn.ANCHORARRAY($R97),sales[Date],AN$96),SUMIFS(sales[Boxes],sales[Sales Person],_xlfn.ANCHORARRAY($R97),sales[Date],AN$96),COUNTIFS(sales[Sales Person],_xlfn.ANCHORARRAY($R97),sales[Date],AN$96))</f>
        <v>0</v>
      </c>
      <c r="AO97" s="20" cm="1">
        <f t="array" ref="AO97:AO105">CHOOSE($O$104,COUNTIFS(sales[Date],_xlfn.ANCHORARRAY($R97),sales[Boxes],AO$96)&gt;0,SUMIFS(sales[Sales Person],sales[Date],_xlfn.ANCHORARRAY($R97),sales[Boxes],AO$96),SUMIFS(sales[Products],sales[Date],_xlfn.ANCHORARRAY($R97),sales[Boxes],AO$96),COUNTIFS(sales[Date],_xlfn.ANCHORARRAY($R97),sales[Boxes],AO$96))</f>
        <v>0</v>
      </c>
      <c r="AP97" s="20" cm="1">
        <f t="array" ref="AP97:AP105">CHOOSE($O$104,COUNTIFS(sales[Sales Person],_xlfn.ANCHORARRAY($R97),sales[Date],AP$96)&gt;0,SUMIFS(sales[Amount],sales[Sales Person],_xlfn.ANCHORARRAY($R97),sales[Date],AP$96),SUMIFS(sales[Boxes],sales[Sales Person],_xlfn.ANCHORARRAY($R97),sales[Date],AP$96),COUNTIFS(sales[Sales Person],_xlfn.ANCHORARRAY($R97),sales[Date],AP$96))</f>
        <v>0</v>
      </c>
      <c r="AQ97" s="20" cm="1">
        <f t="array" ref="AQ97:AQ105">CHOOSE($O$104,COUNTIFS(sales[Sales Person],_xlfn.ANCHORARRAY($R97),sales[Date],AQ$96)&gt;0,SUMIFS(sales[Amount],sales[Sales Person],_xlfn.ANCHORARRAY($R97),sales[Date],AQ$96),SUMIFS(sales[Boxes],sales[Sales Person],_xlfn.ANCHORARRAY($R97),sales[Date],AQ$96),COUNTIFS(sales[Sales Person],_xlfn.ANCHORARRAY($R97),sales[Date],AQ$96))</f>
        <v>0</v>
      </c>
      <c r="AR97" s="20" cm="1">
        <f t="array" ref="AR97:AR105">CHOOSE($O$104,COUNTIFS(sales[Sales Person],_xlfn.ANCHORARRAY($R97),sales[Date],AR$96)&gt;0,SUMIFS(sales[Amount],sales[Sales Person],_xlfn.ANCHORARRAY($R97),sales[Date],AR$96),SUMIFS(sales[Boxes],sales[Sales Person],_xlfn.ANCHORARRAY($R97),sales[Date],AR$96),COUNTIFS(sales[Sales Person],_xlfn.ANCHORARRAY($R97),sales[Date],AR$96))</f>
        <v>0</v>
      </c>
      <c r="AS97" s="20" cm="1">
        <f t="array" ref="AS97:AS105">CHOOSE($O$104,COUNTIFS(sales[Sales Person],_xlfn.ANCHORARRAY($R97),sales[Date],AS$96)&gt;0,SUMIFS(sales[Amount],sales[Sales Person],_xlfn.ANCHORARRAY($R97),sales[Date],AS$96),SUMIFS(sales[Boxes],sales[Sales Person],_xlfn.ANCHORARRAY($R97),sales[Date],AS$96),COUNTIFS(sales[Sales Person],_xlfn.ANCHORARRAY($R97),sales[Date],AS$96))</f>
        <v>0</v>
      </c>
      <c r="AT97" s="20" cm="1">
        <f t="array" ref="AT97:AT105">CHOOSE($O$104,COUNTIFS(sales[Sales Person],_xlfn.ANCHORARRAY($R97),sales[Date],AT$96)&gt;0,SUMIFS(sales[Amount],sales[Sales Person],_xlfn.ANCHORARRAY($R97),sales[Date],AT$96),SUMIFS(sales[Boxes],sales[Sales Person],_xlfn.ANCHORARRAY($R97),sales[Date],AT$96),COUNTIFS(sales[Sales Person],_xlfn.ANCHORARRAY($R97),sales[Date],AT$96))</f>
        <v>0</v>
      </c>
    </row>
    <row r="98" spans="2:46" x14ac:dyDescent="0.3">
      <c r="B98" t="s">
        <v>76</v>
      </c>
      <c r="C98" t="s">
        <v>47</v>
      </c>
      <c r="D98">
        <v>531944</v>
      </c>
      <c r="E98">
        <v>406924.342</v>
      </c>
      <c r="F98">
        <v>0.7649759034785617</v>
      </c>
      <c r="I98" t="str">
        <v>Cynthia Hall</v>
      </c>
      <c r="J98" s="68">
        <v>531944</v>
      </c>
      <c r="K98">
        <v>406924.342</v>
      </c>
      <c r="L98">
        <v>0.7649759034785617</v>
      </c>
      <c r="O98" s="34" t="s">
        <v>115</v>
      </c>
      <c r="R98" s="20" t="str">
        <v>Cynthia Hall</v>
      </c>
      <c r="S98" s="20">
        <v>0</v>
      </c>
      <c r="T98" s="20">
        <v>0</v>
      </c>
      <c r="U98" s="20">
        <v>0</v>
      </c>
      <c r="V98" s="20">
        <v>0</v>
      </c>
      <c r="W98" s="20">
        <v>1</v>
      </c>
      <c r="X98" s="20">
        <v>0</v>
      </c>
      <c r="Y98" s="20">
        <v>1</v>
      </c>
      <c r="Z98" s="20">
        <v>0</v>
      </c>
      <c r="AA98" s="20">
        <v>0</v>
      </c>
      <c r="AB98" s="20">
        <v>1</v>
      </c>
      <c r="AC98" s="20">
        <v>0</v>
      </c>
      <c r="AD98" s="20">
        <v>2</v>
      </c>
      <c r="AE98" s="20">
        <v>1</v>
      </c>
      <c r="AF98" s="20">
        <v>1</v>
      </c>
      <c r="AG98" s="20">
        <v>0</v>
      </c>
      <c r="AH98" s="20">
        <v>0</v>
      </c>
      <c r="AI98" s="20">
        <v>1</v>
      </c>
      <c r="AJ98" s="20">
        <v>2</v>
      </c>
      <c r="AK98" s="20">
        <v>1</v>
      </c>
      <c r="AL98" s="20">
        <v>2</v>
      </c>
      <c r="AM98" s="20">
        <v>1</v>
      </c>
      <c r="AN98" s="20">
        <v>0</v>
      </c>
      <c r="AO98" s="20">
        <v>0</v>
      </c>
      <c r="AP98" s="20">
        <v>0</v>
      </c>
      <c r="AQ98" s="20">
        <v>0</v>
      </c>
      <c r="AR98" s="20">
        <v>1</v>
      </c>
      <c r="AS98" s="20">
        <v>0</v>
      </c>
      <c r="AT98" s="20">
        <v>1</v>
      </c>
    </row>
    <row r="99" spans="2:46" x14ac:dyDescent="0.3">
      <c r="B99" t="s">
        <v>76</v>
      </c>
      <c r="C99" t="s">
        <v>46</v>
      </c>
      <c r="D99">
        <v>565964</v>
      </c>
      <c r="E99">
        <v>405986.54120000009</v>
      </c>
      <c r="F99">
        <v>0.71733633446650336</v>
      </c>
      <c r="I99" t="str">
        <v>Edward Lewis</v>
      </c>
      <c r="J99" s="68">
        <v>565964</v>
      </c>
      <c r="K99">
        <v>405986.54120000009</v>
      </c>
      <c r="L99">
        <v>0.71733633446650336</v>
      </c>
      <c r="O99" s="34" t="s">
        <v>10</v>
      </c>
      <c r="R99" s="20" t="str">
        <v>Edward Lewis</v>
      </c>
      <c r="S99" s="20">
        <v>0</v>
      </c>
      <c r="T99" s="20">
        <v>0</v>
      </c>
      <c r="U99" s="20">
        <v>0</v>
      </c>
      <c r="V99" s="20">
        <v>0</v>
      </c>
      <c r="W99" s="20">
        <v>1</v>
      </c>
      <c r="X99" s="20">
        <v>1</v>
      </c>
      <c r="Y99" s="20">
        <v>1</v>
      </c>
      <c r="Z99" s="20">
        <v>0</v>
      </c>
      <c r="AA99" s="20">
        <v>0</v>
      </c>
      <c r="AB99" s="20">
        <v>0</v>
      </c>
      <c r="AC99" s="20">
        <v>1</v>
      </c>
      <c r="AD99" s="20">
        <v>1</v>
      </c>
      <c r="AE99" s="20">
        <v>1</v>
      </c>
      <c r="AF99" s="20">
        <v>1</v>
      </c>
      <c r="AG99" s="20">
        <v>0</v>
      </c>
      <c r="AH99" s="20">
        <v>0</v>
      </c>
      <c r="AI99" s="20">
        <v>1</v>
      </c>
      <c r="AJ99" s="20">
        <v>0</v>
      </c>
      <c r="AK99" s="20">
        <v>2</v>
      </c>
      <c r="AL99" s="20">
        <v>1</v>
      </c>
      <c r="AM99" s="20">
        <v>1</v>
      </c>
      <c r="AN99" s="20">
        <v>0</v>
      </c>
      <c r="AO99" s="20">
        <v>0</v>
      </c>
      <c r="AP99" s="20">
        <v>0</v>
      </c>
      <c r="AQ99" s="20">
        <v>0</v>
      </c>
      <c r="AR99" s="20">
        <v>0</v>
      </c>
      <c r="AS99" s="20">
        <v>0</v>
      </c>
      <c r="AT99" s="20">
        <v>0</v>
      </c>
    </row>
    <row r="100" spans="2:46" x14ac:dyDescent="0.3">
      <c r="B100" t="s">
        <v>76</v>
      </c>
      <c r="C100" t="s">
        <v>36</v>
      </c>
      <c r="D100">
        <v>522648</v>
      </c>
      <c r="E100">
        <v>438345.00760000001</v>
      </c>
      <c r="F100">
        <v>0.83870024873337312</v>
      </c>
      <c r="I100" t="str">
        <v>Evan Brown</v>
      </c>
      <c r="J100" s="68">
        <v>522648</v>
      </c>
      <c r="K100">
        <v>438345.00760000001</v>
      </c>
      <c r="L100">
        <v>0.83870024873337312</v>
      </c>
      <c r="O100" s="34" t="s">
        <v>160</v>
      </c>
      <c r="R100" s="20" t="str">
        <v>Evan Brown</v>
      </c>
      <c r="S100" s="20">
        <v>0</v>
      </c>
      <c r="T100" s="20">
        <v>0</v>
      </c>
      <c r="U100" s="20">
        <v>0</v>
      </c>
      <c r="V100" s="20">
        <v>0</v>
      </c>
      <c r="W100" s="20">
        <v>0</v>
      </c>
      <c r="X100" s="20">
        <v>0</v>
      </c>
      <c r="Y100" s="20">
        <v>1</v>
      </c>
      <c r="Z100" s="20">
        <v>0</v>
      </c>
      <c r="AA100" s="20">
        <v>0</v>
      </c>
      <c r="AB100" s="20">
        <v>0</v>
      </c>
      <c r="AC100" s="20">
        <v>0</v>
      </c>
      <c r="AD100" s="20">
        <v>0</v>
      </c>
      <c r="AE100" s="20">
        <v>0</v>
      </c>
      <c r="AF100" s="20">
        <v>3</v>
      </c>
      <c r="AG100" s="20">
        <v>0</v>
      </c>
      <c r="AH100" s="20">
        <v>0</v>
      </c>
      <c r="AI100" s="20">
        <v>4</v>
      </c>
      <c r="AJ100" s="20">
        <v>1</v>
      </c>
      <c r="AK100" s="20">
        <v>1</v>
      </c>
      <c r="AL100" s="20">
        <v>1</v>
      </c>
      <c r="AM100" s="20">
        <v>2</v>
      </c>
      <c r="AN100" s="20">
        <v>0</v>
      </c>
      <c r="AO100" s="20">
        <v>0</v>
      </c>
      <c r="AP100" s="20">
        <v>0</v>
      </c>
      <c r="AQ100" s="20">
        <v>0</v>
      </c>
      <c r="AR100" s="20">
        <v>1</v>
      </c>
      <c r="AS100" s="20">
        <v>0</v>
      </c>
      <c r="AT100" s="20">
        <v>0</v>
      </c>
    </row>
    <row r="101" spans="2:46" x14ac:dyDescent="0.3">
      <c r="B101" t="s">
        <v>76</v>
      </c>
      <c r="C101" t="s">
        <v>28</v>
      </c>
      <c r="D101">
        <v>435484</v>
      </c>
      <c r="E101">
        <v>314123.54200000002</v>
      </c>
      <c r="F101">
        <v>0.7213205123494778</v>
      </c>
      <c r="I101" t="str">
        <v>James Smith</v>
      </c>
      <c r="J101" s="68">
        <v>435484</v>
      </c>
      <c r="K101">
        <v>314123.54200000002</v>
      </c>
      <c r="L101">
        <v>0.7213205123494778</v>
      </c>
      <c r="R101" s="20" t="str">
        <v>James Smith</v>
      </c>
      <c r="S101" s="20">
        <v>0</v>
      </c>
      <c r="T101" s="20">
        <v>0</v>
      </c>
      <c r="U101" s="20">
        <v>0</v>
      </c>
      <c r="V101" s="20">
        <v>0</v>
      </c>
      <c r="W101" s="20">
        <v>0</v>
      </c>
      <c r="X101" s="20">
        <v>0</v>
      </c>
      <c r="Y101" s="20">
        <v>0</v>
      </c>
      <c r="Z101" s="20">
        <v>0</v>
      </c>
      <c r="AA101" s="20">
        <v>0</v>
      </c>
      <c r="AB101" s="20">
        <v>0</v>
      </c>
      <c r="AC101" s="20">
        <v>1</v>
      </c>
      <c r="AD101" s="20">
        <v>1</v>
      </c>
      <c r="AE101" s="20">
        <v>0</v>
      </c>
      <c r="AF101" s="20">
        <v>0</v>
      </c>
      <c r="AG101" s="20">
        <v>0</v>
      </c>
      <c r="AH101" s="20">
        <v>0</v>
      </c>
      <c r="AI101" s="20">
        <v>1</v>
      </c>
      <c r="AJ101" s="20">
        <v>0</v>
      </c>
      <c r="AK101" s="20">
        <v>0</v>
      </c>
      <c r="AL101" s="20">
        <v>1</v>
      </c>
      <c r="AM101" s="20">
        <v>1</v>
      </c>
      <c r="AN101" s="20">
        <v>0</v>
      </c>
      <c r="AO101" s="20">
        <v>0</v>
      </c>
      <c r="AP101" s="20">
        <v>0</v>
      </c>
      <c r="AQ101" s="20">
        <v>2</v>
      </c>
      <c r="AR101" s="20">
        <v>1</v>
      </c>
      <c r="AS101" s="20">
        <v>0</v>
      </c>
      <c r="AT101" s="20">
        <v>0</v>
      </c>
    </row>
    <row r="102" spans="2:46" x14ac:dyDescent="0.3">
      <c r="B102" t="s">
        <v>76</v>
      </c>
      <c r="C102" t="s">
        <v>30</v>
      </c>
      <c r="D102">
        <v>474712</v>
      </c>
      <c r="E102">
        <v>340247.93720000004</v>
      </c>
      <c r="F102">
        <v>0.71674602116651787</v>
      </c>
      <c r="I102" t="str">
        <v>John Williams</v>
      </c>
      <c r="J102" s="68">
        <v>474712</v>
      </c>
      <c r="K102">
        <v>340247.93720000004</v>
      </c>
      <c r="L102">
        <v>0.71674602116651787</v>
      </c>
      <c r="O102" s="52" t="s">
        <v>106</v>
      </c>
      <c r="R102" s="20" t="str">
        <v>John Williams</v>
      </c>
      <c r="S102" s="20">
        <v>0</v>
      </c>
      <c r="T102" s="20">
        <v>0</v>
      </c>
      <c r="U102" s="20">
        <v>1</v>
      </c>
      <c r="V102" s="20">
        <v>1</v>
      </c>
      <c r="W102" s="20">
        <v>1</v>
      </c>
      <c r="X102" s="20">
        <v>0</v>
      </c>
      <c r="Y102" s="20">
        <v>0</v>
      </c>
      <c r="Z102" s="20">
        <v>0</v>
      </c>
      <c r="AA102" s="20">
        <v>0</v>
      </c>
      <c r="AB102" s="20">
        <v>0</v>
      </c>
      <c r="AC102" s="20">
        <v>1</v>
      </c>
      <c r="AD102" s="20">
        <v>0</v>
      </c>
      <c r="AE102" s="20">
        <v>1</v>
      </c>
      <c r="AF102" s="20">
        <v>0</v>
      </c>
      <c r="AG102" s="20">
        <v>0</v>
      </c>
      <c r="AH102" s="20">
        <v>0</v>
      </c>
      <c r="AI102" s="20">
        <v>0</v>
      </c>
      <c r="AJ102" s="20">
        <v>0</v>
      </c>
      <c r="AK102" s="20">
        <v>0</v>
      </c>
      <c r="AL102" s="20">
        <v>0</v>
      </c>
      <c r="AM102" s="20">
        <v>0</v>
      </c>
      <c r="AN102" s="20">
        <v>0</v>
      </c>
      <c r="AO102" s="20">
        <v>0</v>
      </c>
      <c r="AP102" s="20">
        <v>1</v>
      </c>
      <c r="AQ102" s="20">
        <v>1</v>
      </c>
      <c r="AR102" s="20">
        <v>0</v>
      </c>
      <c r="AS102" s="20">
        <v>0</v>
      </c>
      <c r="AT102" s="20">
        <v>0</v>
      </c>
    </row>
    <row r="103" spans="2:46" x14ac:dyDescent="0.3">
      <c r="B103" t="s">
        <v>76</v>
      </c>
      <c r="C103" t="s">
        <v>42</v>
      </c>
      <c r="D103">
        <v>495516</v>
      </c>
      <c r="E103">
        <v>350301.74</v>
      </c>
      <c r="F103">
        <v>0.70694334794436509</v>
      </c>
      <c r="I103" t="str">
        <v>Matthew Moore</v>
      </c>
      <c r="J103" s="68">
        <v>495516</v>
      </c>
      <c r="K103">
        <v>350301.74</v>
      </c>
      <c r="L103" s="19">
        <v>0.70694334794436509</v>
      </c>
      <c r="O103" s="150" t="str">
        <f>Dashboard!N18</f>
        <v>Shipments</v>
      </c>
      <c r="R103" s="20" t="str">
        <v>Matthew Moore</v>
      </c>
      <c r="S103" s="20">
        <v>0</v>
      </c>
      <c r="T103" s="20">
        <v>0</v>
      </c>
      <c r="U103" s="20">
        <v>1</v>
      </c>
      <c r="V103" s="20">
        <v>2</v>
      </c>
      <c r="W103" s="20">
        <v>0</v>
      </c>
      <c r="X103" s="20">
        <v>0</v>
      </c>
      <c r="Y103" s="20">
        <v>1</v>
      </c>
      <c r="Z103" s="20">
        <v>0</v>
      </c>
      <c r="AA103" s="20">
        <v>0</v>
      </c>
      <c r="AB103" s="20">
        <v>0</v>
      </c>
      <c r="AC103" s="20">
        <v>2</v>
      </c>
      <c r="AD103" s="20">
        <v>0</v>
      </c>
      <c r="AE103" s="20">
        <v>0</v>
      </c>
      <c r="AF103" s="20">
        <v>0</v>
      </c>
      <c r="AG103" s="20">
        <v>0</v>
      </c>
      <c r="AH103" s="20">
        <v>0</v>
      </c>
      <c r="AI103" s="20">
        <v>1</v>
      </c>
      <c r="AJ103" s="20">
        <v>3</v>
      </c>
      <c r="AK103" s="20">
        <v>1</v>
      </c>
      <c r="AL103" s="20">
        <v>2</v>
      </c>
      <c r="AM103" s="20">
        <v>2</v>
      </c>
      <c r="AN103" s="20">
        <v>0</v>
      </c>
      <c r="AO103" s="20">
        <v>0</v>
      </c>
      <c r="AP103" s="20">
        <v>0</v>
      </c>
      <c r="AQ103" s="20">
        <v>0</v>
      </c>
      <c r="AR103" s="20">
        <v>0</v>
      </c>
      <c r="AS103" s="20">
        <v>0</v>
      </c>
      <c r="AT103" s="20">
        <v>0</v>
      </c>
    </row>
    <row r="104" spans="2:46" x14ac:dyDescent="0.3">
      <c r="B104" t="s">
        <v>76</v>
      </c>
      <c r="C104" t="s">
        <v>48</v>
      </c>
      <c r="D104">
        <v>705068</v>
      </c>
      <c r="E104">
        <v>591662.07200000004</v>
      </c>
      <c r="F104">
        <v>0.83915604168675939</v>
      </c>
      <c r="I104" t="str">
        <v>Patrick Rivera</v>
      </c>
      <c r="J104" s="68">
        <v>705068</v>
      </c>
      <c r="K104">
        <v>591662.07200000004</v>
      </c>
      <c r="L104">
        <v>0.83915604168675939</v>
      </c>
      <c r="O104" s="34">
        <f>_xlfn.XMATCH(O103,O97:O100)</f>
        <v>4</v>
      </c>
      <c r="R104" s="20" t="str">
        <v>Patrick Rivera</v>
      </c>
      <c r="S104" s="20">
        <v>0</v>
      </c>
      <c r="T104" s="20">
        <v>0</v>
      </c>
      <c r="U104" s="20">
        <v>0</v>
      </c>
      <c r="V104" s="20">
        <v>0</v>
      </c>
      <c r="W104" s="20">
        <v>1</v>
      </c>
      <c r="X104" s="20">
        <v>0</v>
      </c>
      <c r="Y104" s="20">
        <v>0</v>
      </c>
      <c r="Z104" s="20">
        <v>0</v>
      </c>
      <c r="AA104" s="20">
        <v>0</v>
      </c>
      <c r="AB104" s="20">
        <v>1</v>
      </c>
      <c r="AC104" s="20">
        <v>0</v>
      </c>
      <c r="AD104" s="20">
        <v>0</v>
      </c>
      <c r="AE104" s="20">
        <v>0</v>
      </c>
      <c r="AF104" s="20">
        <v>1</v>
      </c>
      <c r="AG104" s="20">
        <v>0</v>
      </c>
      <c r="AH104" s="20">
        <v>0</v>
      </c>
      <c r="AI104" s="20">
        <v>3</v>
      </c>
      <c r="AJ104" s="20">
        <v>1</v>
      </c>
      <c r="AK104" s="20">
        <v>1</v>
      </c>
      <c r="AL104" s="20">
        <v>0</v>
      </c>
      <c r="AM104" s="20">
        <v>2</v>
      </c>
      <c r="AN104" s="20">
        <v>0</v>
      </c>
      <c r="AO104" s="20">
        <v>0</v>
      </c>
      <c r="AP104" s="20">
        <v>0</v>
      </c>
      <c r="AQ104" s="20">
        <v>1</v>
      </c>
      <c r="AR104" s="20">
        <v>0</v>
      </c>
      <c r="AS104" s="20">
        <v>0</v>
      </c>
      <c r="AT104" s="20">
        <v>0</v>
      </c>
    </row>
    <row r="105" spans="2:46" x14ac:dyDescent="0.3">
      <c r="B105" t="s">
        <v>76</v>
      </c>
      <c r="C105" t="s">
        <v>29</v>
      </c>
      <c r="D105">
        <v>503216</v>
      </c>
      <c r="E105">
        <v>370605.01160000003</v>
      </c>
      <c r="F105">
        <v>0.73647302867953335</v>
      </c>
      <c r="I105" t="str">
        <v>Robert Johnson</v>
      </c>
      <c r="J105" s="68">
        <v>503216</v>
      </c>
      <c r="K105">
        <v>370605.01160000003</v>
      </c>
      <c r="L105">
        <v>0.73647302867953335</v>
      </c>
      <c r="Q105" s="51" t="s">
        <v>173</v>
      </c>
      <c r="R105" s="20" t="str">
        <v>Robert Johnson</v>
      </c>
      <c r="S105" s="20">
        <v>0</v>
      </c>
      <c r="T105" s="20">
        <v>0</v>
      </c>
      <c r="U105" s="20">
        <v>0</v>
      </c>
      <c r="V105" s="20">
        <v>1</v>
      </c>
      <c r="W105" s="20">
        <v>3</v>
      </c>
      <c r="X105" s="20">
        <v>0</v>
      </c>
      <c r="Y105" s="20">
        <v>0</v>
      </c>
      <c r="Z105" s="20">
        <v>0</v>
      </c>
      <c r="AA105" s="20">
        <v>0</v>
      </c>
      <c r="AB105" s="20">
        <v>0</v>
      </c>
      <c r="AC105" s="20">
        <v>0</v>
      </c>
      <c r="AD105" s="20">
        <v>0</v>
      </c>
      <c r="AE105" s="20">
        <v>0</v>
      </c>
      <c r="AF105" s="20">
        <v>0</v>
      </c>
      <c r="AG105" s="20">
        <v>0</v>
      </c>
      <c r="AH105" s="20">
        <v>0</v>
      </c>
      <c r="AI105" s="20">
        <v>2</v>
      </c>
      <c r="AJ105" s="20">
        <v>0</v>
      </c>
      <c r="AK105" s="20">
        <v>1</v>
      </c>
      <c r="AL105" s="20">
        <v>0</v>
      </c>
      <c r="AM105" s="20">
        <v>0</v>
      </c>
      <c r="AN105" s="20">
        <v>0</v>
      </c>
      <c r="AO105" s="20">
        <v>0</v>
      </c>
      <c r="AP105" s="20">
        <v>0</v>
      </c>
      <c r="AQ105" s="20">
        <v>1</v>
      </c>
      <c r="AR105" s="20">
        <v>0</v>
      </c>
      <c r="AS105" s="20">
        <v>0</v>
      </c>
      <c r="AT105" s="20">
        <v>0</v>
      </c>
    </row>
    <row r="106" spans="2:46" x14ac:dyDescent="0.3">
      <c r="B106" t="s">
        <v>77</v>
      </c>
      <c r="C106" t="s">
        <v>37</v>
      </c>
      <c r="D106">
        <v>477456</v>
      </c>
      <c r="E106">
        <v>342066.20360000001</v>
      </c>
      <c r="F106">
        <v>0.71643502982473783</v>
      </c>
      <c r="O106" s="52" t="s">
        <v>163</v>
      </c>
      <c r="Q106" s="52" t="s">
        <v>175</v>
      </c>
    </row>
    <row r="107" spans="2:46" x14ac:dyDescent="0.3">
      <c r="B107" t="s">
        <v>77</v>
      </c>
      <c r="C107" t="s">
        <v>44</v>
      </c>
      <c r="D107">
        <v>391272</v>
      </c>
      <c r="E107">
        <v>307196.75719999999</v>
      </c>
      <c r="F107">
        <v>0.785123283035842</v>
      </c>
      <c r="O107" s="34" t="s">
        <v>164</v>
      </c>
      <c r="Q107" s="150" t="str">
        <f>$O107&amp;IF($O$113=O107,$Q$105,"")</f>
        <v>Sales person✔️</v>
      </c>
    </row>
    <row r="108" spans="2:46" x14ac:dyDescent="0.3">
      <c r="B108" t="s">
        <v>77</v>
      </c>
      <c r="C108" t="s">
        <v>32</v>
      </c>
      <c r="D108">
        <v>532616</v>
      </c>
      <c r="E108">
        <v>376969.45199999999</v>
      </c>
      <c r="F108">
        <v>0.70776967270979463</v>
      </c>
      <c r="O108" s="34" t="s">
        <v>115</v>
      </c>
      <c r="Q108" s="150" t="str">
        <f>$O108&amp;IF($O$113=O108,$Q$105,"")</f>
        <v>Sales</v>
      </c>
    </row>
    <row r="109" spans="2:46" x14ac:dyDescent="0.3">
      <c r="B109" t="s">
        <v>77</v>
      </c>
      <c r="C109" t="s">
        <v>31</v>
      </c>
      <c r="D109">
        <v>665084</v>
      </c>
      <c r="E109">
        <v>506916.59039999999</v>
      </c>
      <c r="F109">
        <v>0.76218431115468122</v>
      </c>
      <c r="O109" s="34" t="s">
        <v>140</v>
      </c>
      <c r="Q109" s="150" t="str">
        <f>$O109&amp;IF($O$113=O109,$Q$105,"")</f>
        <v>Profit</v>
      </c>
    </row>
    <row r="110" spans="2:46" x14ac:dyDescent="0.3">
      <c r="B110" t="s">
        <v>77</v>
      </c>
      <c r="C110" t="s">
        <v>45</v>
      </c>
      <c r="D110">
        <v>509740</v>
      </c>
      <c r="E110">
        <v>366711.44400000002</v>
      </c>
      <c r="F110">
        <v>0.71940880448856281</v>
      </c>
      <c r="I110" s="45" t="s">
        <v>156</v>
      </c>
      <c r="J110" s="78">
        <f>MAX(Worksheet!F:F)</f>
        <v>44926</v>
      </c>
      <c r="O110" s="34" t="s">
        <v>116</v>
      </c>
      <c r="Q110" s="150" t="str">
        <f>$O110&amp;IF($O$113=O110,$Q$105,"")</f>
        <v>Profit%</v>
      </c>
    </row>
    <row r="111" spans="2:46" x14ac:dyDescent="0.3">
      <c r="B111" t="s">
        <v>77</v>
      </c>
      <c r="C111" t="s">
        <v>52</v>
      </c>
      <c r="D111">
        <v>534660</v>
      </c>
      <c r="E111">
        <v>415238.11360000004</v>
      </c>
      <c r="F111">
        <v>0.77663957206448964</v>
      </c>
      <c r="I111" s="79" t="s">
        <v>157</v>
      </c>
      <c r="J111" s="80">
        <f>J110-28</f>
        <v>44898</v>
      </c>
    </row>
    <row r="112" spans="2:46" x14ac:dyDescent="0.3">
      <c r="B112" t="s">
        <v>77</v>
      </c>
      <c r="C112" t="s">
        <v>38</v>
      </c>
      <c r="D112">
        <v>640612</v>
      </c>
      <c r="E112">
        <v>476069.90720000002</v>
      </c>
      <c r="F112">
        <v>0.74314859415683754</v>
      </c>
      <c r="O112" s="52" t="s">
        <v>106</v>
      </c>
    </row>
    <row r="113" spans="1:15" x14ac:dyDescent="0.3">
      <c r="B113" t="s">
        <v>78</v>
      </c>
      <c r="C113" t="s">
        <v>34</v>
      </c>
      <c r="D113">
        <v>659428</v>
      </c>
      <c r="E113">
        <v>501284.76639999996</v>
      </c>
      <c r="F113">
        <v>0.76018119703743237</v>
      </c>
      <c r="I113" s="81" t="s">
        <v>154</v>
      </c>
      <c r="J113" s="150" t="str">
        <f>Dashboard!V36</f>
        <v>On</v>
      </c>
      <c r="O113" s="150" t="str">
        <f>Dashboard!M31</f>
        <v>Sales person</v>
      </c>
    </row>
    <row r="114" spans="1:15" x14ac:dyDescent="0.3">
      <c r="B114" t="s">
        <v>78</v>
      </c>
      <c r="C114" t="s">
        <v>35</v>
      </c>
      <c r="D114">
        <v>492800</v>
      </c>
      <c r="E114">
        <v>341837.8064</v>
      </c>
      <c r="F114">
        <v>0.69366437987012985</v>
      </c>
      <c r="O114" s="34">
        <f>_xlfn.XMATCH(O113,O107:O110)</f>
        <v>1</v>
      </c>
    </row>
    <row r="115" spans="1:15" x14ac:dyDescent="0.3">
      <c r="B115" t="s">
        <v>78</v>
      </c>
      <c r="C115" t="s">
        <v>39</v>
      </c>
      <c r="D115">
        <v>601356</v>
      </c>
      <c r="E115">
        <v>448303.25040000002</v>
      </c>
      <c r="F115">
        <v>0.7454872827410054</v>
      </c>
    </row>
    <row r="116" spans="1:15" x14ac:dyDescent="0.3">
      <c r="B116" t="s">
        <v>78</v>
      </c>
      <c r="C116" t="s">
        <v>51</v>
      </c>
      <c r="D116">
        <v>458780</v>
      </c>
      <c r="E116">
        <v>300630.65720000002</v>
      </c>
      <c r="F116">
        <v>0.65528283098652951</v>
      </c>
      <c r="O116" s="51" t="s">
        <v>162</v>
      </c>
    </row>
    <row r="117" spans="1:15" x14ac:dyDescent="0.3">
      <c r="B117" t="s">
        <v>79</v>
      </c>
      <c r="C117" t="s">
        <v>40</v>
      </c>
      <c r="D117">
        <v>575708</v>
      </c>
      <c r="E117">
        <v>445158.098</v>
      </c>
      <c r="F117">
        <v>0.77323590778658624</v>
      </c>
      <c r="O117" s="34">
        <f>IF(O114=1,1,-1)</f>
        <v>1</v>
      </c>
    </row>
    <row r="118" spans="1:15" x14ac:dyDescent="0.3">
      <c r="B118" t="s">
        <v>79</v>
      </c>
      <c r="C118" t="s">
        <v>49</v>
      </c>
      <c r="D118">
        <v>665840</v>
      </c>
      <c r="E118">
        <v>444275.31279999996</v>
      </c>
      <c r="F118">
        <v>0.6672403472305658</v>
      </c>
    </row>
    <row r="119" spans="1:15" x14ac:dyDescent="0.3">
      <c r="B119" t="s">
        <v>79</v>
      </c>
      <c r="C119" t="s">
        <v>41</v>
      </c>
      <c r="D119">
        <v>373184</v>
      </c>
      <c r="E119">
        <v>272109.26800000004</v>
      </c>
      <c r="F119">
        <v>0.72915577302349521</v>
      </c>
    </row>
    <row r="120" spans="1:15" x14ac:dyDescent="0.3">
      <c r="B120" t="s">
        <v>79</v>
      </c>
      <c r="C120" t="s">
        <v>33</v>
      </c>
      <c r="D120">
        <v>562576</v>
      </c>
      <c r="E120">
        <v>380933.00800000003</v>
      </c>
      <c r="F120">
        <v>0.67712274963738239</v>
      </c>
    </row>
    <row r="121" spans="1:15" x14ac:dyDescent="0.3">
      <c r="B121" t="s">
        <v>79</v>
      </c>
      <c r="C121" t="s">
        <v>50</v>
      </c>
      <c r="D121">
        <v>547960</v>
      </c>
      <c r="E121">
        <v>405262.61239999998</v>
      </c>
      <c r="F121">
        <v>0.73958429885393095</v>
      </c>
    </row>
    <row r="125" spans="1:15" s="92" customFormat="1" x14ac:dyDescent="0.3">
      <c r="A125" s="114" t="s">
        <v>196</v>
      </c>
    </row>
    <row r="127" spans="1:15" x14ac:dyDescent="0.3">
      <c r="N127" s="156" t="s">
        <v>181</v>
      </c>
      <c r="O127" s="156"/>
    </row>
    <row r="128" spans="1:15" x14ac:dyDescent="0.3">
      <c r="H128" t="s">
        <v>177</v>
      </c>
      <c r="N128" s="115" t="s">
        <v>183</v>
      </c>
      <c r="O128" s="115" t="s">
        <v>182</v>
      </c>
    </row>
    <row r="129" spans="1:57" x14ac:dyDescent="0.3">
      <c r="B129" s="5" t="s">
        <v>110</v>
      </c>
      <c r="C129" t="s">
        <v>81</v>
      </c>
      <c r="D129" t="s">
        <v>85</v>
      </c>
      <c r="E129" t="s">
        <v>86</v>
      </c>
      <c r="G129" s="52" t="s">
        <v>176</v>
      </c>
      <c r="H129" s="52" t="s">
        <v>178</v>
      </c>
      <c r="I129" s="52" t="s">
        <v>179</v>
      </c>
      <c r="J129" s="52" t="s">
        <v>116</v>
      </c>
      <c r="K129" s="52" t="s">
        <v>180</v>
      </c>
      <c r="L129" s="52" t="s">
        <v>140</v>
      </c>
      <c r="M129" s="52" t="s">
        <v>8</v>
      </c>
      <c r="N129" s="52" t="s">
        <v>140</v>
      </c>
      <c r="O129" s="52" t="s">
        <v>8</v>
      </c>
      <c r="P129" s="52" t="s">
        <v>184</v>
      </c>
    </row>
    <row r="130" spans="1:57" x14ac:dyDescent="0.3">
      <c r="B130" s="6" t="s">
        <v>11</v>
      </c>
      <c r="C130">
        <v>37679376</v>
      </c>
      <c r="D130">
        <v>27688063.925999984</v>
      </c>
      <c r="E130">
        <v>0.73483339867411779</v>
      </c>
      <c r="G130" s="110">
        <f>COUNTIFS(C48:$C$53,B130)</f>
        <v>0</v>
      </c>
      <c r="H130" s="150" t="str">
        <f>IF($E$48&lt;3,B130&amp;IF($G$130=1,$H$128,""),B130)</f>
        <v>Lifestyle Shoes</v>
      </c>
      <c r="I130" s="34">
        <v>1</v>
      </c>
      <c r="J130" s="11" cm="1">
        <f t="array" ref="J130:J132">E130:E132</f>
        <v>0.73483339867411779</v>
      </c>
      <c r="K130" s="111">
        <f>1-J130</f>
        <v>0.26516660132588221</v>
      </c>
      <c r="L130" cm="1">
        <f t="array" ref="L130:L132">D130:D132</f>
        <v>27688063.925999984</v>
      </c>
      <c r="M130" cm="1">
        <f t="array" ref="M130:M132">C130:C132</f>
        <v>37679376</v>
      </c>
      <c r="N130" t="str">
        <f>TEXT(L130,$N$128)</f>
        <v>$ 27.69</v>
      </c>
      <c r="O130" t="str">
        <f>TEXT(M130,$O$128)</f>
        <v>$ 37.68m</v>
      </c>
      <c r="P130" s="57" t="str">
        <f>N130&amp;"/"&amp;O130</f>
        <v>$ 27.69/$ 37.68m</v>
      </c>
    </row>
    <row r="131" spans="1:57" x14ac:dyDescent="0.3">
      <c r="B131" s="6" t="s">
        <v>12</v>
      </c>
      <c r="C131">
        <v>23365440</v>
      </c>
      <c r="D131">
        <v>16205189.679999992</v>
      </c>
      <c r="E131">
        <v>0.69355379911527415</v>
      </c>
      <c r="G131" s="110">
        <f>COUNTIF(C48:C50,B131)</f>
        <v>0</v>
      </c>
      <c r="H131" s="150" t="str">
        <f>IF($E$48&lt;3,B131&amp;IF($G131=1,$H$128,""),B131)</f>
        <v>Running Shoes</v>
      </c>
      <c r="I131" s="34">
        <v>1</v>
      </c>
      <c r="J131" s="11">
        <v>0.69355379911527415</v>
      </c>
      <c r="K131" s="111">
        <f>1-J131</f>
        <v>0.30644620088472585</v>
      </c>
      <c r="L131">
        <v>16205189.679999992</v>
      </c>
      <c r="M131">
        <v>23365440</v>
      </c>
      <c r="N131" t="str">
        <f t="shared" ref="N131:N132" si="8">TEXT(L131,$N$128)</f>
        <v>$ 16.21</v>
      </c>
      <c r="O131" t="str">
        <f t="shared" ref="O131:O132" si="9">TEXT(M131,$O$128)</f>
        <v>$ 23.37m</v>
      </c>
      <c r="P131" s="57" t="str">
        <f t="shared" ref="P131:P132" si="10">N131&amp;"/"&amp;O131</f>
        <v>$ 16.21/$ 23.37m</v>
      </c>
    </row>
    <row r="132" spans="1:57" x14ac:dyDescent="0.3">
      <c r="B132" s="6" t="s">
        <v>13</v>
      </c>
      <c r="C132">
        <v>13481160</v>
      </c>
      <c r="D132">
        <v>9926033.2927999981</v>
      </c>
      <c r="E132">
        <v>0.73628925795703026</v>
      </c>
      <c r="G132" s="110">
        <f>COUNTIFS($C$48:$C$53,B132)</f>
        <v>1</v>
      </c>
      <c r="H132" s="150" t="str">
        <f>IF($E$48&lt;3,B132&amp;IF($G132=1,$H$128,""),B132)</f>
        <v>Training &amp; Gym Shoes◉</v>
      </c>
      <c r="I132" s="34">
        <v>1</v>
      </c>
      <c r="J132" s="11">
        <v>0.73628925795703026</v>
      </c>
      <c r="K132" s="111">
        <f>1-J132</f>
        <v>0.26371074204296974</v>
      </c>
      <c r="L132">
        <v>9926033.2927999981</v>
      </c>
      <c r="M132">
        <v>13481160</v>
      </c>
      <c r="N132" t="str">
        <f t="shared" si="8"/>
        <v>$ 9.93</v>
      </c>
      <c r="O132" t="str">
        <f t="shared" si="9"/>
        <v>$ 13.48m</v>
      </c>
      <c r="P132" s="57" t="str">
        <f t="shared" si="10"/>
        <v>$ 9.93/$ 13.48m</v>
      </c>
    </row>
    <row r="138" spans="1:57" s="92" customFormat="1" x14ac:dyDescent="0.3">
      <c r="A138" s="114" t="s">
        <v>195</v>
      </c>
    </row>
    <row r="139" spans="1:57" x14ac:dyDescent="0.3">
      <c r="X139" s="52" t="s">
        <v>197</v>
      </c>
      <c r="AC139" s="52" t="s">
        <v>198</v>
      </c>
    </row>
    <row r="140" spans="1:57" x14ac:dyDescent="0.3">
      <c r="L140" t="s">
        <v>173</v>
      </c>
      <c r="X140" s="34">
        <f>MROUND(MAX(W142:W163)*2,10000)</f>
        <v>8920000</v>
      </c>
      <c r="AA140" s="112"/>
      <c r="AC140" s="150" t="str">
        <f>Dashboard!V12</f>
        <v>Sales</v>
      </c>
    </row>
    <row r="141" spans="1:57" x14ac:dyDescent="0.3">
      <c r="B141" s="5" t="s">
        <v>1</v>
      </c>
      <c r="C141" s="5" t="s">
        <v>0</v>
      </c>
      <c r="D141" t="s">
        <v>81</v>
      </c>
      <c r="E141" t="s">
        <v>83</v>
      </c>
      <c r="F141" t="s">
        <v>80</v>
      </c>
      <c r="G141" t="s">
        <v>86</v>
      </c>
      <c r="J141" s="52" t="s">
        <v>188</v>
      </c>
      <c r="L141" s="52" t="s">
        <v>175</v>
      </c>
      <c r="M141" s="52" t="s">
        <v>194</v>
      </c>
      <c r="N141" s="52" t="s">
        <v>1</v>
      </c>
      <c r="O141" s="52" t="s">
        <v>75</v>
      </c>
      <c r="P141" s="52" t="s">
        <v>115</v>
      </c>
      <c r="Q141" s="52" t="s">
        <v>160</v>
      </c>
      <c r="R141" s="52" t="s">
        <v>10</v>
      </c>
      <c r="S141" s="52" t="s">
        <v>116</v>
      </c>
      <c r="T141" s="20"/>
      <c r="U141" s="20"/>
      <c r="V141" s="52" t="str" cm="1">
        <f t="array" ref="V141:Y141">O141:R141</f>
        <v>Products</v>
      </c>
      <c r="W141" s="52" t="str">
        <v>Sales</v>
      </c>
      <c r="X141" s="52" t="str">
        <v>Shipments</v>
      </c>
      <c r="Y141" s="52" t="str">
        <v>Boxes</v>
      </c>
      <c r="Z141" s="52" t="s">
        <v>116</v>
      </c>
      <c r="AC141">
        <f>_xlfn.XMATCH($AC$140,J164:J167)</f>
        <v>2</v>
      </c>
    </row>
    <row r="142" spans="1:57" x14ac:dyDescent="0.3">
      <c r="B142" t="s">
        <v>11</v>
      </c>
      <c r="C142" t="s">
        <v>58</v>
      </c>
      <c r="D142">
        <v>3114580</v>
      </c>
      <c r="E142">
        <v>150</v>
      </c>
      <c r="F142">
        <v>46033</v>
      </c>
      <c r="G142">
        <v>0.63947236044667333</v>
      </c>
      <c r="J142" s="34" t="s">
        <v>0</v>
      </c>
      <c r="L142" s="150" t="str">
        <f>J142&amp;IF(J142=J150,$L$140,"")</f>
        <v>Product✔️</v>
      </c>
      <c r="M142" cm="1">
        <f t="array" ref="M142:M163">COUNTIF(C48:C50,N142:N163)</f>
        <v>0</v>
      </c>
      <c r="N142" t="str" cm="1">
        <f t="array" ref="N142:S163">B142:G163</f>
        <v>Lifestyle Shoes</v>
      </c>
      <c r="O142" t="str">
        <v>Air Jordan 12</v>
      </c>
      <c r="P142">
        <v>3114580</v>
      </c>
      <c r="Q142">
        <v>150</v>
      </c>
      <c r="R142">
        <v>46033</v>
      </c>
      <c r="S142">
        <v>0.63947236044667333</v>
      </c>
      <c r="V142" s="34" t="str" cm="1">
        <f t="array" ref="V142:Z163">_xlfn.SORTBY(O142:S163,_xlfn.ANCHORARRAY(M142),-1,INDEX(O142:S163,,J160),J154)</f>
        <v>Nike Zoom Metcon Turbo 2</v>
      </c>
      <c r="W142" s="34">
        <v>3415692</v>
      </c>
      <c r="X142" s="34">
        <v>150</v>
      </c>
      <c r="Y142" s="34">
        <v>78133</v>
      </c>
      <c r="Z142" s="116">
        <v>0.27797317053176906</v>
      </c>
      <c r="AC142" s="51" t="str" cm="1">
        <f t="array" ref="AC142:AC164">V141:V163</f>
        <v>Products</v>
      </c>
      <c r="AD142" s="137">
        <f>Sales.date.trend+1</f>
        <v>44899</v>
      </c>
      <c r="AE142" s="137">
        <f>AD142+1</f>
        <v>44900</v>
      </c>
      <c r="AF142" s="137">
        <f>AE142+1</f>
        <v>44901</v>
      </c>
      <c r="AG142" s="137">
        <f t="shared" ref="AG142" si="11">AF142+1</f>
        <v>44902</v>
      </c>
      <c r="AH142" s="137">
        <f t="shared" ref="AH142" si="12">AG142+1</f>
        <v>44903</v>
      </c>
      <c r="AI142" s="137">
        <f t="shared" ref="AI142" si="13">AH142+1</f>
        <v>44904</v>
      </c>
      <c r="AJ142" s="137">
        <f t="shared" ref="AJ142" si="14">AI142+1</f>
        <v>44905</v>
      </c>
      <c r="AK142" s="137">
        <f t="shared" ref="AK142" si="15">AJ142+1</f>
        <v>44906</v>
      </c>
      <c r="AL142" s="137">
        <f t="shared" ref="AL142" si="16">AK142+1</f>
        <v>44907</v>
      </c>
      <c r="AM142" s="137">
        <f t="shared" ref="AM142" si="17">AL142+1</f>
        <v>44908</v>
      </c>
      <c r="AN142" s="137">
        <f t="shared" ref="AN142" si="18">AM142+1</f>
        <v>44909</v>
      </c>
      <c r="AO142" s="137">
        <f t="shared" ref="AO142" si="19">AN142+1</f>
        <v>44910</v>
      </c>
      <c r="AP142" s="137">
        <f t="shared" ref="AP142" si="20">AO142+1</f>
        <v>44911</v>
      </c>
      <c r="AQ142" s="137">
        <f t="shared" ref="AQ142" si="21">AP142+1</f>
        <v>44912</v>
      </c>
      <c r="AR142" s="137">
        <f t="shared" ref="AR142" si="22">AQ142+1</f>
        <v>44913</v>
      </c>
      <c r="AS142" s="137">
        <f t="shared" ref="AS142" si="23">AR142+1</f>
        <v>44914</v>
      </c>
      <c r="AT142" s="137">
        <f t="shared" ref="AT142" si="24">AS142+1</f>
        <v>44915</v>
      </c>
      <c r="AU142" s="137">
        <f t="shared" ref="AU142" si="25">AT142+1</f>
        <v>44916</v>
      </c>
      <c r="AV142" s="137">
        <f t="shared" ref="AV142" si="26">AU142+1</f>
        <v>44917</v>
      </c>
      <c r="AW142" s="137">
        <f t="shared" ref="AW142" si="27">AV142+1</f>
        <v>44918</v>
      </c>
      <c r="AX142" s="137">
        <f t="shared" ref="AX142" si="28">AW142+1</f>
        <v>44919</v>
      </c>
      <c r="AY142" s="137">
        <f t="shared" ref="AY142" si="29">AX142+1</f>
        <v>44920</v>
      </c>
      <c r="AZ142" s="137">
        <f t="shared" ref="AZ142" si="30">AY142+1</f>
        <v>44921</v>
      </c>
      <c r="BA142" s="137">
        <f t="shared" ref="BA142" si="31">AZ142+1</f>
        <v>44922</v>
      </c>
      <c r="BB142" s="137">
        <f t="shared" ref="BB142" si="32">BA142+1</f>
        <v>44923</v>
      </c>
      <c r="BC142" s="137">
        <f t="shared" ref="BC142" si="33">BB142+1</f>
        <v>44924</v>
      </c>
      <c r="BD142" s="137">
        <f t="shared" ref="BD142" si="34">BC142+1</f>
        <v>44925</v>
      </c>
      <c r="BE142" s="137">
        <f t="shared" ref="BE142" si="35">BD142+1</f>
        <v>44926</v>
      </c>
    </row>
    <row r="143" spans="1:57" x14ac:dyDescent="0.3">
      <c r="B143" t="s">
        <v>11</v>
      </c>
      <c r="C143" t="s">
        <v>57</v>
      </c>
      <c r="D143">
        <v>3257800</v>
      </c>
      <c r="E143">
        <v>150</v>
      </c>
      <c r="F143">
        <v>45642</v>
      </c>
      <c r="G143">
        <v>0.25194642151144919</v>
      </c>
      <c r="J143" s="34" t="s">
        <v>115</v>
      </c>
      <c r="L143" s="150" t="str">
        <f>J143&amp;IF(J143=J150,L140,"")</f>
        <v>Sales</v>
      </c>
      <c r="M143">
        <v>0</v>
      </c>
      <c r="N143" t="str">
        <v>Lifestyle Shoes</v>
      </c>
      <c r="O143" t="str">
        <v>Air Jordan 5</v>
      </c>
      <c r="P143">
        <v>3257800</v>
      </c>
      <c r="Q143">
        <v>150</v>
      </c>
      <c r="R143">
        <v>45642</v>
      </c>
      <c r="S143">
        <v>0.25194642151144919</v>
      </c>
      <c r="V143" s="34" t="str">
        <v>Nike MC Trainer</v>
      </c>
      <c r="W143" s="34">
        <v>3386460</v>
      </c>
      <c r="X143" s="34">
        <v>150</v>
      </c>
      <c r="Y143" s="34">
        <v>33485</v>
      </c>
      <c r="Z143" s="116">
        <v>0.93029025885437888</v>
      </c>
      <c r="AC143" s="34" t="str">
        <v>Nike Zoom Metcon Turbo 2</v>
      </c>
      <c r="AD143" s="34">
        <f>CHOOSE($AC$141,COUNTIFS(sales[Products],$AC143,sales[Date],AD$142)&gt;0,SUMIFS(sales[Amount],sales[Products],$AC143,sales[Date],AD$142),COUNTIFS(sales[Products],$AC143,sales[Date],AD$142),SUMIFS(sales[Boxes],sales[Products],$AC143,sales[Date],AD$142))</f>
        <v>0</v>
      </c>
      <c r="AE143" s="34">
        <f>CHOOSE($AC$141,COUNTIFS(sales[Products],$AC143,sales[Date],AE$142)&gt;0,SUMIFS(sales[Amount],sales[Products],$AC143,sales[Date],AE$142),COUNTIFS(sales[Products],$AC143,sales[Date],AE$142),SUMIFS(sales[Boxes],sales[Products],$AC143,sales[Date],AE$142))</f>
        <v>0</v>
      </c>
      <c r="AF143" s="34">
        <f>CHOOSE($AC$141,COUNTIFS(sales[Products],$AC143,sales[Date],AF$142)&gt;0,SUMIFS(sales[Amount],sales[Products],$AC143,sales[Date],AF$142),COUNTIFS(sales[Products],$AC143,sales[Date],AF$142),SUMIFS(sales[Boxes],sales[Products],$AC143,sales[Date],AF$142))</f>
        <v>35784</v>
      </c>
      <c r="AG143" s="34">
        <f>CHOOSE($AC$141,COUNTIFS(sales[Products],$AC143,sales[Date],AG$142)&gt;0,SUMIFS(sales[Amount],sales[Products],$AC143,sales[Date],AG$142),COUNTIFS(sales[Products],$AC143,sales[Date],AG$142),SUMIFS(sales[Boxes],sales[Products],$AC143,sales[Date],AG$142))</f>
        <v>31668</v>
      </c>
      <c r="AH143" s="34">
        <f>CHOOSE($AC$141,COUNTIFS(sales[Products],$AC143,sales[Date],AH$142)&gt;0,SUMIFS(sales[Amount],sales[Products],$AC143,sales[Date],AH$142),COUNTIFS(sales[Products],$AC143,sales[Date],AH$142),SUMIFS(sales[Boxes],sales[Products],$AC143,sales[Date],AH$142))</f>
        <v>0</v>
      </c>
      <c r="AI143" s="34">
        <f>CHOOSE($AC$141,COUNTIFS(sales[Products],$AC143,sales[Date],AI$142)&gt;0,SUMIFS(sales[Amount],sales[Products],$AC143,sales[Date],AI$142),COUNTIFS(sales[Products],$AC143,sales[Date],AI$142),SUMIFS(sales[Boxes],sales[Products],$AC143,sales[Date],AI$142))</f>
        <v>11984</v>
      </c>
      <c r="AJ143" s="34">
        <f>CHOOSE($AC$141,COUNTIFS(sales[Products],$AC143,sales[Date],AJ$142)&gt;0,SUMIFS(sales[Amount],sales[Products],$AC143,sales[Date],AJ$142),COUNTIFS(sales[Products],$AC143,sales[Date],AJ$142),SUMIFS(sales[Boxes],sales[Products],$AC143,sales[Date],AJ$142))</f>
        <v>4760</v>
      </c>
      <c r="AK143" s="34">
        <f>CHOOSE($AC$141,COUNTIFS(sales[Products],$AC143,sales[Date],AK$142)&gt;0,SUMIFS(sales[Amount],sales[Products],$AC143,sales[Date],AK$142),COUNTIFS(sales[Products],$AC143,sales[Date],AK$142),SUMIFS(sales[Boxes],sales[Products],$AC143,sales[Date],AK$142))</f>
        <v>0</v>
      </c>
      <c r="AL143" s="34">
        <f>CHOOSE($AC$141,COUNTIFS(sales[Products],$AC143,sales[Date],AL$142)&gt;0,SUMIFS(sales[Amount],sales[Products],$AC143,sales[Date],AL$142),COUNTIFS(sales[Products],$AC143,sales[Date],AL$142),SUMIFS(sales[Boxes],sales[Products],$AC143,sales[Date],AL$142))</f>
        <v>0</v>
      </c>
      <c r="AM143" s="34">
        <f>CHOOSE($AC$141,COUNTIFS(sales[Products],$AC143,sales[Date],AM$142)&gt;0,SUMIFS(sales[Amount],sales[Products],$AC143,sales[Date],AM$142),COUNTIFS(sales[Products],$AC143,sales[Date],AM$142),SUMIFS(sales[Boxes],sales[Products],$AC143,sales[Date],AM$142))</f>
        <v>0</v>
      </c>
      <c r="AN143" s="34">
        <f>CHOOSE($AC$141,COUNTIFS(sales[Products],$AC143,sales[Date],AN$142)&gt;0,SUMIFS(sales[Amount],sales[Products],$AC143,sales[Date],AN$142),COUNTIFS(sales[Products],$AC143,sales[Date],AN$142),SUMIFS(sales[Boxes],sales[Products],$AC143,sales[Date],AN$142))</f>
        <v>26404.000000000004</v>
      </c>
      <c r="AO143" s="34">
        <f>CHOOSE($AC$141,COUNTIFS(sales[Products],$AC143,sales[Date],AO$142)&gt;0,SUMIFS(sales[Amount],sales[Products],$AC143,sales[Date],AO$142),COUNTIFS(sales[Products],$AC143,sales[Date],AO$142),SUMIFS(sales[Boxes],sales[Products],$AC143,sales[Date],AO$142))</f>
        <v>0</v>
      </c>
      <c r="AP143" s="34">
        <f>CHOOSE($AC$141,COUNTIFS(sales[Products],$AC143,sales[Date],AP$142)&gt;0,SUMIFS(sales[Amount],sales[Products],$AC143,sales[Date],AP$142),COUNTIFS(sales[Products],$AC143,sales[Date],AP$142),SUMIFS(sales[Boxes],sales[Products],$AC143,sales[Date],AP$142))</f>
        <v>0</v>
      </c>
      <c r="AQ143" s="34">
        <f>CHOOSE($AC$141,COUNTIFS(sales[Products],$AC143,sales[Date],AQ$142)&gt;0,SUMIFS(sales[Amount],sales[Products],$AC143,sales[Date],AQ$142),COUNTIFS(sales[Products],$AC143,sales[Date],AQ$142),SUMIFS(sales[Boxes],sales[Products],$AC143,sales[Date],AQ$142))</f>
        <v>33040</v>
      </c>
      <c r="AR143" s="34">
        <f>CHOOSE($AC$141,COUNTIFS(sales[Products],$AC143,sales[Date],AR$142)&gt;0,SUMIFS(sales[Amount],sales[Products],$AC143,sales[Date],AR$142),COUNTIFS(sales[Products],$AC143,sales[Date],AR$142),SUMIFS(sales[Boxes],sales[Products],$AC143,sales[Date],AR$142))</f>
        <v>0</v>
      </c>
      <c r="AS143" s="34">
        <f>CHOOSE($AC$141,COUNTIFS(sales[Products],$AC143,sales[Date],AS$142)&gt;0,SUMIFS(sales[Amount],sales[Products],$AC143,sales[Date],AS$142),COUNTIFS(sales[Products],$AC143,sales[Date],AS$142),SUMIFS(sales[Boxes],sales[Products],$AC143,sales[Date],AS$142))</f>
        <v>0</v>
      </c>
      <c r="AT143" s="34">
        <f>CHOOSE($AC$141,COUNTIFS(sales[Products],$AC143,sales[Date],AT$142)&gt;0,SUMIFS(sales[Amount],sales[Products],$AC143,sales[Date],AT$142),COUNTIFS(sales[Products],$AC143,sales[Date],AT$142),SUMIFS(sales[Boxes],sales[Products],$AC143,sales[Date],AT$142))</f>
        <v>58772</v>
      </c>
      <c r="AU143" s="34">
        <f>CHOOSE($AC$141,COUNTIFS(sales[Products],$AC143,sales[Date],AU$142)&gt;0,SUMIFS(sales[Amount],sales[Products],$AC143,sales[Date],AU$142),COUNTIFS(sales[Products],$AC143,sales[Date],AU$142),SUMIFS(sales[Boxes],sales[Products],$AC143,sales[Date],AU$142))</f>
        <v>0</v>
      </c>
      <c r="AV143" s="34">
        <f>CHOOSE($AC$141,COUNTIFS(sales[Products],$AC143,sales[Date],AV$142)&gt;0,SUMIFS(sales[Amount],sales[Products],$AC143,sales[Date],AV$142),COUNTIFS(sales[Products],$AC143,sales[Date],AV$142),SUMIFS(sales[Boxes],sales[Products],$AC143,sales[Date],AV$142))</f>
        <v>0</v>
      </c>
      <c r="AW143" s="34">
        <f>CHOOSE($AC$141,COUNTIFS(sales[Products],$AC143,sales[Date],AW$142)&gt;0,SUMIFS(sales[Amount],sales[Products],$AC143,sales[Date],AW$142),COUNTIFS(sales[Products],$AC143,sales[Date],AW$142),SUMIFS(sales[Boxes],sales[Products],$AC143,sales[Date],AW$142))</f>
        <v>11816</v>
      </c>
      <c r="AX143" s="34">
        <f>CHOOSE($AC$141,COUNTIFS(sales[Products],$AC143,sales[Date],AX$142)&gt;0,SUMIFS(sales[Amount],sales[Products],$AC143,sales[Date],AX$142),COUNTIFS(sales[Products],$AC143,sales[Date],AX$142),SUMIFS(sales[Boxes],sales[Products],$AC143,sales[Date],AX$142))</f>
        <v>11984</v>
      </c>
      <c r="AY143" s="34">
        <f>CHOOSE($AC$141,COUNTIFS(sales[Products],$AC143,sales[Date],AY$142)&gt;0,SUMIFS(sales[Amount],sales[Products],$AC143,sales[Date],AY$142),COUNTIFS(sales[Products],$AC143,sales[Date],AY$142),SUMIFS(sales[Boxes],sales[Products],$AC143,sales[Date],AY$142))</f>
        <v>0</v>
      </c>
      <c r="AZ143" s="34">
        <f>CHOOSE($AC$141,COUNTIFS(sales[Products],$AC143,sales[Date],AZ$142)&gt;0,SUMIFS(sales[Amount],sales[Products],$AC143,sales[Date],AZ$142),COUNTIFS(sales[Products],$AC143,sales[Date],AZ$142),SUMIFS(sales[Boxes],sales[Products],$AC143,sales[Date],AZ$142))</f>
        <v>0</v>
      </c>
      <c r="BA143" s="34">
        <f>CHOOSE($AC$141,COUNTIFS(sales[Products],$AC143,sales[Date],BA$142)&gt;0,SUMIFS(sales[Amount],sales[Products],$AC143,sales[Date],BA$142),COUNTIFS(sales[Products],$AC143,sales[Date],BA$142),SUMIFS(sales[Boxes],sales[Products],$AC143,sales[Date],BA$142))</f>
        <v>5880</v>
      </c>
      <c r="BB143" s="34">
        <f>CHOOSE($AC$141,COUNTIFS(sales[Products],$AC143,sales[Date],BB$142)&gt;0,SUMIFS(sales[Amount],sales[Products],$AC143,sales[Date],BB$142),COUNTIFS(sales[Products],$AC143,sales[Date],BB$142),SUMIFS(sales[Boxes],sales[Products],$AC143,sales[Date],BB$142))</f>
        <v>0</v>
      </c>
      <c r="BC143" s="34">
        <f>CHOOSE($AC$141,COUNTIFS(sales[Products],$AC143,sales[Date],BC$142)&gt;0,SUMIFS(sales[Amount],sales[Products],$AC143,sales[Date],BC$142),COUNTIFS(sales[Products],$AC143,sales[Date],BC$142),SUMIFS(sales[Boxes],sales[Products],$AC143,sales[Date],BC$142))</f>
        <v>60004</v>
      </c>
      <c r="BD143" s="34">
        <f>CHOOSE($AC$141,COUNTIFS(sales[Products],$AC143,sales[Date],BD$142)&gt;0,SUMIFS(sales[Amount],sales[Products],$AC143,sales[Date],BD$142),COUNTIFS(sales[Products],$AC143,sales[Date],BD$142),SUMIFS(sales[Boxes],sales[Products],$AC143,sales[Date],BD$142))</f>
        <v>0</v>
      </c>
      <c r="BE143" s="34">
        <f>CHOOSE($AC$141,COUNTIFS(sales[Products],$AC143,sales[Date],BE$142)&gt;0,SUMIFS(sales[Amount],sales[Products],$AC143,sales[Date],BE$142),COUNTIFS(sales[Products],$AC143,sales[Date],BE$142),SUMIFS(sales[Boxes],sales[Products],$AC143,sales[Date],BE$142))</f>
        <v>0</v>
      </c>
    </row>
    <row r="144" spans="1:57" x14ac:dyDescent="0.3">
      <c r="B144" t="s">
        <v>11</v>
      </c>
      <c r="C144" t="s">
        <v>54</v>
      </c>
      <c r="D144">
        <v>3280732</v>
      </c>
      <c r="E144">
        <v>150</v>
      </c>
      <c r="F144">
        <v>30224</v>
      </c>
      <c r="G144">
        <v>0.93126679680022628</v>
      </c>
      <c r="J144" s="34" t="s">
        <v>160</v>
      </c>
      <c r="L144" s="150" t="str">
        <f>J144&amp;IF(J144=J150,L140,"")</f>
        <v>Shipments</v>
      </c>
      <c r="M144">
        <v>0</v>
      </c>
      <c r="N144" t="str">
        <v>Lifestyle Shoes</v>
      </c>
      <c r="O144" t="str">
        <v>Nike Air Force 1</v>
      </c>
      <c r="P144">
        <v>3280732</v>
      </c>
      <c r="Q144">
        <v>150</v>
      </c>
      <c r="R144">
        <v>30224</v>
      </c>
      <c r="S144">
        <v>0.93126679680022628</v>
      </c>
      <c r="V144" s="34" t="str">
        <v>Nike Legend Essential 3</v>
      </c>
      <c r="W144" s="34">
        <v>3550596</v>
      </c>
      <c r="X144" s="34">
        <v>150</v>
      </c>
      <c r="Y144" s="34">
        <v>44865</v>
      </c>
      <c r="Z144" s="116">
        <v>0.87478321836671935</v>
      </c>
      <c r="AC144" s="34" t="str">
        <v>Nike MC Trainer</v>
      </c>
      <c r="AD144" s="34">
        <f>CHOOSE($AC$141,COUNTIFS(sales[Products],$AC144,sales[Date],AD$142)&gt;0,SUMIFS(sales[Amount],sales[Products],$AC144,sales[Date],AD$142),COUNTIFS(sales[Products],$AC144,sales[Date],AD$142),SUMIFS(sales[Boxes],sales[Products],$AC144,sales[Date],AD$142))</f>
        <v>0</v>
      </c>
      <c r="AE144" s="34">
        <f>CHOOSE($AC$141,COUNTIFS(sales[Products],$AC144,sales[Date],AE$142)&gt;0,SUMIFS(sales[Amount],sales[Products],$AC144,sales[Date],AE$142),COUNTIFS(sales[Products],$AC144,sales[Date],AE$142),SUMIFS(sales[Boxes],sales[Products],$AC144,sales[Date],AE$142))</f>
        <v>0</v>
      </c>
      <c r="AF144" s="34">
        <f>CHOOSE($AC$141,COUNTIFS(sales[Products],$AC144,sales[Date],AF$142)&gt;0,SUMIFS(sales[Amount],sales[Products],$AC144,sales[Date],AF$142),COUNTIFS(sales[Products],$AC144,sales[Date],AF$142),SUMIFS(sales[Boxes],sales[Products],$AC144,sales[Date],AF$142))</f>
        <v>0</v>
      </c>
      <c r="AG144" s="34">
        <f>CHOOSE($AC$141,COUNTIFS(sales[Products],$AC144,sales[Date],AG$142)&gt;0,SUMIFS(sales[Amount],sales[Products],$AC144,sales[Date],AG$142),COUNTIFS(sales[Products],$AC144,sales[Date],AG$142),SUMIFS(sales[Boxes],sales[Products],$AC144,sales[Date],AG$142))</f>
        <v>26040</v>
      </c>
      <c r="AH144" s="34">
        <f>CHOOSE($AC$141,COUNTIFS(sales[Products],$AC144,sales[Date],AH$142)&gt;0,SUMIFS(sales[Amount],sales[Products],$AC144,sales[Date],AH$142),COUNTIFS(sales[Products],$AC144,sales[Date],AH$142),SUMIFS(sales[Boxes],sales[Products],$AC144,sales[Date],AH$142))</f>
        <v>16744</v>
      </c>
      <c r="AI144" s="34">
        <f>CHOOSE($AC$141,COUNTIFS(sales[Products],$AC144,sales[Date],AI$142)&gt;0,SUMIFS(sales[Amount],sales[Products],$AC144,sales[Date],AI$142),COUNTIFS(sales[Products],$AC144,sales[Date],AI$142),SUMIFS(sales[Boxes],sales[Products],$AC144,sales[Date],AI$142))</f>
        <v>0</v>
      </c>
      <c r="AJ144" s="34">
        <f>CHOOSE($AC$141,COUNTIFS(sales[Products],$AC144,sales[Date],AJ$142)&gt;0,SUMIFS(sales[Amount],sales[Products],$AC144,sales[Date],AJ$142),COUNTIFS(sales[Products],$AC144,sales[Date],AJ$142),SUMIFS(sales[Boxes],sales[Products],$AC144,sales[Date],AJ$142))</f>
        <v>38836</v>
      </c>
      <c r="AK144" s="34">
        <f>CHOOSE($AC$141,COUNTIFS(sales[Products],$AC144,sales[Date],AK$142)&gt;0,SUMIFS(sales[Amount],sales[Products],$AC144,sales[Date],AK$142),COUNTIFS(sales[Products],$AC144,sales[Date],AK$142),SUMIFS(sales[Boxes],sales[Products],$AC144,sales[Date],AK$142))</f>
        <v>0</v>
      </c>
      <c r="AL144" s="34">
        <f>CHOOSE($AC$141,COUNTIFS(sales[Products],$AC144,sales[Date],AL$142)&gt;0,SUMIFS(sales[Amount],sales[Products],$AC144,sales[Date],AL$142),COUNTIFS(sales[Products],$AC144,sales[Date],AL$142),SUMIFS(sales[Boxes],sales[Products],$AC144,sales[Date],AL$142))</f>
        <v>0</v>
      </c>
      <c r="AM144" s="34">
        <f>CHOOSE($AC$141,COUNTIFS(sales[Products],$AC144,sales[Date],AM$142)&gt;0,SUMIFS(sales[Amount],sales[Products],$AC144,sales[Date],AM$142),COUNTIFS(sales[Products],$AC144,sales[Date],AM$142),SUMIFS(sales[Boxes],sales[Products],$AC144,sales[Date],AM$142))</f>
        <v>0</v>
      </c>
      <c r="AN144" s="34">
        <f>CHOOSE($AC$141,COUNTIFS(sales[Products],$AC144,sales[Date],AN$142)&gt;0,SUMIFS(sales[Amount],sales[Products],$AC144,sales[Date],AN$142),COUNTIFS(sales[Products],$AC144,sales[Date],AN$142),SUMIFS(sales[Boxes],sales[Products],$AC144,sales[Date],AN$142))</f>
        <v>0</v>
      </c>
      <c r="AO144" s="34">
        <f>CHOOSE($AC$141,COUNTIFS(sales[Products],$AC144,sales[Date],AO$142)&gt;0,SUMIFS(sales[Amount],sales[Products],$AC144,sales[Date],AO$142),COUNTIFS(sales[Products],$AC144,sales[Date],AO$142),SUMIFS(sales[Boxes],sales[Products],$AC144,sales[Date],AO$142))</f>
        <v>26488</v>
      </c>
      <c r="AP144" s="34">
        <f>CHOOSE($AC$141,COUNTIFS(sales[Products],$AC144,sales[Date],AP$142)&gt;0,SUMIFS(sales[Amount],sales[Products],$AC144,sales[Date],AP$142),COUNTIFS(sales[Products],$AC144,sales[Date],AP$142),SUMIFS(sales[Boxes],sales[Products],$AC144,sales[Date],AP$142))</f>
        <v>0</v>
      </c>
      <c r="AQ144" s="34">
        <f>CHOOSE($AC$141,COUNTIFS(sales[Products],$AC144,sales[Date],AQ$142)&gt;0,SUMIFS(sales[Amount],sales[Products],$AC144,sales[Date],AQ$142),COUNTIFS(sales[Products],$AC144,sales[Date],AQ$142),SUMIFS(sales[Boxes],sales[Products],$AC144,sales[Date],AQ$142))</f>
        <v>26180</v>
      </c>
      <c r="AR144" s="34">
        <f>CHOOSE($AC$141,COUNTIFS(sales[Products],$AC144,sales[Date],AR$142)&gt;0,SUMIFS(sales[Amount],sales[Products],$AC144,sales[Date],AR$142),COUNTIFS(sales[Products],$AC144,sales[Date],AR$142),SUMIFS(sales[Boxes],sales[Products],$AC144,sales[Date],AR$142))</f>
        <v>0</v>
      </c>
      <c r="AS144" s="34">
        <f>CHOOSE($AC$141,COUNTIFS(sales[Products],$AC144,sales[Date],AS$142)&gt;0,SUMIFS(sales[Amount],sales[Products],$AC144,sales[Date],AS$142),COUNTIFS(sales[Products],$AC144,sales[Date],AS$142),SUMIFS(sales[Boxes],sales[Products],$AC144,sales[Date],AS$142))</f>
        <v>0</v>
      </c>
      <c r="AT144" s="34">
        <f>CHOOSE($AC$141,COUNTIFS(sales[Products],$AC144,sales[Date],AT$142)&gt;0,SUMIFS(sales[Amount],sales[Products],$AC144,sales[Date],AT$142),COUNTIFS(sales[Products],$AC144,sales[Date],AT$142),SUMIFS(sales[Boxes],sales[Products],$AC144,sales[Date],AT$142))</f>
        <v>0</v>
      </c>
      <c r="AU144" s="34">
        <f>CHOOSE($AC$141,COUNTIFS(sales[Products],$AC144,sales[Date],AU$142)&gt;0,SUMIFS(sales[Amount],sales[Products],$AC144,sales[Date],AU$142),COUNTIFS(sales[Products],$AC144,sales[Date],AU$142),SUMIFS(sales[Boxes],sales[Products],$AC144,sales[Date],AU$142))</f>
        <v>62776</v>
      </c>
      <c r="AV144" s="34">
        <f>CHOOSE($AC$141,COUNTIFS(sales[Products],$AC144,sales[Date],AV$142)&gt;0,SUMIFS(sales[Amount],sales[Products],$AC144,sales[Date],AV$142),COUNTIFS(sales[Products],$AC144,sales[Date],AV$142),SUMIFS(sales[Boxes],sales[Products],$AC144,sales[Date],AV$142))</f>
        <v>61068</v>
      </c>
      <c r="AW144" s="34">
        <f>CHOOSE($AC$141,COUNTIFS(sales[Products],$AC144,sales[Date],AW$142)&gt;0,SUMIFS(sales[Amount],sales[Products],$AC144,sales[Date],AW$142),COUNTIFS(sales[Products],$AC144,sales[Date],AW$142),SUMIFS(sales[Boxes],sales[Products],$AC144,sales[Date],AW$142))</f>
        <v>29960</v>
      </c>
      <c r="AX144" s="34">
        <f>CHOOSE($AC$141,COUNTIFS(sales[Products],$AC144,sales[Date],AX$142)&gt;0,SUMIFS(sales[Amount],sales[Products],$AC144,sales[Date],AX$142),COUNTIFS(sales[Products],$AC144,sales[Date],AX$142),SUMIFS(sales[Boxes],sales[Products],$AC144,sales[Date],AX$142))</f>
        <v>0</v>
      </c>
      <c r="AY144" s="34">
        <f>CHOOSE($AC$141,COUNTIFS(sales[Products],$AC144,sales[Date],AY$142)&gt;0,SUMIFS(sales[Amount],sales[Products],$AC144,sales[Date],AY$142),COUNTIFS(sales[Products],$AC144,sales[Date],AY$142),SUMIFS(sales[Boxes],sales[Products],$AC144,sales[Date],AY$142))</f>
        <v>0</v>
      </c>
      <c r="AZ144" s="34">
        <f>CHOOSE($AC$141,COUNTIFS(sales[Products],$AC144,sales[Date],AZ$142)&gt;0,SUMIFS(sales[Amount],sales[Products],$AC144,sales[Date],AZ$142),COUNTIFS(sales[Products],$AC144,sales[Date],AZ$142),SUMIFS(sales[Boxes],sales[Products],$AC144,sales[Date],AZ$142))</f>
        <v>0</v>
      </c>
      <c r="BA144" s="34">
        <f>CHOOSE($AC$141,COUNTIFS(sales[Products],$AC144,sales[Date],BA$142)&gt;0,SUMIFS(sales[Amount],sales[Products],$AC144,sales[Date],BA$142),COUNTIFS(sales[Products],$AC144,sales[Date],BA$142),SUMIFS(sales[Boxes],sales[Products],$AC144,sales[Date],BA$142))</f>
        <v>0</v>
      </c>
      <c r="BB144" s="34">
        <f>CHOOSE($AC$141,COUNTIFS(sales[Products],$AC144,sales[Date],BB$142)&gt;0,SUMIFS(sales[Amount],sales[Products],$AC144,sales[Date],BB$142),COUNTIFS(sales[Products],$AC144,sales[Date],BB$142),SUMIFS(sales[Boxes],sales[Products],$AC144,sales[Date],BB$142))</f>
        <v>0</v>
      </c>
      <c r="BC144" s="34">
        <f>CHOOSE($AC$141,COUNTIFS(sales[Products],$AC144,sales[Date],BC$142)&gt;0,SUMIFS(sales[Amount],sales[Products],$AC144,sales[Date],BC$142),COUNTIFS(sales[Products],$AC144,sales[Date],BC$142),SUMIFS(sales[Boxes],sales[Products],$AC144,sales[Date],BC$142))</f>
        <v>0</v>
      </c>
      <c r="BD144" s="34">
        <f>CHOOSE($AC$141,COUNTIFS(sales[Products],$AC144,sales[Date],BD$142)&gt;0,SUMIFS(sales[Amount],sales[Products],$AC144,sales[Date],BD$142),COUNTIFS(sales[Products],$AC144,sales[Date],BD$142),SUMIFS(sales[Boxes],sales[Products],$AC144,sales[Date],BD$142))</f>
        <v>0</v>
      </c>
      <c r="BE144" s="34">
        <f>CHOOSE($AC$141,COUNTIFS(sales[Products],$AC144,sales[Date],BE$142)&gt;0,SUMIFS(sales[Amount],sales[Products],$AC144,sales[Date],BE$142),COUNTIFS(sales[Products],$AC144,sales[Date],BE$142),SUMIFS(sales[Boxes],sales[Products],$AC144,sales[Date],BE$142))</f>
        <v>0</v>
      </c>
    </row>
    <row r="145" spans="2:57" x14ac:dyDescent="0.3">
      <c r="B145" t="s">
        <v>11</v>
      </c>
      <c r="C145" t="s">
        <v>55</v>
      </c>
      <c r="D145">
        <v>3512964</v>
      </c>
      <c r="E145">
        <v>150</v>
      </c>
      <c r="F145">
        <v>36810</v>
      </c>
      <c r="G145">
        <v>0.6317076178406611</v>
      </c>
      <c r="J145" s="34" t="s">
        <v>10</v>
      </c>
      <c r="L145" s="150" t="str">
        <f>J145&amp;IF(J145=J150,$L$140,"")</f>
        <v>Boxes</v>
      </c>
      <c r="M145">
        <v>0</v>
      </c>
      <c r="N145" t="str">
        <v>Lifestyle Shoes</v>
      </c>
      <c r="O145" t="str">
        <v>Nike Air Max</v>
      </c>
      <c r="P145">
        <v>3512964</v>
      </c>
      <c r="Q145">
        <v>150</v>
      </c>
      <c r="R145">
        <v>36810</v>
      </c>
      <c r="S145">
        <v>0.6317076178406611</v>
      </c>
      <c r="V145" s="34" t="str">
        <v>Nike In-Season</v>
      </c>
      <c r="W145" s="34">
        <v>3128412</v>
      </c>
      <c r="X145" s="34">
        <v>150</v>
      </c>
      <c r="Y145" s="34">
        <v>68474</v>
      </c>
      <c r="Z145" s="116">
        <v>0.86950504345335589</v>
      </c>
      <c r="AC145" s="34" t="str">
        <v>Nike Legend Essential 3</v>
      </c>
      <c r="AD145" s="34">
        <f>CHOOSE($AC$141,COUNTIFS(sales[Products],$AC145,sales[Date],AD$142)&gt;0,SUMIFS(sales[Amount],sales[Products],$AC145,sales[Date],AD$142),COUNTIFS(sales[Products],$AC145,sales[Date],AD$142),SUMIFS(sales[Boxes],sales[Products],$AC145,sales[Date],AD$142))</f>
        <v>0</v>
      </c>
      <c r="AE145" s="34">
        <f>CHOOSE($AC$141,COUNTIFS(sales[Products],$AC145,sales[Date],AE$142)&gt;0,SUMIFS(sales[Amount],sales[Products],$AC145,sales[Date],AE$142),COUNTIFS(sales[Products],$AC145,sales[Date],AE$142),SUMIFS(sales[Boxes],sales[Products],$AC145,sales[Date],AE$142))</f>
        <v>0</v>
      </c>
      <c r="AF145" s="34">
        <f>CHOOSE($AC$141,COUNTIFS(sales[Products],$AC145,sales[Date],AF$142)&gt;0,SUMIFS(sales[Amount],sales[Products],$AC145,sales[Date],AF$142),COUNTIFS(sales[Products],$AC145,sales[Date],AF$142),SUMIFS(sales[Boxes],sales[Products],$AC145,sales[Date],AF$142))</f>
        <v>0</v>
      </c>
      <c r="AG145" s="34">
        <f>CHOOSE($AC$141,COUNTIFS(sales[Products],$AC145,sales[Date],AG$142)&gt;0,SUMIFS(sales[Amount],sales[Products],$AC145,sales[Date],AG$142),COUNTIFS(sales[Products],$AC145,sales[Date],AG$142),SUMIFS(sales[Boxes],sales[Products],$AC145,sales[Date],AG$142))</f>
        <v>61152</v>
      </c>
      <c r="AH145" s="34">
        <f>CHOOSE($AC$141,COUNTIFS(sales[Products],$AC145,sales[Date],AH$142)&gt;0,SUMIFS(sales[Amount],sales[Products],$AC145,sales[Date],AH$142),COUNTIFS(sales[Products],$AC145,sales[Date],AH$142),SUMIFS(sales[Boxes],sales[Products],$AC145,sales[Date],AH$142))</f>
        <v>0</v>
      </c>
      <c r="AI145" s="34">
        <f>CHOOSE($AC$141,COUNTIFS(sales[Products],$AC145,sales[Date],AI$142)&gt;0,SUMIFS(sales[Amount],sales[Products],$AC145,sales[Date],AI$142),COUNTIFS(sales[Products],$AC145,sales[Date],AI$142),SUMIFS(sales[Boxes],sales[Products],$AC145,sales[Date],AI$142))</f>
        <v>0</v>
      </c>
      <c r="AJ145" s="34">
        <f>CHOOSE($AC$141,COUNTIFS(sales[Products],$AC145,sales[Date],AJ$142)&gt;0,SUMIFS(sales[Amount],sales[Products],$AC145,sales[Date],AJ$142),COUNTIFS(sales[Products],$AC145,sales[Date],AJ$142),SUMIFS(sales[Boxes],sales[Products],$AC145,sales[Date],AJ$142))</f>
        <v>0</v>
      </c>
      <c r="AK145" s="34">
        <f>CHOOSE($AC$141,COUNTIFS(sales[Products],$AC145,sales[Date],AK$142)&gt;0,SUMIFS(sales[Amount],sales[Products],$AC145,sales[Date],AK$142),COUNTIFS(sales[Products],$AC145,sales[Date],AK$142),SUMIFS(sales[Boxes],sales[Products],$AC145,sales[Date],AK$142))</f>
        <v>0</v>
      </c>
      <c r="AL145" s="34">
        <f>CHOOSE($AC$141,COUNTIFS(sales[Products],$AC145,sales[Date],AL$142)&gt;0,SUMIFS(sales[Amount],sales[Products],$AC145,sales[Date],AL$142),COUNTIFS(sales[Products],$AC145,sales[Date],AL$142),SUMIFS(sales[Boxes],sales[Products],$AC145,sales[Date],AL$142))</f>
        <v>0</v>
      </c>
      <c r="AM145" s="34">
        <f>CHOOSE($AC$141,COUNTIFS(sales[Products],$AC145,sales[Date],AM$142)&gt;0,SUMIFS(sales[Amount],sales[Products],$AC145,sales[Date],AM$142),COUNTIFS(sales[Products],$AC145,sales[Date],AM$142),SUMIFS(sales[Boxes],sales[Products],$AC145,sales[Date],AM$142))</f>
        <v>33040</v>
      </c>
      <c r="AN145" s="34">
        <f>CHOOSE($AC$141,COUNTIFS(sales[Products],$AC145,sales[Date],AN$142)&gt;0,SUMIFS(sales[Amount],sales[Products],$AC145,sales[Date],AN$142),COUNTIFS(sales[Products],$AC145,sales[Date],AN$142),SUMIFS(sales[Boxes],sales[Products],$AC145,sales[Date],AN$142))</f>
        <v>0</v>
      </c>
      <c r="AO145" s="34">
        <f>CHOOSE($AC$141,COUNTIFS(sales[Products],$AC145,sales[Date],AO$142)&gt;0,SUMIFS(sales[Amount],sales[Products],$AC145,sales[Date],AO$142),COUNTIFS(sales[Products],$AC145,sales[Date],AO$142),SUMIFS(sales[Boxes],sales[Products],$AC145,sales[Date],AO$142))</f>
        <v>52360</v>
      </c>
      <c r="AP145" s="34">
        <f>CHOOSE($AC$141,COUNTIFS(sales[Products],$AC145,sales[Date],AP$142)&gt;0,SUMIFS(sales[Amount],sales[Products],$AC145,sales[Date],AP$142),COUNTIFS(sales[Products],$AC145,sales[Date],AP$142),SUMIFS(sales[Boxes],sales[Products],$AC145,sales[Date],AP$142))</f>
        <v>0</v>
      </c>
      <c r="AQ145" s="34">
        <f>CHOOSE($AC$141,COUNTIFS(sales[Products],$AC145,sales[Date],AQ$142)&gt;0,SUMIFS(sales[Amount],sales[Products],$AC145,sales[Date],AQ$142),COUNTIFS(sales[Products],$AC145,sales[Date],AQ$142),SUMIFS(sales[Boxes],sales[Products],$AC145,sales[Date],AQ$142))</f>
        <v>37212</v>
      </c>
      <c r="AR145" s="34">
        <f>CHOOSE($AC$141,COUNTIFS(sales[Products],$AC145,sales[Date],AR$142)&gt;0,SUMIFS(sales[Amount],sales[Products],$AC145,sales[Date],AR$142),COUNTIFS(sales[Products],$AC145,sales[Date],AR$142),SUMIFS(sales[Boxes],sales[Products],$AC145,sales[Date],AR$142))</f>
        <v>0</v>
      </c>
      <c r="AS145" s="34">
        <f>CHOOSE($AC$141,COUNTIFS(sales[Products],$AC145,sales[Date],AS$142)&gt;0,SUMIFS(sales[Amount],sales[Products],$AC145,sales[Date],AS$142),COUNTIFS(sales[Products],$AC145,sales[Date],AS$142),SUMIFS(sales[Boxes],sales[Products],$AC145,sales[Date],AS$142))</f>
        <v>0</v>
      </c>
      <c r="AT145" s="34">
        <f>CHOOSE($AC$141,COUNTIFS(sales[Products],$AC145,sales[Date],AT$142)&gt;0,SUMIFS(sales[Amount],sales[Products],$AC145,sales[Date],AT$142),COUNTIFS(sales[Products],$AC145,sales[Date],AT$142),SUMIFS(sales[Boxes],sales[Products],$AC145,sales[Date],AT$142))</f>
        <v>0</v>
      </c>
      <c r="AU145" s="34">
        <f>CHOOSE($AC$141,COUNTIFS(sales[Products],$AC145,sales[Date],AU$142)&gt;0,SUMIFS(sales[Amount],sales[Products],$AC145,sales[Date],AU$142),COUNTIFS(sales[Products],$AC145,sales[Date],AU$142),SUMIFS(sales[Boxes],sales[Products],$AC145,sales[Date],AU$142))</f>
        <v>0</v>
      </c>
      <c r="AV145" s="34">
        <f>CHOOSE($AC$141,COUNTIFS(sales[Products],$AC145,sales[Date],AV$142)&gt;0,SUMIFS(sales[Amount],sales[Products],$AC145,sales[Date],AV$142),COUNTIFS(sales[Products],$AC145,sales[Date],AV$142),SUMIFS(sales[Boxes],sales[Products],$AC145,sales[Date],AV$142))</f>
        <v>0</v>
      </c>
      <c r="AW145" s="34">
        <f>CHOOSE($AC$141,COUNTIFS(sales[Products],$AC145,sales[Date],AW$142)&gt;0,SUMIFS(sales[Amount],sales[Products],$AC145,sales[Date],AW$142),COUNTIFS(sales[Products],$AC145,sales[Date],AW$142),SUMIFS(sales[Boxes],sales[Products],$AC145,sales[Date],AW$142))</f>
        <v>16800</v>
      </c>
      <c r="AX145" s="34">
        <f>CHOOSE($AC$141,COUNTIFS(sales[Products],$AC145,sales[Date],AX$142)&gt;0,SUMIFS(sales[Amount],sales[Products],$AC145,sales[Date],AX$142),COUNTIFS(sales[Products],$AC145,sales[Date],AX$142),SUMIFS(sales[Boxes],sales[Products],$AC145,sales[Date],AX$142))</f>
        <v>9800</v>
      </c>
      <c r="AY145" s="34">
        <f>CHOOSE($AC$141,COUNTIFS(sales[Products],$AC145,sales[Date],AY$142)&gt;0,SUMIFS(sales[Amount],sales[Products],$AC145,sales[Date],AY$142),COUNTIFS(sales[Products],$AC145,sales[Date],AY$142),SUMIFS(sales[Boxes],sales[Products],$AC145,sales[Date],AY$142))</f>
        <v>0</v>
      </c>
      <c r="AZ145" s="34">
        <f>CHOOSE($AC$141,COUNTIFS(sales[Products],$AC145,sales[Date],AZ$142)&gt;0,SUMIFS(sales[Amount],sales[Products],$AC145,sales[Date],AZ$142),COUNTIFS(sales[Products],$AC145,sales[Date],AZ$142),SUMIFS(sales[Boxes],sales[Products],$AC145,sales[Date],AZ$142))</f>
        <v>0</v>
      </c>
      <c r="BA145" s="34">
        <f>CHOOSE($AC$141,COUNTIFS(sales[Products],$AC145,sales[Date],BA$142)&gt;0,SUMIFS(sales[Amount],sales[Products],$AC145,sales[Date],BA$142),COUNTIFS(sales[Products],$AC145,sales[Date],BA$142),SUMIFS(sales[Boxes],sales[Products],$AC145,sales[Date],BA$142))</f>
        <v>0</v>
      </c>
      <c r="BB145" s="34">
        <f>CHOOSE($AC$141,COUNTIFS(sales[Products],$AC145,sales[Date],BB$142)&gt;0,SUMIFS(sales[Amount],sales[Products],$AC145,sales[Date],BB$142),COUNTIFS(sales[Products],$AC145,sales[Date],BB$142),SUMIFS(sales[Boxes],sales[Products],$AC145,sales[Date],BB$142))</f>
        <v>0</v>
      </c>
      <c r="BC145" s="34">
        <f>CHOOSE($AC$141,COUNTIFS(sales[Products],$AC145,sales[Date],BC$142)&gt;0,SUMIFS(sales[Amount],sales[Products],$AC145,sales[Date],BC$142),COUNTIFS(sales[Products],$AC145,sales[Date],BC$142),SUMIFS(sales[Boxes],sales[Products],$AC145,sales[Date],BC$142))</f>
        <v>0</v>
      </c>
      <c r="BD145" s="34">
        <f>CHOOSE($AC$141,COUNTIFS(sales[Products],$AC145,sales[Date],BD$142)&gt;0,SUMIFS(sales[Amount],sales[Products],$AC145,sales[Date],BD$142),COUNTIFS(sales[Products],$AC145,sales[Date],BD$142),SUMIFS(sales[Boxes],sales[Products],$AC145,sales[Date],BD$142))</f>
        <v>0</v>
      </c>
      <c r="BE145" s="34">
        <f>CHOOSE($AC$141,COUNTIFS(sales[Products],$AC145,sales[Date],BE$142)&gt;0,SUMIFS(sales[Amount],sales[Products],$AC145,sales[Date],BE$142),COUNTIFS(sales[Products],$AC145,sales[Date],BE$142),SUMIFS(sales[Boxes],sales[Products],$AC145,sales[Date],BE$142))</f>
        <v>0</v>
      </c>
    </row>
    <row r="146" spans="2:57" x14ac:dyDescent="0.3">
      <c r="B146" t="s">
        <v>11</v>
      </c>
      <c r="C146" t="s">
        <v>61</v>
      </c>
      <c r="D146">
        <v>2677696</v>
      </c>
      <c r="E146">
        <v>109</v>
      </c>
      <c r="F146">
        <v>52424</v>
      </c>
      <c r="G146">
        <v>0.92959742106646914</v>
      </c>
      <c r="J146" s="34" t="s">
        <v>116</v>
      </c>
      <c r="L146" s="150" t="str">
        <f>J146&amp;IF(J146=J150,$L$140,"")</f>
        <v>Profit%</v>
      </c>
      <c r="M146">
        <v>0</v>
      </c>
      <c r="N146" t="str">
        <v>Lifestyle Shoes</v>
      </c>
      <c r="O146" t="str">
        <v>Nike Air Max 270</v>
      </c>
      <c r="P146">
        <v>2677696</v>
      </c>
      <c r="Q146">
        <v>109</v>
      </c>
      <c r="R146">
        <v>52424</v>
      </c>
      <c r="S146">
        <v>0.92959742106646914</v>
      </c>
      <c r="V146" s="34" t="str">
        <v>Nike Zoom Fly 5 Premium</v>
      </c>
      <c r="W146" s="34">
        <v>3455340</v>
      </c>
      <c r="X146" s="34">
        <v>150</v>
      </c>
      <c r="Y146" s="34">
        <v>52824</v>
      </c>
      <c r="Z146" s="116">
        <v>0.49594199169980374</v>
      </c>
      <c r="AC146" s="34" t="str">
        <v>Nike In-Season</v>
      </c>
      <c r="AD146" s="34">
        <f>CHOOSE($AC$141,COUNTIFS(sales[Products],$AC146,sales[Date],AD$142)&gt;0,SUMIFS(sales[Amount],sales[Products],$AC146,sales[Date],AD$142),COUNTIFS(sales[Products],$AC146,sales[Date],AD$142),SUMIFS(sales[Boxes],sales[Products],$AC146,sales[Date],AD$142))</f>
        <v>0</v>
      </c>
      <c r="AE146" s="34">
        <f>CHOOSE($AC$141,COUNTIFS(sales[Products],$AC146,sales[Date],AE$142)&gt;0,SUMIFS(sales[Amount],sales[Products],$AC146,sales[Date],AE$142),COUNTIFS(sales[Products],$AC146,sales[Date],AE$142),SUMIFS(sales[Boxes],sales[Products],$AC146,sales[Date],AE$142))</f>
        <v>0</v>
      </c>
      <c r="AF146" s="34">
        <f>CHOOSE($AC$141,COUNTIFS(sales[Products],$AC146,sales[Date],AF$142)&gt;0,SUMIFS(sales[Amount],sales[Products],$AC146,sales[Date],AF$142),COUNTIFS(sales[Products],$AC146,sales[Date],AF$142),SUMIFS(sales[Boxes],sales[Products],$AC146,sales[Date],AF$142))</f>
        <v>0</v>
      </c>
      <c r="AG146" s="34">
        <f>CHOOSE($AC$141,COUNTIFS(sales[Products],$AC146,sales[Date],AG$142)&gt;0,SUMIFS(sales[Amount],sales[Products],$AC146,sales[Date],AG$142),COUNTIFS(sales[Products],$AC146,sales[Date],AG$142),SUMIFS(sales[Boxes],sales[Products],$AC146,sales[Date],AG$142))</f>
        <v>6552</v>
      </c>
      <c r="AH146" s="34">
        <f>CHOOSE($AC$141,COUNTIFS(sales[Products],$AC146,sales[Date],AH$142)&gt;0,SUMIFS(sales[Amount],sales[Products],$AC146,sales[Date],AH$142),COUNTIFS(sales[Products],$AC146,sales[Date],AH$142),SUMIFS(sales[Boxes],sales[Products],$AC146,sales[Date],AH$142))</f>
        <v>0</v>
      </c>
      <c r="AI146" s="34">
        <f>CHOOSE($AC$141,COUNTIFS(sales[Products],$AC146,sales[Date],AI$142)&gt;0,SUMIFS(sales[Amount],sales[Products],$AC146,sales[Date],AI$142),COUNTIFS(sales[Products],$AC146,sales[Date],AI$142),SUMIFS(sales[Boxes],sales[Products],$AC146,sales[Date],AI$142))</f>
        <v>0</v>
      </c>
      <c r="AJ146" s="34">
        <f>CHOOSE($AC$141,COUNTIFS(sales[Products],$AC146,sales[Date],AJ$142)&gt;0,SUMIFS(sales[Amount],sales[Products],$AC146,sales[Date],AJ$142),COUNTIFS(sales[Products],$AC146,sales[Date],AJ$142),SUMIFS(sales[Boxes],sales[Products],$AC146,sales[Date],AJ$142))</f>
        <v>0</v>
      </c>
      <c r="AK146" s="34">
        <f>CHOOSE($AC$141,COUNTIFS(sales[Products],$AC146,sales[Date],AK$142)&gt;0,SUMIFS(sales[Amount],sales[Products],$AC146,sales[Date],AK$142),COUNTIFS(sales[Products],$AC146,sales[Date],AK$142),SUMIFS(sales[Boxes],sales[Products],$AC146,sales[Date],AK$142))</f>
        <v>0</v>
      </c>
      <c r="AL146" s="34">
        <f>CHOOSE($AC$141,COUNTIFS(sales[Products],$AC146,sales[Date],AL$142)&gt;0,SUMIFS(sales[Amount],sales[Products],$AC146,sales[Date],AL$142),COUNTIFS(sales[Products],$AC146,sales[Date],AL$142),SUMIFS(sales[Boxes],sales[Products],$AC146,sales[Date],AL$142))</f>
        <v>0</v>
      </c>
      <c r="AM146" s="34">
        <f>CHOOSE($AC$141,COUNTIFS(sales[Products],$AC146,sales[Date],AM$142)&gt;0,SUMIFS(sales[Amount],sales[Products],$AC146,sales[Date],AM$142),COUNTIFS(sales[Products],$AC146,sales[Date],AM$142),SUMIFS(sales[Boxes],sales[Products],$AC146,sales[Date],AM$142))</f>
        <v>0</v>
      </c>
      <c r="AN146" s="34">
        <f>CHOOSE($AC$141,COUNTIFS(sales[Products],$AC146,sales[Date],AN$142)&gt;0,SUMIFS(sales[Amount],sales[Products],$AC146,sales[Date],AN$142),COUNTIFS(sales[Products],$AC146,sales[Date],AN$142),SUMIFS(sales[Boxes],sales[Products],$AC146,sales[Date],AN$142))</f>
        <v>0</v>
      </c>
      <c r="AO146" s="34">
        <f>CHOOSE($AC$141,COUNTIFS(sales[Products],$AC146,sales[Date],AO$142)&gt;0,SUMIFS(sales[Amount],sales[Products],$AC146,sales[Date],AO$142),COUNTIFS(sales[Products],$AC146,sales[Date],AO$142),SUMIFS(sales[Boxes],sales[Products],$AC146,sales[Date],AO$142))</f>
        <v>0</v>
      </c>
      <c r="AP146" s="34">
        <f>CHOOSE($AC$141,COUNTIFS(sales[Products],$AC146,sales[Date],AP$142)&gt;0,SUMIFS(sales[Amount],sales[Products],$AC146,sales[Date],AP$142),COUNTIFS(sales[Products],$AC146,sales[Date],AP$142),SUMIFS(sales[Boxes],sales[Products],$AC146,sales[Date],AP$142))</f>
        <v>11452</v>
      </c>
      <c r="AQ146" s="34">
        <f>CHOOSE($AC$141,COUNTIFS(sales[Products],$AC146,sales[Date],AQ$142)&gt;0,SUMIFS(sales[Amount],sales[Products],$AC146,sales[Date],AQ$142),COUNTIFS(sales[Products],$AC146,sales[Date],AQ$142),SUMIFS(sales[Boxes],sales[Products],$AC146,sales[Date],AQ$142))</f>
        <v>0</v>
      </c>
      <c r="AR146" s="34">
        <f>CHOOSE($AC$141,COUNTIFS(sales[Products],$AC146,sales[Date],AR$142)&gt;0,SUMIFS(sales[Amount],sales[Products],$AC146,sales[Date],AR$142),COUNTIFS(sales[Products],$AC146,sales[Date],AR$142),SUMIFS(sales[Boxes],sales[Products],$AC146,sales[Date],AR$142))</f>
        <v>0</v>
      </c>
      <c r="AS146" s="34">
        <f>CHOOSE($AC$141,COUNTIFS(sales[Products],$AC146,sales[Date],AS$142)&gt;0,SUMIFS(sales[Amount],sales[Products],$AC146,sales[Date],AS$142),COUNTIFS(sales[Products],$AC146,sales[Date],AS$142),SUMIFS(sales[Boxes],sales[Products],$AC146,sales[Date],AS$142))</f>
        <v>0</v>
      </c>
      <c r="AT146" s="34">
        <f>CHOOSE($AC$141,COUNTIFS(sales[Products],$AC146,sales[Date],AT$142)&gt;0,SUMIFS(sales[Amount],sales[Products],$AC146,sales[Date],AT$142),COUNTIFS(sales[Products],$AC146,sales[Date],AT$142),SUMIFS(sales[Boxes],sales[Products],$AC146,sales[Date],AT$142))</f>
        <v>1456</v>
      </c>
      <c r="AU146" s="34">
        <f>CHOOSE($AC$141,COUNTIFS(sales[Products],$AC146,sales[Date],AU$142)&gt;0,SUMIFS(sales[Amount],sales[Products],$AC146,sales[Date],AU$142),COUNTIFS(sales[Products],$AC146,sales[Date],AU$142),SUMIFS(sales[Boxes],sales[Products],$AC146,sales[Date],AU$142))</f>
        <v>67564</v>
      </c>
      <c r="AV146" s="34">
        <f>CHOOSE($AC$141,COUNTIFS(sales[Products],$AC146,sales[Date],AV$142)&gt;0,SUMIFS(sales[Amount],sales[Products],$AC146,sales[Date],AV$142),COUNTIFS(sales[Products],$AC146,sales[Date],AV$142),SUMIFS(sales[Boxes],sales[Products],$AC146,sales[Date],AV$142))</f>
        <v>0</v>
      </c>
      <c r="AW146" s="34">
        <f>CHOOSE($AC$141,COUNTIFS(sales[Products],$AC146,sales[Date],AW$142)&gt;0,SUMIFS(sales[Amount],sales[Products],$AC146,sales[Date],AW$142),COUNTIFS(sales[Products],$AC146,sales[Date],AW$142),SUMIFS(sales[Boxes],sales[Products],$AC146,sales[Date],AW$142))</f>
        <v>135352</v>
      </c>
      <c r="AX146" s="34">
        <f>CHOOSE($AC$141,COUNTIFS(sales[Products],$AC146,sales[Date],AX$142)&gt;0,SUMIFS(sales[Amount],sales[Products],$AC146,sales[Date],AX$142),COUNTIFS(sales[Products],$AC146,sales[Date],AX$142),SUMIFS(sales[Boxes],sales[Products],$AC146,sales[Date],AX$142))</f>
        <v>14420</v>
      </c>
      <c r="AY146" s="34">
        <f>CHOOSE($AC$141,COUNTIFS(sales[Products],$AC146,sales[Date],AY$142)&gt;0,SUMIFS(sales[Amount],sales[Products],$AC146,sales[Date],AY$142),COUNTIFS(sales[Products],$AC146,sales[Date],AY$142),SUMIFS(sales[Boxes],sales[Products],$AC146,sales[Date],AY$142))</f>
        <v>0</v>
      </c>
      <c r="AZ146" s="34">
        <f>CHOOSE($AC$141,COUNTIFS(sales[Products],$AC146,sales[Date],AZ$142)&gt;0,SUMIFS(sales[Amount],sales[Products],$AC146,sales[Date],AZ$142),COUNTIFS(sales[Products],$AC146,sales[Date],AZ$142),SUMIFS(sales[Boxes],sales[Products],$AC146,sales[Date],AZ$142))</f>
        <v>0</v>
      </c>
      <c r="BA146" s="34">
        <f>CHOOSE($AC$141,COUNTIFS(sales[Products],$AC146,sales[Date],BA$142)&gt;0,SUMIFS(sales[Amount],sales[Products],$AC146,sales[Date],BA$142),COUNTIFS(sales[Products],$AC146,sales[Date],BA$142),SUMIFS(sales[Boxes],sales[Products],$AC146,sales[Date],BA$142))</f>
        <v>22400</v>
      </c>
      <c r="BB146" s="34">
        <f>CHOOSE($AC$141,COUNTIFS(sales[Products],$AC146,sales[Date],BB$142)&gt;0,SUMIFS(sales[Amount],sales[Products],$AC146,sales[Date],BB$142),COUNTIFS(sales[Products],$AC146,sales[Date],BB$142),SUMIFS(sales[Boxes],sales[Products],$AC146,sales[Date],BB$142))</f>
        <v>0</v>
      </c>
      <c r="BC146" s="34">
        <f>CHOOSE($AC$141,COUNTIFS(sales[Products],$AC146,sales[Date],BC$142)&gt;0,SUMIFS(sales[Amount],sales[Products],$AC146,sales[Date],BC$142),COUNTIFS(sales[Products],$AC146,sales[Date],BC$142),SUMIFS(sales[Boxes],sales[Products],$AC146,sales[Date],BC$142))</f>
        <v>18396</v>
      </c>
      <c r="BD146" s="34">
        <f>CHOOSE($AC$141,COUNTIFS(sales[Products],$AC146,sales[Date],BD$142)&gt;0,SUMIFS(sales[Amount],sales[Products],$AC146,sales[Date],BD$142),COUNTIFS(sales[Products],$AC146,sales[Date],BD$142),SUMIFS(sales[Boxes],sales[Products],$AC146,sales[Date],BD$142))</f>
        <v>39816</v>
      </c>
      <c r="BE146" s="34">
        <f>CHOOSE($AC$141,COUNTIFS(sales[Products],$AC146,sales[Date],BE$142)&gt;0,SUMIFS(sales[Amount],sales[Products],$AC146,sales[Date],BE$142),COUNTIFS(sales[Products],$AC146,sales[Date],BE$142),SUMIFS(sales[Boxes],sales[Products],$AC146,sales[Date],BE$142))</f>
        <v>0</v>
      </c>
    </row>
    <row r="147" spans="2:57" x14ac:dyDescent="0.3">
      <c r="B147" t="s">
        <v>11</v>
      </c>
      <c r="C147" t="s">
        <v>63</v>
      </c>
      <c r="D147">
        <v>3564148</v>
      </c>
      <c r="E147">
        <v>150</v>
      </c>
      <c r="F147">
        <v>33718</v>
      </c>
      <c r="G147">
        <v>0.76988325984218386</v>
      </c>
      <c r="M147">
        <v>0</v>
      </c>
      <c r="N147" t="str">
        <v>Lifestyle Shoes</v>
      </c>
      <c r="O147" t="str">
        <v>Nike Air More Uptempo</v>
      </c>
      <c r="P147">
        <v>3564148</v>
      </c>
      <c r="Q147">
        <v>150</v>
      </c>
      <c r="R147">
        <v>33718</v>
      </c>
      <c r="S147">
        <v>0.76988325984218386</v>
      </c>
      <c r="V147" s="34" t="str">
        <v>Nike Zegama</v>
      </c>
      <c r="W147" s="34">
        <v>3269868</v>
      </c>
      <c r="X147" s="34">
        <v>150</v>
      </c>
      <c r="Y147" s="34">
        <v>59803</v>
      </c>
      <c r="Z147" s="116">
        <v>0.53607093032501607</v>
      </c>
      <c r="AC147" s="34" t="str">
        <v>Nike Zoom Fly 5 Premium</v>
      </c>
      <c r="AD147" s="34">
        <f>CHOOSE($AC$141,COUNTIFS(sales[Products],$AC147,sales[Date],AD$142)&gt;0,SUMIFS(sales[Amount],sales[Products],$AC147,sales[Date],AD$142),COUNTIFS(sales[Products],$AC147,sales[Date],AD$142),SUMIFS(sales[Boxes],sales[Products],$AC147,sales[Date],AD$142))</f>
        <v>0</v>
      </c>
      <c r="AE147" s="34">
        <f>CHOOSE($AC$141,COUNTIFS(sales[Products],$AC147,sales[Date],AE$142)&gt;0,SUMIFS(sales[Amount],sales[Products],$AC147,sales[Date],AE$142),COUNTIFS(sales[Products],$AC147,sales[Date],AE$142),SUMIFS(sales[Boxes],sales[Products],$AC147,sales[Date],AE$142))</f>
        <v>0</v>
      </c>
      <c r="AF147" s="34">
        <f>CHOOSE($AC$141,COUNTIFS(sales[Products],$AC147,sales[Date],AF$142)&gt;0,SUMIFS(sales[Amount],sales[Products],$AC147,sales[Date],AF$142),COUNTIFS(sales[Products],$AC147,sales[Date],AF$142),SUMIFS(sales[Boxes],sales[Products],$AC147,sales[Date],AF$142))</f>
        <v>0</v>
      </c>
      <c r="AG147" s="34">
        <f>CHOOSE($AC$141,COUNTIFS(sales[Products],$AC147,sales[Date],AG$142)&gt;0,SUMIFS(sales[Amount],sales[Products],$AC147,sales[Date],AG$142),COUNTIFS(sales[Products],$AC147,sales[Date],AG$142),SUMIFS(sales[Boxes],sales[Products],$AC147,sales[Date],AG$142))</f>
        <v>48972</v>
      </c>
      <c r="AH147" s="34">
        <f>CHOOSE($AC$141,COUNTIFS(sales[Products],$AC147,sales[Date],AH$142)&gt;0,SUMIFS(sales[Amount],sales[Products],$AC147,sales[Date],AH$142),COUNTIFS(sales[Products],$AC147,sales[Date],AH$142),SUMIFS(sales[Boxes],sales[Products],$AC147,sales[Date],AH$142))</f>
        <v>39844</v>
      </c>
      <c r="AI147" s="34">
        <f>CHOOSE($AC$141,COUNTIFS(sales[Products],$AC147,sales[Date],AI$142)&gt;0,SUMIFS(sales[Amount],sales[Products],$AC147,sales[Date],AI$142),COUNTIFS(sales[Products],$AC147,sales[Date],AI$142),SUMIFS(sales[Boxes],sales[Products],$AC147,sales[Date],AI$142))</f>
        <v>13608</v>
      </c>
      <c r="AJ147" s="34">
        <f>CHOOSE($AC$141,COUNTIFS(sales[Products],$AC147,sales[Date],AJ$142)&gt;0,SUMIFS(sales[Amount],sales[Products],$AC147,sales[Date],AJ$142),COUNTIFS(sales[Products],$AC147,sales[Date],AJ$142),SUMIFS(sales[Boxes],sales[Products],$AC147,sales[Date],AJ$142))</f>
        <v>58800</v>
      </c>
      <c r="AK147" s="34">
        <f>CHOOSE($AC$141,COUNTIFS(sales[Products],$AC147,sales[Date],AK$142)&gt;0,SUMIFS(sales[Amount],sales[Products],$AC147,sales[Date],AK$142),COUNTIFS(sales[Products],$AC147,sales[Date],AK$142),SUMIFS(sales[Boxes],sales[Products],$AC147,sales[Date],AK$142))</f>
        <v>0</v>
      </c>
      <c r="AL147" s="34">
        <f>CHOOSE($AC$141,COUNTIFS(sales[Products],$AC147,sales[Date],AL$142)&gt;0,SUMIFS(sales[Amount],sales[Products],$AC147,sales[Date],AL$142),COUNTIFS(sales[Products],$AC147,sales[Date],AL$142),SUMIFS(sales[Boxes],sales[Products],$AC147,sales[Date],AL$142))</f>
        <v>0</v>
      </c>
      <c r="AM147" s="34">
        <f>CHOOSE($AC$141,COUNTIFS(sales[Products],$AC147,sales[Date],AM$142)&gt;0,SUMIFS(sales[Amount],sales[Products],$AC147,sales[Date],AM$142),COUNTIFS(sales[Products],$AC147,sales[Date],AM$142),SUMIFS(sales[Boxes],sales[Products],$AC147,sales[Date],AM$142))</f>
        <v>26935.999999999996</v>
      </c>
      <c r="AN147" s="34">
        <f>CHOOSE($AC$141,COUNTIFS(sales[Products],$AC147,sales[Date],AN$142)&gt;0,SUMIFS(sales[Amount],sales[Products],$AC147,sales[Date],AN$142),COUNTIFS(sales[Products],$AC147,sales[Date],AN$142),SUMIFS(sales[Boxes],sales[Products],$AC147,sales[Date],AN$142))</f>
        <v>177324</v>
      </c>
      <c r="AO147" s="34">
        <f>CHOOSE($AC$141,COUNTIFS(sales[Products],$AC147,sales[Date],AO$142)&gt;0,SUMIFS(sales[Amount],sales[Products],$AC147,sales[Date],AO$142),COUNTIFS(sales[Products],$AC147,sales[Date],AO$142),SUMIFS(sales[Boxes],sales[Products],$AC147,sales[Date],AO$142))</f>
        <v>72156</v>
      </c>
      <c r="AP147" s="34">
        <f>CHOOSE($AC$141,COUNTIFS(sales[Products],$AC147,sales[Date],AP$142)&gt;0,SUMIFS(sales[Amount],sales[Products],$AC147,sales[Date],AP$142),COUNTIFS(sales[Products],$AC147,sales[Date],AP$142),SUMIFS(sales[Boxes],sales[Products],$AC147,sales[Date],AP$142))</f>
        <v>0</v>
      </c>
      <c r="AQ147" s="34">
        <f>CHOOSE($AC$141,COUNTIFS(sales[Products],$AC147,sales[Date],AQ$142)&gt;0,SUMIFS(sales[Amount],sales[Products],$AC147,sales[Date],AQ$142),COUNTIFS(sales[Products],$AC147,sales[Date],AQ$142),SUMIFS(sales[Boxes],sales[Products],$AC147,sales[Date],AQ$142))</f>
        <v>57316</v>
      </c>
      <c r="AR147" s="34">
        <f>CHOOSE($AC$141,COUNTIFS(sales[Products],$AC147,sales[Date],AR$142)&gt;0,SUMIFS(sales[Amount],sales[Products],$AC147,sales[Date],AR$142),COUNTIFS(sales[Products],$AC147,sales[Date],AR$142),SUMIFS(sales[Boxes],sales[Products],$AC147,sales[Date],AR$142))</f>
        <v>0</v>
      </c>
      <c r="AS147" s="34">
        <f>CHOOSE($AC$141,COUNTIFS(sales[Products],$AC147,sales[Date],AS$142)&gt;0,SUMIFS(sales[Amount],sales[Products],$AC147,sales[Date],AS$142),COUNTIFS(sales[Products],$AC147,sales[Date],AS$142),SUMIFS(sales[Boxes],sales[Products],$AC147,sales[Date],AS$142))</f>
        <v>0</v>
      </c>
      <c r="AT147" s="34">
        <f>CHOOSE($AC$141,COUNTIFS(sales[Products],$AC147,sales[Date],AT$142)&gt;0,SUMIFS(sales[Amount],sales[Products],$AC147,sales[Date],AT$142),COUNTIFS(sales[Products],$AC147,sales[Date],AT$142),SUMIFS(sales[Boxes],sales[Products],$AC147,sales[Date],AT$142))</f>
        <v>0</v>
      </c>
      <c r="AU147" s="34">
        <f>CHOOSE($AC$141,COUNTIFS(sales[Products],$AC147,sales[Date],AU$142)&gt;0,SUMIFS(sales[Amount],sales[Products],$AC147,sales[Date],AU$142),COUNTIFS(sales[Products],$AC147,sales[Date],AU$142),SUMIFS(sales[Boxes],sales[Products],$AC147,sales[Date],AU$142))</f>
        <v>0</v>
      </c>
      <c r="AV147" s="34">
        <f>CHOOSE($AC$141,COUNTIFS(sales[Products],$AC147,sales[Date],AV$142)&gt;0,SUMIFS(sales[Amount],sales[Products],$AC147,sales[Date],AV$142),COUNTIFS(sales[Products],$AC147,sales[Date],AV$142),SUMIFS(sales[Boxes],sales[Products],$AC147,sales[Date],AV$142))</f>
        <v>0</v>
      </c>
      <c r="AW147" s="34">
        <f>CHOOSE($AC$141,COUNTIFS(sales[Products],$AC147,sales[Date],AW$142)&gt;0,SUMIFS(sales[Amount],sales[Products],$AC147,sales[Date],AW$142),COUNTIFS(sales[Products],$AC147,sales[Date],AW$142),SUMIFS(sales[Boxes],sales[Products],$AC147,sales[Date],AW$142))</f>
        <v>0</v>
      </c>
      <c r="AX147" s="34">
        <f>CHOOSE($AC$141,COUNTIFS(sales[Products],$AC147,sales[Date],AX$142)&gt;0,SUMIFS(sales[Amount],sales[Products],$AC147,sales[Date],AX$142),COUNTIFS(sales[Products],$AC147,sales[Date],AX$142),SUMIFS(sales[Boxes],sales[Products],$AC147,sales[Date],AX$142))</f>
        <v>2772</v>
      </c>
      <c r="AY147" s="34">
        <f>CHOOSE($AC$141,COUNTIFS(sales[Products],$AC147,sales[Date],AY$142)&gt;0,SUMIFS(sales[Amount],sales[Products],$AC147,sales[Date],AY$142),COUNTIFS(sales[Products],$AC147,sales[Date],AY$142),SUMIFS(sales[Boxes],sales[Products],$AC147,sales[Date],AY$142))</f>
        <v>0</v>
      </c>
      <c r="AZ147" s="34">
        <f>CHOOSE($AC$141,COUNTIFS(sales[Products],$AC147,sales[Date],AZ$142)&gt;0,SUMIFS(sales[Amount],sales[Products],$AC147,sales[Date],AZ$142),COUNTIFS(sales[Products],$AC147,sales[Date],AZ$142),SUMIFS(sales[Boxes],sales[Products],$AC147,sales[Date],AZ$142))</f>
        <v>0</v>
      </c>
      <c r="BA147" s="34">
        <f>CHOOSE($AC$141,COUNTIFS(sales[Products],$AC147,sales[Date],BA$142)&gt;0,SUMIFS(sales[Amount],sales[Products],$AC147,sales[Date],BA$142),COUNTIFS(sales[Products],$AC147,sales[Date],BA$142),SUMIFS(sales[Boxes],sales[Products],$AC147,sales[Date],BA$142))</f>
        <v>0</v>
      </c>
      <c r="BB147" s="34">
        <f>CHOOSE($AC$141,COUNTIFS(sales[Products],$AC147,sales[Date],BB$142)&gt;0,SUMIFS(sales[Amount],sales[Products],$AC147,sales[Date],BB$142),COUNTIFS(sales[Products],$AC147,sales[Date],BB$142),SUMIFS(sales[Boxes],sales[Products],$AC147,sales[Date],BB$142))</f>
        <v>34300</v>
      </c>
      <c r="BC147" s="34">
        <f>CHOOSE($AC$141,COUNTIFS(sales[Products],$AC147,sales[Date],BC$142)&gt;0,SUMIFS(sales[Amount],sales[Products],$AC147,sales[Date],BC$142),COUNTIFS(sales[Products],$AC147,sales[Date],BC$142),SUMIFS(sales[Boxes],sales[Products],$AC147,sales[Date],BC$142))</f>
        <v>0</v>
      </c>
      <c r="BD147" s="34">
        <f>CHOOSE($AC$141,COUNTIFS(sales[Products],$AC147,sales[Date],BD$142)&gt;0,SUMIFS(sales[Amount],sales[Products],$AC147,sales[Date],BD$142),COUNTIFS(sales[Products],$AC147,sales[Date],BD$142),SUMIFS(sales[Boxes],sales[Products],$AC147,sales[Date],BD$142))</f>
        <v>0</v>
      </c>
      <c r="BE147" s="34">
        <f>CHOOSE($AC$141,COUNTIFS(sales[Products],$AC147,sales[Date],BE$142)&gt;0,SUMIFS(sales[Amount],sales[Products],$AC147,sales[Date],BE$142),COUNTIFS(sales[Products],$AC147,sales[Date],BE$142),SUMIFS(sales[Boxes],sales[Products],$AC147,sales[Date],BE$142))</f>
        <v>46368</v>
      </c>
    </row>
    <row r="148" spans="2:57" x14ac:dyDescent="0.3">
      <c r="B148" t="s">
        <v>11</v>
      </c>
      <c r="C148" t="s">
        <v>53</v>
      </c>
      <c r="D148">
        <v>3255448</v>
      </c>
      <c r="E148">
        <v>150</v>
      </c>
      <c r="F148">
        <v>88635</v>
      </c>
      <c r="G148">
        <v>0.49258204462181537</v>
      </c>
      <c r="M148">
        <v>0</v>
      </c>
      <c r="N148" t="str">
        <v>Lifestyle Shoes</v>
      </c>
      <c r="O148" t="str">
        <v>Nike Air Pegasus</v>
      </c>
      <c r="P148">
        <v>3255448</v>
      </c>
      <c r="Q148">
        <v>150</v>
      </c>
      <c r="R148">
        <v>88635</v>
      </c>
      <c r="S148">
        <v>0.49258204462181537</v>
      </c>
      <c r="V148" s="34" t="str">
        <v>Nike x Ambush Air</v>
      </c>
      <c r="W148" s="34">
        <v>4457628</v>
      </c>
      <c r="X148" s="34">
        <v>191</v>
      </c>
      <c r="Y148" s="34">
        <v>83280</v>
      </c>
      <c r="Z148" s="116">
        <v>0.83069097017516935</v>
      </c>
      <c r="AC148" s="34" t="str">
        <v>Nike Zegama</v>
      </c>
      <c r="AD148" s="34">
        <f>CHOOSE($AC$141,COUNTIFS(sales[Products],$AC148,sales[Date],AD$142)&gt;0,SUMIFS(sales[Amount],sales[Products],$AC148,sales[Date],AD$142),COUNTIFS(sales[Products],$AC148,sales[Date],AD$142),SUMIFS(sales[Boxes],sales[Products],$AC148,sales[Date],AD$142))</f>
        <v>0</v>
      </c>
      <c r="AE148" s="34">
        <f>CHOOSE($AC$141,COUNTIFS(sales[Products],$AC148,sales[Date],AE$142)&gt;0,SUMIFS(sales[Amount],sales[Products],$AC148,sales[Date],AE$142),COUNTIFS(sales[Products],$AC148,sales[Date],AE$142),SUMIFS(sales[Boxes],sales[Products],$AC148,sales[Date],AE$142))</f>
        <v>0</v>
      </c>
      <c r="AF148" s="34">
        <f>CHOOSE($AC$141,COUNTIFS(sales[Products],$AC148,sales[Date],AF$142)&gt;0,SUMIFS(sales[Amount],sales[Products],$AC148,sales[Date],AF$142),COUNTIFS(sales[Products],$AC148,sales[Date],AF$142),SUMIFS(sales[Boxes],sales[Products],$AC148,sales[Date],AF$142))</f>
        <v>23576</v>
      </c>
      <c r="AG148" s="34">
        <f>CHOOSE($AC$141,COUNTIFS(sales[Products],$AC148,sales[Date],AG$142)&gt;0,SUMIFS(sales[Amount],sales[Products],$AC148,sales[Date],AG$142),COUNTIFS(sales[Products],$AC148,sales[Date],AG$142),SUMIFS(sales[Boxes],sales[Products],$AC148,sales[Date],AG$142))</f>
        <v>21868</v>
      </c>
      <c r="AH148" s="34">
        <f>CHOOSE($AC$141,COUNTIFS(sales[Products],$AC148,sales[Date],AH$142)&gt;0,SUMIFS(sales[Amount],sales[Products],$AC148,sales[Date],AH$142),COUNTIFS(sales[Products],$AC148,sales[Date],AH$142),SUMIFS(sales[Boxes],sales[Products],$AC148,sales[Date],AH$142))</f>
        <v>0</v>
      </c>
      <c r="AI148" s="34">
        <f>CHOOSE($AC$141,COUNTIFS(sales[Products],$AC148,sales[Date],AI$142)&gt;0,SUMIFS(sales[Amount],sales[Products],$AC148,sales[Date],AI$142),COUNTIFS(sales[Products],$AC148,sales[Date],AI$142),SUMIFS(sales[Boxes],sales[Products],$AC148,sales[Date],AI$142))</f>
        <v>0</v>
      </c>
      <c r="AJ148" s="34">
        <f>CHOOSE($AC$141,COUNTIFS(sales[Products],$AC148,sales[Date],AJ$142)&gt;0,SUMIFS(sales[Amount],sales[Products],$AC148,sales[Date],AJ$142),COUNTIFS(sales[Products],$AC148,sales[Date],AJ$142),SUMIFS(sales[Boxes],sales[Products],$AC148,sales[Date],AJ$142))</f>
        <v>46732</v>
      </c>
      <c r="AK148" s="34">
        <f>CHOOSE($AC$141,COUNTIFS(sales[Products],$AC148,sales[Date],AK$142)&gt;0,SUMIFS(sales[Amount],sales[Products],$AC148,sales[Date],AK$142),COUNTIFS(sales[Products],$AC148,sales[Date],AK$142),SUMIFS(sales[Boxes],sales[Products],$AC148,sales[Date],AK$142))</f>
        <v>0</v>
      </c>
      <c r="AL148" s="34">
        <f>CHOOSE($AC$141,COUNTIFS(sales[Products],$AC148,sales[Date],AL$142)&gt;0,SUMIFS(sales[Amount],sales[Products],$AC148,sales[Date],AL$142),COUNTIFS(sales[Products],$AC148,sales[Date],AL$142),SUMIFS(sales[Boxes],sales[Products],$AC148,sales[Date],AL$142))</f>
        <v>0</v>
      </c>
      <c r="AM148" s="34">
        <f>CHOOSE($AC$141,COUNTIFS(sales[Products],$AC148,sales[Date],AM$142)&gt;0,SUMIFS(sales[Amount],sales[Products],$AC148,sales[Date],AM$142),COUNTIFS(sales[Products],$AC148,sales[Date],AM$142),SUMIFS(sales[Boxes],sales[Products],$AC148,sales[Date],AM$142))</f>
        <v>102536</v>
      </c>
      <c r="AN148" s="34">
        <f>CHOOSE($AC$141,COUNTIFS(sales[Products],$AC148,sales[Date],AN$142)&gt;0,SUMIFS(sales[Amount],sales[Products],$AC148,sales[Date],AN$142),COUNTIFS(sales[Products],$AC148,sales[Date],AN$142),SUMIFS(sales[Boxes],sales[Products],$AC148,sales[Date],AN$142))</f>
        <v>0</v>
      </c>
      <c r="AO148" s="34">
        <f>CHOOSE($AC$141,COUNTIFS(sales[Products],$AC148,sales[Date],AO$142)&gt;0,SUMIFS(sales[Amount],sales[Products],$AC148,sales[Date],AO$142),COUNTIFS(sales[Products],$AC148,sales[Date],AO$142),SUMIFS(sales[Boxes],sales[Products],$AC148,sales[Date],AO$142))</f>
        <v>0</v>
      </c>
      <c r="AP148" s="34">
        <f>CHOOSE($AC$141,COUNTIFS(sales[Products],$AC148,sales[Date],AP$142)&gt;0,SUMIFS(sales[Amount],sales[Products],$AC148,sales[Date],AP$142),COUNTIFS(sales[Products],$AC148,sales[Date],AP$142),SUMIFS(sales[Boxes],sales[Products],$AC148,sales[Date],AP$142))</f>
        <v>0</v>
      </c>
      <c r="AQ148" s="34">
        <f>CHOOSE($AC$141,COUNTIFS(sales[Products],$AC148,sales[Date],AQ$142)&gt;0,SUMIFS(sales[Amount],sales[Products],$AC148,sales[Date],AQ$142),COUNTIFS(sales[Products],$AC148,sales[Date],AQ$142),SUMIFS(sales[Boxes],sales[Products],$AC148,sales[Date],AQ$142))</f>
        <v>0</v>
      </c>
      <c r="AR148" s="34">
        <f>CHOOSE($AC$141,COUNTIFS(sales[Products],$AC148,sales[Date],AR$142)&gt;0,SUMIFS(sales[Amount],sales[Products],$AC148,sales[Date],AR$142),COUNTIFS(sales[Products],$AC148,sales[Date],AR$142),SUMIFS(sales[Boxes],sales[Products],$AC148,sales[Date],AR$142))</f>
        <v>0</v>
      </c>
      <c r="AS148" s="34">
        <f>CHOOSE($AC$141,COUNTIFS(sales[Products],$AC148,sales[Date],AS$142)&gt;0,SUMIFS(sales[Amount],sales[Products],$AC148,sales[Date],AS$142),COUNTIFS(sales[Products],$AC148,sales[Date],AS$142),SUMIFS(sales[Boxes],sales[Products],$AC148,sales[Date],AS$142))</f>
        <v>0</v>
      </c>
      <c r="AT148" s="34">
        <f>CHOOSE($AC$141,COUNTIFS(sales[Products],$AC148,sales[Date],AT$142)&gt;0,SUMIFS(sales[Amount],sales[Products],$AC148,sales[Date],AT$142),COUNTIFS(sales[Products],$AC148,sales[Date],AT$142),SUMIFS(sales[Boxes],sales[Products],$AC148,sales[Date],AT$142))</f>
        <v>42084</v>
      </c>
      <c r="AU148" s="34">
        <f>CHOOSE($AC$141,COUNTIFS(sales[Products],$AC148,sales[Date],AU$142)&gt;0,SUMIFS(sales[Amount],sales[Products],$AC148,sales[Date],AU$142),COUNTIFS(sales[Products],$AC148,sales[Date],AU$142),SUMIFS(sales[Boxes],sales[Products],$AC148,sales[Date],AU$142))</f>
        <v>20300</v>
      </c>
      <c r="AV148" s="34">
        <f>CHOOSE($AC$141,COUNTIFS(sales[Products],$AC148,sales[Date],AV$142)&gt;0,SUMIFS(sales[Amount],sales[Products],$AC148,sales[Date],AV$142),COUNTIFS(sales[Products],$AC148,sales[Date],AV$142),SUMIFS(sales[Boxes],sales[Products],$AC148,sales[Date],AV$142))</f>
        <v>0</v>
      </c>
      <c r="AW148" s="34">
        <f>CHOOSE($AC$141,COUNTIFS(sales[Products],$AC148,sales[Date],AW$142)&gt;0,SUMIFS(sales[Amount],sales[Products],$AC148,sales[Date],AW$142),COUNTIFS(sales[Products],$AC148,sales[Date],AW$142),SUMIFS(sales[Boxes],sales[Products],$AC148,sales[Date],AW$142))</f>
        <v>3584</v>
      </c>
      <c r="AX148" s="34">
        <f>CHOOSE($AC$141,COUNTIFS(sales[Products],$AC148,sales[Date],AX$142)&gt;0,SUMIFS(sales[Amount],sales[Products],$AC148,sales[Date],AX$142),COUNTIFS(sales[Products],$AC148,sales[Date],AX$142),SUMIFS(sales[Boxes],sales[Products],$AC148,sales[Date],AX$142))</f>
        <v>13216</v>
      </c>
      <c r="AY148" s="34">
        <f>CHOOSE($AC$141,COUNTIFS(sales[Products],$AC148,sales[Date],AY$142)&gt;0,SUMIFS(sales[Amount],sales[Products],$AC148,sales[Date],AY$142),COUNTIFS(sales[Products],$AC148,sales[Date],AY$142),SUMIFS(sales[Boxes],sales[Products],$AC148,sales[Date],AY$142))</f>
        <v>0</v>
      </c>
      <c r="AZ148" s="34">
        <f>CHOOSE($AC$141,COUNTIFS(sales[Products],$AC148,sales[Date],AZ$142)&gt;0,SUMIFS(sales[Amount],sales[Products],$AC148,sales[Date],AZ$142),COUNTIFS(sales[Products],$AC148,sales[Date],AZ$142),SUMIFS(sales[Boxes],sales[Products],$AC148,sales[Date],AZ$142))</f>
        <v>0</v>
      </c>
      <c r="BA148" s="34">
        <f>CHOOSE($AC$141,COUNTIFS(sales[Products],$AC148,sales[Date],BA$142)&gt;0,SUMIFS(sales[Amount],sales[Products],$AC148,sales[Date],BA$142),COUNTIFS(sales[Products],$AC148,sales[Date],BA$142),SUMIFS(sales[Boxes],sales[Products],$AC148,sales[Date],BA$142))</f>
        <v>0</v>
      </c>
      <c r="BB148" s="34">
        <f>CHOOSE($AC$141,COUNTIFS(sales[Products],$AC148,sales[Date],BB$142)&gt;0,SUMIFS(sales[Amount],sales[Products],$AC148,sales[Date],BB$142),COUNTIFS(sales[Products],$AC148,sales[Date],BB$142),SUMIFS(sales[Boxes],sales[Products],$AC148,sales[Date],BB$142))</f>
        <v>23800</v>
      </c>
      <c r="BC148" s="34">
        <f>CHOOSE($AC$141,COUNTIFS(sales[Products],$AC148,sales[Date],BC$142)&gt;0,SUMIFS(sales[Amount],sales[Products],$AC148,sales[Date],BC$142),COUNTIFS(sales[Products],$AC148,sales[Date],BC$142),SUMIFS(sales[Boxes],sales[Products],$AC148,sales[Date],BC$142))</f>
        <v>0</v>
      </c>
      <c r="BD148" s="34">
        <f>CHOOSE($AC$141,COUNTIFS(sales[Products],$AC148,sales[Date],BD$142)&gt;0,SUMIFS(sales[Amount],sales[Products],$AC148,sales[Date],BD$142),COUNTIFS(sales[Products],$AC148,sales[Date],BD$142),SUMIFS(sales[Boxes],sales[Products],$AC148,sales[Date],BD$142))</f>
        <v>0</v>
      </c>
      <c r="BE148" s="34">
        <f>CHOOSE($AC$141,COUNTIFS(sales[Products],$AC148,sales[Date],BE$142)&gt;0,SUMIFS(sales[Amount],sales[Products],$AC148,sales[Date],BE$142),COUNTIFS(sales[Products],$AC148,sales[Date],BE$142),SUMIFS(sales[Boxes],sales[Products],$AC148,sales[Date],BE$142))</f>
        <v>0</v>
      </c>
    </row>
    <row r="149" spans="2:57" x14ac:dyDescent="0.3">
      <c r="B149" t="s">
        <v>11</v>
      </c>
      <c r="C149" t="s">
        <v>60</v>
      </c>
      <c r="D149">
        <v>3445568</v>
      </c>
      <c r="E149">
        <v>150</v>
      </c>
      <c r="F149">
        <v>69818</v>
      </c>
      <c r="G149">
        <v>0.94360365037056293</v>
      </c>
      <c r="J149" s="52" t="s">
        <v>190</v>
      </c>
      <c r="M149">
        <v>0</v>
      </c>
      <c r="N149" t="str">
        <v>Lifestyle Shoes</v>
      </c>
      <c r="O149" t="str">
        <v>Nike Dunk Low</v>
      </c>
      <c r="P149">
        <v>3445568</v>
      </c>
      <c r="Q149">
        <v>150</v>
      </c>
      <c r="R149">
        <v>69818</v>
      </c>
      <c r="S149">
        <v>0.94360365037056293</v>
      </c>
      <c r="V149" s="34" t="str">
        <v>Nike Vomero 16 Premium</v>
      </c>
      <c r="W149" s="34">
        <v>3196536</v>
      </c>
      <c r="X149" s="34">
        <v>150</v>
      </c>
      <c r="Y149" s="34">
        <v>37036</v>
      </c>
      <c r="Z149" s="116">
        <v>0.58433945145620148</v>
      </c>
      <c r="AC149" s="34" t="str">
        <v>Nike x Ambush Air</v>
      </c>
      <c r="AD149" s="34">
        <f>CHOOSE($AC$141,COUNTIFS(sales[Products],$AC149,sales[Date],AD$142)&gt;0,SUMIFS(sales[Amount],sales[Products],$AC149,sales[Date],AD$142),COUNTIFS(sales[Products],$AC149,sales[Date],AD$142),SUMIFS(sales[Boxes],sales[Products],$AC149,sales[Date],AD$142))</f>
        <v>0</v>
      </c>
      <c r="AE149" s="34">
        <f>CHOOSE($AC$141,COUNTIFS(sales[Products],$AC149,sales[Date],AE$142)&gt;0,SUMIFS(sales[Amount],sales[Products],$AC149,sales[Date],AE$142),COUNTIFS(sales[Products],$AC149,sales[Date],AE$142),SUMIFS(sales[Boxes],sales[Products],$AC149,sales[Date],AE$142))</f>
        <v>0</v>
      </c>
      <c r="AF149" s="34">
        <f>CHOOSE($AC$141,COUNTIFS(sales[Products],$AC149,sales[Date],AF$142)&gt;0,SUMIFS(sales[Amount],sales[Products],$AC149,sales[Date],AF$142),COUNTIFS(sales[Products],$AC149,sales[Date],AF$142),SUMIFS(sales[Boxes],sales[Products],$AC149,sales[Date],AF$142))</f>
        <v>0</v>
      </c>
      <c r="AG149" s="34">
        <f>CHOOSE($AC$141,COUNTIFS(sales[Products],$AC149,sales[Date],AG$142)&gt;0,SUMIFS(sales[Amount],sales[Products],$AC149,sales[Date],AG$142),COUNTIFS(sales[Products],$AC149,sales[Date],AG$142),SUMIFS(sales[Boxes],sales[Products],$AC149,sales[Date],AG$142))</f>
        <v>75292</v>
      </c>
      <c r="AH149" s="34">
        <f>CHOOSE($AC$141,COUNTIFS(sales[Products],$AC149,sales[Date],AH$142)&gt;0,SUMIFS(sales[Amount],sales[Products],$AC149,sales[Date],AH$142),COUNTIFS(sales[Products],$AC149,sales[Date],AH$142),SUMIFS(sales[Boxes],sales[Products],$AC149,sales[Date],AH$142))</f>
        <v>67396</v>
      </c>
      <c r="AI149" s="34">
        <f>CHOOSE($AC$141,COUNTIFS(sales[Products],$AC149,sales[Date],AI$142)&gt;0,SUMIFS(sales[Amount],sales[Products],$AC149,sales[Date],AI$142),COUNTIFS(sales[Products],$AC149,sales[Date],AI$142),SUMIFS(sales[Boxes],sales[Products],$AC149,sales[Date],AI$142))</f>
        <v>0</v>
      </c>
      <c r="AJ149" s="34">
        <f>CHOOSE($AC$141,COUNTIFS(sales[Products],$AC149,sales[Date],AJ$142)&gt;0,SUMIFS(sales[Amount],sales[Products],$AC149,sales[Date],AJ$142),COUNTIFS(sales[Products],$AC149,sales[Date],AJ$142),SUMIFS(sales[Boxes],sales[Products],$AC149,sales[Date],AJ$142))</f>
        <v>0</v>
      </c>
      <c r="AK149" s="34">
        <f>CHOOSE($AC$141,COUNTIFS(sales[Products],$AC149,sales[Date],AK$142)&gt;0,SUMIFS(sales[Amount],sales[Products],$AC149,sales[Date],AK$142),COUNTIFS(sales[Products],$AC149,sales[Date],AK$142),SUMIFS(sales[Boxes],sales[Products],$AC149,sales[Date],AK$142))</f>
        <v>0</v>
      </c>
      <c r="AL149" s="34">
        <f>CHOOSE($AC$141,COUNTIFS(sales[Products],$AC149,sales[Date],AL$142)&gt;0,SUMIFS(sales[Amount],sales[Products],$AC149,sales[Date],AL$142),COUNTIFS(sales[Products],$AC149,sales[Date],AL$142),SUMIFS(sales[Boxes],sales[Products],$AC149,sales[Date],AL$142))</f>
        <v>0</v>
      </c>
      <c r="AM149" s="34">
        <f>CHOOSE($AC$141,COUNTIFS(sales[Products],$AC149,sales[Date],AM$142)&gt;0,SUMIFS(sales[Amount],sales[Products],$AC149,sales[Date],AM$142),COUNTIFS(sales[Products],$AC149,sales[Date],AM$142),SUMIFS(sales[Boxes],sales[Products],$AC149,sales[Date],AM$142))</f>
        <v>0</v>
      </c>
      <c r="AN149" s="34">
        <f>CHOOSE($AC$141,COUNTIFS(sales[Products],$AC149,sales[Date],AN$142)&gt;0,SUMIFS(sales[Amount],sales[Products],$AC149,sales[Date],AN$142),COUNTIFS(sales[Products],$AC149,sales[Date],AN$142),SUMIFS(sales[Boxes],sales[Products],$AC149,sales[Date],AN$142))</f>
        <v>90692</v>
      </c>
      <c r="AO149" s="34">
        <f>CHOOSE($AC$141,COUNTIFS(sales[Products],$AC149,sales[Date],AO$142)&gt;0,SUMIFS(sales[Amount],sales[Products],$AC149,sales[Date],AO$142),COUNTIFS(sales[Products],$AC149,sales[Date],AO$142),SUMIFS(sales[Boxes],sales[Products],$AC149,sales[Date],AO$142))</f>
        <v>65156</v>
      </c>
      <c r="AP149" s="34">
        <f>CHOOSE($AC$141,COUNTIFS(sales[Products],$AC149,sales[Date],AP$142)&gt;0,SUMIFS(sales[Amount],sales[Products],$AC149,sales[Date],AP$142),COUNTIFS(sales[Products],$AC149,sales[Date],AP$142),SUMIFS(sales[Boxes],sales[Products],$AC149,sales[Date],AP$142))</f>
        <v>26544</v>
      </c>
      <c r="AQ149" s="34">
        <f>CHOOSE($AC$141,COUNTIFS(sales[Products],$AC149,sales[Date],AQ$142)&gt;0,SUMIFS(sales[Amount],sales[Products],$AC149,sales[Date],AQ$142),COUNTIFS(sales[Products],$AC149,sales[Date],AQ$142),SUMIFS(sales[Boxes],sales[Products],$AC149,sales[Date],AQ$142))</f>
        <v>27356</v>
      </c>
      <c r="AR149" s="34">
        <f>CHOOSE($AC$141,COUNTIFS(sales[Products],$AC149,sales[Date],AR$142)&gt;0,SUMIFS(sales[Amount],sales[Products],$AC149,sales[Date],AR$142),COUNTIFS(sales[Products],$AC149,sales[Date],AR$142),SUMIFS(sales[Boxes],sales[Products],$AC149,sales[Date],AR$142))</f>
        <v>0</v>
      </c>
      <c r="AS149" s="34">
        <f>CHOOSE($AC$141,COUNTIFS(sales[Products],$AC149,sales[Date],AS$142)&gt;0,SUMIFS(sales[Amount],sales[Products],$AC149,sales[Date],AS$142),COUNTIFS(sales[Products],$AC149,sales[Date],AS$142),SUMIFS(sales[Boxes],sales[Products],$AC149,sales[Date],AS$142))</f>
        <v>0</v>
      </c>
      <c r="AT149" s="34">
        <f>CHOOSE($AC$141,COUNTIFS(sales[Products],$AC149,sales[Date],AT$142)&gt;0,SUMIFS(sales[Amount],sales[Products],$AC149,sales[Date],AT$142),COUNTIFS(sales[Products],$AC149,sales[Date],AT$142),SUMIFS(sales[Boxes],sales[Products],$AC149,sales[Date],AT$142))</f>
        <v>51996</v>
      </c>
      <c r="AU149" s="34">
        <f>CHOOSE($AC$141,COUNTIFS(sales[Products],$AC149,sales[Date],AU$142)&gt;0,SUMIFS(sales[Amount],sales[Products],$AC149,sales[Date],AU$142),COUNTIFS(sales[Products],$AC149,sales[Date],AU$142),SUMIFS(sales[Boxes],sales[Products],$AC149,sales[Date],AU$142))</f>
        <v>28672</v>
      </c>
      <c r="AV149" s="34">
        <f>CHOOSE($AC$141,COUNTIFS(sales[Products],$AC149,sales[Date],AV$142)&gt;0,SUMIFS(sales[Amount],sales[Products],$AC149,sales[Date],AV$142),COUNTIFS(sales[Products],$AC149,sales[Date],AV$142),SUMIFS(sales[Boxes],sales[Products],$AC149,sales[Date],AV$142))</f>
        <v>39312</v>
      </c>
      <c r="AW149" s="34">
        <f>CHOOSE($AC$141,COUNTIFS(sales[Products],$AC149,sales[Date],AW$142)&gt;0,SUMIFS(sales[Amount],sales[Products],$AC149,sales[Date],AW$142),COUNTIFS(sales[Products],$AC149,sales[Date],AW$142),SUMIFS(sales[Boxes],sales[Products],$AC149,sales[Date],AW$142))</f>
        <v>0</v>
      </c>
      <c r="AX149" s="34">
        <f>CHOOSE($AC$141,COUNTIFS(sales[Products],$AC149,sales[Date],AX$142)&gt;0,SUMIFS(sales[Amount],sales[Products],$AC149,sales[Date],AX$142),COUNTIFS(sales[Products],$AC149,sales[Date],AX$142),SUMIFS(sales[Boxes],sales[Products],$AC149,sales[Date],AX$142))</f>
        <v>13048</v>
      </c>
      <c r="AY149" s="34">
        <f>CHOOSE($AC$141,COUNTIFS(sales[Products],$AC149,sales[Date],AY$142)&gt;0,SUMIFS(sales[Amount],sales[Products],$AC149,sales[Date],AY$142),COUNTIFS(sales[Products],$AC149,sales[Date],AY$142),SUMIFS(sales[Boxes],sales[Products],$AC149,sales[Date],AY$142))</f>
        <v>0</v>
      </c>
      <c r="AZ149" s="34">
        <f>CHOOSE($AC$141,COUNTIFS(sales[Products],$AC149,sales[Date],AZ$142)&gt;0,SUMIFS(sales[Amount],sales[Products],$AC149,sales[Date],AZ$142),COUNTIFS(sales[Products],$AC149,sales[Date],AZ$142),SUMIFS(sales[Boxes],sales[Products],$AC149,sales[Date],AZ$142))</f>
        <v>0</v>
      </c>
      <c r="BA149" s="34">
        <f>CHOOSE($AC$141,COUNTIFS(sales[Products],$AC149,sales[Date],BA$142)&gt;0,SUMIFS(sales[Amount],sales[Products],$AC149,sales[Date],BA$142),COUNTIFS(sales[Products],$AC149,sales[Date],BA$142),SUMIFS(sales[Boxes],sales[Products],$AC149,sales[Date],BA$142))</f>
        <v>0</v>
      </c>
      <c r="BB149" s="34">
        <f>CHOOSE($AC$141,COUNTIFS(sales[Products],$AC149,sales[Date],BB$142)&gt;0,SUMIFS(sales[Amount],sales[Products],$AC149,sales[Date],BB$142),COUNTIFS(sales[Products],$AC149,sales[Date],BB$142),SUMIFS(sales[Boxes],sales[Products],$AC149,sales[Date],BB$142))</f>
        <v>0</v>
      </c>
      <c r="BC149" s="34">
        <f>CHOOSE($AC$141,COUNTIFS(sales[Products],$AC149,sales[Date],BC$142)&gt;0,SUMIFS(sales[Amount],sales[Products],$AC149,sales[Date],BC$142),COUNTIFS(sales[Products],$AC149,sales[Date],BC$142),SUMIFS(sales[Boxes],sales[Products],$AC149,sales[Date],BC$142))</f>
        <v>0</v>
      </c>
      <c r="BD149" s="34">
        <f>CHOOSE($AC$141,COUNTIFS(sales[Products],$AC149,sales[Date],BD$142)&gt;0,SUMIFS(sales[Amount],sales[Products],$AC149,sales[Date],BD$142),COUNTIFS(sales[Products],$AC149,sales[Date],BD$142),SUMIFS(sales[Boxes],sales[Products],$AC149,sales[Date],BD$142))</f>
        <v>0</v>
      </c>
      <c r="BE149" s="34">
        <f>CHOOSE($AC$141,COUNTIFS(sales[Products],$AC149,sales[Date],BE$142)&gt;0,SUMIFS(sales[Amount],sales[Products],$AC149,sales[Date],BE$142),COUNTIFS(sales[Products],$AC149,sales[Date],BE$142),SUMIFS(sales[Boxes],sales[Products],$AC149,sales[Date],BE$142))</f>
        <v>0</v>
      </c>
    </row>
    <row r="150" spans="2:57" x14ac:dyDescent="0.3">
      <c r="B150" t="s">
        <v>11</v>
      </c>
      <c r="C150" t="s">
        <v>185</v>
      </c>
      <c r="D150">
        <v>3500756</v>
      </c>
      <c r="E150">
        <v>150</v>
      </c>
      <c r="F150">
        <v>44346</v>
      </c>
      <c r="G150">
        <v>0.91925703933664615</v>
      </c>
      <c r="J150" s="150" t="str">
        <f>Dashboard!R36</f>
        <v>Product</v>
      </c>
      <c r="M150">
        <v>0</v>
      </c>
      <c r="N150" t="str">
        <v>Lifestyle Shoes</v>
      </c>
      <c r="O150" t="str">
        <v>Nike E-Series</v>
      </c>
      <c r="P150">
        <v>3500756</v>
      </c>
      <c r="Q150">
        <v>150</v>
      </c>
      <c r="R150">
        <v>44346</v>
      </c>
      <c r="S150">
        <v>0.91925703933664615</v>
      </c>
      <c r="V150" s="34" t="str">
        <v>Nike Rival Fly 3</v>
      </c>
      <c r="W150" s="34">
        <v>3092852</v>
      </c>
      <c r="X150" s="34">
        <v>150</v>
      </c>
      <c r="Y150" s="34">
        <v>30250</v>
      </c>
      <c r="Z150" s="116">
        <v>0.88969420457234938</v>
      </c>
      <c r="AC150" s="34" t="str">
        <v>Nike Vomero 16 Premium</v>
      </c>
      <c r="AD150" s="34">
        <f>CHOOSE($AC$141,COUNTIFS(sales[Products],$AC150,sales[Date],AD$142)&gt;0,SUMIFS(sales[Amount],sales[Products],$AC150,sales[Date],AD$142),COUNTIFS(sales[Products],$AC150,sales[Date],AD$142),SUMIFS(sales[Boxes],sales[Products],$AC150,sales[Date],AD$142))</f>
        <v>0</v>
      </c>
      <c r="AE150" s="34">
        <f>CHOOSE($AC$141,COUNTIFS(sales[Products],$AC150,sales[Date],AE$142)&gt;0,SUMIFS(sales[Amount],sales[Products],$AC150,sales[Date],AE$142),COUNTIFS(sales[Products],$AC150,sales[Date],AE$142),SUMIFS(sales[Boxes],sales[Products],$AC150,sales[Date],AE$142))</f>
        <v>0</v>
      </c>
      <c r="AF150" s="34">
        <f>CHOOSE($AC$141,COUNTIFS(sales[Products],$AC150,sales[Date],AF$142)&gt;0,SUMIFS(sales[Amount],sales[Products],$AC150,sales[Date],AF$142),COUNTIFS(sales[Products],$AC150,sales[Date],AF$142),SUMIFS(sales[Boxes],sales[Products],$AC150,sales[Date],AF$142))</f>
        <v>0</v>
      </c>
      <c r="AG150" s="34">
        <f>CHOOSE($AC$141,COUNTIFS(sales[Products],$AC150,sales[Date],AG$142)&gt;0,SUMIFS(sales[Amount],sales[Products],$AC150,sales[Date],AG$142),COUNTIFS(sales[Products],$AC150,sales[Date],AG$142),SUMIFS(sales[Boxes],sales[Products],$AC150,sales[Date],AG$142))</f>
        <v>0</v>
      </c>
      <c r="AH150" s="34">
        <f>CHOOSE($AC$141,COUNTIFS(sales[Products],$AC150,sales[Date],AH$142)&gt;0,SUMIFS(sales[Amount],sales[Products],$AC150,sales[Date],AH$142),COUNTIFS(sales[Products],$AC150,sales[Date],AH$142),SUMIFS(sales[Boxes],sales[Products],$AC150,sales[Date],AH$142))</f>
        <v>0</v>
      </c>
      <c r="AI150" s="34">
        <f>CHOOSE($AC$141,COUNTIFS(sales[Products],$AC150,sales[Date],AI$142)&gt;0,SUMIFS(sales[Amount],sales[Products],$AC150,sales[Date],AI$142),COUNTIFS(sales[Products],$AC150,sales[Date],AI$142),SUMIFS(sales[Boxes],sales[Products],$AC150,sales[Date],AI$142))</f>
        <v>0</v>
      </c>
      <c r="AJ150" s="34">
        <f>CHOOSE($AC$141,COUNTIFS(sales[Products],$AC150,sales[Date],AJ$142)&gt;0,SUMIFS(sales[Amount],sales[Products],$AC150,sales[Date],AJ$142),COUNTIFS(sales[Products],$AC150,sales[Date],AJ$142),SUMIFS(sales[Boxes],sales[Products],$AC150,sales[Date],AJ$142))</f>
        <v>0</v>
      </c>
      <c r="AK150" s="34">
        <f>CHOOSE($AC$141,COUNTIFS(sales[Products],$AC150,sales[Date],AK$142)&gt;0,SUMIFS(sales[Amount],sales[Products],$AC150,sales[Date],AK$142),COUNTIFS(sales[Products],$AC150,sales[Date],AK$142),SUMIFS(sales[Boxes],sales[Products],$AC150,sales[Date],AK$142))</f>
        <v>0</v>
      </c>
      <c r="AL150" s="34">
        <f>CHOOSE($AC$141,COUNTIFS(sales[Products],$AC150,sales[Date],AL$142)&gt;0,SUMIFS(sales[Amount],sales[Products],$AC150,sales[Date],AL$142),COUNTIFS(sales[Products],$AC150,sales[Date],AL$142),SUMIFS(sales[Boxes],sales[Products],$AC150,sales[Date],AL$142))</f>
        <v>0</v>
      </c>
      <c r="AM150" s="34">
        <f>CHOOSE($AC$141,COUNTIFS(sales[Products],$AC150,sales[Date],AM$142)&gt;0,SUMIFS(sales[Amount],sales[Products],$AC150,sales[Date],AM$142),COUNTIFS(sales[Products],$AC150,sales[Date],AM$142),SUMIFS(sales[Boxes],sales[Products],$AC150,sales[Date],AM$142))</f>
        <v>0</v>
      </c>
      <c r="AN150" s="34">
        <f>CHOOSE($AC$141,COUNTIFS(sales[Products],$AC150,sales[Date],AN$142)&gt;0,SUMIFS(sales[Amount],sales[Products],$AC150,sales[Date],AN$142),COUNTIFS(sales[Products],$AC150,sales[Date],AN$142),SUMIFS(sales[Boxes],sales[Products],$AC150,sales[Date],AN$142))</f>
        <v>0</v>
      </c>
      <c r="AO150" s="34">
        <f>CHOOSE($AC$141,COUNTIFS(sales[Products],$AC150,sales[Date],AO$142)&gt;0,SUMIFS(sales[Amount],sales[Products],$AC150,sales[Date],AO$142),COUNTIFS(sales[Products],$AC150,sales[Date],AO$142),SUMIFS(sales[Boxes],sales[Products],$AC150,sales[Date],AO$142))</f>
        <v>0</v>
      </c>
      <c r="AP150" s="34">
        <f>CHOOSE($AC$141,COUNTIFS(sales[Products],$AC150,sales[Date],AP$142)&gt;0,SUMIFS(sales[Amount],sales[Products],$AC150,sales[Date],AP$142),COUNTIFS(sales[Products],$AC150,sales[Date],AP$142),SUMIFS(sales[Boxes],sales[Products],$AC150,sales[Date],AP$142))</f>
        <v>0</v>
      </c>
      <c r="AQ150" s="34">
        <f>CHOOSE($AC$141,COUNTIFS(sales[Products],$AC150,sales[Date],AQ$142)&gt;0,SUMIFS(sales[Amount],sales[Products],$AC150,sales[Date],AQ$142),COUNTIFS(sales[Products],$AC150,sales[Date],AQ$142),SUMIFS(sales[Boxes],sales[Products],$AC150,sales[Date],AQ$142))</f>
        <v>0</v>
      </c>
      <c r="AR150" s="34">
        <f>CHOOSE($AC$141,COUNTIFS(sales[Products],$AC150,sales[Date],AR$142)&gt;0,SUMIFS(sales[Amount],sales[Products],$AC150,sales[Date],AR$142),COUNTIFS(sales[Products],$AC150,sales[Date],AR$142),SUMIFS(sales[Boxes],sales[Products],$AC150,sales[Date],AR$142))</f>
        <v>0</v>
      </c>
      <c r="AS150" s="34">
        <f>CHOOSE($AC$141,COUNTIFS(sales[Products],$AC150,sales[Date],AS$142)&gt;0,SUMIFS(sales[Amount],sales[Products],$AC150,sales[Date],AS$142),COUNTIFS(sales[Products],$AC150,sales[Date],AS$142),SUMIFS(sales[Boxes],sales[Products],$AC150,sales[Date],AS$142))</f>
        <v>0</v>
      </c>
      <c r="AT150" s="34">
        <f>CHOOSE($AC$141,COUNTIFS(sales[Products],$AC150,sales[Date],AT$142)&gt;0,SUMIFS(sales[Amount],sales[Products],$AC150,sales[Date],AT$142),COUNTIFS(sales[Products],$AC150,sales[Date],AT$142),SUMIFS(sales[Boxes],sales[Products],$AC150,sales[Date],AT$142))</f>
        <v>0</v>
      </c>
      <c r="AU150" s="34">
        <f>CHOOSE($AC$141,COUNTIFS(sales[Products],$AC150,sales[Date],AU$142)&gt;0,SUMIFS(sales[Amount],sales[Products],$AC150,sales[Date],AU$142),COUNTIFS(sales[Products],$AC150,sales[Date],AU$142),SUMIFS(sales[Boxes],sales[Products],$AC150,sales[Date],AU$142))</f>
        <v>0</v>
      </c>
      <c r="AV150" s="34">
        <f>CHOOSE($AC$141,COUNTIFS(sales[Products],$AC150,sales[Date],AV$142)&gt;0,SUMIFS(sales[Amount],sales[Products],$AC150,sales[Date],AV$142),COUNTIFS(sales[Products],$AC150,sales[Date],AV$142),SUMIFS(sales[Boxes],sales[Products],$AC150,sales[Date],AV$142))</f>
        <v>0</v>
      </c>
      <c r="AW150" s="34">
        <f>CHOOSE($AC$141,COUNTIFS(sales[Products],$AC150,sales[Date],AW$142)&gt;0,SUMIFS(sales[Amount],sales[Products],$AC150,sales[Date],AW$142),COUNTIFS(sales[Products],$AC150,sales[Date],AW$142),SUMIFS(sales[Boxes],sales[Products],$AC150,sales[Date],AW$142))</f>
        <v>0</v>
      </c>
      <c r="AX150" s="34">
        <f>CHOOSE($AC$141,COUNTIFS(sales[Products],$AC150,sales[Date],AX$142)&gt;0,SUMIFS(sales[Amount],sales[Products],$AC150,sales[Date],AX$142),COUNTIFS(sales[Products],$AC150,sales[Date],AX$142),SUMIFS(sales[Boxes],sales[Products],$AC150,sales[Date],AX$142))</f>
        <v>0</v>
      </c>
      <c r="AY150" s="34">
        <f>CHOOSE($AC$141,COUNTIFS(sales[Products],$AC150,sales[Date],AY$142)&gt;0,SUMIFS(sales[Amount],sales[Products],$AC150,sales[Date],AY$142),COUNTIFS(sales[Products],$AC150,sales[Date],AY$142),SUMIFS(sales[Boxes],sales[Products],$AC150,sales[Date],AY$142))</f>
        <v>0</v>
      </c>
      <c r="AZ150" s="34">
        <f>CHOOSE($AC$141,COUNTIFS(sales[Products],$AC150,sales[Date],AZ$142)&gt;0,SUMIFS(sales[Amount],sales[Products],$AC150,sales[Date],AZ$142),COUNTIFS(sales[Products],$AC150,sales[Date],AZ$142),SUMIFS(sales[Boxes],sales[Products],$AC150,sales[Date],AZ$142))</f>
        <v>0</v>
      </c>
      <c r="BA150" s="34">
        <f>CHOOSE($AC$141,COUNTIFS(sales[Products],$AC150,sales[Date],BA$142)&gt;0,SUMIFS(sales[Amount],sales[Products],$AC150,sales[Date],BA$142),COUNTIFS(sales[Products],$AC150,sales[Date],BA$142),SUMIFS(sales[Boxes],sales[Products],$AC150,sales[Date],BA$142))</f>
        <v>0</v>
      </c>
      <c r="BB150" s="34">
        <f>CHOOSE($AC$141,COUNTIFS(sales[Products],$AC150,sales[Date],BB$142)&gt;0,SUMIFS(sales[Amount],sales[Products],$AC150,sales[Date],BB$142),COUNTIFS(sales[Products],$AC150,sales[Date],BB$142),SUMIFS(sales[Boxes],sales[Products],$AC150,sales[Date],BB$142))</f>
        <v>0</v>
      </c>
      <c r="BC150" s="34">
        <f>CHOOSE($AC$141,COUNTIFS(sales[Products],$AC150,sales[Date],BC$142)&gt;0,SUMIFS(sales[Amount],sales[Products],$AC150,sales[Date],BC$142),COUNTIFS(sales[Products],$AC150,sales[Date],BC$142),SUMIFS(sales[Boxes],sales[Products],$AC150,sales[Date],BC$142))</f>
        <v>0</v>
      </c>
      <c r="BD150" s="34">
        <f>CHOOSE($AC$141,COUNTIFS(sales[Products],$AC150,sales[Date],BD$142)&gt;0,SUMIFS(sales[Amount],sales[Products],$AC150,sales[Date],BD$142),COUNTIFS(sales[Products],$AC150,sales[Date],BD$142),SUMIFS(sales[Boxes],sales[Products],$AC150,sales[Date],BD$142))</f>
        <v>0</v>
      </c>
      <c r="BE150" s="34">
        <f>CHOOSE($AC$141,COUNTIFS(sales[Products],$AC150,sales[Date],BE$142)&gt;0,SUMIFS(sales[Amount],sales[Products],$AC150,sales[Date],BE$142),COUNTIFS(sales[Products],$AC150,sales[Date],BE$142),SUMIFS(sales[Boxes],sales[Products],$AC150,sales[Date],BE$142))</f>
        <v>0</v>
      </c>
    </row>
    <row r="151" spans="2:57" x14ac:dyDescent="0.3">
      <c r="B151" t="s">
        <v>11</v>
      </c>
      <c r="C151" t="s">
        <v>62</v>
      </c>
      <c r="D151">
        <v>3612056</v>
      </c>
      <c r="E151">
        <v>150</v>
      </c>
      <c r="F151">
        <v>50792</v>
      </c>
      <c r="G151">
        <v>0.71765035580843684</v>
      </c>
      <c r="M151">
        <v>0</v>
      </c>
      <c r="N151" t="str">
        <v>Lifestyle Shoes</v>
      </c>
      <c r="O151" t="str">
        <v>Nike Jordan 1 Retro</v>
      </c>
      <c r="P151">
        <v>3612056</v>
      </c>
      <c r="Q151">
        <v>150</v>
      </c>
      <c r="R151">
        <v>50792</v>
      </c>
      <c r="S151">
        <v>0.71765035580843684</v>
      </c>
      <c r="V151" s="34" t="str">
        <v>Nike Quest 5 Premium</v>
      </c>
      <c r="W151" s="34">
        <v>3260768</v>
      </c>
      <c r="X151" s="34">
        <v>149</v>
      </c>
      <c r="Y151" s="34">
        <v>28192</v>
      </c>
      <c r="Z151" s="116">
        <v>0.83723386883090112</v>
      </c>
      <c r="AC151" s="34" t="str">
        <v>Nike Rival Fly 3</v>
      </c>
      <c r="AD151" s="34">
        <f>CHOOSE($AC$141,COUNTIFS(sales[Products],$AC151,sales[Date],AD$142)&gt;0,SUMIFS(sales[Amount],sales[Products],$AC151,sales[Date],AD$142),COUNTIFS(sales[Products],$AC151,sales[Date],AD$142),SUMIFS(sales[Boxes],sales[Products],$AC151,sales[Date],AD$142))</f>
        <v>0</v>
      </c>
      <c r="AE151" s="34">
        <f>CHOOSE($AC$141,COUNTIFS(sales[Products],$AC151,sales[Date],AE$142)&gt;0,SUMIFS(sales[Amount],sales[Products],$AC151,sales[Date],AE$142),COUNTIFS(sales[Products],$AC151,sales[Date],AE$142),SUMIFS(sales[Boxes],sales[Products],$AC151,sales[Date],AE$142))</f>
        <v>0</v>
      </c>
      <c r="AF151" s="34">
        <f>CHOOSE($AC$141,COUNTIFS(sales[Products],$AC151,sales[Date],AF$142)&gt;0,SUMIFS(sales[Amount],sales[Products],$AC151,sales[Date],AF$142),COUNTIFS(sales[Products],$AC151,sales[Date],AF$142),SUMIFS(sales[Boxes],sales[Products],$AC151,sales[Date],AF$142))</f>
        <v>0</v>
      </c>
      <c r="AG151" s="34">
        <f>CHOOSE($AC$141,COUNTIFS(sales[Products],$AC151,sales[Date],AG$142)&gt;0,SUMIFS(sales[Amount],sales[Products],$AC151,sales[Date],AG$142),COUNTIFS(sales[Products],$AC151,sales[Date],AG$142),SUMIFS(sales[Boxes],sales[Products],$AC151,sales[Date],AG$142))</f>
        <v>0</v>
      </c>
      <c r="AH151" s="34">
        <f>CHOOSE($AC$141,COUNTIFS(sales[Products],$AC151,sales[Date],AH$142)&gt;0,SUMIFS(sales[Amount],sales[Products],$AC151,sales[Date],AH$142),COUNTIFS(sales[Products],$AC151,sales[Date],AH$142),SUMIFS(sales[Boxes],sales[Products],$AC151,sales[Date],AH$142))</f>
        <v>0</v>
      </c>
      <c r="AI151" s="34">
        <f>CHOOSE($AC$141,COUNTIFS(sales[Products],$AC151,sales[Date],AI$142)&gt;0,SUMIFS(sales[Amount],sales[Products],$AC151,sales[Date],AI$142),COUNTIFS(sales[Products],$AC151,sales[Date],AI$142),SUMIFS(sales[Boxes],sales[Products],$AC151,sales[Date],AI$142))</f>
        <v>0</v>
      </c>
      <c r="AJ151" s="34">
        <f>CHOOSE($AC$141,COUNTIFS(sales[Products],$AC151,sales[Date],AJ$142)&gt;0,SUMIFS(sales[Amount],sales[Products],$AC151,sales[Date],AJ$142),COUNTIFS(sales[Products],$AC151,sales[Date],AJ$142),SUMIFS(sales[Boxes],sales[Products],$AC151,sales[Date],AJ$142))</f>
        <v>0</v>
      </c>
      <c r="AK151" s="34">
        <f>CHOOSE($AC$141,COUNTIFS(sales[Products],$AC151,sales[Date],AK$142)&gt;0,SUMIFS(sales[Amount],sales[Products],$AC151,sales[Date],AK$142),COUNTIFS(sales[Products],$AC151,sales[Date],AK$142),SUMIFS(sales[Boxes],sales[Products],$AC151,sales[Date],AK$142))</f>
        <v>0</v>
      </c>
      <c r="AL151" s="34">
        <f>CHOOSE($AC$141,COUNTIFS(sales[Products],$AC151,sales[Date],AL$142)&gt;0,SUMIFS(sales[Amount],sales[Products],$AC151,sales[Date],AL$142),COUNTIFS(sales[Products],$AC151,sales[Date],AL$142),SUMIFS(sales[Boxes],sales[Products],$AC151,sales[Date],AL$142))</f>
        <v>0</v>
      </c>
      <c r="AM151" s="34">
        <f>CHOOSE($AC$141,COUNTIFS(sales[Products],$AC151,sales[Date],AM$142)&gt;0,SUMIFS(sales[Amount],sales[Products],$AC151,sales[Date],AM$142),COUNTIFS(sales[Products],$AC151,sales[Date],AM$142),SUMIFS(sales[Boxes],sales[Products],$AC151,sales[Date],AM$142))</f>
        <v>7308</v>
      </c>
      <c r="AN151" s="34">
        <f>CHOOSE($AC$141,COUNTIFS(sales[Products],$AC151,sales[Date],AN$142)&gt;0,SUMIFS(sales[Amount],sales[Products],$AC151,sales[Date],AN$142),COUNTIFS(sales[Products],$AC151,sales[Date],AN$142),SUMIFS(sales[Boxes],sales[Products],$AC151,sales[Date],AN$142))</f>
        <v>33936</v>
      </c>
      <c r="AO151" s="34">
        <f>CHOOSE($AC$141,COUNTIFS(sales[Products],$AC151,sales[Date],AO$142)&gt;0,SUMIFS(sales[Amount],sales[Products],$AC151,sales[Date],AO$142),COUNTIFS(sales[Products],$AC151,sales[Date],AO$142),SUMIFS(sales[Boxes],sales[Products],$AC151,sales[Date],AO$142))</f>
        <v>0</v>
      </c>
      <c r="AP151" s="34">
        <f>CHOOSE($AC$141,COUNTIFS(sales[Products],$AC151,sales[Date],AP$142)&gt;0,SUMIFS(sales[Amount],sales[Products],$AC151,sales[Date],AP$142),COUNTIFS(sales[Products],$AC151,sales[Date],AP$142),SUMIFS(sales[Boxes],sales[Products],$AC151,sales[Date],AP$142))</f>
        <v>0</v>
      </c>
      <c r="AQ151" s="34">
        <f>CHOOSE($AC$141,COUNTIFS(sales[Products],$AC151,sales[Date],AQ$142)&gt;0,SUMIFS(sales[Amount],sales[Products],$AC151,sales[Date],AQ$142),COUNTIFS(sales[Products],$AC151,sales[Date],AQ$142),SUMIFS(sales[Boxes],sales[Products],$AC151,sales[Date],AQ$142))</f>
        <v>0</v>
      </c>
      <c r="AR151" s="34">
        <f>CHOOSE($AC$141,COUNTIFS(sales[Products],$AC151,sales[Date],AR$142)&gt;0,SUMIFS(sales[Amount],sales[Products],$AC151,sales[Date],AR$142),COUNTIFS(sales[Products],$AC151,sales[Date],AR$142),SUMIFS(sales[Boxes],sales[Products],$AC151,sales[Date],AR$142))</f>
        <v>0</v>
      </c>
      <c r="AS151" s="34">
        <f>CHOOSE($AC$141,COUNTIFS(sales[Products],$AC151,sales[Date],AS$142)&gt;0,SUMIFS(sales[Amount],sales[Products],$AC151,sales[Date],AS$142),COUNTIFS(sales[Products],$AC151,sales[Date],AS$142),SUMIFS(sales[Boxes],sales[Products],$AC151,sales[Date],AS$142))</f>
        <v>0</v>
      </c>
      <c r="AT151" s="34">
        <f>CHOOSE($AC$141,COUNTIFS(sales[Products],$AC151,sales[Date],AT$142)&gt;0,SUMIFS(sales[Amount],sales[Products],$AC151,sales[Date],AT$142),COUNTIFS(sales[Products],$AC151,sales[Date],AT$142),SUMIFS(sales[Boxes],sales[Products],$AC151,sales[Date],AT$142))</f>
        <v>42168</v>
      </c>
      <c r="AU151" s="34">
        <f>CHOOSE($AC$141,COUNTIFS(sales[Products],$AC151,sales[Date],AU$142)&gt;0,SUMIFS(sales[Amount],sales[Products],$AC151,sales[Date],AU$142),COUNTIFS(sales[Products],$AC151,sales[Date],AU$142),SUMIFS(sales[Boxes],sales[Products],$AC151,sales[Date],AU$142))</f>
        <v>12236</v>
      </c>
      <c r="AV151" s="34">
        <f>CHOOSE($AC$141,COUNTIFS(sales[Products],$AC151,sales[Date],AV$142)&gt;0,SUMIFS(sales[Amount],sales[Products],$AC151,sales[Date],AV$142),COUNTIFS(sales[Products],$AC151,sales[Date],AV$142),SUMIFS(sales[Boxes],sales[Products],$AC151,sales[Date],AV$142))</f>
        <v>11816</v>
      </c>
      <c r="AW151" s="34">
        <f>CHOOSE($AC$141,COUNTIFS(sales[Products],$AC151,sales[Date],AW$142)&gt;0,SUMIFS(sales[Amount],sales[Products],$AC151,sales[Date],AW$142),COUNTIFS(sales[Products],$AC151,sales[Date],AW$142),SUMIFS(sales[Boxes],sales[Products],$AC151,sales[Date],AW$142))</f>
        <v>0</v>
      </c>
      <c r="AX151" s="34">
        <f>CHOOSE($AC$141,COUNTIFS(sales[Products],$AC151,sales[Date],AX$142)&gt;0,SUMIFS(sales[Amount],sales[Products],$AC151,sales[Date],AX$142),COUNTIFS(sales[Products],$AC151,sales[Date],AX$142),SUMIFS(sales[Boxes],sales[Products],$AC151,sales[Date],AX$142))</f>
        <v>0</v>
      </c>
      <c r="AY151" s="34">
        <f>CHOOSE($AC$141,COUNTIFS(sales[Products],$AC151,sales[Date],AY$142)&gt;0,SUMIFS(sales[Amount],sales[Products],$AC151,sales[Date],AY$142),COUNTIFS(sales[Products],$AC151,sales[Date],AY$142),SUMIFS(sales[Boxes],sales[Products],$AC151,sales[Date],AY$142))</f>
        <v>0</v>
      </c>
      <c r="AZ151" s="34">
        <f>CHOOSE($AC$141,COUNTIFS(sales[Products],$AC151,sales[Date],AZ$142)&gt;0,SUMIFS(sales[Amount],sales[Products],$AC151,sales[Date],AZ$142),COUNTIFS(sales[Products],$AC151,sales[Date],AZ$142),SUMIFS(sales[Boxes],sales[Products],$AC151,sales[Date],AZ$142))</f>
        <v>0</v>
      </c>
      <c r="BA151" s="34">
        <f>CHOOSE($AC$141,COUNTIFS(sales[Products],$AC151,sales[Date],BA$142)&gt;0,SUMIFS(sales[Amount],sales[Products],$AC151,sales[Date],BA$142),COUNTIFS(sales[Products],$AC151,sales[Date],BA$142),SUMIFS(sales[Boxes],sales[Products],$AC151,sales[Date],BA$142))</f>
        <v>43624</v>
      </c>
      <c r="BB151" s="34">
        <f>CHOOSE($AC$141,COUNTIFS(sales[Products],$AC151,sales[Date],BB$142)&gt;0,SUMIFS(sales[Amount],sales[Products],$AC151,sales[Date],BB$142),COUNTIFS(sales[Products],$AC151,sales[Date],BB$142),SUMIFS(sales[Boxes],sales[Products],$AC151,sales[Date],BB$142))</f>
        <v>57680</v>
      </c>
      <c r="BC151" s="34">
        <f>CHOOSE($AC$141,COUNTIFS(sales[Products],$AC151,sales[Date],BC$142)&gt;0,SUMIFS(sales[Amount],sales[Products],$AC151,sales[Date],BC$142),COUNTIFS(sales[Products],$AC151,sales[Date],BC$142),SUMIFS(sales[Boxes],sales[Products],$AC151,sales[Date],BC$142))</f>
        <v>0</v>
      </c>
      <c r="BD151" s="34">
        <f>CHOOSE($AC$141,COUNTIFS(sales[Products],$AC151,sales[Date],BD$142)&gt;0,SUMIFS(sales[Amount],sales[Products],$AC151,sales[Date],BD$142),COUNTIFS(sales[Products],$AC151,sales[Date],BD$142),SUMIFS(sales[Boxes],sales[Products],$AC151,sales[Date],BD$142))</f>
        <v>0</v>
      </c>
      <c r="BE151" s="34">
        <f>CHOOSE($AC$141,COUNTIFS(sales[Products],$AC151,sales[Date],BE$142)&gt;0,SUMIFS(sales[Amount],sales[Products],$AC151,sales[Date],BE$142),COUNTIFS(sales[Products],$AC151,sales[Date],BE$142),SUMIFS(sales[Boxes],sales[Products],$AC151,sales[Date],BE$142))</f>
        <v>0</v>
      </c>
    </row>
    <row r="152" spans="2:57" x14ac:dyDescent="0.3">
      <c r="B152" t="s">
        <v>11</v>
      </c>
      <c r="C152" t="s">
        <v>59</v>
      </c>
      <c r="D152">
        <v>4457628</v>
      </c>
      <c r="E152">
        <v>191</v>
      </c>
      <c r="F152">
        <v>83280</v>
      </c>
      <c r="G152">
        <v>0.83069097017516935</v>
      </c>
      <c r="M152">
        <v>0</v>
      </c>
      <c r="N152" t="str">
        <v>Lifestyle Shoes</v>
      </c>
      <c r="O152" t="str">
        <v>Nike x Ambush Air</v>
      </c>
      <c r="P152">
        <v>4457628</v>
      </c>
      <c r="Q152">
        <v>191</v>
      </c>
      <c r="R152">
        <v>83280</v>
      </c>
      <c r="S152">
        <v>0.83069097017516935</v>
      </c>
      <c r="V152" s="34" t="str">
        <v>Nike Juniper Trail 2</v>
      </c>
      <c r="W152" s="34">
        <v>3560088</v>
      </c>
      <c r="X152" s="34">
        <v>150</v>
      </c>
      <c r="Y152" s="34">
        <v>48268</v>
      </c>
      <c r="Z152" s="116">
        <v>0.8481493715885674</v>
      </c>
      <c r="AC152" s="34" t="str">
        <v>Nike Quest 5 Premium</v>
      </c>
      <c r="AD152" s="34">
        <f>CHOOSE($AC$141,COUNTIFS(sales[Products],$AC152,sales[Date],AD$142)&gt;0,SUMIFS(sales[Amount],sales[Products],$AC152,sales[Date],AD$142),COUNTIFS(sales[Products],$AC152,sales[Date],AD$142),SUMIFS(sales[Boxes],sales[Products],$AC152,sales[Date],AD$142))</f>
        <v>0</v>
      </c>
      <c r="AE152" s="34">
        <f>CHOOSE($AC$141,COUNTIFS(sales[Products],$AC152,sales[Date],AE$142)&gt;0,SUMIFS(sales[Amount],sales[Products],$AC152,sales[Date],AE$142),COUNTIFS(sales[Products],$AC152,sales[Date],AE$142),SUMIFS(sales[Boxes],sales[Products],$AC152,sales[Date],AE$142))</f>
        <v>0</v>
      </c>
      <c r="AF152" s="34">
        <f>CHOOSE($AC$141,COUNTIFS(sales[Products],$AC152,sales[Date],AF$142)&gt;0,SUMIFS(sales[Amount],sales[Products],$AC152,sales[Date],AF$142),COUNTIFS(sales[Products],$AC152,sales[Date],AF$142),SUMIFS(sales[Boxes],sales[Products],$AC152,sales[Date],AF$142))</f>
        <v>0</v>
      </c>
      <c r="AG152" s="34">
        <f>CHOOSE($AC$141,COUNTIFS(sales[Products],$AC152,sales[Date],AG$142)&gt;0,SUMIFS(sales[Amount],sales[Products],$AC152,sales[Date],AG$142),COUNTIFS(sales[Products],$AC152,sales[Date],AG$142),SUMIFS(sales[Boxes],sales[Products],$AC152,sales[Date],AG$142))</f>
        <v>0</v>
      </c>
      <c r="AH152" s="34">
        <f>CHOOSE($AC$141,COUNTIFS(sales[Products],$AC152,sales[Date],AH$142)&gt;0,SUMIFS(sales[Amount],sales[Products],$AC152,sales[Date],AH$142),COUNTIFS(sales[Products],$AC152,sales[Date],AH$142),SUMIFS(sales[Boxes],sales[Products],$AC152,sales[Date],AH$142))</f>
        <v>0</v>
      </c>
      <c r="AI152" s="34">
        <f>CHOOSE($AC$141,COUNTIFS(sales[Products],$AC152,sales[Date],AI$142)&gt;0,SUMIFS(sales[Amount],sales[Products],$AC152,sales[Date],AI$142),COUNTIFS(sales[Products],$AC152,sales[Date],AI$142),SUMIFS(sales[Boxes],sales[Products],$AC152,sales[Date],AI$142))</f>
        <v>0</v>
      </c>
      <c r="AJ152" s="34">
        <f>CHOOSE($AC$141,COUNTIFS(sales[Products],$AC152,sales[Date],AJ$142)&gt;0,SUMIFS(sales[Amount],sales[Products],$AC152,sales[Date],AJ$142),COUNTIFS(sales[Products],$AC152,sales[Date],AJ$142),SUMIFS(sales[Boxes],sales[Products],$AC152,sales[Date],AJ$142))</f>
        <v>0</v>
      </c>
      <c r="AK152" s="34">
        <f>CHOOSE($AC$141,COUNTIFS(sales[Products],$AC152,sales[Date],AK$142)&gt;0,SUMIFS(sales[Amount],sales[Products],$AC152,sales[Date],AK$142),COUNTIFS(sales[Products],$AC152,sales[Date],AK$142),SUMIFS(sales[Boxes],sales[Products],$AC152,sales[Date],AK$142))</f>
        <v>0</v>
      </c>
      <c r="AL152" s="34">
        <f>CHOOSE($AC$141,COUNTIFS(sales[Products],$AC152,sales[Date],AL$142)&gt;0,SUMIFS(sales[Amount],sales[Products],$AC152,sales[Date],AL$142),COUNTIFS(sales[Products],$AC152,sales[Date],AL$142),SUMIFS(sales[Boxes],sales[Products],$AC152,sales[Date],AL$142))</f>
        <v>0</v>
      </c>
      <c r="AM152" s="34">
        <f>CHOOSE($AC$141,COUNTIFS(sales[Products],$AC152,sales[Date],AM$142)&gt;0,SUMIFS(sales[Amount],sales[Products],$AC152,sales[Date],AM$142),COUNTIFS(sales[Products],$AC152,sales[Date],AM$142),SUMIFS(sales[Boxes],sales[Products],$AC152,sales[Date],AM$142))</f>
        <v>0</v>
      </c>
      <c r="AN152" s="34">
        <f>CHOOSE($AC$141,COUNTIFS(sales[Products],$AC152,sales[Date],AN$142)&gt;0,SUMIFS(sales[Amount],sales[Products],$AC152,sales[Date],AN$142),COUNTIFS(sales[Products],$AC152,sales[Date],AN$142),SUMIFS(sales[Boxes],sales[Products],$AC152,sales[Date],AN$142))</f>
        <v>0</v>
      </c>
      <c r="AO152" s="34">
        <f>CHOOSE($AC$141,COUNTIFS(sales[Products],$AC152,sales[Date],AO$142)&gt;0,SUMIFS(sales[Amount],sales[Products],$AC152,sales[Date],AO$142),COUNTIFS(sales[Products],$AC152,sales[Date],AO$142),SUMIFS(sales[Boxes],sales[Products],$AC152,sales[Date],AO$142))</f>
        <v>0</v>
      </c>
      <c r="AP152" s="34">
        <f>CHOOSE($AC$141,COUNTIFS(sales[Products],$AC152,sales[Date],AP$142)&gt;0,SUMIFS(sales[Amount],sales[Products],$AC152,sales[Date],AP$142),COUNTIFS(sales[Products],$AC152,sales[Date],AP$142),SUMIFS(sales[Boxes],sales[Products],$AC152,sales[Date],AP$142))</f>
        <v>0</v>
      </c>
      <c r="AQ152" s="34">
        <f>CHOOSE($AC$141,COUNTIFS(sales[Products],$AC152,sales[Date],AQ$142)&gt;0,SUMIFS(sales[Amount],sales[Products],$AC152,sales[Date],AQ$142),COUNTIFS(sales[Products],$AC152,sales[Date],AQ$142),SUMIFS(sales[Boxes],sales[Products],$AC152,sales[Date],AQ$142))</f>
        <v>0</v>
      </c>
      <c r="AR152" s="34">
        <f>CHOOSE($AC$141,COUNTIFS(sales[Products],$AC152,sales[Date],AR$142)&gt;0,SUMIFS(sales[Amount],sales[Products],$AC152,sales[Date],AR$142),COUNTIFS(sales[Products],$AC152,sales[Date],AR$142),SUMIFS(sales[Boxes],sales[Products],$AC152,sales[Date],AR$142))</f>
        <v>0</v>
      </c>
      <c r="AS152" s="34">
        <f>CHOOSE($AC$141,COUNTIFS(sales[Products],$AC152,sales[Date],AS$142)&gt;0,SUMIFS(sales[Amount],sales[Products],$AC152,sales[Date],AS$142),COUNTIFS(sales[Products],$AC152,sales[Date],AS$142),SUMIFS(sales[Boxes],sales[Products],$AC152,sales[Date],AS$142))</f>
        <v>0</v>
      </c>
      <c r="AT152" s="34">
        <f>CHOOSE($AC$141,COUNTIFS(sales[Products],$AC152,sales[Date],AT$142)&gt;0,SUMIFS(sales[Amount],sales[Products],$AC152,sales[Date],AT$142),COUNTIFS(sales[Products],$AC152,sales[Date],AT$142),SUMIFS(sales[Boxes],sales[Products],$AC152,sales[Date],AT$142))</f>
        <v>0</v>
      </c>
      <c r="AU152" s="34">
        <f>CHOOSE($AC$141,COUNTIFS(sales[Products],$AC152,sales[Date],AU$142)&gt;0,SUMIFS(sales[Amount],sales[Products],$AC152,sales[Date],AU$142),COUNTIFS(sales[Products],$AC152,sales[Date],AU$142),SUMIFS(sales[Boxes],sales[Products],$AC152,sales[Date],AU$142))</f>
        <v>0</v>
      </c>
      <c r="AV152" s="34">
        <f>CHOOSE($AC$141,COUNTIFS(sales[Products],$AC152,sales[Date],AV$142)&gt;0,SUMIFS(sales[Amount],sales[Products],$AC152,sales[Date],AV$142),COUNTIFS(sales[Products],$AC152,sales[Date],AV$142),SUMIFS(sales[Boxes],sales[Products],$AC152,sales[Date],AV$142))</f>
        <v>0</v>
      </c>
      <c r="AW152" s="34">
        <f>CHOOSE($AC$141,COUNTIFS(sales[Products],$AC152,sales[Date],AW$142)&gt;0,SUMIFS(sales[Amount],sales[Products],$AC152,sales[Date],AW$142),COUNTIFS(sales[Products],$AC152,sales[Date],AW$142),SUMIFS(sales[Boxes],sales[Products],$AC152,sales[Date],AW$142))</f>
        <v>0</v>
      </c>
      <c r="AX152" s="34">
        <f>CHOOSE($AC$141,COUNTIFS(sales[Products],$AC152,sales[Date],AX$142)&gt;0,SUMIFS(sales[Amount],sales[Products],$AC152,sales[Date],AX$142),COUNTIFS(sales[Products],$AC152,sales[Date],AX$142),SUMIFS(sales[Boxes],sales[Products],$AC152,sales[Date],AX$142))</f>
        <v>0</v>
      </c>
      <c r="AY152" s="34">
        <f>CHOOSE($AC$141,COUNTIFS(sales[Products],$AC152,sales[Date],AY$142)&gt;0,SUMIFS(sales[Amount],sales[Products],$AC152,sales[Date],AY$142),COUNTIFS(sales[Products],$AC152,sales[Date],AY$142),SUMIFS(sales[Boxes],sales[Products],$AC152,sales[Date],AY$142))</f>
        <v>0</v>
      </c>
      <c r="AZ152" s="34">
        <f>CHOOSE($AC$141,COUNTIFS(sales[Products],$AC152,sales[Date],AZ$142)&gt;0,SUMIFS(sales[Amount],sales[Products],$AC152,sales[Date],AZ$142),COUNTIFS(sales[Products],$AC152,sales[Date],AZ$142),SUMIFS(sales[Boxes],sales[Products],$AC152,sales[Date],AZ$142))</f>
        <v>0</v>
      </c>
      <c r="BA152" s="34">
        <f>CHOOSE($AC$141,COUNTIFS(sales[Products],$AC152,sales[Date],BA$142)&gt;0,SUMIFS(sales[Amount],sales[Products],$AC152,sales[Date],BA$142),COUNTIFS(sales[Products],$AC152,sales[Date],BA$142),SUMIFS(sales[Boxes],sales[Products],$AC152,sales[Date],BA$142))</f>
        <v>0</v>
      </c>
      <c r="BB152" s="34">
        <f>CHOOSE($AC$141,COUNTIFS(sales[Products],$AC152,sales[Date],BB$142)&gt;0,SUMIFS(sales[Amount],sales[Products],$AC152,sales[Date],BB$142),COUNTIFS(sales[Products],$AC152,sales[Date],BB$142),SUMIFS(sales[Boxes],sales[Products],$AC152,sales[Date],BB$142))</f>
        <v>0</v>
      </c>
      <c r="BC152" s="34">
        <f>CHOOSE($AC$141,COUNTIFS(sales[Products],$AC152,sales[Date],BC$142)&gt;0,SUMIFS(sales[Amount],sales[Products],$AC152,sales[Date],BC$142),COUNTIFS(sales[Products],$AC152,sales[Date],BC$142),SUMIFS(sales[Boxes],sales[Products],$AC152,sales[Date],BC$142))</f>
        <v>0</v>
      </c>
      <c r="BD152" s="34">
        <f>CHOOSE($AC$141,COUNTIFS(sales[Products],$AC152,sales[Date],BD$142)&gt;0,SUMIFS(sales[Amount],sales[Products],$AC152,sales[Date],BD$142),COUNTIFS(sales[Products],$AC152,sales[Date],BD$142),SUMIFS(sales[Boxes],sales[Products],$AC152,sales[Date],BD$142))</f>
        <v>0</v>
      </c>
      <c r="BE152" s="34">
        <f>CHOOSE($AC$141,COUNTIFS(sales[Products],$AC152,sales[Date],BE$142)&gt;0,SUMIFS(sales[Amount],sales[Products],$AC152,sales[Date],BE$142),COUNTIFS(sales[Products],$AC152,sales[Date],BE$142),SUMIFS(sales[Boxes],sales[Products],$AC152,sales[Date],BE$142))</f>
        <v>0</v>
      </c>
    </row>
    <row r="153" spans="2:57" x14ac:dyDescent="0.3">
      <c r="B153" t="s">
        <v>12</v>
      </c>
      <c r="C153" t="s">
        <v>64</v>
      </c>
      <c r="D153">
        <v>3529988</v>
      </c>
      <c r="E153">
        <v>150</v>
      </c>
      <c r="F153">
        <v>31503</v>
      </c>
      <c r="G153">
        <v>0.6712753405394013</v>
      </c>
      <c r="J153" s="52" t="s">
        <v>189</v>
      </c>
      <c r="M153">
        <v>0</v>
      </c>
      <c r="N153" t="str">
        <v>Running Shoes</v>
      </c>
      <c r="O153" t="str">
        <v>Nike Invincible 3</v>
      </c>
      <c r="P153">
        <v>3529988</v>
      </c>
      <c r="Q153">
        <v>150</v>
      </c>
      <c r="R153">
        <v>31503</v>
      </c>
      <c r="S153">
        <v>0.6712753405394013</v>
      </c>
      <c r="V153" s="34" t="str">
        <v>Nike Jordan 1 Retro</v>
      </c>
      <c r="W153" s="34">
        <v>3612056</v>
      </c>
      <c r="X153" s="34">
        <v>150</v>
      </c>
      <c r="Y153" s="34">
        <v>50792</v>
      </c>
      <c r="Z153" s="116">
        <v>0.71765035580843684</v>
      </c>
      <c r="AC153" s="34" t="str">
        <v>Nike Juniper Trail 2</v>
      </c>
      <c r="AD153" s="34">
        <f>CHOOSE($AC$141,COUNTIFS(sales[Products],$AC153,sales[Date],AD$142)&gt;0,SUMIFS(sales[Amount],sales[Products],$AC153,sales[Date],AD$142),COUNTIFS(sales[Products],$AC153,sales[Date],AD$142),SUMIFS(sales[Boxes],sales[Products],$AC153,sales[Date],AD$142))</f>
        <v>0</v>
      </c>
      <c r="AE153" s="34">
        <f>CHOOSE($AC$141,COUNTIFS(sales[Products],$AC153,sales[Date],AE$142)&gt;0,SUMIFS(sales[Amount],sales[Products],$AC153,sales[Date],AE$142),COUNTIFS(sales[Products],$AC153,sales[Date],AE$142),SUMIFS(sales[Boxes],sales[Products],$AC153,sales[Date],AE$142))</f>
        <v>0</v>
      </c>
      <c r="AF153" s="34">
        <f>CHOOSE($AC$141,COUNTIFS(sales[Products],$AC153,sales[Date],AF$142)&gt;0,SUMIFS(sales[Amount],sales[Products],$AC153,sales[Date],AF$142),COUNTIFS(sales[Products],$AC153,sales[Date],AF$142),SUMIFS(sales[Boxes],sales[Products],$AC153,sales[Date],AF$142))</f>
        <v>0</v>
      </c>
      <c r="AG153" s="34">
        <f>CHOOSE($AC$141,COUNTIFS(sales[Products],$AC153,sales[Date],AG$142)&gt;0,SUMIFS(sales[Amount],sales[Products],$AC153,sales[Date],AG$142),COUNTIFS(sales[Products],$AC153,sales[Date],AG$142),SUMIFS(sales[Boxes],sales[Products],$AC153,sales[Date],AG$142))</f>
        <v>22652</v>
      </c>
      <c r="AH153" s="34">
        <f>CHOOSE($AC$141,COUNTIFS(sales[Products],$AC153,sales[Date],AH$142)&gt;0,SUMIFS(sales[Amount],sales[Products],$AC153,sales[Date],AH$142),COUNTIFS(sales[Products],$AC153,sales[Date],AH$142),SUMIFS(sales[Boxes],sales[Products],$AC153,sales[Date],AH$142))</f>
        <v>0</v>
      </c>
      <c r="AI153" s="34">
        <f>CHOOSE($AC$141,COUNTIFS(sales[Products],$AC153,sales[Date],AI$142)&gt;0,SUMIFS(sales[Amount],sales[Products],$AC153,sales[Date],AI$142),COUNTIFS(sales[Products],$AC153,sales[Date],AI$142),SUMIFS(sales[Boxes],sales[Products],$AC153,sales[Date],AI$142))</f>
        <v>0</v>
      </c>
      <c r="AJ153" s="34">
        <f>CHOOSE($AC$141,COUNTIFS(sales[Products],$AC153,sales[Date],AJ$142)&gt;0,SUMIFS(sales[Amount],sales[Products],$AC153,sales[Date],AJ$142),COUNTIFS(sales[Products],$AC153,sales[Date],AJ$142),SUMIFS(sales[Boxes],sales[Products],$AC153,sales[Date],AJ$142))</f>
        <v>0</v>
      </c>
      <c r="AK153" s="34">
        <f>CHOOSE($AC$141,COUNTIFS(sales[Products],$AC153,sales[Date],AK$142)&gt;0,SUMIFS(sales[Amount],sales[Products],$AC153,sales[Date],AK$142),COUNTIFS(sales[Products],$AC153,sales[Date],AK$142),SUMIFS(sales[Boxes],sales[Products],$AC153,sales[Date],AK$142))</f>
        <v>0</v>
      </c>
      <c r="AL153" s="34">
        <f>CHOOSE($AC$141,COUNTIFS(sales[Products],$AC153,sales[Date],AL$142)&gt;0,SUMIFS(sales[Amount],sales[Products],$AC153,sales[Date],AL$142),COUNTIFS(sales[Products],$AC153,sales[Date],AL$142),SUMIFS(sales[Boxes],sales[Products],$AC153,sales[Date],AL$142))</f>
        <v>0</v>
      </c>
      <c r="AM153" s="34">
        <f>CHOOSE($AC$141,COUNTIFS(sales[Products],$AC153,sales[Date],AM$142)&gt;0,SUMIFS(sales[Amount],sales[Products],$AC153,sales[Date],AM$142),COUNTIFS(sales[Products],$AC153,sales[Date],AM$142),SUMIFS(sales[Boxes],sales[Products],$AC153,sales[Date],AM$142))</f>
        <v>0</v>
      </c>
      <c r="AN153" s="34">
        <f>CHOOSE($AC$141,COUNTIFS(sales[Products],$AC153,sales[Date],AN$142)&gt;0,SUMIFS(sales[Amount],sales[Products],$AC153,sales[Date],AN$142),COUNTIFS(sales[Products],$AC153,sales[Date],AN$142),SUMIFS(sales[Boxes],sales[Products],$AC153,sales[Date],AN$142))</f>
        <v>0</v>
      </c>
      <c r="AO153" s="34">
        <f>CHOOSE($AC$141,COUNTIFS(sales[Products],$AC153,sales[Date],AO$142)&gt;0,SUMIFS(sales[Amount],sales[Products],$AC153,sales[Date],AO$142),COUNTIFS(sales[Products],$AC153,sales[Date],AO$142),SUMIFS(sales[Boxes],sales[Products],$AC153,sales[Date],AO$142))</f>
        <v>89236</v>
      </c>
      <c r="AP153" s="34">
        <f>CHOOSE($AC$141,COUNTIFS(sales[Products],$AC153,sales[Date],AP$142)&gt;0,SUMIFS(sales[Amount],sales[Products],$AC153,sales[Date],AP$142),COUNTIFS(sales[Products],$AC153,sales[Date],AP$142),SUMIFS(sales[Boxes],sales[Products],$AC153,sales[Date],AP$142))</f>
        <v>0</v>
      </c>
      <c r="AQ153" s="34">
        <f>CHOOSE($AC$141,COUNTIFS(sales[Products],$AC153,sales[Date],AQ$142)&gt;0,SUMIFS(sales[Amount],sales[Products],$AC153,sales[Date],AQ$142),COUNTIFS(sales[Products],$AC153,sales[Date],AQ$142),SUMIFS(sales[Boxes],sales[Products],$AC153,sales[Date],AQ$142))</f>
        <v>0</v>
      </c>
      <c r="AR153" s="34">
        <f>CHOOSE($AC$141,COUNTIFS(sales[Products],$AC153,sales[Date],AR$142)&gt;0,SUMIFS(sales[Amount],sales[Products],$AC153,sales[Date],AR$142),COUNTIFS(sales[Products],$AC153,sales[Date],AR$142),SUMIFS(sales[Boxes],sales[Products],$AC153,sales[Date],AR$142))</f>
        <v>0</v>
      </c>
      <c r="AS153" s="34">
        <f>CHOOSE($AC$141,COUNTIFS(sales[Products],$AC153,sales[Date],AS$142)&gt;0,SUMIFS(sales[Amount],sales[Products],$AC153,sales[Date],AS$142),COUNTIFS(sales[Products],$AC153,sales[Date],AS$142),SUMIFS(sales[Boxes],sales[Products],$AC153,sales[Date],AS$142))</f>
        <v>0</v>
      </c>
      <c r="AT153" s="34">
        <f>CHOOSE($AC$141,COUNTIFS(sales[Products],$AC153,sales[Date],AT$142)&gt;0,SUMIFS(sales[Amount],sales[Products],$AC153,sales[Date],AT$142),COUNTIFS(sales[Products],$AC153,sales[Date],AT$142),SUMIFS(sales[Boxes],sales[Products],$AC153,sales[Date],AT$142))</f>
        <v>69552</v>
      </c>
      <c r="AU153" s="34">
        <f>CHOOSE($AC$141,COUNTIFS(sales[Products],$AC153,sales[Date],AU$142)&gt;0,SUMIFS(sales[Amount],sales[Products],$AC153,sales[Date],AU$142),COUNTIFS(sales[Products],$AC153,sales[Date],AU$142),SUMIFS(sales[Boxes],sales[Products],$AC153,sales[Date],AU$142))</f>
        <v>22036</v>
      </c>
      <c r="AV153" s="34">
        <f>CHOOSE($AC$141,COUNTIFS(sales[Products],$AC153,sales[Date],AV$142)&gt;0,SUMIFS(sales[Amount],sales[Products],$AC153,sales[Date],AV$142),COUNTIFS(sales[Products],$AC153,sales[Date],AV$142),SUMIFS(sales[Boxes],sales[Products],$AC153,sales[Date],AV$142))</f>
        <v>0</v>
      </c>
      <c r="AW153" s="34">
        <f>CHOOSE($AC$141,COUNTIFS(sales[Products],$AC153,sales[Date],AW$142)&gt;0,SUMIFS(sales[Amount],sales[Products],$AC153,sales[Date],AW$142),COUNTIFS(sales[Products],$AC153,sales[Date],AW$142),SUMIFS(sales[Boxes],sales[Products],$AC153,sales[Date],AW$142))</f>
        <v>0</v>
      </c>
      <c r="AX153" s="34">
        <f>CHOOSE($AC$141,COUNTIFS(sales[Products],$AC153,sales[Date],AX$142)&gt;0,SUMIFS(sales[Amount],sales[Products],$AC153,sales[Date],AX$142),COUNTIFS(sales[Products],$AC153,sales[Date],AX$142),SUMIFS(sales[Boxes],sales[Products],$AC153,sales[Date],AX$142))</f>
        <v>95592</v>
      </c>
      <c r="AY153" s="34">
        <f>CHOOSE($AC$141,COUNTIFS(sales[Products],$AC153,sales[Date],AY$142)&gt;0,SUMIFS(sales[Amount],sales[Products],$AC153,sales[Date],AY$142),COUNTIFS(sales[Products],$AC153,sales[Date],AY$142),SUMIFS(sales[Boxes],sales[Products],$AC153,sales[Date],AY$142))</f>
        <v>0</v>
      </c>
      <c r="AZ153" s="34">
        <f>CHOOSE($AC$141,COUNTIFS(sales[Products],$AC153,sales[Date],AZ$142)&gt;0,SUMIFS(sales[Amount],sales[Products],$AC153,sales[Date],AZ$142),COUNTIFS(sales[Products],$AC153,sales[Date],AZ$142),SUMIFS(sales[Boxes],sales[Products],$AC153,sales[Date],AZ$142))</f>
        <v>0</v>
      </c>
      <c r="BA153" s="34">
        <f>CHOOSE($AC$141,COUNTIFS(sales[Products],$AC153,sales[Date],BA$142)&gt;0,SUMIFS(sales[Amount],sales[Products],$AC153,sales[Date],BA$142),COUNTIFS(sales[Products],$AC153,sales[Date],BA$142),SUMIFS(sales[Boxes],sales[Products],$AC153,sales[Date],BA$142))</f>
        <v>30631.999999999996</v>
      </c>
      <c r="BB153" s="34">
        <f>CHOOSE($AC$141,COUNTIFS(sales[Products],$AC153,sales[Date],BB$142)&gt;0,SUMIFS(sales[Amount],sales[Products],$AC153,sales[Date],BB$142),COUNTIFS(sales[Products],$AC153,sales[Date],BB$142),SUMIFS(sales[Boxes],sales[Products],$AC153,sales[Date],BB$142))</f>
        <v>28168</v>
      </c>
      <c r="BC153" s="34">
        <f>CHOOSE($AC$141,COUNTIFS(sales[Products],$AC153,sales[Date],BC$142)&gt;0,SUMIFS(sales[Amount],sales[Products],$AC153,sales[Date],BC$142),COUNTIFS(sales[Products],$AC153,sales[Date],BC$142),SUMIFS(sales[Boxes],sales[Products],$AC153,sales[Date],BC$142))</f>
        <v>65128</v>
      </c>
      <c r="BD153" s="34">
        <f>CHOOSE($AC$141,COUNTIFS(sales[Products],$AC153,sales[Date],BD$142)&gt;0,SUMIFS(sales[Amount],sales[Products],$AC153,sales[Date],BD$142),COUNTIFS(sales[Products],$AC153,sales[Date],BD$142),SUMIFS(sales[Boxes],sales[Products],$AC153,sales[Date],BD$142))</f>
        <v>0</v>
      </c>
      <c r="BE153" s="34">
        <f>CHOOSE($AC$141,COUNTIFS(sales[Products],$AC153,sales[Date],BE$142)&gt;0,SUMIFS(sales[Amount],sales[Products],$AC153,sales[Date],BE$142),COUNTIFS(sales[Products],$AC153,sales[Date],BE$142),SUMIFS(sales[Boxes],sales[Products],$AC153,sales[Date],BE$142))</f>
        <v>0</v>
      </c>
    </row>
    <row r="154" spans="2:57" x14ac:dyDescent="0.3">
      <c r="B154" t="s">
        <v>12</v>
      </c>
      <c r="C154" t="s">
        <v>70</v>
      </c>
      <c r="D154">
        <v>3560088</v>
      </c>
      <c r="E154">
        <v>150</v>
      </c>
      <c r="F154">
        <v>48268</v>
      </c>
      <c r="G154">
        <v>0.8481493715885674</v>
      </c>
      <c r="J154" s="34">
        <f>IF(J150="Product",-1,1)</f>
        <v>-1</v>
      </c>
      <c r="M154">
        <v>0</v>
      </c>
      <c r="N154" t="str">
        <v>Running Shoes</v>
      </c>
      <c r="O154" t="str">
        <v>Nike Juniper Trail 2</v>
      </c>
      <c r="P154">
        <v>3560088</v>
      </c>
      <c r="Q154">
        <v>150</v>
      </c>
      <c r="R154">
        <v>48268</v>
      </c>
      <c r="S154">
        <v>0.8481493715885674</v>
      </c>
      <c r="V154" s="34" t="str">
        <v>Nike Invincible 3</v>
      </c>
      <c r="W154" s="34">
        <v>3529988</v>
      </c>
      <c r="X154" s="34">
        <v>150</v>
      </c>
      <c r="Y154" s="34">
        <v>31503</v>
      </c>
      <c r="Z154" s="116">
        <v>0.6712753405394013</v>
      </c>
      <c r="AC154" s="34" t="str">
        <v>Nike Jordan 1 Retro</v>
      </c>
      <c r="AD154" s="34">
        <f>CHOOSE($AC$141,COUNTIFS(sales[Products],$AC154,sales[Date],AD$142)&gt;0,SUMIFS(sales[Amount],sales[Products],$AC154,sales[Date],AD$142),COUNTIFS(sales[Products],$AC154,sales[Date],AD$142),SUMIFS(sales[Boxes],sales[Products],$AC154,sales[Date],AD$142))</f>
        <v>0</v>
      </c>
      <c r="AE154" s="34">
        <f>CHOOSE($AC$141,COUNTIFS(sales[Products],$AC154,sales[Date],AE$142)&gt;0,SUMIFS(sales[Amount],sales[Products],$AC154,sales[Date],AE$142),COUNTIFS(sales[Products],$AC154,sales[Date],AE$142),SUMIFS(sales[Boxes],sales[Products],$AC154,sales[Date],AE$142))</f>
        <v>0</v>
      </c>
      <c r="AF154" s="34">
        <f>CHOOSE($AC$141,COUNTIFS(sales[Products],$AC154,sales[Date],AF$142)&gt;0,SUMIFS(sales[Amount],sales[Products],$AC154,sales[Date],AF$142),COUNTIFS(sales[Products],$AC154,sales[Date],AF$142),SUMIFS(sales[Boxes],sales[Products],$AC154,sales[Date],AF$142))</f>
        <v>49672</v>
      </c>
      <c r="AG154" s="34">
        <f>CHOOSE($AC$141,COUNTIFS(sales[Products],$AC154,sales[Date],AG$142)&gt;0,SUMIFS(sales[Amount],sales[Products],$AC154,sales[Date],AG$142),COUNTIFS(sales[Products],$AC154,sales[Date],AG$142),SUMIFS(sales[Boxes],sales[Products],$AC154,sales[Date],AG$142))</f>
        <v>0</v>
      </c>
      <c r="AH154" s="34">
        <f>CHOOSE($AC$141,COUNTIFS(sales[Products],$AC154,sales[Date],AH$142)&gt;0,SUMIFS(sales[Amount],sales[Products],$AC154,sales[Date],AH$142),COUNTIFS(sales[Products],$AC154,sales[Date],AH$142),SUMIFS(sales[Boxes],sales[Products],$AC154,sales[Date],AH$142))</f>
        <v>15820.000000000002</v>
      </c>
      <c r="AI154" s="34">
        <f>CHOOSE($AC$141,COUNTIFS(sales[Products],$AC154,sales[Date],AI$142)&gt;0,SUMIFS(sales[Amount],sales[Products],$AC154,sales[Date],AI$142),COUNTIFS(sales[Products],$AC154,sales[Date],AI$142),SUMIFS(sales[Boxes],sales[Products],$AC154,sales[Date],AI$142))</f>
        <v>0</v>
      </c>
      <c r="AJ154" s="34">
        <f>CHOOSE($AC$141,COUNTIFS(sales[Products],$AC154,sales[Date],AJ$142)&gt;0,SUMIFS(sales[Amount],sales[Products],$AC154,sales[Date],AJ$142),COUNTIFS(sales[Products],$AC154,sales[Date],AJ$142),SUMIFS(sales[Boxes],sales[Products],$AC154,sales[Date],AJ$142))</f>
        <v>0</v>
      </c>
      <c r="AK154" s="34">
        <f>CHOOSE($AC$141,COUNTIFS(sales[Products],$AC154,sales[Date],AK$142)&gt;0,SUMIFS(sales[Amount],sales[Products],$AC154,sales[Date],AK$142),COUNTIFS(sales[Products],$AC154,sales[Date],AK$142),SUMIFS(sales[Boxes],sales[Products],$AC154,sales[Date],AK$142))</f>
        <v>0</v>
      </c>
      <c r="AL154" s="34">
        <f>CHOOSE($AC$141,COUNTIFS(sales[Products],$AC154,sales[Date],AL$142)&gt;0,SUMIFS(sales[Amount],sales[Products],$AC154,sales[Date],AL$142),COUNTIFS(sales[Products],$AC154,sales[Date],AL$142),SUMIFS(sales[Boxes],sales[Products],$AC154,sales[Date],AL$142))</f>
        <v>0</v>
      </c>
      <c r="AM154" s="34">
        <f>CHOOSE($AC$141,COUNTIFS(sales[Products],$AC154,sales[Date],AM$142)&gt;0,SUMIFS(sales[Amount],sales[Products],$AC154,sales[Date],AM$142),COUNTIFS(sales[Products],$AC154,sales[Date],AM$142),SUMIFS(sales[Boxes],sales[Products],$AC154,sales[Date],AM$142))</f>
        <v>0</v>
      </c>
      <c r="AN154" s="34">
        <f>CHOOSE($AC$141,COUNTIFS(sales[Products],$AC154,sales[Date],AN$142)&gt;0,SUMIFS(sales[Amount],sales[Products],$AC154,sales[Date],AN$142),COUNTIFS(sales[Products],$AC154,sales[Date],AN$142),SUMIFS(sales[Boxes],sales[Products],$AC154,sales[Date],AN$142))</f>
        <v>0</v>
      </c>
      <c r="AO154" s="34">
        <f>CHOOSE($AC$141,COUNTIFS(sales[Products],$AC154,sales[Date],AO$142)&gt;0,SUMIFS(sales[Amount],sales[Products],$AC154,sales[Date],AO$142),COUNTIFS(sales[Products],$AC154,sales[Date],AO$142),SUMIFS(sales[Boxes],sales[Products],$AC154,sales[Date],AO$142))</f>
        <v>3668</v>
      </c>
      <c r="AP154" s="34">
        <f>CHOOSE($AC$141,COUNTIFS(sales[Products],$AC154,sales[Date],AP$142)&gt;0,SUMIFS(sales[Amount],sales[Products],$AC154,sales[Date],AP$142),COUNTIFS(sales[Products],$AC154,sales[Date],AP$142),SUMIFS(sales[Boxes],sales[Products],$AC154,sales[Date],AP$142))</f>
        <v>0</v>
      </c>
      <c r="AQ154" s="34">
        <f>CHOOSE($AC$141,COUNTIFS(sales[Products],$AC154,sales[Date],AQ$142)&gt;0,SUMIFS(sales[Amount],sales[Products],$AC154,sales[Date],AQ$142),COUNTIFS(sales[Products],$AC154,sales[Date],AQ$142),SUMIFS(sales[Boxes],sales[Products],$AC154,sales[Date],AQ$142))</f>
        <v>36428</v>
      </c>
      <c r="AR154" s="34">
        <f>CHOOSE($AC$141,COUNTIFS(sales[Products],$AC154,sales[Date],AR$142)&gt;0,SUMIFS(sales[Amount],sales[Products],$AC154,sales[Date],AR$142),COUNTIFS(sales[Products],$AC154,sales[Date],AR$142),SUMIFS(sales[Boxes],sales[Products],$AC154,sales[Date],AR$142))</f>
        <v>0</v>
      </c>
      <c r="AS154" s="34">
        <f>CHOOSE($AC$141,COUNTIFS(sales[Products],$AC154,sales[Date],AS$142)&gt;0,SUMIFS(sales[Amount],sales[Products],$AC154,sales[Date],AS$142),COUNTIFS(sales[Products],$AC154,sales[Date],AS$142),SUMIFS(sales[Boxes],sales[Products],$AC154,sales[Date],AS$142))</f>
        <v>0</v>
      </c>
      <c r="AT154" s="34">
        <f>CHOOSE($AC$141,COUNTIFS(sales[Products],$AC154,sales[Date],AT$142)&gt;0,SUMIFS(sales[Amount],sales[Products],$AC154,sales[Date],AT$142),COUNTIFS(sales[Products],$AC154,sales[Date],AT$142),SUMIFS(sales[Boxes],sales[Products],$AC154,sales[Date],AT$142))</f>
        <v>94500</v>
      </c>
      <c r="AU154" s="34">
        <f>CHOOSE($AC$141,COUNTIFS(sales[Products],$AC154,sales[Date],AU$142)&gt;0,SUMIFS(sales[Amount],sales[Products],$AC154,sales[Date],AU$142),COUNTIFS(sales[Products],$AC154,sales[Date],AU$142),SUMIFS(sales[Boxes],sales[Products],$AC154,sales[Date],AU$142))</f>
        <v>90888</v>
      </c>
      <c r="AV154" s="34">
        <f>CHOOSE($AC$141,COUNTIFS(sales[Products],$AC154,sales[Date],AV$142)&gt;0,SUMIFS(sales[Amount],sales[Products],$AC154,sales[Date],AV$142),COUNTIFS(sales[Products],$AC154,sales[Date],AV$142),SUMIFS(sales[Boxes],sales[Products],$AC154,sales[Date],AV$142))</f>
        <v>0</v>
      </c>
      <c r="AW154" s="34">
        <f>CHOOSE($AC$141,COUNTIFS(sales[Products],$AC154,sales[Date],AW$142)&gt;0,SUMIFS(sales[Amount],sales[Products],$AC154,sales[Date],AW$142),COUNTIFS(sales[Products],$AC154,sales[Date],AW$142),SUMIFS(sales[Boxes],sales[Products],$AC154,sales[Date],AW$142))</f>
        <v>0</v>
      </c>
      <c r="AX154" s="34">
        <f>CHOOSE($AC$141,COUNTIFS(sales[Products],$AC154,sales[Date],AX$142)&gt;0,SUMIFS(sales[Amount],sales[Products],$AC154,sales[Date],AX$142),COUNTIFS(sales[Products],$AC154,sales[Date],AX$142),SUMIFS(sales[Boxes],sales[Products],$AC154,sales[Date],AX$142))</f>
        <v>22568.000000000004</v>
      </c>
      <c r="AY154" s="34">
        <f>CHOOSE($AC$141,COUNTIFS(sales[Products],$AC154,sales[Date],AY$142)&gt;0,SUMIFS(sales[Amount],sales[Products],$AC154,sales[Date],AY$142),COUNTIFS(sales[Products],$AC154,sales[Date],AY$142),SUMIFS(sales[Boxes],sales[Products],$AC154,sales[Date],AY$142))</f>
        <v>0</v>
      </c>
      <c r="AZ154" s="34">
        <f>CHOOSE($AC$141,COUNTIFS(sales[Products],$AC154,sales[Date],AZ$142)&gt;0,SUMIFS(sales[Amount],sales[Products],$AC154,sales[Date],AZ$142),COUNTIFS(sales[Products],$AC154,sales[Date],AZ$142),SUMIFS(sales[Boxes],sales[Products],$AC154,sales[Date],AZ$142))</f>
        <v>0</v>
      </c>
      <c r="BA154" s="34">
        <f>CHOOSE($AC$141,COUNTIFS(sales[Products],$AC154,sales[Date],BA$142)&gt;0,SUMIFS(sales[Amount],sales[Products],$AC154,sales[Date],BA$142),COUNTIFS(sales[Products],$AC154,sales[Date],BA$142),SUMIFS(sales[Boxes],sales[Products],$AC154,sales[Date],BA$142))</f>
        <v>0</v>
      </c>
      <c r="BB154" s="34">
        <f>CHOOSE($AC$141,COUNTIFS(sales[Products],$AC154,sales[Date],BB$142)&gt;0,SUMIFS(sales[Amount],sales[Products],$AC154,sales[Date],BB$142),COUNTIFS(sales[Products],$AC154,sales[Date],BB$142),SUMIFS(sales[Boxes],sales[Products],$AC154,sales[Date],BB$142))</f>
        <v>154280</v>
      </c>
      <c r="BC154" s="34">
        <f>CHOOSE($AC$141,COUNTIFS(sales[Products],$AC154,sales[Date],BC$142)&gt;0,SUMIFS(sales[Amount],sales[Products],$AC154,sales[Date],BC$142),COUNTIFS(sales[Products],$AC154,sales[Date],BC$142),SUMIFS(sales[Boxes],sales[Products],$AC154,sales[Date],BC$142))</f>
        <v>0</v>
      </c>
      <c r="BD154" s="34">
        <f>CHOOSE($AC$141,COUNTIFS(sales[Products],$AC154,sales[Date],BD$142)&gt;0,SUMIFS(sales[Amount],sales[Products],$AC154,sales[Date],BD$142),COUNTIFS(sales[Products],$AC154,sales[Date],BD$142),SUMIFS(sales[Boxes],sales[Products],$AC154,sales[Date],BD$142))</f>
        <v>0</v>
      </c>
      <c r="BE154" s="34">
        <f>CHOOSE($AC$141,COUNTIFS(sales[Products],$AC154,sales[Date],BE$142)&gt;0,SUMIFS(sales[Amount],sales[Products],$AC154,sales[Date],BE$142),COUNTIFS(sales[Products],$AC154,sales[Date],BE$142),SUMIFS(sales[Boxes],sales[Products],$AC154,sales[Date],BE$142))</f>
        <v>0</v>
      </c>
    </row>
    <row r="155" spans="2:57" x14ac:dyDescent="0.3">
      <c r="B155" t="s">
        <v>12</v>
      </c>
      <c r="C155" t="s">
        <v>186</v>
      </c>
      <c r="D155">
        <v>3260768</v>
      </c>
      <c r="E155">
        <v>149</v>
      </c>
      <c r="F155">
        <v>28192</v>
      </c>
      <c r="G155">
        <v>0.83723386883090112</v>
      </c>
      <c r="M155">
        <v>0</v>
      </c>
      <c r="N155" t="str">
        <v>Running Shoes</v>
      </c>
      <c r="O155" t="str">
        <v>Nike Quest 5 Premium</v>
      </c>
      <c r="P155">
        <v>3260768</v>
      </c>
      <c r="Q155">
        <v>149</v>
      </c>
      <c r="R155">
        <v>28192</v>
      </c>
      <c r="S155">
        <v>0.83723386883090112</v>
      </c>
      <c r="V155" s="34" t="str">
        <v>Nike E-Series</v>
      </c>
      <c r="W155" s="34">
        <v>3500756</v>
      </c>
      <c r="X155" s="34">
        <v>150</v>
      </c>
      <c r="Y155" s="34">
        <v>44346</v>
      </c>
      <c r="Z155" s="116">
        <v>0.91925703933664615</v>
      </c>
      <c r="AC155" s="34" t="str">
        <v>Nike Invincible 3</v>
      </c>
      <c r="AD155" s="34">
        <f>CHOOSE($AC$141,COUNTIFS(sales[Products],$AC155,sales[Date],AD$142)&gt;0,SUMIFS(sales[Amount],sales[Products],$AC155,sales[Date],AD$142),COUNTIFS(sales[Products],$AC155,sales[Date],AD$142),SUMIFS(sales[Boxes],sales[Products],$AC155,sales[Date],AD$142))</f>
        <v>0</v>
      </c>
      <c r="AE155" s="34">
        <f>CHOOSE($AC$141,COUNTIFS(sales[Products],$AC155,sales[Date],AE$142)&gt;0,SUMIFS(sales[Amount],sales[Products],$AC155,sales[Date],AE$142),COUNTIFS(sales[Products],$AC155,sales[Date],AE$142),SUMIFS(sales[Boxes],sales[Products],$AC155,sales[Date],AE$142))</f>
        <v>0</v>
      </c>
      <c r="AF155" s="34">
        <f>CHOOSE($AC$141,COUNTIFS(sales[Products],$AC155,sales[Date],AF$142)&gt;0,SUMIFS(sales[Amount],sales[Products],$AC155,sales[Date],AF$142),COUNTIFS(sales[Products],$AC155,sales[Date],AF$142),SUMIFS(sales[Boxes],sales[Products],$AC155,sales[Date],AF$142))</f>
        <v>0</v>
      </c>
      <c r="AG155" s="34">
        <f>CHOOSE($AC$141,COUNTIFS(sales[Products],$AC155,sales[Date],AG$142)&gt;0,SUMIFS(sales[Amount],sales[Products],$AC155,sales[Date],AG$142),COUNTIFS(sales[Products],$AC155,sales[Date],AG$142),SUMIFS(sales[Boxes],sales[Products],$AC155,sales[Date],AG$142))</f>
        <v>0</v>
      </c>
      <c r="AH155" s="34">
        <f>CHOOSE($AC$141,COUNTIFS(sales[Products],$AC155,sales[Date],AH$142)&gt;0,SUMIFS(sales[Amount],sales[Products],$AC155,sales[Date],AH$142),COUNTIFS(sales[Products],$AC155,sales[Date],AH$142),SUMIFS(sales[Boxes],sales[Products],$AC155,sales[Date],AH$142))</f>
        <v>0</v>
      </c>
      <c r="AI155" s="34">
        <f>CHOOSE($AC$141,COUNTIFS(sales[Products],$AC155,sales[Date],AI$142)&gt;0,SUMIFS(sales[Amount],sales[Products],$AC155,sales[Date],AI$142),COUNTIFS(sales[Products],$AC155,sales[Date],AI$142),SUMIFS(sales[Boxes],sales[Products],$AC155,sales[Date],AI$142))</f>
        <v>17640</v>
      </c>
      <c r="AJ155" s="34">
        <f>CHOOSE($AC$141,COUNTIFS(sales[Products],$AC155,sales[Date],AJ$142)&gt;0,SUMIFS(sales[Amount],sales[Products],$AC155,sales[Date],AJ$142),COUNTIFS(sales[Products],$AC155,sales[Date],AJ$142),SUMIFS(sales[Boxes],sales[Products],$AC155,sales[Date],AJ$142))</f>
        <v>0</v>
      </c>
      <c r="AK155" s="34">
        <f>CHOOSE($AC$141,COUNTIFS(sales[Products],$AC155,sales[Date],AK$142)&gt;0,SUMIFS(sales[Amount],sales[Products],$AC155,sales[Date],AK$142),COUNTIFS(sales[Products],$AC155,sales[Date],AK$142),SUMIFS(sales[Boxes],sales[Products],$AC155,sales[Date],AK$142))</f>
        <v>0</v>
      </c>
      <c r="AL155" s="34">
        <f>CHOOSE($AC$141,COUNTIFS(sales[Products],$AC155,sales[Date],AL$142)&gt;0,SUMIFS(sales[Amount],sales[Products],$AC155,sales[Date],AL$142),COUNTIFS(sales[Products],$AC155,sales[Date],AL$142),SUMIFS(sales[Boxes],sales[Products],$AC155,sales[Date],AL$142))</f>
        <v>0</v>
      </c>
      <c r="AM155" s="34">
        <f>CHOOSE($AC$141,COUNTIFS(sales[Products],$AC155,sales[Date],AM$142)&gt;0,SUMIFS(sales[Amount],sales[Products],$AC155,sales[Date],AM$142),COUNTIFS(sales[Products],$AC155,sales[Date],AM$142),SUMIFS(sales[Boxes],sales[Products],$AC155,sales[Date],AM$142))</f>
        <v>0</v>
      </c>
      <c r="AN155" s="34">
        <f>CHOOSE($AC$141,COUNTIFS(sales[Products],$AC155,sales[Date],AN$142)&gt;0,SUMIFS(sales[Amount],sales[Products],$AC155,sales[Date],AN$142),COUNTIFS(sales[Products],$AC155,sales[Date],AN$142),SUMIFS(sales[Boxes],sales[Products],$AC155,sales[Date],AN$142))</f>
        <v>0</v>
      </c>
      <c r="AO155" s="34">
        <f>CHOOSE($AC$141,COUNTIFS(sales[Products],$AC155,sales[Date],AO$142)&gt;0,SUMIFS(sales[Amount],sales[Products],$AC155,sales[Date],AO$142),COUNTIFS(sales[Products],$AC155,sales[Date],AO$142),SUMIFS(sales[Boxes],sales[Products],$AC155,sales[Date],AO$142))</f>
        <v>45864</v>
      </c>
      <c r="AP155" s="34">
        <f>CHOOSE($AC$141,COUNTIFS(sales[Products],$AC155,sales[Date],AP$142)&gt;0,SUMIFS(sales[Amount],sales[Products],$AC155,sales[Date],AP$142),COUNTIFS(sales[Products],$AC155,sales[Date],AP$142),SUMIFS(sales[Boxes],sales[Products],$AC155,sales[Date],AP$142))</f>
        <v>0</v>
      </c>
      <c r="AQ155" s="34">
        <f>CHOOSE($AC$141,COUNTIFS(sales[Products],$AC155,sales[Date],AQ$142)&gt;0,SUMIFS(sales[Amount],sales[Products],$AC155,sales[Date],AQ$142),COUNTIFS(sales[Products],$AC155,sales[Date],AQ$142),SUMIFS(sales[Boxes],sales[Products],$AC155,sales[Date],AQ$142))</f>
        <v>0</v>
      </c>
      <c r="AR155" s="34">
        <f>CHOOSE($AC$141,COUNTIFS(sales[Products],$AC155,sales[Date],AR$142)&gt;0,SUMIFS(sales[Amount],sales[Products],$AC155,sales[Date],AR$142),COUNTIFS(sales[Products],$AC155,sales[Date],AR$142),SUMIFS(sales[Boxes],sales[Products],$AC155,sales[Date],AR$142))</f>
        <v>0</v>
      </c>
      <c r="AS155" s="34">
        <f>CHOOSE($AC$141,COUNTIFS(sales[Products],$AC155,sales[Date],AS$142)&gt;0,SUMIFS(sales[Amount],sales[Products],$AC155,sales[Date],AS$142),COUNTIFS(sales[Products],$AC155,sales[Date],AS$142),SUMIFS(sales[Boxes],sales[Products],$AC155,sales[Date],AS$142))</f>
        <v>0</v>
      </c>
      <c r="AT155" s="34">
        <f>CHOOSE($AC$141,COUNTIFS(sales[Products],$AC155,sales[Date],AT$142)&gt;0,SUMIFS(sales[Amount],sales[Products],$AC155,sales[Date],AT$142),COUNTIFS(sales[Products],$AC155,sales[Date],AT$142),SUMIFS(sales[Boxes],sales[Products],$AC155,sales[Date],AT$142))</f>
        <v>5768</v>
      </c>
      <c r="AU155" s="34">
        <f>CHOOSE($AC$141,COUNTIFS(sales[Products],$AC155,sales[Date],AU$142)&gt;0,SUMIFS(sales[Amount],sales[Products],$AC155,sales[Date],AU$142),COUNTIFS(sales[Products],$AC155,sales[Date],AU$142),SUMIFS(sales[Boxes],sales[Products],$AC155,sales[Date],AU$142))</f>
        <v>29456.000000000004</v>
      </c>
      <c r="AV155" s="34">
        <f>CHOOSE($AC$141,COUNTIFS(sales[Products],$AC155,sales[Date],AV$142)&gt;0,SUMIFS(sales[Amount],sales[Products],$AC155,sales[Date],AV$142),COUNTIFS(sales[Products],$AC155,sales[Date],AV$142),SUMIFS(sales[Boxes],sales[Products],$AC155,sales[Date],AV$142))</f>
        <v>34356</v>
      </c>
      <c r="AW155" s="34">
        <f>CHOOSE($AC$141,COUNTIFS(sales[Products],$AC155,sales[Date],AW$142)&gt;0,SUMIFS(sales[Amount],sales[Products],$AC155,sales[Date],AW$142),COUNTIFS(sales[Products],$AC155,sales[Date],AW$142),SUMIFS(sales[Boxes],sales[Products],$AC155,sales[Date],AW$142))</f>
        <v>0</v>
      </c>
      <c r="AX155" s="34">
        <f>CHOOSE($AC$141,COUNTIFS(sales[Products],$AC155,sales[Date],AX$142)&gt;0,SUMIFS(sales[Amount],sales[Products],$AC155,sales[Date],AX$142),COUNTIFS(sales[Products],$AC155,sales[Date],AX$142),SUMIFS(sales[Boxes],sales[Products],$AC155,sales[Date],AX$142))</f>
        <v>0</v>
      </c>
      <c r="AY155" s="34">
        <f>CHOOSE($AC$141,COUNTIFS(sales[Products],$AC155,sales[Date],AY$142)&gt;0,SUMIFS(sales[Amount],sales[Products],$AC155,sales[Date],AY$142),COUNTIFS(sales[Products],$AC155,sales[Date],AY$142),SUMIFS(sales[Boxes],sales[Products],$AC155,sales[Date],AY$142))</f>
        <v>0</v>
      </c>
      <c r="AZ155" s="34">
        <f>CHOOSE($AC$141,COUNTIFS(sales[Products],$AC155,sales[Date],AZ$142)&gt;0,SUMIFS(sales[Amount],sales[Products],$AC155,sales[Date],AZ$142),COUNTIFS(sales[Products],$AC155,sales[Date],AZ$142),SUMIFS(sales[Boxes],sales[Products],$AC155,sales[Date],AZ$142))</f>
        <v>0</v>
      </c>
      <c r="BA155" s="34">
        <f>CHOOSE($AC$141,COUNTIFS(sales[Products],$AC155,sales[Date],BA$142)&gt;0,SUMIFS(sales[Amount],sales[Products],$AC155,sales[Date],BA$142),COUNTIFS(sales[Products],$AC155,sales[Date],BA$142),SUMIFS(sales[Boxes],sales[Products],$AC155,sales[Date],BA$142))</f>
        <v>0</v>
      </c>
      <c r="BB155" s="34">
        <f>CHOOSE($AC$141,COUNTIFS(sales[Products],$AC155,sales[Date],BB$142)&gt;0,SUMIFS(sales[Amount],sales[Products],$AC155,sales[Date],BB$142),COUNTIFS(sales[Products],$AC155,sales[Date],BB$142),SUMIFS(sales[Boxes],sales[Products],$AC155,sales[Date],BB$142))</f>
        <v>0</v>
      </c>
      <c r="BC155" s="34">
        <f>CHOOSE($AC$141,COUNTIFS(sales[Products],$AC155,sales[Date],BC$142)&gt;0,SUMIFS(sales[Amount],sales[Products],$AC155,sales[Date],BC$142),COUNTIFS(sales[Products],$AC155,sales[Date],BC$142),SUMIFS(sales[Boxes],sales[Products],$AC155,sales[Date],BC$142))</f>
        <v>0</v>
      </c>
      <c r="BD155" s="34">
        <f>CHOOSE($AC$141,COUNTIFS(sales[Products],$AC155,sales[Date],BD$142)&gt;0,SUMIFS(sales[Amount],sales[Products],$AC155,sales[Date],BD$142),COUNTIFS(sales[Products],$AC155,sales[Date],BD$142),SUMIFS(sales[Boxes],sales[Products],$AC155,sales[Date],BD$142))</f>
        <v>0</v>
      </c>
      <c r="BE155" s="34">
        <f>CHOOSE($AC$141,COUNTIFS(sales[Products],$AC155,sales[Date],BE$142)&gt;0,SUMIFS(sales[Amount],sales[Products],$AC155,sales[Date],BE$142),COUNTIFS(sales[Products],$AC155,sales[Date],BE$142),SUMIFS(sales[Boxes],sales[Products],$AC155,sales[Date],BE$142))</f>
        <v>0</v>
      </c>
    </row>
    <row r="156" spans="2:57" x14ac:dyDescent="0.3">
      <c r="B156" t="s">
        <v>12</v>
      </c>
      <c r="C156" t="s">
        <v>66</v>
      </c>
      <c r="D156">
        <v>3092852</v>
      </c>
      <c r="E156">
        <v>150</v>
      </c>
      <c r="F156">
        <v>30250</v>
      </c>
      <c r="G156">
        <v>0.88969420457234938</v>
      </c>
      <c r="J156" s="52" t="s">
        <v>191</v>
      </c>
      <c r="M156">
        <v>0</v>
      </c>
      <c r="N156" t="str">
        <v>Running Shoes</v>
      </c>
      <c r="O156" t="str">
        <v>Nike Rival Fly 3</v>
      </c>
      <c r="P156">
        <v>3092852</v>
      </c>
      <c r="Q156">
        <v>150</v>
      </c>
      <c r="R156">
        <v>30250</v>
      </c>
      <c r="S156">
        <v>0.88969420457234938</v>
      </c>
      <c r="V156" s="34" t="str">
        <v>Nike Dunk Low</v>
      </c>
      <c r="W156" s="34">
        <v>3445568</v>
      </c>
      <c r="X156" s="34">
        <v>150</v>
      </c>
      <c r="Y156" s="34">
        <v>69818</v>
      </c>
      <c r="Z156" s="116">
        <v>0.94360365037056293</v>
      </c>
      <c r="AC156" s="34" t="str">
        <v>Nike E-Series</v>
      </c>
      <c r="AD156" s="34">
        <f>CHOOSE($AC$141,COUNTIFS(sales[Products],$AC156,sales[Date],AD$142)&gt;0,SUMIFS(sales[Amount],sales[Products],$AC156,sales[Date],AD$142),COUNTIFS(sales[Products],$AC156,sales[Date],AD$142),SUMIFS(sales[Boxes],sales[Products],$AC156,sales[Date],AD$142))</f>
        <v>0</v>
      </c>
      <c r="AE156" s="34">
        <f>CHOOSE($AC$141,COUNTIFS(sales[Products],$AC156,sales[Date],AE$142)&gt;0,SUMIFS(sales[Amount],sales[Products],$AC156,sales[Date],AE$142),COUNTIFS(sales[Products],$AC156,sales[Date],AE$142),SUMIFS(sales[Boxes],sales[Products],$AC156,sales[Date],AE$142))</f>
        <v>0</v>
      </c>
      <c r="AF156" s="34">
        <f>CHOOSE($AC$141,COUNTIFS(sales[Products],$AC156,sales[Date],AF$142)&gt;0,SUMIFS(sales[Amount],sales[Products],$AC156,sales[Date],AF$142),COUNTIFS(sales[Products],$AC156,sales[Date],AF$142),SUMIFS(sales[Boxes],sales[Products],$AC156,sales[Date],AF$142))</f>
        <v>0</v>
      </c>
      <c r="AG156" s="34">
        <f>CHOOSE($AC$141,COUNTIFS(sales[Products],$AC156,sales[Date],AG$142)&gt;0,SUMIFS(sales[Amount],sales[Products],$AC156,sales[Date],AG$142),COUNTIFS(sales[Products],$AC156,sales[Date],AG$142),SUMIFS(sales[Boxes],sales[Products],$AC156,sales[Date],AG$142))</f>
        <v>0</v>
      </c>
      <c r="AH156" s="34">
        <f>CHOOSE($AC$141,COUNTIFS(sales[Products],$AC156,sales[Date],AH$142)&gt;0,SUMIFS(sales[Amount],sales[Products],$AC156,sales[Date],AH$142),COUNTIFS(sales[Products],$AC156,sales[Date],AH$142),SUMIFS(sales[Boxes],sales[Products],$AC156,sales[Date],AH$142))</f>
        <v>0</v>
      </c>
      <c r="AI156" s="34">
        <f>CHOOSE($AC$141,COUNTIFS(sales[Products],$AC156,sales[Date],AI$142)&gt;0,SUMIFS(sales[Amount],sales[Products],$AC156,sales[Date],AI$142),COUNTIFS(sales[Products],$AC156,sales[Date],AI$142),SUMIFS(sales[Boxes],sales[Products],$AC156,sales[Date],AI$142))</f>
        <v>0</v>
      </c>
      <c r="AJ156" s="34">
        <f>CHOOSE($AC$141,COUNTIFS(sales[Products],$AC156,sales[Date],AJ$142)&gt;0,SUMIFS(sales[Amount],sales[Products],$AC156,sales[Date],AJ$142),COUNTIFS(sales[Products],$AC156,sales[Date],AJ$142),SUMIFS(sales[Boxes],sales[Products],$AC156,sales[Date],AJ$142))</f>
        <v>0</v>
      </c>
      <c r="AK156" s="34">
        <f>CHOOSE($AC$141,COUNTIFS(sales[Products],$AC156,sales[Date],AK$142)&gt;0,SUMIFS(sales[Amount],sales[Products],$AC156,sales[Date],AK$142),COUNTIFS(sales[Products],$AC156,sales[Date],AK$142),SUMIFS(sales[Boxes],sales[Products],$AC156,sales[Date],AK$142))</f>
        <v>0</v>
      </c>
      <c r="AL156" s="34">
        <f>CHOOSE($AC$141,COUNTIFS(sales[Products],$AC156,sales[Date],AL$142)&gt;0,SUMIFS(sales[Amount],sales[Products],$AC156,sales[Date],AL$142),COUNTIFS(sales[Products],$AC156,sales[Date],AL$142),SUMIFS(sales[Boxes],sales[Products],$AC156,sales[Date],AL$142))</f>
        <v>0</v>
      </c>
      <c r="AM156" s="34">
        <f>CHOOSE($AC$141,COUNTIFS(sales[Products],$AC156,sales[Date],AM$142)&gt;0,SUMIFS(sales[Amount],sales[Products],$AC156,sales[Date],AM$142),COUNTIFS(sales[Products],$AC156,sales[Date],AM$142),SUMIFS(sales[Boxes],sales[Products],$AC156,sales[Date],AM$142))</f>
        <v>0</v>
      </c>
      <c r="AN156" s="34">
        <f>CHOOSE($AC$141,COUNTIFS(sales[Products],$AC156,sales[Date],AN$142)&gt;0,SUMIFS(sales[Amount],sales[Products],$AC156,sales[Date],AN$142),COUNTIFS(sales[Products],$AC156,sales[Date],AN$142),SUMIFS(sales[Boxes],sales[Products],$AC156,sales[Date],AN$142))</f>
        <v>0</v>
      </c>
      <c r="AO156" s="34">
        <f>CHOOSE($AC$141,COUNTIFS(sales[Products],$AC156,sales[Date],AO$142)&gt;0,SUMIFS(sales[Amount],sales[Products],$AC156,sales[Date],AO$142),COUNTIFS(sales[Products],$AC156,sales[Date],AO$142),SUMIFS(sales[Boxes],sales[Products],$AC156,sales[Date],AO$142))</f>
        <v>0</v>
      </c>
      <c r="AP156" s="34">
        <f>CHOOSE($AC$141,COUNTIFS(sales[Products],$AC156,sales[Date],AP$142)&gt;0,SUMIFS(sales[Amount],sales[Products],$AC156,sales[Date],AP$142),COUNTIFS(sales[Products],$AC156,sales[Date],AP$142),SUMIFS(sales[Boxes],sales[Products],$AC156,sales[Date],AP$142))</f>
        <v>0</v>
      </c>
      <c r="AQ156" s="34">
        <f>CHOOSE($AC$141,COUNTIFS(sales[Products],$AC156,sales[Date],AQ$142)&gt;0,SUMIFS(sales[Amount],sales[Products],$AC156,sales[Date],AQ$142),COUNTIFS(sales[Products],$AC156,sales[Date],AQ$142),SUMIFS(sales[Boxes],sales[Products],$AC156,sales[Date],AQ$142))</f>
        <v>0</v>
      </c>
      <c r="AR156" s="34">
        <f>CHOOSE($AC$141,COUNTIFS(sales[Products],$AC156,sales[Date],AR$142)&gt;0,SUMIFS(sales[Amount],sales[Products],$AC156,sales[Date],AR$142),COUNTIFS(sales[Products],$AC156,sales[Date],AR$142),SUMIFS(sales[Boxes],sales[Products],$AC156,sales[Date],AR$142))</f>
        <v>0</v>
      </c>
      <c r="AS156" s="34">
        <f>CHOOSE($AC$141,COUNTIFS(sales[Products],$AC156,sales[Date],AS$142)&gt;0,SUMIFS(sales[Amount],sales[Products],$AC156,sales[Date],AS$142),COUNTIFS(sales[Products],$AC156,sales[Date],AS$142),SUMIFS(sales[Boxes],sales[Products],$AC156,sales[Date],AS$142))</f>
        <v>0</v>
      </c>
      <c r="AT156" s="34">
        <f>CHOOSE($AC$141,COUNTIFS(sales[Products],$AC156,sales[Date],AT$142)&gt;0,SUMIFS(sales[Amount],sales[Products],$AC156,sales[Date],AT$142),COUNTIFS(sales[Products],$AC156,sales[Date],AT$142),SUMIFS(sales[Boxes],sales[Products],$AC156,sales[Date],AT$142))</f>
        <v>0</v>
      </c>
      <c r="AU156" s="34">
        <f>CHOOSE($AC$141,COUNTIFS(sales[Products],$AC156,sales[Date],AU$142)&gt;0,SUMIFS(sales[Amount],sales[Products],$AC156,sales[Date],AU$142),COUNTIFS(sales[Products],$AC156,sales[Date],AU$142),SUMIFS(sales[Boxes],sales[Products],$AC156,sales[Date],AU$142))</f>
        <v>0</v>
      </c>
      <c r="AV156" s="34">
        <f>CHOOSE($AC$141,COUNTIFS(sales[Products],$AC156,sales[Date],AV$142)&gt;0,SUMIFS(sales[Amount],sales[Products],$AC156,sales[Date],AV$142),COUNTIFS(sales[Products],$AC156,sales[Date],AV$142),SUMIFS(sales[Boxes],sales[Products],$AC156,sales[Date],AV$142))</f>
        <v>0</v>
      </c>
      <c r="AW156" s="34">
        <f>CHOOSE($AC$141,COUNTIFS(sales[Products],$AC156,sales[Date],AW$142)&gt;0,SUMIFS(sales[Amount],sales[Products],$AC156,sales[Date],AW$142),COUNTIFS(sales[Products],$AC156,sales[Date],AW$142),SUMIFS(sales[Boxes],sales[Products],$AC156,sales[Date],AW$142))</f>
        <v>0</v>
      </c>
      <c r="AX156" s="34">
        <f>CHOOSE($AC$141,COUNTIFS(sales[Products],$AC156,sales[Date],AX$142)&gt;0,SUMIFS(sales[Amount],sales[Products],$AC156,sales[Date],AX$142),COUNTIFS(sales[Products],$AC156,sales[Date],AX$142),SUMIFS(sales[Boxes],sales[Products],$AC156,sales[Date],AX$142))</f>
        <v>0</v>
      </c>
      <c r="AY156" s="34">
        <f>CHOOSE($AC$141,COUNTIFS(sales[Products],$AC156,sales[Date],AY$142)&gt;0,SUMIFS(sales[Amount],sales[Products],$AC156,sales[Date],AY$142),COUNTIFS(sales[Products],$AC156,sales[Date],AY$142),SUMIFS(sales[Boxes],sales[Products],$AC156,sales[Date],AY$142))</f>
        <v>0</v>
      </c>
      <c r="AZ156" s="34">
        <f>CHOOSE($AC$141,COUNTIFS(sales[Products],$AC156,sales[Date],AZ$142)&gt;0,SUMIFS(sales[Amount],sales[Products],$AC156,sales[Date],AZ$142),COUNTIFS(sales[Products],$AC156,sales[Date],AZ$142),SUMIFS(sales[Boxes],sales[Products],$AC156,sales[Date],AZ$142))</f>
        <v>0</v>
      </c>
      <c r="BA156" s="34">
        <f>CHOOSE($AC$141,COUNTIFS(sales[Products],$AC156,sales[Date],BA$142)&gt;0,SUMIFS(sales[Amount],sales[Products],$AC156,sales[Date],BA$142),COUNTIFS(sales[Products],$AC156,sales[Date],BA$142),SUMIFS(sales[Boxes],sales[Products],$AC156,sales[Date],BA$142))</f>
        <v>0</v>
      </c>
      <c r="BB156" s="34">
        <f>CHOOSE($AC$141,COUNTIFS(sales[Products],$AC156,sales[Date],BB$142)&gt;0,SUMIFS(sales[Amount],sales[Products],$AC156,sales[Date],BB$142),COUNTIFS(sales[Products],$AC156,sales[Date],BB$142),SUMIFS(sales[Boxes],sales[Products],$AC156,sales[Date],BB$142))</f>
        <v>0</v>
      </c>
      <c r="BC156" s="34">
        <f>CHOOSE($AC$141,COUNTIFS(sales[Products],$AC156,sales[Date],BC$142)&gt;0,SUMIFS(sales[Amount],sales[Products],$AC156,sales[Date],BC$142),COUNTIFS(sales[Products],$AC156,sales[Date],BC$142),SUMIFS(sales[Boxes],sales[Products],$AC156,sales[Date],BC$142))</f>
        <v>0</v>
      </c>
      <c r="BD156" s="34">
        <f>CHOOSE($AC$141,COUNTIFS(sales[Products],$AC156,sales[Date],BD$142)&gt;0,SUMIFS(sales[Amount],sales[Products],$AC156,sales[Date],BD$142),COUNTIFS(sales[Products],$AC156,sales[Date],BD$142),SUMIFS(sales[Boxes],sales[Products],$AC156,sales[Date],BD$142))</f>
        <v>0</v>
      </c>
      <c r="BE156" s="34">
        <f>CHOOSE($AC$141,COUNTIFS(sales[Products],$AC156,sales[Date],BE$142)&gt;0,SUMIFS(sales[Amount],sales[Products],$AC156,sales[Date],BE$142),COUNTIFS(sales[Products],$AC156,sales[Date],BE$142),SUMIFS(sales[Boxes],sales[Products],$AC156,sales[Date],BE$142))</f>
        <v>0</v>
      </c>
    </row>
    <row r="157" spans="2:57" x14ac:dyDescent="0.3">
      <c r="B157" t="s">
        <v>12</v>
      </c>
      <c r="C157" t="s">
        <v>187</v>
      </c>
      <c r="D157">
        <v>3196536</v>
      </c>
      <c r="E157">
        <v>150</v>
      </c>
      <c r="F157">
        <v>37036</v>
      </c>
      <c r="G157">
        <v>0.58433945145620148</v>
      </c>
      <c r="J157" s="150" t="s">
        <v>192</v>
      </c>
      <c r="M157">
        <v>0</v>
      </c>
      <c r="N157" t="str">
        <v>Running Shoes</v>
      </c>
      <c r="O157" t="str">
        <v>Nike Vomero 16 Premium</v>
      </c>
      <c r="P157">
        <v>3196536</v>
      </c>
      <c r="Q157">
        <v>150</v>
      </c>
      <c r="R157">
        <v>37036</v>
      </c>
      <c r="S157">
        <v>0.58433945145620148</v>
      </c>
      <c r="V157" s="34" t="str">
        <v>Nike Air Pegasus</v>
      </c>
      <c r="W157" s="34">
        <v>3255448</v>
      </c>
      <c r="X157" s="34">
        <v>150</v>
      </c>
      <c r="Y157" s="34">
        <v>88635</v>
      </c>
      <c r="Z157" s="116">
        <v>0.49258204462181537</v>
      </c>
      <c r="AC157" s="34" t="str">
        <v>Nike Dunk Low</v>
      </c>
      <c r="AD157" s="34">
        <f>CHOOSE($AC$141,COUNTIFS(sales[Products],$AC157,sales[Date],AD$142)&gt;0,SUMIFS(sales[Amount],sales[Products],$AC157,sales[Date],AD$142),COUNTIFS(sales[Products],$AC157,sales[Date],AD$142),SUMIFS(sales[Boxes],sales[Products],$AC157,sales[Date],AD$142))</f>
        <v>0</v>
      </c>
      <c r="AE157" s="34">
        <f>CHOOSE($AC$141,COUNTIFS(sales[Products],$AC157,sales[Date],AE$142)&gt;0,SUMIFS(sales[Amount],sales[Products],$AC157,sales[Date],AE$142),COUNTIFS(sales[Products],$AC157,sales[Date],AE$142),SUMIFS(sales[Boxes],sales[Products],$AC157,sales[Date],AE$142))</f>
        <v>0</v>
      </c>
      <c r="AF157" s="34">
        <f>CHOOSE($AC$141,COUNTIFS(sales[Products],$AC157,sales[Date],AF$142)&gt;0,SUMIFS(sales[Amount],sales[Products],$AC157,sales[Date],AF$142),COUNTIFS(sales[Products],$AC157,sales[Date],AF$142),SUMIFS(sales[Boxes],sales[Products],$AC157,sales[Date],AF$142))</f>
        <v>8428</v>
      </c>
      <c r="AG157" s="34">
        <f>CHOOSE($AC$141,COUNTIFS(sales[Products],$AC157,sales[Date],AG$142)&gt;0,SUMIFS(sales[Amount],sales[Products],$AC157,sales[Date],AG$142),COUNTIFS(sales[Products],$AC157,sales[Date],AG$142),SUMIFS(sales[Boxes],sales[Products],$AC157,sales[Date],AG$142))</f>
        <v>69748</v>
      </c>
      <c r="AH157" s="34">
        <f>CHOOSE($AC$141,COUNTIFS(sales[Products],$AC157,sales[Date],AH$142)&gt;0,SUMIFS(sales[Amount],sales[Products],$AC157,sales[Date],AH$142),COUNTIFS(sales[Products],$AC157,sales[Date],AH$142),SUMIFS(sales[Boxes],sales[Products],$AC157,sales[Date],AH$142))</f>
        <v>0</v>
      </c>
      <c r="AI157" s="34">
        <f>CHOOSE($AC$141,COUNTIFS(sales[Products],$AC157,sales[Date],AI$142)&gt;0,SUMIFS(sales[Amount],sales[Products],$AC157,sales[Date],AI$142),COUNTIFS(sales[Products],$AC157,sales[Date],AI$142),SUMIFS(sales[Boxes],sales[Products],$AC157,sales[Date],AI$142))</f>
        <v>69076</v>
      </c>
      <c r="AJ157" s="34">
        <f>CHOOSE($AC$141,COUNTIFS(sales[Products],$AC157,sales[Date],AJ$142)&gt;0,SUMIFS(sales[Amount],sales[Products],$AC157,sales[Date],AJ$142),COUNTIFS(sales[Products],$AC157,sales[Date],AJ$142),SUMIFS(sales[Boxes],sales[Products],$AC157,sales[Date],AJ$142))</f>
        <v>0</v>
      </c>
      <c r="AK157" s="34">
        <f>CHOOSE($AC$141,COUNTIFS(sales[Products],$AC157,sales[Date],AK$142)&gt;0,SUMIFS(sales[Amount],sales[Products],$AC157,sales[Date],AK$142),COUNTIFS(sales[Products],$AC157,sales[Date],AK$142),SUMIFS(sales[Boxes],sales[Products],$AC157,sales[Date],AK$142))</f>
        <v>0</v>
      </c>
      <c r="AL157" s="34">
        <f>CHOOSE($AC$141,COUNTIFS(sales[Products],$AC157,sales[Date],AL$142)&gt;0,SUMIFS(sales[Amount],sales[Products],$AC157,sales[Date],AL$142),COUNTIFS(sales[Products],$AC157,sales[Date],AL$142),SUMIFS(sales[Boxes],sales[Products],$AC157,sales[Date],AL$142))</f>
        <v>0</v>
      </c>
      <c r="AM157" s="34">
        <f>CHOOSE($AC$141,COUNTIFS(sales[Products],$AC157,sales[Date],AM$142)&gt;0,SUMIFS(sales[Amount],sales[Products],$AC157,sales[Date],AM$142),COUNTIFS(sales[Products],$AC157,sales[Date],AM$142),SUMIFS(sales[Boxes],sales[Products],$AC157,sales[Date],AM$142))</f>
        <v>0</v>
      </c>
      <c r="AN157" s="34">
        <f>CHOOSE($AC$141,COUNTIFS(sales[Products],$AC157,sales[Date],AN$142)&gt;0,SUMIFS(sales[Amount],sales[Products],$AC157,sales[Date],AN$142),COUNTIFS(sales[Products],$AC157,sales[Date],AN$142),SUMIFS(sales[Boxes],sales[Products],$AC157,sales[Date],AN$142))</f>
        <v>0</v>
      </c>
      <c r="AO157" s="34">
        <f>CHOOSE($AC$141,COUNTIFS(sales[Products],$AC157,sales[Date],AO$142)&gt;0,SUMIFS(sales[Amount],sales[Products],$AC157,sales[Date],AO$142),COUNTIFS(sales[Products],$AC157,sales[Date],AO$142),SUMIFS(sales[Boxes],sales[Products],$AC157,sales[Date],AO$142))</f>
        <v>0</v>
      </c>
      <c r="AP157" s="34">
        <f>CHOOSE($AC$141,COUNTIFS(sales[Products],$AC157,sales[Date],AP$142)&gt;0,SUMIFS(sales[Amount],sales[Products],$AC157,sales[Date],AP$142),COUNTIFS(sales[Products],$AC157,sales[Date],AP$142),SUMIFS(sales[Boxes],sales[Products],$AC157,sales[Date],AP$142))</f>
        <v>0</v>
      </c>
      <c r="AQ157" s="34">
        <f>CHOOSE($AC$141,COUNTIFS(sales[Products],$AC157,sales[Date],AQ$142)&gt;0,SUMIFS(sales[Amount],sales[Products],$AC157,sales[Date],AQ$142),COUNTIFS(sales[Products],$AC157,sales[Date],AQ$142),SUMIFS(sales[Boxes],sales[Products],$AC157,sales[Date],AQ$142))</f>
        <v>28028</v>
      </c>
      <c r="AR157" s="34">
        <f>CHOOSE($AC$141,COUNTIFS(sales[Products],$AC157,sales[Date],AR$142)&gt;0,SUMIFS(sales[Amount],sales[Products],$AC157,sales[Date],AR$142),COUNTIFS(sales[Products],$AC157,sales[Date],AR$142),SUMIFS(sales[Boxes],sales[Products],$AC157,sales[Date],AR$142))</f>
        <v>0</v>
      </c>
      <c r="AS157" s="34">
        <f>CHOOSE($AC$141,COUNTIFS(sales[Products],$AC157,sales[Date],AS$142)&gt;0,SUMIFS(sales[Amount],sales[Products],$AC157,sales[Date],AS$142),COUNTIFS(sales[Products],$AC157,sales[Date],AS$142),SUMIFS(sales[Boxes],sales[Products],$AC157,sales[Date],AS$142))</f>
        <v>0</v>
      </c>
      <c r="AT157" s="34">
        <f>CHOOSE($AC$141,COUNTIFS(sales[Products],$AC157,sales[Date],AT$142)&gt;0,SUMIFS(sales[Amount],sales[Products],$AC157,sales[Date],AT$142),COUNTIFS(sales[Products],$AC157,sales[Date],AT$142),SUMIFS(sales[Boxes],sales[Products],$AC157,sales[Date],AT$142))</f>
        <v>10556</v>
      </c>
      <c r="AU157" s="34">
        <f>CHOOSE($AC$141,COUNTIFS(sales[Products],$AC157,sales[Date],AU$142)&gt;0,SUMIFS(sales[Amount],sales[Products],$AC157,sales[Date],AU$142),COUNTIFS(sales[Products],$AC157,sales[Date],AU$142),SUMIFS(sales[Boxes],sales[Products],$AC157,sales[Date],AU$142))</f>
        <v>0</v>
      </c>
      <c r="AV157" s="34">
        <f>CHOOSE($AC$141,COUNTIFS(sales[Products],$AC157,sales[Date],AV$142)&gt;0,SUMIFS(sales[Amount],sales[Products],$AC157,sales[Date],AV$142),COUNTIFS(sales[Products],$AC157,sales[Date],AV$142),SUMIFS(sales[Boxes],sales[Products],$AC157,sales[Date],AV$142))</f>
        <v>99400</v>
      </c>
      <c r="AW157" s="34">
        <f>CHOOSE($AC$141,COUNTIFS(sales[Products],$AC157,sales[Date],AW$142)&gt;0,SUMIFS(sales[Amount],sales[Products],$AC157,sales[Date],AW$142),COUNTIFS(sales[Products],$AC157,sales[Date],AW$142),SUMIFS(sales[Boxes],sales[Products],$AC157,sales[Date],AW$142))</f>
        <v>0</v>
      </c>
      <c r="AX157" s="34">
        <f>CHOOSE($AC$141,COUNTIFS(sales[Products],$AC157,sales[Date],AX$142)&gt;0,SUMIFS(sales[Amount],sales[Products],$AC157,sales[Date],AX$142),COUNTIFS(sales[Products],$AC157,sales[Date],AX$142),SUMIFS(sales[Boxes],sales[Products],$AC157,sales[Date],AX$142))</f>
        <v>57792</v>
      </c>
      <c r="AY157" s="34">
        <f>CHOOSE($AC$141,COUNTIFS(sales[Products],$AC157,sales[Date],AY$142)&gt;0,SUMIFS(sales[Amount],sales[Products],$AC157,sales[Date],AY$142),COUNTIFS(sales[Products],$AC157,sales[Date],AY$142),SUMIFS(sales[Boxes],sales[Products],$AC157,sales[Date],AY$142))</f>
        <v>0</v>
      </c>
      <c r="AZ157" s="34">
        <f>CHOOSE($AC$141,COUNTIFS(sales[Products],$AC157,sales[Date],AZ$142)&gt;0,SUMIFS(sales[Amount],sales[Products],$AC157,sales[Date],AZ$142),COUNTIFS(sales[Products],$AC157,sales[Date],AZ$142),SUMIFS(sales[Boxes],sales[Products],$AC157,sales[Date],AZ$142))</f>
        <v>0</v>
      </c>
      <c r="BA157" s="34">
        <f>CHOOSE($AC$141,COUNTIFS(sales[Products],$AC157,sales[Date],BA$142)&gt;0,SUMIFS(sales[Amount],sales[Products],$AC157,sales[Date],BA$142),COUNTIFS(sales[Products],$AC157,sales[Date],BA$142),SUMIFS(sales[Boxes],sales[Products],$AC157,sales[Date],BA$142))</f>
        <v>0</v>
      </c>
      <c r="BB157" s="34">
        <f>CHOOSE($AC$141,COUNTIFS(sales[Products],$AC157,sales[Date],BB$142)&gt;0,SUMIFS(sales[Amount],sales[Products],$AC157,sales[Date],BB$142),COUNTIFS(sales[Products],$AC157,sales[Date],BB$142),SUMIFS(sales[Boxes],sales[Products],$AC157,sales[Date],BB$142))</f>
        <v>27244</v>
      </c>
      <c r="BC157" s="34">
        <f>CHOOSE($AC$141,COUNTIFS(sales[Products],$AC157,sales[Date],BC$142)&gt;0,SUMIFS(sales[Amount],sales[Products],$AC157,sales[Date],BC$142),COUNTIFS(sales[Products],$AC157,sales[Date],BC$142),SUMIFS(sales[Boxes],sales[Products],$AC157,sales[Date],BC$142))</f>
        <v>0</v>
      </c>
      <c r="BD157" s="34">
        <f>CHOOSE($AC$141,COUNTIFS(sales[Products],$AC157,sales[Date],BD$142)&gt;0,SUMIFS(sales[Amount],sales[Products],$AC157,sales[Date],BD$142),COUNTIFS(sales[Products],$AC157,sales[Date],BD$142),SUMIFS(sales[Boxes],sales[Products],$AC157,sales[Date],BD$142))</f>
        <v>0</v>
      </c>
      <c r="BE157" s="34">
        <f>CHOOSE($AC$141,COUNTIFS(sales[Products],$AC157,sales[Date],BE$142)&gt;0,SUMIFS(sales[Amount],sales[Products],$AC157,sales[Date],BE$142),COUNTIFS(sales[Products],$AC157,sales[Date],BE$142),SUMIFS(sales[Boxes],sales[Products],$AC157,sales[Date],BE$142))</f>
        <v>0</v>
      </c>
    </row>
    <row r="158" spans="2:57" x14ac:dyDescent="0.3">
      <c r="B158" t="s">
        <v>12</v>
      </c>
      <c r="C158" t="s">
        <v>65</v>
      </c>
      <c r="D158">
        <v>3269868</v>
      </c>
      <c r="E158">
        <v>150</v>
      </c>
      <c r="F158">
        <v>59803</v>
      </c>
      <c r="G158">
        <v>0.53607093032501607</v>
      </c>
      <c r="M158">
        <v>0</v>
      </c>
      <c r="N158" t="str">
        <v>Running Shoes</v>
      </c>
      <c r="O158" t="str">
        <v>Nike Zegama</v>
      </c>
      <c r="P158">
        <v>3269868</v>
      </c>
      <c r="Q158">
        <v>150</v>
      </c>
      <c r="R158">
        <v>59803</v>
      </c>
      <c r="S158">
        <v>0.53607093032501607</v>
      </c>
      <c r="V158" s="34" t="str">
        <v>Nike Air More Uptempo</v>
      </c>
      <c r="W158" s="34">
        <v>3564148</v>
      </c>
      <c r="X158" s="34">
        <v>150</v>
      </c>
      <c r="Y158" s="34">
        <v>33718</v>
      </c>
      <c r="Z158" s="116">
        <v>0.76988325984218386</v>
      </c>
      <c r="AC158" s="34" t="str">
        <v>Nike Air Pegasus</v>
      </c>
      <c r="AD158" s="34">
        <f>CHOOSE($AC$141,COUNTIFS(sales[Products],$AC158,sales[Date],AD$142)&gt;0,SUMIFS(sales[Amount],sales[Products],$AC158,sales[Date],AD$142),COUNTIFS(sales[Products],$AC158,sales[Date],AD$142),SUMIFS(sales[Boxes],sales[Products],$AC158,sales[Date],AD$142))</f>
        <v>0</v>
      </c>
      <c r="AE158" s="34">
        <f>CHOOSE($AC$141,COUNTIFS(sales[Products],$AC158,sales[Date],AE$142)&gt;0,SUMIFS(sales[Amount],sales[Products],$AC158,sales[Date],AE$142),COUNTIFS(sales[Products],$AC158,sales[Date],AE$142),SUMIFS(sales[Boxes],sales[Products],$AC158,sales[Date],AE$142))</f>
        <v>0</v>
      </c>
      <c r="AF158" s="34">
        <f>CHOOSE($AC$141,COUNTIFS(sales[Products],$AC158,sales[Date],AF$142)&gt;0,SUMIFS(sales[Amount],sales[Products],$AC158,sales[Date],AF$142),COUNTIFS(sales[Products],$AC158,sales[Date],AF$142),SUMIFS(sales[Boxes],sales[Products],$AC158,sales[Date],AF$142))</f>
        <v>0</v>
      </c>
      <c r="AG158" s="34">
        <f>CHOOSE($AC$141,COUNTIFS(sales[Products],$AC158,sales[Date],AG$142)&gt;0,SUMIFS(sales[Amount],sales[Products],$AC158,sales[Date],AG$142),COUNTIFS(sales[Products],$AC158,sales[Date],AG$142),SUMIFS(sales[Boxes],sales[Products],$AC158,sales[Date],AG$142))</f>
        <v>20580</v>
      </c>
      <c r="AH158" s="34">
        <f>CHOOSE($AC$141,COUNTIFS(sales[Products],$AC158,sales[Date],AH$142)&gt;0,SUMIFS(sales[Amount],sales[Products],$AC158,sales[Date],AH$142),COUNTIFS(sales[Products],$AC158,sales[Date],AH$142),SUMIFS(sales[Boxes],sales[Products],$AC158,sales[Date],AH$142))</f>
        <v>32956</v>
      </c>
      <c r="AI158" s="34">
        <f>CHOOSE($AC$141,COUNTIFS(sales[Products],$AC158,sales[Date],AI$142)&gt;0,SUMIFS(sales[Amount],sales[Products],$AC158,sales[Date],AI$142),COUNTIFS(sales[Products],$AC158,sales[Date],AI$142),SUMIFS(sales[Boxes],sales[Products],$AC158,sales[Date],AI$142))</f>
        <v>0</v>
      </c>
      <c r="AJ158" s="34">
        <f>CHOOSE($AC$141,COUNTIFS(sales[Products],$AC158,sales[Date],AJ$142)&gt;0,SUMIFS(sales[Amount],sales[Products],$AC158,sales[Date],AJ$142),COUNTIFS(sales[Products],$AC158,sales[Date],AJ$142),SUMIFS(sales[Boxes],sales[Products],$AC158,sales[Date],AJ$142))</f>
        <v>0</v>
      </c>
      <c r="AK158" s="34">
        <f>CHOOSE($AC$141,COUNTIFS(sales[Products],$AC158,sales[Date],AK$142)&gt;0,SUMIFS(sales[Amount],sales[Products],$AC158,sales[Date],AK$142),COUNTIFS(sales[Products],$AC158,sales[Date],AK$142),SUMIFS(sales[Boxes],sales[Products],$AC158,sales[Date],AK$142))</f>
        <v>0</v>
      </c>
      <c r="AL158" s="34">
        <f>CHOOSE($AC$141,COUNTIFS(sales[Products],$AC158,sales[Date],AL$142)&gt;0,SUMIFS(sales[Amount],sales[Products],$AC158,sales[Date],AL$142),COUNTIFS(sales[Products],$AC158,sales[Date],AL$142),SUMIFS(sales[Boxes],sales[Products],$AC158,sales[Date],AL$142))</f>
        <v>0</v>
      </c>
      <c r="AM158" s="34">
        <f>CHOOSE($AC$141,COUNTIFS(sales[Products],$AC158,sales[Date],AM$142)&gt;0,SUMIFS(sales[Amount],sales[Products],$AC158,sales[Date],AM$142),COUNTIFS(sales[Products],$AC158,sales[Date],AM$142),SUMIFS(sales[Boxes],sales[Products],$AC158,sales[Date],AM$142))</f>
        <v>0</v>
      </c>
      <c r="AN158" s="34">
        <f>CHOOSE($AC$141,COUNTIFS(sales[Products],$AC158,sales[Date],AN$142)&gt;0,SUMIFS(sales[Amount],sales[Products],$AC158,sales[Date],AN$142),COUNTIFS(sales[Products],$AC158,sales[Date],AN$142),SUMIFS(sales[Boxes],sales[Products],$AC158,sales[Date],AN$142))</f>
        <v>0</v>
      </c>
      <c r="AO158" s="34">
        <f>CHOOSE($AC$141,COUNTIFS(sales[Products],$AC158,sales[Date],AO$142)&gt;0,SUMIFS(sales[Amount],sales[Products],$AC158,sales[Date],AO$142),COUNTIFS(sales[Products],$AC158,sales[Date],AO$142),SUMIFS(sales[Boxes],sales[Products],$AC158,sales[Date],AO$142))</f>
        <v>0</v>
      </c>
      <c r="AP158" s="34">
        <f>CHOOSE($AC$141,COUNTIFS(sales[Products],$AC158,sales[Date],AP$142)&gt;0,SUMIFS(sales[Amount],sales[Products],$AC158,sales[Date],AP$142),COUNTIFS(sales[Products],$AC158,sales[Date],AP$142),SUMIFS(sales[Boxes],sales[Products],$AC158,sales[Date],AP$142))</f>
        <v>0</v>
      </c>
      <c r="AQ158" s="34">
        <f>CHOOSE($AC$141,COUNTIFS(sales[Products],$AC158,sales[Date],AQ$142)&gt;0,SUMIFS(sales[Amount],sales[Products],$AC158,sales[Date],AQ$142),COUNTIFS(sales[Products],$AC158,sales[Date],AQ$142),SUMIFS(sales[Boxes],sales[Products],$AC158,sales[Date],AQ$142))</f>
        <v>0</v>
      </c>
      <c r="AR158" s="34">
        <f>CHOOSE($AC$141,COUNTIFS(sales[Products],$AC158,sales[Date],AR$142)&gt;0,SUMIFS(sales[Amount],sales[Products],$AC158,sales[Date],AR$142),COUNTIFS(sales[Products],$AC158,sales[Date],AR$142),SUMIFS(sales[Boxes],sales[Products],$AC158,sales[Date],AR$142))</f>
        <v>0</v>
      </c>
      <c r="AS158" s="34">
        <f>CHOOSE($AC$141,COUNTIFS(sales[Products],$AC158,sales[Date],AS$142)&gt;0,SUMIFS(sales[Amount],sales[Products],$AC158,sales[Date],AS$142),COUNTIFS(sales[Products],$AC158,sales[Date],AS$142),SUMIFS(sales[Boxes],sales[Products],$AC158,sales[Date],AS$142))</f>
        <v>0</v>
      </c>
      <c r="AT158" s="34">
        <f>CHOOSE($AC$141,COUNTIFS(sales[Products],$AC158,sales[Date],AT$142)&gt;0,SUMIFS(sales[Amount],sales[Products],$AC158,sales[Date],AT$142),COUNTIFS(sales[Products],$AC158,sales[Date],AT$142),SUMIFS(sales[Boxes],sales[Products],$AC158,sales[Date],AT$142))</f>
        <v>50456</v>
      </c>
      <c r="AU158" s="34">
        <f>CHOOSE($AC$141,COUNTIFS(sales[Products],$AC158,sales[Date],AU$142)&gt;0,SUMIFS(sales[Amount],sales[Products],$AC158,sales[Date],AU$142),COUNTIFS(sales[Products],$AC158,sales[Date],AU$142),SUMIFS(sales[Boxes],sales[Products],$AC158,sales[Date],AU$142))</f>
        <v>23828</v>
      </c>
      <c r="AV158" s="34">
        <f>CHOOSE($AC$141,COUNTIFS(sales[Products],$AC158,sales[Date],AV$142)&gt;0,SUMIFS(sales[Amount],sales[Products],$AC158,sales[Date],AV$142),COUNTIFS(sales[Products],$AC158,sales[Date],AV$142),SUMIFS(sales[Boxes],sales[Products],$AC158,sales[Date],AV$142))</f>
        <v>0</v>
      </c>
      <c r="AW158" s="34">
        <f>CHOOSE($AC$141,COUNTIFS(sales[Products],$AC158,sales[Date],AW$142)&gt;0,SUMIFS(sales[Amount],sales[Products],$AC158,sales[Date],AW$142),COUNTIFS(sales[Products],$AC158,sales[Date],AW$142),SUMIFS(sales[Boxes],sales[Products],$AC158,sales[Date],AW$142))</f>
        <v>34804</v>
      </c>
      <c r="AX158" s="34">
        <f>CHOOSE($AC$141,COUNTIFS(sales[Products],$AC158,sales[Date],AX$142)&gt;0,SUMIFS(sales[Amount],sales[Products],$AC158,sales[Date],AX$142),COUNTIFS(sales[Products],$AC158,sales[Date],AX$142),SUMIFS(sales[Boxes],sales[Products],$AC158,sales[Date],AX$142))</f>
        <v>196</v>
      </c>
      <c r="AY158" s="34">
        <f>CHOOSE($AC$141,COUNTIFS(sales[Products],$AC158,sales[Date],AY$142)&gt;0,SUMIFS(sales[Amount],sales[Products],$AC158,sales[Date],AY$142),COUNTIFS(sales[Products],$AC158,sales[Date],AY$142),SUMIFS(sales[Boxes],sales[Products],$AC158,sales[Date],AY$142))</f>
        <v>0</v>
      </c>
      <c r="AZ158" s="34">
        <f>CHOOSE($AC$141,COUNTIFS(sales[Products],$AC158,sales[Date],AZ$142)&gt;0,SUMIFS(sales[Amount],sales[Products],$AC158,sales[Date],AZ$142),COUNTIFS(sales[Products],$AC158,sales[Date],AZ$142),SUMIFS(sales[Boxes],sales[Products],$AC158,sales[Date],AZ$142))</f>
        <v>0</v>
      </c>
      <c r="BA158" s="34">
        <f>CHOOSE($AC$141,COUNTIFS(sales[Products],$AC158,sales[Date],BA$142)&gt;0,SUMIFS(sales[Amount],sales[Products],$AC158,sales[Date],BA$142),COUNTIFS(sales[Products],$AC158,sales[Date],BA$142),SUMIFS(sales[Boxes],sales[Products],$AC158,sales[Date],BA$142))</f>
        <v>0</v>
      </c>
      <c r="BB158" s="34">
        <f>CHOOSE($AC$141,COUNTIFS(sales[Products],$AC158,sales[Date],BB$142)&gt;0,SUMIFS(sales[Amount],sales[Products],$AC158,sales[Date],BB$142),COUNTIFS(sales[Products],$AC158,sales[Date],BB$142),SUMIFS(sales[Boxes],sales[Products],$AC158,sales[Date],BB$142))</f>
        <v>0</v>
      </c>
      <c r="BC158" s="34">
        <f>CHOOSE($AC$141,COUNTIFS(sales[Products],$AC158,sales[Date],BC$142)&gt;0,SUMIFS(sales[Amount],sales[Products],$AC158,sales[Date],BC$142),COUNTIFS(sales[Products],$AC158,sales[Date],BC$142),SUMIFS(sales[Boxes],sales[Products],$AC158,sales[Date],BC$142))</f>
        <v>20272</v>
      </c>
      <c r="BD158" s="34">
        <f>CHOOSE($AC$141,COUNTIFS(sales[Products],$AC158,sales[Date],BD$142)&gt;0,SUMIFS(sales[Amount],sales[Products],$AC158,sales[Date],BD$142),COUNTIFS(sales[Products],$AC158,sales[Date],BD$142),SUMIFS(sales[Boxes],sales[Products],$AC158,sales[Date],BD$142))</f>
        <v>0</v>
      </c>
      <c r="BE158" s="34">
        <f>CHOOSE($AC$141,COUNTIFS(sales[Products],$AC158,sales[Date],BE$142)&gt;0,SUMIFS(sales[Amount],sales[Products],$AC158,sales[Date],BE$142),COUNTIFS(sales[Products],$AC158,sales[Date],BE$142),SUMIFS(sales[Boxes],sales[Products],$AC158,sales[Date],BE$142))</f>
        <v>0</v>
      </c>
    </row>
    <row r="159" spans="2:57" x14ac:dyDescent="0.3">
      <c r="B159" t="s">
        <v>12</v>
      </c>
      <c r="C159" t="s">
        <v>67</v>
      </c>
      <c r="D159">
        <v>3455340</v>
      </c>
      <c r="E159">
        <v>150</v>
      </c>
      <c r="F159">
        <v>52824</v>
      </c>
      <c r="G159">
        <v>0.49594199169980374</v>
      </c>
      <c r="J159" s="52" t="s">
        <v>193</v>
      </c>
      <c r="M159">
        <v>0</v>
      </c>
      <c r="N159" t="str">
        <v>Running Shoes</v>
      </c>
      <c r="O159" t="str">
        <v>Nike Zoom Fly 5 Premium</v>
      </c>
      <c r="P159">
        <v>3455340</v>
      </c>
      <c r="Q159">
        <v>150</v>
      </c>
      <c r="R159">
        <v>52824</v>
      </c>
      <c r="S159">
        <v>0.49594199169980374</v>
      </c>
      <c r="V159" s="34" t="str">
        <v>Nike Air Max 270</v>
      </c>
      <c r="W159" s="34">
        <v>2677696</v>
      </c>
      <c r="X159" s="34">
        <v>109</v>
      </c>
      <c r="Y159" s="34">
        <v>52424</v>
      </c>
      <c r="Z159" s="116">
        <v>0.92959742106646914</v>
      </c>
      <c r="AC159" s="34" t="str">
        <v>Nike Air More Uptempo</v>
      </c>
      <c r="AD159" s="34">
        <f>CHOOSE($AC$141,COUNTIFS(sales[Products],$AC159,sales[Date],AD$142)&gt;0,SUMIFS(sales[Amount],sales[Products],$AC159,sales[Date],AD$142),COUNTIFS(sales[Products],$AC159,sales[Date],AD$142),SUMIFS(sales[Boxes],sales[Products],$AC159,sales[Date],AD$142))</f>
        <v>0</v>
      </c>
      <c r="AE159" s="34">
        <f>CHOOSE($AC$141,COUNTIFS(sales[Products],$AC159,sales[Date],AE$142)&gt;0,SUMIFS(sales[Amount],sales[Products],$AC159,sales[Date],AE$142),COUNTIFS(sales[Products],$AC159,sales[Date],AE$142),SUMIFS(sales[Boxes],sales[Products],$AC159,sales[Date],AE$142))</f>
        <v>0</v>
      </c>
      <c r="AF159" s="34">
        <f>CHOOSE($AC$141,COUNTIFS(sales[Products],$AC159,sales[Date],AF$142)&gt;0,SUMIFS(sales[Amount],sales[Products],$AC159,sales[Date],AF$142),COUNTIFS(sales[Products],$AC159,sales[Date],AF$142),SUMIFS(sales[Boxes],sales[Products],$AC159,sales[Date],AF$142))</f>
        <v>11788</v>
      </c>
      <c r="AG159" s="34">
        <f>CHOOSE($AC$141,COUNTIFS(sales[Products],$AC159,sales[Date],AG$142)&gt;0,SUMIFS(sales[Amount],sales[Products],$AC159,sales[Date],AG$142),COUNTIFS(sales[Products],$AC159,sales[Date],AG$142),SUMIFS(sales[Boxes],sales[Products],$AC159,sales[Date],AG$142))</f>
        <v>41832</v>
      </c>
      <c r="AH159" s="34">
        <f>CHOOSE($AC$141,COUNTIFS(sales[Products],$AC159,sales[Date],AH$142)&gt;0,SUMIFS(sales[Amount],sales[Products],$AC159,sales[Date],AH$142),COUNTIFS(sales[Products],$AC159,sales[Date],AH$142),SUMIFS(sales[Boxes],sales[Products],$AC159,sales[Date],AH$142))</f>
        <v>10052</v>
      </c>
      <c r="AI159" s="34">
        <f>CHOOSE($AC$141,COUNTIFS(sales[Products],$AC159,sales[Date],AI$142)&gt;0,SUMIFS(sales[Amount],sales[Products],$AC159,sales[Date],AI$142),COUNTIFS(sales[Products],$AC159,sales[Date],AI$142),SUMIFS(sales[Boxes],sales[Products],$AC159,sales[Date],AI$142))</f>
        <v>0</v>
      </c>
      <c r="AJ159" s="34">
        <f>CHOOSE($AC$141,COUNTIFS(sales[Products],$AC159,sales[Date],AJ$142)&gt;0,SUMIFS(sales[Amount],sales[Products],$AC159,sales[Date],AJ$142),COUNTIFS(sales[Products],$AC159,sales[Date],AJ$142),SUMIFS(sales[Boxes],sales[Products],$AC159,sales[Date],AJ$142))</f>
        <v>0</v>
      </c>
      <c r="AK159" s="34">
        <f>CHOOSE($AC$141,COUNTIFS(sales[Products],$AC159,sales[Date],AK$142)&gt;0,SUMIFS(sales[Amount],sales[Products],$AC159,sales[Date],AK$142),COUNTIFS(sales[Products],$AC159,sales[Date],AK$142),SUMIFS(sales[Boxes],sales[Products],$AC159,sales[Date],AK$142))</f>
        <v>0</v>
      </c>
      <c r="AL159" s="34">
        <f>CHOOSE($AC$141,COUNTIFS(sales[Products],$AC159,sales[Date],AL$142)&gt;0,SUMIFS(sales[Amount],sales[Products],$AC159,sales[Date],AL$142),COUNTIFS(sales[Products],$AC159,sales[Date],AL$142),SUMIFS(sales[Boxes],sales[Products],$AC159,sales[Date],AL$142))</f>
        <v>0</v>
      </c>
      <c r="AM159" s="34">
        <f>CHOOSE($AC$141,COUNTIFS(sales[Products],$AC159,sales[Date],AM$142)&gt;0,SUMIFS(sales[Amount],sales[Products],$AC159,sales[Date],AM$142),COUNTIFS(sales[Products],$AC159,sales[Date],AM$142),SUMIFS(sales[Boxes],sales[Products],$AC159,sales[Date],AM$142))</f>
        <v>0</v>
      </c>
      <c r="AN159" s="34">
        <f>CHOOSE($AC$141,COUNTIFS(sales[Products],$AC159,sales[Date],AN$142)&gt;0,SUMIFS(sales[Amount],sales[Products],$AC159,sales[Date],AN$142),COUNTIFS(sales[Products],$AC159,sales[Date],AN$142),SUMIFS(sales[Boxes],sales[Products],$AC159,sales[Date],AN$142))</f>
        <v>84756</v>
      </c>
      <c r="AO159" s="34">
        <f>CHOOSE($AC$141,COUNTIFS(sales[Products],$AC159,sales[Date],AO$142)&gt;0,SUMIFS(sales[Amount],sales[Products],$AC159,sales[Date],AO$142),COUNTIFS(sales[Products],$AC159,sales[Date],AO$142),SUMIFS(sales[Boxes],sales[Products],$AC159,sales[Date],AO$142))</f>
        <v>0</v>
      </c>
      <c r="AP159" s="34">
        <f>CHOOSE($AC$141,COUNTIFS(sales[Products],$AC159,sales[Date],AP$142)&gt;0,SUMIFS(sales[Amount],sales[Products],$AC159,sales[Date],AP$142),COUNTIFS(sales[Products],$AC159,sales[Date],AP$142),SUMIFS(sales[Boxes],sales[Products],$AC159,sales[Date],AP$142))</f>
        <v>13160</v>
      </c>
      <c r="AQ159" s="34">
        <f>CHOOSE($AC$141,COUNTIFS(sales[Products],$AC159,sales[Date],AQ$142)&gt;0,SUMIFS(sales[Amount],sales[Products],$AC159,sales[Date],AQ$142),COUNTIFS(sales[Products],$AC159,sales[Date],AQ$142),SUMIFS(sales[Boxes],sales[Products],$AC159,sales[Date],AQ$142))</f>
        <v>0</v>
      </c>
      <c r="AR159" s="34">
        <f>CHOOSE($AC$141,COUNTIFS(sales[Products],$AC159,sales[Date],AR$142)&gt;0,SUMIFS(sales[Amount],sales[Products],$AC159,sales[Date],AR$142),COUNTIFS(sales[Products],$AC159,sales[Date],AR$142),SUMIFS(sales[Boxes],sales[Products],$AC159,sales[Date],AR$142))</f>
        <v>0</v>
      </c>
      <c r="AS159" s="34">
        <f>CHOOSE($AC$141,COUNTIFS(sales[Products],$AC159,sales[Date],AS$142)&gt;0,SUMIFS(sales[Amount],sales[Products],$AC159,sales[Date],AS$142),COUNTIFS(sales[Products],$AC159,sales[Date],AS$142),SUMIFS(sales[Boxes],sales[Products],$AC159,sales[Date],AS$142))</f>
        <v>0</v>
      </c>
      <c r="AT159" s="34">
        <f>CHOOSE($AC$141,COUNTIFS(sales[Products],$AC159,sales[Date],AT$142)&gt;0,SUMIFS(sales[Amount],sales[Products],$AC159,sales[Date],AT$142),COUNTIFS(sales[Products],$AC159,sales[Date],AT$142),SUMIFS(sales[Boxes],sales[Products],$AC159,sales[Date],AT$142))</f>
        <v>0</v>
      </c>
      <c r="AU159" s="34">
        <f>CHOOSE($AC$141,COUNTIFS(sales[Products],$AC159,sales[Date],AU$142)&gt;0,SUMIFS(sales[Amount],sales[Products],$AC159,sales[Date],AU$142),COUNTIFS(sales[Products],$AC159,sales[Date],AU$142),SUMIFS(sales[Boxes],sales[Products],$AC159,sales[Date],AU$142))</f>
        <v>17164</v>
      </c>
      <c r="AV159" s="34">
        <f>CHOOSE($AC$141,COUNTIFS(sales[Products],$AC159,sales[Date],AV$142)&gt;0,SUMIFS(sales[Amount],sales[Products],$AC159,sales[Date],AV$142),COUNTIFS(sales[Products],$AC159,sales[Date],AV$142),SUMIFS(sales[Boxes],sales[Products],$AC159,sales[Date],AV$142))</f>
        <v>0</v>
      </c>
      <c r="AW159" s="34">
        <f>CHOOSE($AC$141,COUNTIFS(sales[Products],$AC159,sales[Date],AW$142)&gt;0,SUMIFS(sales[Amount],sales[Products],$AC159,sales[Date],AW$142),COUNTIFS(sales[Products],$AC159,sales[Date],AW$142),SUMIFS(sales[Boxes],sales[Products],$AC159,sales[Date],AW$142))</f>
        <v>22568</v>
      </c>
      <c r="AX159" s="34">
        <f>CHOOSE($AC$141,COUNTIFS(sales[Products],$AC159,sales[Date],AX$142)&gt;0,SUMIFS(sales[Amount],sales[Products],$AC159,sales[Date],AX$142),COUNTIFS(sales[Products],$AC159,sales[Date],AX$142),SUMIFS(sales[Boxes],sales[Products],$AC159,sales[Date],AX$142))</f>
        <v>0</v>
      </c>
      <c r="AY159" s="34">
        <f>CHOOSE($AC$141,COUNTIFS(sales[Products],$AC159,sales[Date],AY$142)&gt;0,SUMIFS(sales[Amount],sales[Products],$AC159,sales[Date],AY$142),COUNTIFS(sales[Products],$AC159,sales[Date],AY$142),SUMIFS(sales[Boxes],sales[Products],$AC159,sales[Date],AY$142))</f>
        <v>0</v>
      </c>
      <c r="AZ159" s="34">
        <f>CHOOSE($AC$141,COUNTIFS(sales[Products],$AC159,sales[Date],AZ$142)&gt;0,SUMIFS(sales[Amount],sales[Products],$AC159,sales[Date],AZ$142),COUNTIFS(sales[Products],$AC159,sales[Date],AZ$142),SUMIFS(sales[Boxes],sales[Products],$AC159,sales[Date],AZ$142))</f>
        <v>0</v>
      </c>
      <c r="BA159" s="34">
        <f>CHOOSE($AC$141,COUNTIFS(sales[Products],$AC159,sales[Date],BA$142)&gt;0,SUMIFS(sales[Amount],sales[Products],$AC159,sales[Date],BA$142),COUNTIFS(sales[Products],$AC159,sales[Date],BA$142),SUMIFS(sales[Boxes],sales[Products],$AC159,sales[Date],BA$142))</f>
        <v>0</v>
      </c>
      <c r="BB159" s="34">
        <f>CHOOSE($AC$141,COUNTIFS(sales[Products],$AC159,sales[Date],BB$142)&gt;0,SUMIFS(sales[Amount],sales[Products],$AC159,sales[Date],BB$142),COUNTIFS(sales[Products],$AC159,sales[Date],BB$142),SUMIFS(sales[Boxes],sales[Products],$AC159,sales[Date],BB$142))</f>
        <v>14112</v>
      </c>
      <c r="BC159" s="34">
        <f>CHOOSE($AC$141,COUNTIFS(sales[Products],$AC159,sales[Date],BC$142)&gt;0,SUMIFS(sales[Amount],sales[Products],$AC159,sales[Date],BC$142),COUNTIFS(sales[Products],$AC159,sales[Date],BC$142),SUMIFS(sales[Boxes],sales[Products],$AC159,sales[Date],BC$142))</f>
        <v>0</v>
      </c>
      <c r="BD159" s="34">
        <f>CHOOSE($AC$141,COUNTIFS(sales[Products],$AC159,sales[Date],BD$142)&gt;0,SUMIFS(sales[Amount],sales[Products],$AC159,sales[Date],BD$142),COUNTIFS(sales[Products],$AC159,sales[Date],BD$142),SUMIFS(sales[Boxes],sales[Products],$AC159,sales[Date],BD$142))</f>
        <v>0</v>
      </c>
      <c r="BE159" s="34">
        <f>CHOOSE($AC$141,COUNTIFS(sales[Products],$AC159,sales[Date],BE$142)&gt;0,SUMIFS(sales[Amount],sales[Products],$AC159,sales[Date],BE$142),COUNTIFS(sales[Products],$AC159,sales[Date],BE$142),SUMIFS(sales[Boxes],sales[Products],$AC159,sales[Date],BE$142))</f>
        <v>0</v>
      </c>
    </row>
    <row r="160" spans="2:57" x14ac:dyDescent="0.3">
      <c r="B160" t="s">
        <v>13</v>
      </c>
      <c r="C160" t="s">
        <v>72</v>
      </c>
      <c r="D160">
        <v>3128412</v>
      </c>
      <c r="E160">
        <v>150</v>
      </c>
      <c r="F160">
        <v>68474</v>
      </c>
      <c r="G160">
        <v>0.86950504345335589</v>
      </c>
      <c r="J160" s="34">
        <f>_xlfn.XMATCH(J150,Prodict.table.sor)</f>
        <v>1</v>
      </c>
      <c r="M160">
        <v>1</v>
      </c>
      <c r="N160" t="str">
        <v>Training &amp; Gym Shoes</v>
      </c>
      <c r="O160" t="str">
        <v>Nike In-Season</v>
      </c>
      <c r="P160">
        <v>3128412</v>
      </c>
      <c r="Q160">
        <v>150</v>
      </c>
      <c r="R160">
        <v>68474</v>
      </c>
      <c r="S160">
        <v>0.86950504345335589</v>
      </c>
      <c r="V160" s="34" t="str">
        <v>Nike Air Max</v>
      </c>
      <c r="W160" s="34">
        <v>3512964</v>
      </c>
      <c r="X160" s="34">
        <v>150</v>
      </c>
      <c r="Y160" s="34">
        <v>36810</v>
      </c>
      <c r="Z160" s="116">
        <v>0.6317076178406611</v>
      </c>
      <c r="AC160" s="34" t="str">
        <v>Nike Air Max 270</v>
      </c>
      <c r="AD160" s="34">
        <f>CHOOSE($AC$141,COUNTIFS(sales[Products],$AC160,sales[Date],AD$142)&gt;0,SUMIFS(sales[Amount],sales[Products],$AC160,sales[Date],AD$142),COUNTIFS(sales[Products],$AC160,sales[Date],AD$142),SUMIFS(sales[Boxes],sales[Products],$AC160,sales[Date],AD$142))</f>
        <v>0</v>
      </c>
      <c r="AE160" s="34">
        <f>CHOOSE($AC$141,COUNTIFS(sales[Products],$AC160,sales[Date],AE$142)&gt;0,SUMIFS(sales[Amount],sales[Products],$AC160,sales[Date],AE$142),COUNTIFS(sales[Products],$AC160,sales[Date],AE$142),SUMIFS(sales[Boxes],sales[Products],$AC160,sales[Date],AE$142))</f>
        <v>0</v>
      </c>
      <c r="AF160" s="34">
        <f>CHOOSE($AC$141,COUNTIFS(sales[Products],$AC160,sales[Date],AF$142)&gt;0,SUMIFS(sales[Amount],sales[Products],$AC160,sales[Date],AF$142),COUNTIFS(sales[Products],$AC160,sales[Date],AF$142),SUMIFS(sales[Boxes],sales[Products],$AC160,sales[Date],AF$142))</f>
        <v>0</v>
      </c>
      <c r="AG160" s="34">
        <f>CHOOSE($AC$141,COUNTIFS(sales[Products],$AC160,sales[Date],AG$142)&gt;0,SUMIFS(sales[Amount],sales[Products],$AC160,sales[Date],AG$142),COUNTIFS(sales[Products],$AC160,sales[Date],AG$142),SUMIFS(sales[Boxes],sales[Products],$AC160,sales[Date],AG$142))</f>
        <v>1680</v>
      </c>
      <c r="AH160" s="34">
        <f>CHOOSE($AC$141,COUNTIFS(sales[Products],$AC160,sales[Date],AH$142)&gt;0,SUMIFS(sales[Amount],sales[Products],$AC160,sales[Date],AH$142),COUNTIFS(sales[Products],$AC160,sales[Date],AH$142),SUMIFS(sales[Boxes],sales[Products],$AC160,sales[Date],AH$142))</f>
        <v>0</v>
      </c>
      <c r="AI160" s="34">
        <f>CHOOSE($AC$141,COUNTIFS(sales[Products],$AC160,sales[Date],AI$142)&gt;0,SUMIFS(sales[Amount],sales[Products],$AC160,sales[Date],AI$142),COUNTIFS(sales[Products],$AC160,sales[Date],AI$142),SUMIFS(sales[Boxes],sales[Products],$AC160,sales[Date],AI$142))</f>
        <v>29512</v>
      </c>
      <c r="AJ160" s="34">
        <f>CHOOSE($AC$141,COUNTIFS(sales[Products],$AC160,sales[Date],AJ$142)&gt;0,SUMIFS(sales[Amount],sales[Products],$AC160,sales[Date],AJ$142),COUNTIFS(sales[Products],$AC160,sales[Date],AJ$142),SUMIFS(sales[Boxes],sales[Products],$AC160,sales[Date],AJ$142))</f>
        <v>0</v>
      </c>
      <c r="AK160" s="34">
        <f>CHOOSE($AC$141,COUNTIFS(sales[Products],$AC160,sales[Date],AK$142)&gt;0,SUMIFS(sales[Amount],sales[Products],$AC160,sales[Date],AK$142),COUNTIFS(sales[Products],$AC160,sales[Date],AK$142),SUMIFS(sales[Boxes],sales[Products],$AC160,sales[Date],AK$142))</f>
        <v>0</v>
      </c>
      <c r="AL160" s="34">
        <f>CHOOSE($AC$141,COUNTIFS(sales[Products],$AC160,sales[Date],AL$142)&gt;0,SUMIFS(sales[Amount],sales[Products],$AC160,sales[Date],AL$142),COUNTIFS(sales[Products],$AC160,sales[Date],AL$142),SUMIFS(sales[Boxes],sales[Products],$AC160,sales[Date],AL$142))</f>
        <v>0</v>
      </c>
      <c r="AM160" s="34">
        <f>CHOOSE($AC$141,COUNTIFS(sales[Products],$AC160,sales[Date],AM$142)&gt;0,SUMIFS(sales[Amount],sales[Products],$AC160,sales[Date],AM$142),COUNTIFS(sales[Products],$AC160,sales[Date],AM$142),SUMIFS(sales[Boxes],sales[Products],$AC160,sales[Date],AM$142))</f>
        <v>64988</v>
      </c>
      <c r="AN160" s="34">
        <f>CHOOSE($AC$141,COUNTIFS(sales[Products],$AC160,sales[Date],AN$142)&gt;0,SUMIFS(sales[Amount],sales[Products],$AC160,sales[Date],AN$142),COUNTIFS(sales[Products],$AC160,sales[Date],AN$142),SUMIFS(sales[Boxes],sales[Products],$AC160,sales[Date],AN$142))</f>
        <v>0</v>
      </c>
      <c r="AO160" s="34">
        <f>CHOOSE($AC$141,COUNTIFS(sales[Products],$AC160,sales[Date],AO$142)&gt;0,SUMIFS(sales[Amount],sales[Products],$AC160,sales[Date],AO$142),COUNTIFS(sales[Products],$AC160,sales[Date],AO$142),SUMIFS(sales[Boxes],sales[Products],$AC160,sales[Date],AO$142))</f>
        <v>33292</v>
      </c>
      <c r="AP160" s="34">
        <f>CHOOSE($AC$141,COUNTIFS(sales[Products],$AC160,sales[Date],AP$142)&gt;0,SUMIFS(sales[Amount],sales[Products],$AC160,sales[Date],AP$142),COUNTIFS(sales[Products],$AC160,sales[Date],AP$142),SUMIFS(sales[Boxes],sales[Products],$AC160,sales[Date],AP$142))</f>
        <v>0</v>
      </c>
      <c r="AQ160" s="34">
        <f>CHOOSE($AC$141,COUNTIFS(sales[Products],$AC160,sales[Date],AQ$142)&gt;0,SUMIFS(sales[Amount],sales[Products],$AC160,sales[Date],AQ$142),COUNTIFS(sales[Products],$AC160,sales[Date],AQ$142),SUMIFS(sales[Boxes],sales[Products],$AC160,sales[Date],AQ$142))</f>
        <v>47516</v>
      </c>
      <c r="AR160" s="34">
        <f>CHOOSE($AC$141,COUNTIFS(sales[Products],$AC160,sales[Date],AR$142)&gt;0,SUMIFS(sales[Amount],sales[Products],$AC160,sales[Date],AR$142),COUNTIFS(sales[Products],$AC160,sales[Date],AR$142),SUMIFS(sales[Boxes],sales[Products],$AC160,sales[Date],AR$142))</f>
        <v>0</v>
      </c>
      <c r="AS160" s="34">
        <f>CHOOSE($AC$141,COUNTIFS(sales[Products],$AC160,sales[Date],AS$142)&gt;0,SUMIFS(sales[Amount],sales[Products],$AC160,sales[Date],AS$142),COUNTIFS(sales[Products],$AC160,sales[Date],AS$142),SUMIFS(sales[Boxes],sales[Products],$AC160,sales[Date],AS$142))</f>
        <v>0</v>
      </c>
      <c r="AT160" s="34">
        <f>CHOOSE($AC$141,COUNTIFS(sales[Products],$AC160,sales[Date],AT$142)&gt;0,SUMIFS(sales[Amount],sales[Products],$AC160,sales[Date],AT$142),COUNTIFS(sales[Products],$AC160,sales[Date],AT$142),SUMIFS(sales[Boxes],sales[Products],$AC160,sales[Date],AT$142))</f>
        <v>2492</v>
      </c>
      <c r="AU160" s="34">
        <f>CHOOSE($AC$141,COUNTIFS(sales[Products],$AC160,sales[Date],AU$142)&gt;0,SUMIFS(sales[Amount],sales[Products],$AC160,sales[Date],AU$142),COUNTIFS(sales[Products],$AC160,sales[Date],AU$142),SUMIFS(sales[Boxes],sales[Products],$AC160,sales[Date],AU$142))</f>
        <v>15007.999999999998</v>
      </c>
      <c r="AV160" s="34">
        <f>CHOOSE($AC$141,COUNTIFS(sales[Products],$AC160,sales[Date],AV$142)&gt;0,SUMIFS(sales[Amount],sales[Products],$AC160,sales[Date],AV$142),COUNTIFS(sales[Products],$AC160,sales[Date],AV$142),SUMIFS(sales[Boxes],sales[Products],$AC160,sales[Date],AV$142))</f>
        <v>13944</v>
      </c>
      <c r="AW160" s="34">
        <f>CHOOSE($AC$141,COUNTIFS(sales[Products],$AC160,sales[Date],AW$142)&gt;0,SUMIFS(sales[Amount],sales[Products],$AC160,sales[Date],AW$142),COUNTIFS(sales[Products],$AC160,sales[Date],AW$142),SUMIFS(sales[Boxes],sales[Products],$AC160,sales[Date],AW$142))</f>
        <v>66948</v>
      </c>
      <c r="AX160" s="34">
        <f>CHOOSE($AC$141,COUNTIFS(sales[Products],$AC160,sales[Date],AX$142)&gt;0,SUMIFS(sales[Amount],sales[Products],$AC160,sales[Date],AX$142),COUNTIFS(sales[Products],$AC160,sales[Date],AX$142),SUMIFS(sales[Boxes],sales[Products],$AC160,sales[Date],AX$142))</f>
        <v>41412</v>
      </c>
      <c r="AY160" s="34">
        <f>CHOOSE($AC$141,COUNTIFS(sales[Products],$AC160,sales[Date],AY$142)&gt;0,SUMIFS(sales[Amount],sales[Products],$AC160,sales[Date],AY$142),COUNTIFS(sales[Products],$AC160,sales[Date],AY$142),SUMIFS(sales[Boxes],sales[Products],$AC160,sales[Date],AY$142))</f>
        <v>0</v>
      </c>
      <c r="AZ160" s="34">
        <f>CHOOSE($AC$141,COUNTIFS(sales[Products],$AC160,sales[Date],AZ$142)&gt;0,SUMIFS(sales[Amount],sales[Products],$AC160,sales[Date],AZ$142),COUNTIFS(sales[Products],$AC160,sales[Date],AZ$142),SUMIFS(sales[Boxes],sales[Products],$AC160,sales[Date],AZ$142))</f>
        <v>0</v>
      </c>
      <c r="BA160" s="34">
        <f>CHOOSE($AC$141,COUNTIFS(sales[Products],$AC160,sales[Date],BA$142)&gt;0,SUMIFS(sales[Amount],sales[Products],$AC160,sales[Date],BA$142),COUNTIFS(sales[Products],$AC160,sales[Date],BA$142),SUMIFS(sales[Boxes],sales[Products],$AC160,sales[Date],BA$142))</f>
        <v>0</v>
      </c>
      <c r="BB160" s="34">
        <f>CHOOSE($AC$141,COUNTIFS(sales[Products],$AC160,sales[Date],BB$142)&gt;0,SUMIFS(sales[Amount],sales[Products],$AC160,sales[Date],BB$142),COUNTIFS(sales[Products],$AC160,sales[Date],BB$142),SUMIFS(sales[Boxes],sales[Products],$AC160,sales[Date],BB$142))</f>
        <v>0</v>
      </c>
      <c r="BC160" s="34">
        <f>CHOOSE($AC$141,COUNTIFS(sales[Products],$AC160,sales[Date],BC$142)&gt;0,SUMIFS(sales[Amount],sales[Products],$AC160,sales[Date],BC$142),COUNTIFS(sales[Products],$AC160,sales[Date],BC$142),SUMIFS(sales[Boxes],sales[Products],$AC160,sales[Date],BC$142))</f>
        <v>0</v>
      </c>
      <c r="BD160" s="34">
        <f>CHOOSE($AC$141,COUNTIFS(sales[Products],$AC160,sales[Date],BD$142)&gt;0,SUMIFS(sales[Amount],sales[Products],$AC160,sales[Date],BD$142),COUNTIFS(sales[Products],$AC160,sales[Date],BD$142),SUMIFS(sales[Boxes],sales[Products],$AC160,sales[Date],BD$142))</f>
        <v>0</v>
      </c>
      <c r="BE160" s="34">
        <f>CHOOSE($AC$141,COUNTIFS(sales[Products],$AC160,sales[Date],BE$142)&gt;0,SUMIFS(sales[Amount],sales[Products],$AC160,sales[Date],BE$142),COUNTIFS(sales[Products],$AC160,sales[Date],BE$142),SUMIFS(sales[Boxes],sales[Products],$AC160,sales[Date],BE$142))</f>
        <v>0</v>
      </c>
    </row>
    <row r="161" spans="2:57" x14ac:dyDescent="0.3">
      <c r="B161" t="s">
        <v>13</v>
      </c>
      <c r="C161" t="s">
        <v>71</v>
      </c>
      <c r="D161">
        <v>3550596</v>
      </c>
      <c r="E161">
        <v>150</v>
      </c>
      <c r="F161">
        <v>44865</v>
      </c>
      <c r="G161">
        <v>0.87478321836671935</v>
      </c>
      <c r="M161">
        <v>1</v>
      </c>
      <c r="N161" t="str">
        <v>Training &amp; Gym Shoes</v>
      </c>
      <c r="O161" t="str">
        <v>Nike Legend Essential 3</v>
      </c>
      <c r="P161">
        <v>3550596</v>
      </c>
      <c r="Q161">
        <v>150</v>
      </c>
      <c r="R161">
        <v>44865</v>
      </c>
      <c r="S161">
        <v>0.87478321836671935</v>
      </c>
      <c r="V161" s="34" t="str">
        <v>Nike Air Force 1</v>
      </c>
      <c r="W161" s="34">
        <v>3280732</v>
      </c>
      <c r="X161" s="34">
        <v>150</v>
      </c>
      <c r="Y161" s="34">
        <v>30224</v>
      </c>
      <c r="Z161" s="116">
        <v>0.93126679680022628</v>
      </c>
      <c r="AC161" s="34" t="str">
        <v>Nike Air Max</v>
      </c>
      <c r="AD161" s="34">
        <f>CHOOSE($AC$141,COUNTIFS(sales[Products],$AC161,sales[Date],AD$142)&gt;0,SUMIFS(sales[Amount],sales[Products],$AC161,sales[Date],AD$142),COUNTIFS(sales[Products],$AC161,sales[Date],AD$142),SUMIFS(sales[Boxes],sales[Products],$AC161,sales[Date],AD$142))</f>
        <v>0</v>
      </c>
      <c r="AE161" s="34">
        <f>CHOOSE($AC$141,COUNTIFS(sales[Products],$AC161,sales[Date],AE$142)&gt;0,SUMIFS(sales[Amount],sales[Products],$AC161,sales[Date],AE$142),COUNTIFS(sales[Products],$AC161,sales[Date],AE$142),SUMIFS(sales[Boxes],sales[Products],$AC161,sales[Date],AE$142))</f>
        <v>0</v>
      </c>
      <c r="AF161" s="34">
        <f>CHOOSE($AC$141,COUNTIFS(sales[Products],$AC161,sales[Date],AF$142)&gt;0,SUMIFS(sales[Amount],sales[Products],$AC161,sales[Date],AF$142),COUNTIFS(sales[Products],$AC161,sales[Date],AF$142),SUMIFS(sales[Boxes],sales[Products],$AC161,sales[Date],AF$142))</f>
        <v>0</v>
      </c>
      <c r="AG161" s="34">
        <f>CHOOSE($AC$141,COUNTIFS(sales[Products],$AC161,sales[Date],AG$142)&gt;0,SUMIFS(sales[Amount],sales[Products],$AC161,sales[Date],AG$142),COUNTIFS(sales[Products],$AC161,sales[Date],AG$142),SUMIFS(sales[Boxes],sales[Products],$AC161,sales[Date],AG$142))</f>
        <v>35112</v>
      </c>
      <c r="AH161" s="34">
        <f>CHOOSE($AC$141,COUNTIFS(sales[Products],$AC161,sales[Date],AH$142)&gt;0,SUMIFS(sales[Amount],sales[Products],$AC161,sales[Date],AH$142),COUNTIFS(sales[Products],$AC161,sales[Date],AH$142),SUMIFS(sales[Boxes],sales[Products],$AC161,sales[Date],AH$142))</f>
        <v>0</v>
      </c>
      <c r="AI161" s="34">
        <f>CHOOSE($AC$141,COUNTIFS(sales[Products],$AC161,sales[Date],AI$142)&gt;0,SUMIFS(sales[Amount],sales[Products],$AC161,sales[Date],AI$142),COUNTIFS(sales[Products],$AC161,sales[Date],AI$142),SUMIFS(sales[Boxes],sales[Products],$AC161,sales[Date],AI$142))</f>
        <v>0</v>
      </c>
      <c r="AJ161" s="34">
        <f>CHOOSE($AC$141,COUNTIFS(sales[Products],$AC161,sales[Date],AJ$142)&gt;0,SUMIFS(sales[Amount],sales[Products],$AC161,sales[Date],AJ$142),COUNTIFS(sales[Products],$AC161,sales[Date],AJ$142),SUMIFS(sales[Boxes],sales[Products],$AC161,sales[Date],AJ$142))</f>
        <v>0</v>
      </c>
      <c r="AK161" s="34">
        <f>CHOOSE($AC$141,COUNTIFS(sales[Products],$AC161,sales[Date],AK$142)&gt;0,SUMIFS(sales[Amount],sales[Products],$AC161,sales[Date],AK$142),COUNTIFS(sales[Products],$AC161,sales[Date],AK$142),SUMIFS(sales[Boxes],sales[Products],$AC161,sales[Date],AK$142))</f>
        <v>0</v>
      </c>
      <c r="AL161" s="34">
        <f>CHOOSE($AC$141,COUNTIFS(sales[Products],$AC161,sales[Date],AL$142)&gt;0,SUMIFS(sales[Amount],sales[Products],$AC161,sales[Date],AL$142),COUNTIFS(sales[Products],$AC161,sales[Date],AL$142),SUMIFS(sales[Boxes],sales[Products],$AC161,sales[Date],AL$142))</f>
        <v>0</v>
      </c>
      <c r="AM161" s="34">
        <f>CHOOSE($AC$141,COUNTIFS(sales[Products],$AC161,sales[Date],AM$142)&gt;0,SUMIFS(sales[Amount],sales[Products],$AC161,sales[Date],AM$142),COUNTIFS(sales[Products],$AC161,sales[Date],AM$142),SUMIFS(sales[Boxes],sales[Products],$AC161,sales[Date],AM$142))</f>
        <v>36260</v>
      </c>
      <c r="AN161" s="34">
        <f>CHOOSE($AC$141,COUNTIFS(sales[Products],$AC161,sales[Date],AN$142)&gt;0,SUMIFS(sales[Amount],sales[Products],$AC161,sales[Date],AN$142),COUNTIFS(sales[Products],$AC161,sales[Date],AN$142),SUMIFS(sales[Boxes],sales[Products],$AC161,sales[Date],AN$142))</f>
        <v>0</v>
      </c>
      <c r="AO161" s="34">
        <f>CHOOSE($AC$141,COUNTIFS(sales[Products],$AC161,sales[Date],AO$142)&gt;0,SUMIFS(sales[Amount],sales[Products],$AC161,sales[Date],AO$142),COUNTIFS(sales[Products],$AC161,sales[Date],AO$142),SUMIFS(sales[Boxes],sales[Products],$AC161,sales[Date],AO$142))</f>
        <v>49420</v>
      </c>
      <c r="AP161" s="34">
        <f>CHOOSE($AC$141,COUNTIFS(sales[Products],$AC161,sales[Date],AP$142)&gt;0,SUMIFS(sales[Amount],sales[Products],$AC161,sales[Date],AP$142),COUNTIFS(sales[Products],$AC161,sales[Date],AP$142),SUMIFS(sales[Boxes],sales[Products],$AC161,sales[Date],AP$142))</f>
        <v>5292</v>
      </c>
      <c r="AQ161" s="34">
        <f>CHOOSE($AC$141,COUNTIFS(sales[Products],$AC161,sales[Date],AQ$142)&gt;0,SUMIFS(sales[Amount],sales[Products],$AC161,sales[Date],AQ$142),COUNTIFS(sales[Products],$AC161,sales[Date],AQ$142),SUMIFS(sales[Boxes],sales[Products],$AC161,sales[Date],AQ$142))</f>
        <v>48272</v>
      </c>
      <c r="AR161" s="34">
        <f>CHOOSE($AC$141,COUNTIFS(sales[Products],$AC161,sales[Date],AR$142)&gt;0,SUMIFS(sales[Amount],sales[Products],$AC161,sales[Date],AR$142),COUNTIFS(sales[Products],$AC161,sales[Date],AR$142),SUMIFS(sales[Boxes],sales[Products],$AC161,sales[Date],AR$142))</f>
        <v>0</v>
      </c>
      <c r="AS161" s="34">
        <f>CHOOSE($AC$141,COUNTIFS(sales[Products],$AC161,sales[Date],AS$142)&gt;0,SUMIFS(sales[Amount],sales[Products],$AC161,sales[Date],AS$142),COUNTIFS(sales[Products],$AC161,sales[Date],AS$142),SUMIFS(sales[Boxes],sales[Products],$AC161,sales[Date],AS$142))</f>
        <v>0</v>
      </c>
      <c r="AT161" s="34">
        <f>CHOOSE($AC$141,COUNTIFS(sales[Products],$AC161,sales[Date],AT$142)&gt;0,SUMIFS(sales[Amount],sales[Products],$AC161,sales[Date],AT$142),COUNTIFS(sales[Products],$AC161,sales[Date],AT$142),SUMIFS(sales[Boxes],sales[Products],$AC161,sales[Date],AT$142))</f>
        <v>0</v>
      </c>
      <c r="AU161" s="34">
        <f>CHOOSE($AC$141,COUNTIFS(sales[Products],$AC161,sales[Date],AU$142)&gt;0,SUMIFS(sales[Amount],sales[Products],$AC161,sales[Date],AU$142),COUNTIFS(sales[Products],$AC161,sales[Date],AU$142),SUMIFS(sales[Boxes],sales[Products],$AC161,sales[Date],AU$142))</f>
        <v>15344</v>
      </c>
      <c r="AV161" s="34">
        <f>CHOOSE($AC$141,COUNTIFS(sales[Products],$AC161,sales[Date],AV$142)&gt;0,SUMIFS(sales[Amount],sales[Products],$AC161,sales[Date],AV$142),COUNTIFS(sales[Products],$AC161,sales[Date],AV$142),SUMIFS(sales[Boxes],sales[Products],$AC161,sales[Date],AV$142))</f>
        <v>0</v>
      </c>
      <c r="AW161" s="34">
        <f>CHOOSE($AC$141,COUNTIFS(sales[Products],$AC161,sales[Date],AW$142)&gt;0,SUMIFS(sales[Amount],sales[Products],$AC161,sales[Date],AW$142),COUNTIFS(sales[Products],$AC161,sales[Date],AW$142),SUMIFS(sales[Boxes],sales[Products],$AC161,sales[Date],AW$142))</f>
        <v>0</v>
      </c>
      <c r="AX161" s="34">
        <f>CHOOSE($AC$141,COUNTIFS(sales[Products],$AC161,sales[Date],AX$142)&gt;0,SUMIFS(sales[Amount],sales[Products],$AC161,sales[Date],AX$142),COUNTIFS(sales[Products],$AC161,sales[Date],AX$142),SUMIFS(sales[Boxes],sales[Products],$AC161,sales[Date],AX$142))</f>
        <v>40152</v>
      </c>
      <c r="AY161" s="34">
        <f>CHOOSE($AC$141,COUNTIFS(sales[Products],$AC161,sales[Date],AY$142)&gt;0,SUMIFS(sales[Amount],sales[Products],$AC161,sales[Date],AY$142),COUNTIFS(sales[Products],$AC161,sales[Date],AY$142),SUMIFS(sales[Boxes],sales[Products],$AC161,sales[Date],AY$142))</f>
        <v>0</v>
      </c>
      <c r="AZ161" s="34">
        <f>CHOOSE($AC$141,COUNTIFS(sales[Products],$AC161,sales[Date],AZ$142)&gt;0,SUMIFS(sales[Amount],sales[Products],$AC161,sales[Date],AZ$142),COUNTIFS(sales[Products],$AC161,sales[Date],AZ$142),SUMIFS(sales[Boxes],sales[Products],$AC161,sales[Date],AZ$142))</f>
        <v>0</v>
      </c>
      <c r="BA161" s="34">
        <f>CHOOSE($AC$141,COUNTIFS(sales[Products],$AC161,sales[Date],BA$142)&gt;0,SUMIFS(sales[Amount],sales[Products],$AC161,sales[Date],BA$142),COUNTIFS(sales[Products],$AC161,sales[Date],BA$142),SUMIFS(sales[Boxes],sales[Products],$AC161,sales[Date],BA$142))</f>
        <v>0</v>
      </c>
      <c r="BB161" s="34">
        <f>CHOOSE($AC$141,COUNTIFS(sales[Products],$AC161,sales[Date],BB$142)&gt;0,SUMIFS(sales[Amount],sales[Products],$AC161,sales[Date],BB$142),COUNTIFS(sales[Products],$AC161,sales[Date],BB$142),SUMIFS(sales[Boxes],sales[Products],$AC161,sales[Date],BB$142))</f>
        <v>51072</v>
      </c>
      <c r="BC161" s="34">
        <f>CHOOSE($AC$141,COUNTIFS(sales[Products],$AC161,sales[Date],BC$142)&gt;0,SUMIFS(sales[Amount],sales[Products],$AC161,sales[Date],BC$142),COUNTIFS(sales[Products],$AC161,sales[Date],BC$142),SUMIFS(sales[Boxes],sales[Products],$AC161,sales[Date],BC$142))</f>
        <v>0</v>
      </c>
      <c r="BD161" s="34">
        <f>CHOOSE($AC$141,COUNTIFS(sales[Products],$AC161,sales[Date],BD$142)&gt;0,SUMIFS(sales[Amount],sales[Products],$AC161,sales[Date],BD$142),COUNTIFS(sales[Products],$AC161,sales[Date],BD$142),SUMIFS(sales[Boxes],sales[Products],$AC161,sales[Date],BD$142))</f>
        <v>0</v>
      </c>
      <c r="BE161" s="34">
        <f>CHOOSE($AC$141,COUNTIFS(sales[Products],$AC161,sales[Date],BE$142)&gt;0,SUMIFS(sales[Amount],sales[Products],$AC161,sales[Date],BE$142),COUNTIFS(sales[Products],$AC161,sales[Date],BE$142),SUMIFS(sales[Boxes],sales[Products],$AC161,sales[Date],BE$142))</f>
        <v>0</v>
      </c>
    </row>
    <row r="162" spans="2:57" x14ac:dyDescent="0.3">
      <c r="B162" t="s">
        <v>13</v>
      </c>
      <c r="C162" t="s">
        <v>73</v>
      </c>
      <c r="D162">
        <v>3386460</v>
      </c>
      <c r="E162">
        <v>150</v>
      </c>
      <c r="F162">
        <v>33485</v>
      </c>
      <c r="G162">
        <v>0.93029025885437888</v>
      </c>
      <c r="M162">
        <v>1</v>
      </c>
      <c r="N162" t="str">
        <v>Training &amp; Gym Shoes</v>
      </c>
      <c r="O162" t="str">
        <v>Nike MC Trainer</v>
      </c>
      <c r="P162">
        <v>3386460</v>
      </c>
      <c r="Q162">
        <v>150</v>
      </c>
      <c r="R162">
        <v>33485</v>
      </c>
      <c r="S162">
        <v>0.93029025885437888</v>
      </c>
      <c r="V162" s="34" t="str">
        <v>Air Jordan 5</v>
      </c>
      <c r="W162" s="34">
        <v>3257800</v>
      </c>
      <c r="X162" s="34">
        <v>150</v>
      </c>
      <c r="Y162" s="34">
        <v>45642</v>
      </c>
      <c r="Z162" s="116">
        <v>0.25194642151144919</v>
      </c>
      <c r="AC162" s="34" t="str">
        <v>Nike Air Force 1</v>
      </c>
      <c r="AD162" s="34">
        <f>CHOOSE($AC$141,COUNTIFS(sales[Products],$AC162,sales[Date],AD$142)&gt;0,SUMIFS(sales[Amount],sales[Products],$AC162,sales[Date],AD$142),COUNTIFS(sales[Products],$AC162,sales[Date],AD$142),SUMIFS(sales[Boxes],sales[Products],$AC162,sales[Date],AD$142))</f>
        <v>0</v>
      </c>
      <c r="AE162" s="34">
        <f>CHOOSE($AC$141,COUNTIFS(sales[Products],$AC162,sales[Date],AE$142)&gt;0,SUMIFS(sales[Amount],sales[Products],$AC162,sales[Date],AE$142),COUNTIFS(sales[Products],$AC162,sales[Date],AE$142),SUMIFS(sales[Boxes],sales[Products],$AC162,sales[Date],AE$142))</f>
        <v>0</v>
      </c>
      <c r="AF162" s="34">
        <f>CHOOSE($AC$141,COUNTIFS(sales[Products],$AC162,sales[Date],AF$142)&gt;0,SUMIFS(sales[Amount],sales[Products],$AC162,sales[Date],AF$142),COUNTIFS(sales[Products],$AC162,sales[Date],AF$142),SUMIFS(sales[Boxes],sales[Products],$AC162,sales[Date],AF$142))</f>
        <v>0</v>
      </c>
      <c r="AG162" s="34">
        <f>CHOOSE($AC$141,COUNTIFS(sales[Products],$AC162,sales[Date],AG$142)&gt;0,SUMIFS(sales[Amount],sales[Products],$AC162,sales[Date],AG$142),COUNTIFS(sales[Products],$AC162,sales[Date],AG$142),SUMIFS(sales[Boxes],sales[Products],$AC162,sales[Date],AG$142))</f>
        <v>23268</v>
      </c>
      <c r="AH162" s="34">
        <f>CHOOSE($AC$141,COUNTIFS(sales[Products],$AC162,sales[Date],AH$142)&gt;0,SUMIFS(sales[Amount],sales[Products],$AC162,sales[Date],AH$142),COUNTIFS(sales[Products],$AC162,sales[Date],AH$142),SUMIFS(sales[Boxes],sales[Products],$AC162,sales[Date],AH$142))</f>
        <v>0</v>
      </c>
      <c r="AI162" s="34">
        <f>CHOOSE($AC$141,COUNTIFS(sales[Products],$AC162,sales[Date],AI$142)&gt;0,SUMIFS(sales[Amount],sales[Products],$AC162,sales[Date],AI$142),COUNTIFS(sales[Products],$AC162,sales[Date],AI$142),SUMIFS(sales[Boxes],sales[Products],$AC162,sales[Date],AI$142))</f>
        <v>18592</v>
      </c>
      <c r="AJ162" s="34">
        <f>CHOOSE($AC$141,COUNTIFS(sales[Products],$AC162,sales[Date],AJ$142)&gt;0,SUMIFS(sales[Amount],sales[Products],$AC162,sales[Date],AJ$142),COUNTIFS(sales[Products],$AC162,sales[Date],AJ$142),SUMIFS(sales[Boxes],sales[Products],$AC162,sales[Date],AJ$142))</f>
        <v>0</v>
      </c>
      <c r="AK162" s="34">
        <f>CHOOSE($AC$141,COUNTIFS(sales[Products],$AC162,sales[Date],AK$142)&gt;0,SUMIFS(sales[Amount],sales[Products],$AC162,sales[Date],AK$142),COUNTIFS(sales[Products],$AC162,sales[Date],AK$142),SUMIFS(sales[Boxes],sales[Products],$AC162,sales[Date],AK$142))</f>
        <v>0</v>
      </c>
      <c r="AL162" s="34">
        <f>CHOOSE($AC$141,COUNTIFS(sales[Products],$AC162,sales[Date],AL$142)&gt;0,SUMIFS(sales[Amount],sales[Products],$AC162,sales[Date],AL$142),COUNTIFS(sales[Products],$AC162,sales[Date],AL$142),SUMIFS(sales[Boxes],sales[Products],$AC162,sales[Date],AL$142))</f>
        <v>0</v>
      </c>
      <c r="AM162" s="34">
        <f>CHOOSE($AC$141,COUNTIFS(sales[Products],$AC162,sales[Date],AM$142)&gt;0,SUMIFS(sales[Amount],sales[Products],$AC162,sales[Date],AM$142),COUNTIFS(sales[Products],$AC162,sales[Date],AM$142),SUMIFS(sales[Boxes],sales[Products],$AC162,sales[Date],AM$142))</f>
        <v>0</v>
      </c>
      <c r="AN162" s="34">
        <f>CHOOSE($AC$141,COUNTIFS(sales[Products],$AC162,sales[Date],AN$142)&gt;0,SUMIFS(sales[Amount],sales[Products],$AC162,sales[Date],AN$142),COUNTIFS(sales[Products],$AC162,sales[Date],AN$142),SUMIFS(sales[Boxes],sales[Products],$AC162,sales[Date],AN$142))</f>
        <v>0</v>
      </c>
      <c r="AO162" s="34">
        <f>CHOOSE($AC$141,COUNTIFS(sales[Products],$AC162,sales[Date],AO$142)&gt;0,SUMIFS(sales[Amount],sales[Products],$AC162,sales[Date],AO$142),COUNTIFS(sales[Products],$AC162,sales[Date],AO$142),SUMIFS(sales[Boxes],sales[Products],$AC162,sales[Date],AO$142))</f>
        <v>68796</v>
      </c>
      <c r="AP162" s="34">
        <f>CHOOSE($AC$141,COUNTIFS(sales[Products],$AC162,sales[Date],AP$142)&gt;0,SUMIFS(sales[Amount],sales[Products],$AC162,sales[Date],AP$142),COUNTIFS(sales[Products],$AC162,sales[Date],AP$142),SUMIFS(sales[Boxes],sales[Products],$AC162,sales[Date],AP$142))</f>
        <v>0</v>
      </c>
      <c r="AQ162" s="34">
        <f>CHOOSE($AC$141,COUNTIFS(sales[Products],$AC162,sales[Date],AQ$142)&gt;0,SUMIFS(sales[Amount],sales[Products],$AC162,sales[Date],AQ$142),COUNTIFS(sales[Products],$AC162,sales[Date],AQ$142),SUMIFS(sales[Boxes],sales[Products],$AC162,sales[Date],AQ$142))</f>
        <v>17108</v>
      </c>
      <c r="AR162" s="34">
        <f>CHOOSE($AC$141,COUNTIFS(sales[Products],$AC162,sales[Date],AR$142)&gt;0,SUMIFS(sales[Amount],sales[Products],$AC162,sales[Date],AR$142),COUNTIFS(sales[Products],$AC162,sales[Date],AR$142),SUMIFS(sales[Boxes],sales[Products],$AC162,sales[Date],AR$142))</f>
        <v>0</v>
      </c>
      <c r="AS162" s="34">
        <f>CHOOSE($AC$141,COUNTIFS(sales[Products],$AC162,sales[Date],AS$142)&gt;0,SUMIFS(sales[Amount],sales[Products],$AC162,sales[Date],AS$142),COUNTIFS(sales[Products],$AC162,sales[Date],AS$142),SUMIFS(sales[Boxes],sales[Products],$AC162,sales[Date],AS$142))</f>
        <v>0</v>
      </c>
      <c r="AT162" s="34">
        <f>CHOOSE($AC$141,COUNTIFS(sales[Products],$AC162,sales[Date],AT$142)&gt;0,SUMIFS(sales[Amount],sales[Products],$AC162,sales[Date],AT$142),COUNTIFS(sales[Products],$AC162,sales[Date],AT$142),SUMIFS(sales[Boxes],sales[Products],$AC162,sales[Date],AT$142))</f>
        <v>39032</v>
      </c>
      <c r="AU162" s="34">
        <f>CHOOSE($AC$141,COUNTIFS(sales[Products],$AC162,sales[Date],AU$142)&gt;0,SUMIFS(sales[Amount],sales[Products],$AC162,sales[Date],AU$142),COUNTIFS(sales[Products],$AC162,sales[Date],AU$142),SUMIFS(sales[Boxes],sales[Products],$AC162,sales[Date],AU$142))</f>
        <v>0</v>
      </c>
      <c r="AV162" s="34">
        <f>CHOOSE($AC$141,COUNTIFS(sales[Products],$AC162,sales[Date],AV$142)&gt;0,SUMIFS(sales[Amount],sales[Products],$AC162,sales[Date],AV$142),COUNTIFS(sales[Products],$AC162,sales[Date],AV$142),SUMIFS(sales[Boxes],sales[Products],$AC162,sales[Date],AV$142))</f>
        <v>4452</v>
      </c>
      <c r="AW162" s="34">
        <f>CHOOSE($AC$141,COUNTIFS(sales[Products],$AC162,sales[Date],AW$142)&gt;0,SUMIFS(sales[Amount],sales[Products],$AC162,sales[Date],AW$142),COUNTIFS(sales[Products],$AC162,sales[Date],AW$142),SUMIFS(sales[Boxes],sales[Products],$AC162,sales[Date],AW$142))</f>
        <v>82600</v>
      </c>
      <c r="AX162" s="34">
        <f>CHOOSE($AC$141,COUNTIFS(sales[Products],$AC162,sales[Date],AX$142)&gt;0,SUMIFS(sales[Amount],sales[Products],$AC162,sales[Date],AX$142),COUNTIFS(sales[Products],$AC162,sales[Date],AX$142),SUMIFS(sales[Boxes],sales[Products],$AC162,sales[Date],AX$142))</f>
        <v>39536</v>
      </c>
      <c r="AY162" s="34">
        <f>CHOOSE($AC$141,COUNTIFS(sales[Products],$AC162,sales[Date],AY$142)&gt;0,SUMIFS(sales[Amount],sales[Products],$AC162,sales[Date],AY$142),COUNTIFS(sales[Products],$AC162,sales[Date],AY$142),SUMIFS(sales[Boxes],sales[Products],$AC162,sales[Date],AY$142))</f>
        <v>0</v>
      </c>
      <c r="AZ162" s="34">
        <f>CHOOSE($AC$141,COUNTIFS(sales[Products],$AC162,sales[Date],AZ$142)&gt;0,SUMIFS(sales[Amount],sales[Products],$AC162,sales[Date],AZ$142),COUNTIFS(sales[Products],$AC162,sales[Date],AZ$142),SUMIFS(sales[Boxes],sales[Products],$AC162,sales[Date],AZ$142))</f>
        <v>0</v>
      </c>
      <c r="BA162" s="34">
        <f>CHOOSE($AC$141,COUNTIFS(sales[Products],$AC162,sales[Date],BA$142)&gt;0,SUMIFS(sales[Amount],sales[Products],$AC162,sales[Date],BA$142),COUNTIFS(sales[Products],$AC162,sales[Date],BA$142),SUMIFS(sales[Boxes],sales[Products],$AC162,sales[Date],BA$142))</f>
        <v>0</v>
      </c>
      <c r="BB162" s="34">
        <f>CHOOSE($AC$141,COUNTIFS(sales[Products],$AC162,sales[Date],BB$142)&gt;0,SUMIFS(sales[Amount],sales[Products],$AC162,sales[Date],BB$142),COUNTIFS(sales[Products],$AC162,sales[Date],BB$142),SUMIFS(sales[Boxes],sales[Products],$AC162,sales[Date],BB$142))</f>
        <v>56756</v>
      </c>
      <c r="BC162" s="34">
        <f>CHOOSE($AC$141,COUNTIFS(sales[Products],$AC162,sales[Date],BC$142)&gt;0,SUMIFS(sales[Amount],sales[Products],$AC162,sales[Date],BC$142),COUNTIFS(sales[Products],$AC162,sales[Date],BC$142),SUMIFS(sales[Boxes],sales[Products],$AC162,sales[Date],BC$142))</f>
        <v>4648</v>
      </c>
      <c r="BD162" s="34">
        <f>CHOOSE($AC$141,COUNTIFS(sales[Products],$AC162,sales[Date],BD$142)&gt;0,SUMIFS(sales[Amount],sales[Products],$AC162,sales[Date],BD$142),COUNTIFS(sales[Products],$AC162,sales[Date],BD$142),SUMIFS(sales[Boxes],sales[Products],$AC162,sales[Date],BD$142))</f>
        <v>0</v>
      </c>
      <c r="BE162" s="34">
        <f>CHOOSE($AC$141,COUNTIFS(sales[Products],$AC162,sales[Date],BE$142)&gt;0,SUMIFS(sales[Amount],sales[Products],$AC162,sales[Date],BE$142),COUNTIFS(sales[Products],$AC162,sales[Date],BE$142),SUMIFS(sales[Boxes],sales[Products],$AC162,sales[Date],BE$142))</f>
        <v>0</v>
      </c>
    </row>
    <row r="163" spans="2:57" x14ac:dyDescent="0.3">
      <c r="B163" t="s">
        <v>13</v>
      </c>
      <c r="C163" t="s">
        <v>74</v>
      </c>
      <c r="D163">
        <v>3415692</v>
      </c>
      <c r="E163">
        <v>150</v>
      </c>
      <c r="F163">
        <v>78133</v>
      </c>
      <c r="G163">
        <v>0.27797317053176906</v>
      </c>
      <c r="J163" s="52" t="s">
        <v>199</v>
      </c>
      <c r="M163">
        <v>1</v>
      </c>
      <c r="N163" t="str">
        <v>Training &amp; Gym Shoes</v>
      </c>
      <c r="O163" t="str">
        <v>Nike Zoom Metcon Turbo 2</v>
      </c>
      <c r="P163">
        <v>3415692</v>
      </c>
      <c r="Q163">
        <v>150</v>
      </c>
      <c r="R163">
        <v>78133</v>
      </c>
      <c r="S163">
        <v>0.27797317053176906</v>
      </c>
      <c r="V163" s="34" t="str">
        <v>Air Jordan 12</v>
      </c>
      <c r="W163" s="34">
        <v>3114580</v>
      </c>
      <c r="X163" s="34">
        <v>150</v>
      </c>
      <c r="Y163" s="34">
        <v>46033</v>
      </c>
      <c r="Z163" s="116">
        <v>0.63947236044667333</v>
      </c>
      <c r="AC163" s="34" t="str">
        <v>Air Jordan 5</v>
      </c>
      <c r="AD163" s="34">
        <f>CHOOSE($AC$141,COUNTIFS(sales[Products],$AC163,sales[Date],AD$142)&gt;0,SUMIFS(sales[Amount],sales[Products],$AC163,sales[Date],AD$142),COUNTIFS(sales[Products],$AC163,sales[Date],AD$142),SUMIFS(sales[Boxes],sales[Products],$AC163,sales[Date],AD$142))</f>
        <v>0</v>
      </c>
      <c r="AE163" s="34">
        <f>CHOOSE($AC$141,COUNTIFS(sales[Products],$AC163,sales[Date],AE$142)&gt;0,SUMIFS(sales[Amount],sales[Products],$AC163,sales[Date],AE$142),COUNTIFS(sales[Products],$AC163,sales[Date],AE$142),SUMIFS(sales[Boxes],sales[Products],$AC163,sales[Date],AE$142))</f>
        <v>0</v>
      </c>
      <c r="AF163" s="34">
        <f>CHOOSE($AC$141,COUNTIFS(sales[Products],$AC163,sales[Date],AF$142)&gt;0,SUMIFS(sales[Amount],sales[Products],$AC163,sales[Date],AF$142),COUNTIFS(sales[Products],$AC163,sales[Date],AF$142),SUMIFS(sales[Boxes],sales[Products],$AC163,sales[Date],AF$142))</f>
        <v>0</v>
      </c>
      <c r="AG163" s="34">
        <f>CHOOSE($AC$141,COUNTIFS(sales[Products],$AC163,sales[Date],AG$142)&gt;0,SUMIFS(sales[Amount],sales[Products],$AC163,sales[Date],AG$142),COUNTIFS(sales[Products],$AC163,sales[Date],AG$142),SUMIFS(sales[Boxes],sales[Products],$AC163,sales[Date],AG$142))</f>
        <v>41664</v>
      </c>
      <c r="AH163" s="34">
        <f>CHOOSE($AC$141,COUNTIFS(sales[Products],$AC163,sales[Date],AH$142)&gt;0,SUMIFS(sales[Amount],sales[Products],$AC163,sales[Date],AH$142),COUNTIFS(sales[Products],$AC163,sales[Date],AH$142),SUMIFS(sales[Boxes],sales[Products],$AC163,sales[Date],AH$142))</f>
        <v>0</v>
      </c>
      <c r="AI163" s="34">
        <f>CHOOSE($AC$141,COUNTIFS(sales[Products],$AC163,sales[Date],AI$142)&gt;0,SUMIFS(sales[Amount],sales[Products],$AC163,sales[Date],AI$142),COUNTIFS(sales[Products],$AC163,sales[Date],AI$142),SUMIFS(sales[Boxes],sales[Products],$AC163,sales[Date],AI$142))</f>
        <v>0</v>
      </c>
      <c r="AJ163" s="34">
        <f>CHOOSE($AC$141,COUNTIFS(sales[Products],$AC163,sales[Date],AJ$142)&gt;0,SUMIFS(sales[Amount],sales[Products],$AC163,sales[Date],AJ$142),COUNTIFS(sales[Products],$AC163,sales[Date],AJ$142),SUMIFS(sales[Boxes],sales[Products],$AC163,sales[Date],AJ$142))</f>
        <v>0</v>
      </c>
      <c r="AK163" s="34">
        <f>CHOOSE($AC$141,COUNTIFS(sales[Products],$AC163,sales[Date],AK$142)&gt;0,SUMIFS(sales[Amount],sales[Products],$AC163,sales[Date],AK$142),COUNTIFS(sales[Products],$AC163,sales[Date],AK$142),SUMIFS(sales[Boxes],sales[Products],$AC163,sales[Date],AK$142))</f>
        <v>0</v>
      </c>
      <c r="AL163" s="34">
        <f>CHOOSE($AC$141,COUNTIFS(sales[Products],$AC163,sales[Date],AL$142)&gt;0,SUMIFS(sales[Amount],sales[Products],$AC163,sales[Date],AL$142),COUNTIFS(sales[Products],$AC163,sales[Date],AL$142),SUMIFS(sales[Boxes],sales[Products],$AC163,sales[Date],AL$142))</f>
        <v>0</v>
      </c>
      <c r="AM163" s="34">
        <f>CHOOSE($AC$141,COUNTIFS(sales[Products],$AC163,sales[Date],AM$142)&gt;0,SUMIFS(sales[Amount],sales[Products],$AC163,sales[Date],AM$142),COUNTIFS(sales[Products],$AC163,sales[Date],AM$142),SUMIFS(sales[Boxes],sales[Products],$AC163,sales[Date],AM$142))</f>
        <v>43708</v>
      </c>
      <c r="AN163" s="34">
        <f>CHOOSE($AC$141,COUNTIFS(sales[Products],$AC163,sales[Date],AN$142)&gt;0,SUMIFS(sales[Amount],sales[Products],$AC163,sales[Date],AN$142),COUNTIFS(sales[Products],$AC163,sales[Date],AN$142),SUMIFS(sales[Boxes],sales[Products],$AC163,sales[Date],AN$142))</f>
        <v>0</v>
      </c>
      <c r="AO163" s="34">
        <f>CHOOSE($AC$141,COUNTIFS(sales[Products],$AC163,sales[Date],AO$142)&gt;0,SUMIFS(sales[Amount],sales[Products],$AC163,sales[Date],AO$142),COUNTIFS(sales[Products],$AC163,sales[Date],AO$142),SUMIFS(sales[Boxes],sales[Products],$AC163,sales[Date],AO$142))</f>
        <v>42252</v>
      </c>
      <c r="AP163" s="34">
        <f>CHOOSE($AC$141,COUNTIFS(sales[Products],$AC163,sales[Date],AP$142)&gt;0,SUMIFS(sales[Amount],sales[Products],$AC163,sales[Date],AP$142),COUNTIFS(sales[Products],$AC163,sales[Date],AP$142),SUMIFS(sales[Boxes],sales[Products],$AC163,sales[Date],AP$142))</f>
        <v>29708.000000000004</v>
      </c>
      <c r="AQ163" s="34">
        <f>CHOOSE($AC$141,COUNTIFS(sales[Products],$AC163,sales[Date],AQ$142)&gt;0,SUMIFS(sales[Amount],sales[Products],$AC163,sales[Date],AQ$142),COUNTIFS(sales[Products],$AC163,sales[Date],AQ$142),SUMIFS(sales[Boxes],sales[Products],$AC163,sales[Date],AQ$142))</f>
        <v>20776</v>
      </c>
      <c r="AR163" s="34">
        <f>CHOOSE($AC$141,COUNTIFS(sales[Products],$AC163,sales[Date],AR$142)&gt;0,SUMIFS(sales[Amount],sales[Products],$AC163,sales[Date],AR$142),COUNTIFS(sales[Products],$AC163,sales[Date],AR$142),SUMIFS(sales[Boxes],sales[Products],$AC163,sales[Date],AR$142))</f>
        <v>0</v>
      </c>
      <c r="AS163" s="34">
        <f>CHOOSE($AC$141,COUNTIFS(sales[Products],$AC163,sales[Date],AS$142)&gt;0,SUMIFS(sales[Amount],sales[Products],$AC163,sales[Date],AS$142),COUNTIFS(sales[Products],$AC163,sales[Date],AS$142),SUMIFS(sales[Boxes],sales[Products],$AC163,sales[Date],AS$142))</f>
        <v>0</v>
      </c>
      <c r="AT163" s="34">
        <f>CHOOSE($AC$141,COUNTIFS(sales[Products],$AC163,sales[Date],AT$142)&gt;0,SUMIFS(sales[Amount],sales[Products],$AC163,sales[Date],AT$142),COUNTIFS(sales[Products],$AC163,sales[Date],AT$142),SUMIFS(sales[Boxes],sales[Products],$AC163,sales[Date],AT$142))</f>
        <v>0</v>
      </c>
      <c r="AU163" s="34">
        <f>CHOOSE($AC$141,COUNTIFS(sales[Products],$AC163,sales[Date],AU$142)&gt;0,SUMIFS(sales[Amount],sales[Products],$AC163,sales[Date],AU$142),COUNTIFS(sales[Products],$AC163,sales[Date],AU$142),SUMIFS(sales[Boxes],sales[Products],$AC163,sales[Date],AU$142))</f>
        <v>15484</v>
      </c>
      <c r="AV163" s="34">
        <f>CHOOSE($AC$141,COUNTIFS(sales[Products],$AC163,sales[Date],AV$142)&gt;0,SUMIFS(sales[Amount],sales[Products],$AC163,sales[Date],AV$142),COUNTIFS(sales[Products],$AC163,sales[Date],AV$142),SUMIFS(sales[Boxes],sales[Products],$AC163,sales[Date],AV$142))</f>
        <v>0</v>
      </c>
      <c r="AW163" s="34">
        <f>CHOOSE($AC$141,COUNTIFS(sales[Products],$AC163,sales[Date],AW$142)&gt;0,SUMIFS(sales[Amount],sales[Products],$AC163,sales[Date],AW$142),COUNTIFS(sales[Products],$AC163,sales[Date],AW$142),SUMIFS(sales[Boxes],sales[Products],$AC163,sales[Date],AW$142))</f>
        <v>0</v>
      </c>
      <c r="AX163" s="34">
        <f>CHOOSE($AC$141,COUNTIFS(sales[Products],$AC163,sales[Date],AX$142)&gt;0,SUMIFS(sales[Amount],sales[Products],$AC163,sales[Date],AX$142),COUNTIFS(sales[Products],$AC163,sales[Date],AX$142),SUMIFS(sales[Boxes],sales[Products],$AC163,sales[Date],AX$142))</f>
        <v>47656</v>
      </c>
      <c r="AY163" s="34">
        <f>CHOOSE($AC$141,COUNTIFS(sales[Products],$AC163,sales[Date],AY$142)&gt;0,SUMIFS(sales[Amount],sales[Products],$AC163,sales[Date],AY$142),COUNTIFS(sales[Products],$AC163,sales[Date],AY$142),SUMIFS(sales[Boxes],sales[Products],$AC163,sales[Date],AY$142))</f>
        <v>0</v>
      </c>
      <c r="AZ163" s="34">
        <f>CHOOSE($AC$141,COUNTIFS(sales[Products],$AC163,sales[Date],AZ$142)&gt;0,SUMIFS(sales[Amount],sales[Products],$AC163,sales[Date],AZ$142),COUNTIFS(sales[Products],$AC163,sales[Date],AZ$142),SUMIFS(sales[Boxes],sales[Products],$AC163,sales[Date],AZ$142))</f>
        <v>0</v>
      </c>
      <c r="BA163" s="34">
        <f>CHOOSE($AC$141,COUNTIFS(sales[Products],$AC163,sales[Date],BA$142)&gt;0,SUMIFS(sales[Amount],sales[Products],$AC163,sales[Date],BA$142),COUNTIFS(sales[Products],$AC163,sales[Date],BA$142),SUMIFS(sales[Boxes],sales[Products],$AC163,sales[Date],BA$142))</f>
        <v>0</v>
      </c>
      <c r="BB163" s="34">
        <f>CHOOSE($AC$141,COUNTIFS(sales[Products],$AC163,sales[Date],BB$142)&gt;0,SUMIFS(sales[Amount],sales[Products],$AC163,sales[Date],BB$142),COUNTIFS(sales[Products],$AC163,sales[Date],BB$142),SUMIFS(sales[Boxes],sales[Products],$AC163,sales[Date],BB$142))</f>
        <v>0</v>
      </c>
      <c r="BC163" s="34">
        <f>CHOOSE($AC$141,COUNTIFS(sales[Products],$AC163,sales[Date],BC$142)&gt;0,SUMIFS(sales[Amount],sales[Products],$AC163,sales[Date],BC$142),COUNTIFS(sales[Products],$AC163,sales[Date],BC$142),SUMIFS(sales[Boxes],sales[Products],$AC163,sales[Date],BC$142))</f>
        <v>0</v>
      </c>
      <c r="BD163" s="34">
        <f>CHOOSE($AC$141,COUNTIFS(sales[Products],$AC163,sales[Date],BD$142)&gt;0,SUMIFS(sales[Amount],sales[Products],$AC163,sales[Date],BD$142),COUNTIFS(sales[Products],$AC163,sales[Date],BD$142),SUMIFS(sales[Boxes],sales[Products],$AC163,sales[Date],BD$142))</f>
        <v>0</v>
      </c>
      <c r="BE163" s="34">
        <f>CHOOSE($AC$141,COUNTIFS(sales[Products],$AC163,sales[Date],BE$142)&gt;0,SUMIFS(sales[Amount],sales[Products],$AC163,sales[Date],BE$142),COUNTIFS(sales[Products],$AC163,sales[Date],BE$142),SUMIFS(sales[Boxes],sales[Products],$AC163,sales[Date],BE$142))</f>
        <v>0</v>
      </c>
    </row>
    <row r="164" spans="2:57" x14ac:dyDescent="0.3">
      <c r="J164" s="34" t="s">
        <v>200</v>
      </c>
      <c r="AC164" s="34" t="str">
        <v>Air Jordan 12</v>
      </c>
      <c r="AD164" s="34">
        <f>CHOOSE($AC$141,COUNTIFS(sales[Products],$AC164,sales[Date],AD$142)&gt;0,SUMIFS(sales[Amount],sales[Products],$AC164,sales[Date],AD$142),COUNTIFS(sales[Products],$AC164,sales[Date],AD$142),SUMIFS(sales[Boxes],sales[Products],$AC164,sales[Date],AD$142))</f>
        <v>0</v>
      </c>
      <c r="AE164" s="34">
        <f>CHOOSE($AC$141,COUNTIFS(sales[Products],$AC164,sales[Date],AE$142)&gt;0,SUMIFS(sales[Amount],sales[Products],$AC164,sales[Date],AE$142),COUNTIFS(sales[Products],$AC164,sales[Date],AE$142),SUMIFS(sales[Boxes],sales[Products],$AC164,sales[Date],AE$142))</f>
        <v>0</v>
      </c>
      <c r="AF164" s="34">
        <f>CHOOSE($AC$141,COUNTIFS(sales[Products],$AC164,sales[Date],AF$142)&gt;0,SUMIFS(sales[Amount],sales[Products],$AC164,sales[Date],AF$142),COUNTIFS(sales[Products],$AC164,sales[Date],AF$142),SUMIFS(sales[Boxes],sales[Products],$AC164,sales[Date],AF$142))</f>
        <v>0</v>
      </c>
      <c r="AG164" s="34">
        <f>CHOOSE($AC$141,COUNTIFS(sales[Products],$AC164,sales[Date],AG$142)&gt;0,SUMIFS(sales[Amount],sales[Products],$AC164,sales[Date],AG$142),COUNTIFS(sales[Products],$AC164,sales[Date],AG$142),SUMIFS(sales[Boxes],sales[Products],$AC164,sales[Date],AG$142))</f>
        <v>0</v>
      </c>
      <c r="AH164" s="34">
        <f>CHOOSE($AC$141,COUNTIFS(sales[Products],$AC164,sales[Date],AH$142)&gt;0,SUMIFS(sales[Amount],sales[Products],$AC164,sales[Date],AH$142),COUNTIFS(sales[Products],$AC164,sales[Date],AH$142),SUMIFS(sales[Boxes],sales[Products],$AC164,sales[Date],AH$142))</f>
        <v>700</v>
      </c>
      <c r="AI164" s="34">
        <f>CHOOSE($AC$141,COUNTIFS(sales[Products],$AC164,sales[Date],AI$142)&gt;0,SUMIFS(sales[Amount],sales[Products],$AC164,sales[Date],AI$142),COUNTIFS(sales[Products],$AC164,sales[Date],AI$142),SUMIFS(sales[Boxes],sales[Products],$AC164,sales[Date],AI$142))</f>
        <v>0</v>
      </c>
      <c r="AJ164" s="34">
        <f>CHOOSE($AC$141,COUNTIFS(sales[Products],$AC164,sales[Date],AJ$142)&gt;0,SUMIFS(sales[Amount],sales[Products],$AC164,sales[Date],AJ$142),COUNTIFS(sales[Products],$AC164,sales[Date],AJ$142),SUMIFS(sales[Boxes],sales[Products],$AC164,sales[Date],AJ$142))</f>
        <v>0</v>
      </c>
      <c r="AK164" s="34">
        <f>CHOOSE($AC$141,COUNTIFS(sales[Products],$AC164,sales[Date],AK$142)&gt;0,SUMIFS(sales[Amount],sales[Products],$AC164,sales[Date],AK$142),COUNTIFS(sales[Products],$AC164,sales[Date],AK$142),SUMIFS(sales[Boxes],sales[Products],$AC164,sales[Date],AK$142))</f>
        <v>0</v>
      </c>
      <c r="AL164" s="34">
        <f>CHOOSE($AC$141,COUNTIFS(sales[Products],$AC164,sales[Date],AL$142)&gt;0,SUMIFS(sales[Amount],sales[Products],$AC164,sales[Date],AL$142),COUNTIFS(sales[Products],$AC164,sales[Date],AL$142),SUMIFS(sales[Boxes],sales[Products],$AC164,sales[Date],AL$142))</f>
        <v>0</v>
      </c>
      <c r="AM164" s="34">
        <f>CHOOSE($AC$141,COUNTIFS(sales[Products],$AC164,sales[Date],AM$142)&gt;0,SUMIFS(sales[Amount],sales[Products],$AC164,sales[Date],AM$142),COUNTIFS(sales[Products],$AC164,sales[Date],AM$142),SUMIFS(sales[Boxes],sales[Products],$AC164,sales[Date],AM$142))</f>
        <v>0</v>
      </c>
      <c r="AN164" s="34">
        <f>CHOOSE($AC$141,COUNTIFS(sales[Products],$AC164,sales[Date],AN$142)&gt;0,SUMIFS(sales[Amount],sales[Products],$AC164,sales[Date],AN$142),COUNTIFS(sales[Products],$AC164,sales[Date],AN$142),SUMIFS(sales[Boxes],sales[Products],$AC164,sales[Date],AN$142))</f>
        <v>0</v>
      </c>
      <c r="AO164" s="34">
        <f>CHOOSE($AC$141,COUNTIFS(sales[Products],$AC164,sales[Date],AO$142)&gt;0,SUMIFS(sales[Amount],sales[Products],$AC164,sales[Date],AO$142),COUNTIFS(sales[Products],$AC164,sales[Date],AO$142),SUMIFS(sales[Boxes],sales[Products],$AC164,sales[Date],AO$142))</f>
        <v>0</v>
      </c>
      <c r="AP164" s="34">
        <f>CHOOSE($AC$141,COUNTIFS(sales[Products],$AC164,sales[Date],AP$142)&gt;0,SUMIFS(sales[Amount],sales[Products],$AC164,sales[Date],AP$142),COUNTIFS(sales[Products],$AC164,sales[Date],AP$142),SUMIFS(sales[Boxes],sales[Products],$AC164,sales[Date],AP$142))</f>
        <v>0</v>
      </c>
      <c r="AQ164" s="34">
        <f>CHOOSE($AC$141,COUNTIFS(sales[Products],$AC164,sales[Date],AQ$142)&gt;0,SUMIFS(sales[Amount],sales[Products],$AC164,sales[Date],AQ$142),COUNTIFS(sales[Products],$AC164,sales[Date],AQ$142),SUMIFS(sales[Boxes],sales[Products],$AC164,sales[Date],AQ$142))</f>
        <v>0</v>
      </c>
      <c r="AR164" s="34">
        <f>CHOOSE($AC$141,COUNTIFS(sales[Products],$AC164,sales[Date],AR$142)&gt;0,SUMIFS(sales[Amount],sales[Products],$AC164,sales[Date],AR$142),COUNTIFS(sales[Products],$AC164,sales[Date],AR$142),SUMIFS(sales[Boxes],sales[Products],$AC164,sales[Date],AR$142))</f>
        <v>0</v>
      </c>
      <c r="AS164" s="34">
        <f>CHOOSE($AC$141,COUNTIFS(sales[Products],$AC164,sales[Date],AS$142)&gt;0,SUMIFS(sales[Amount],sales[Products],$AC164,sales[Date],AS$142),COUNTIFS(sales[Products],$AC164,sales[Date],AS$142),SUMIFS(sales[Boxes],sales[Products],$AC164,sales[Date],AS$142))</f>
        <v>0</v>
      </c>
      <c r="AT164" s="34">
        <f>CHOOSE($AC$141,COUNTIFS(sales[Products],$AC164,sales[Date],AT$142)&gt;0,SUMIFS(sales[Amount],sales[Products],$AC164,sales[Date],AT$142),COUNTIFS(sales[Products],$AC164,sales[Date],AT$142),SUMIFS(sales[Boxes],sales[Products],$AC164,sales[Date],AT$142))</f>
        <v>23576</v>
      </c>
      <c r="AU164" s="34">
        <f>CHOOSE($AC$141,COUNTIFS(sales[Products],$AC164,sales[Date],AU$142)&gt;0,SUMIFS(sales[Amount],sales[Products],$AC164,sales[Date],AU$142),COUNTIFS(sales[Products],$AC164,sales[Date],AU$142),SUMIFS(sales[Boxes],sales[Products],$AC164,sales[Date],AU$142))</f>
        <v>2940</v>
      </c>
      <c r="AV164" s="34">
        <f>CHOOSE($AC$141,COUNTIFS(sales[Products],$AC164,sales[Date],AV$142)&gt;0,SUMIFS(sales[Amount],sales[Products],$AC164,sales[Date],AV$142),COUNTIFS(sales[Products],$AC164,sales[Date],AV$142),SUMIFS(sales[Boxes],sales[Products],$AC164,sales[Date],AV$142))</f>
        <v>31668</v>
      </c>
      <c r="AW164" s="34">
        <f>CHOOSE($AC$141,COUNTIFS(sales[Products],$AC164,sales[Date],AW$142)&gt;0,SUMIFS(sales[Amount],sales[Products],$AC164,sales[Date],AW$142),COUNTIFS(sales[Products],$AC164,sales[Date],AW$142),SUMIFS(sales[Boxes],sales[Products],$AC164,sales[Date],AW$142))</f>
        <v>0</v>
      </c>
      <c r="AX164" s="34">
        <f>CHOOSE($AC$141,COUNTIFS(sales[Products],$AC164,sales[Date],AX$142)&gt;0,SUMIFS(sales[Amount],sales[Products],$AC164,sales[Date],AX$142),COUNTIFS(sales[Products],$AC164,sales[Date],AX$142),SUMIFS(sales[Boxes],sales[Products],$AC164,sales[Date],AX$142))</f>
        <v>66612</v>
      </c>
      <c r="AY164" s="34">
        <f>CHOOSE($AC$141,COUNTIFS(sales[Products],$AC164,sales[Date],AY$142)&gt;0,SUMIFS(sales[Amount],sales[Products],$AC164,sales[Date],AY$142),COUNTIFS(sales[Products],$AC164,sales[Date],AY$142),SUMIFS(sales[Boxes],sales[Products],$AC164,sales[Date],AY$142))</f>
        <v>0</v>
      </c>
      <c r="AZ164" s="34">
        <f>CHOOSE($AC$141,COUNTIFS(sales[Products],$AC164,sales[Date],AZ$142)&gt;0,SUMIFS(sales[Amount],sales[Products],$AC164,sales[Date],AZ$142),COUNTIFS(sales[Products],$AC164,sales[Date],AZ$142),SUMIFS(sales[Boxes],sales[Products],$AC164,sales[Date],AZ$142))</f>
        <v>0</v>
      </c>
      <c r="BA164" s="34">
        <f>CHOOSE($AC$141,COUNTIFS(sales[Products],$AC164,sales[Date],BA$142)&gt;0,SUMIFS(sales[Amount],sales[Products],$AC164,sales[Date],BA$142),COUNTIFS(sales[Products],$AC164,sales[Date],BA$142),SUMIFS(sales[Boxes],sales[Products],$AC164,sales[Date],BA$142))</f>
        <v>4928</v>
      </c>
      <c r="BB164" s="34">
        <f>CHOOSE($AC$141,COUNTIFS(sales[Products],$AC164,sales[Date],BB$142)&gt;0,SUMIFS(sales[Amount],sales[Products],$AC164,sales[Date],BB$142),COUNTIFS(sales[Products],$AC164,sales[Date],BB$142),SUMIFS(sales[Boxes],sales[Products],$AC164,sales[Date],BB$142))</f>
        <v>26040</v>
      </c>
      <c r="BC164" s="34">
        <f>CHOOSE($AC$141,COUNTIFS(sales[Products],$AC164,sales[Date],BC$142)&gt;0,SUMIFS(sales[Amount],sales[Products],$AC164,sales[Date],BC$142),COUNTIFS(sales[Products],$AC164,sales[Date],BC$142),SUMIFS(sales[Boxes],sales[Products],$AC164,sales[Date],BC$142))</f>
        <v>67676</v>
      </c>
      <c r="BD164" s="34">
        <f>CHOOSE($AC$141,COUNTIFS(sales[Products],$AC164,sales[Date],BD$142)&gt;0,SUMIFS(sales[Amount],sales[Products],$AC164,sales[Date],BD$142),COUNTIFS(sales[Products],$AC164,sales[Date],BD$142),SUMIFS(sales[Boxes],sales[Products],$AC164,sales[Date],BD$142))</f>
        <v>0</v>
      </c>
      <c r="BE164" s="34">
        <f>CHOOSE($AC$141,COUNTIFS(sales[Products],$AC164,sales[Date],BE$142)&gt;0,SUMIFS(sales[Amount],sales[Products],$AC164,sales[Date],BE$142),COUNTIFS(sales[Products],$AC164,sales[Date],BE$142),SUMIFS(sales[Boxes],sales[Products],$AC164,sales[Date],BE$142))</f>
        <v>0</v>
      </c>
    </row>
    <row r="165" spans="2:57" x14ac:dyDescent="0.3">
      <c r="J165" s="34" t="s">
        <v>115</v>
      </c>
    </row>
    <row r="166" spans="2:57" x14ac:dyDescent="0.3">
      <c r="J166" s="34" t="s">
        <v>160</v>
      </c>
    </row>
    <row r="167" spans="2:57" x14ac:dyDescent="0.3">
      <c r="J167" s="34" t="s">
        <v>10</v>
      </c>
    </row>
  </sheetData>
  <mergeCells count="12">
    <mergeCell ref="B65:D65"/>
    <mergeCell ref="C19:D19"/>
    <mergeCell ref="C27:D27"/>
    <mergeCell ref="H18:J18"/>
    <mergeCell ref="F3:G3"/>
    <mergeCell ref="N127:O127"/>
    <mergeCell ref="V65:W65"/>
    <mergeCell ref="V66:W66"/>
    <mergeCell ref="F65:H65"/>
    <mergeCell ref="K3:L3"/>
    <mergeCell ref="G13:K15"/>
    <mergeCell ref="I39:I40"/>
  </mergeCells>
  <conditionalFormatting sqref="I98:I102">
    <cfRule type="dataBar" priority="1">
      <dataBar showValue="0">
        <cfvo type="min"/>
        <cfvo type="max"/>
        <color rgb="FF25FB34"/>
      </dataBar>
      <extLst>
        <ext xmlns:x14="http://schemas.microsoft.com/office/spreadsheetml/2009/9/main" uri="{B025F937-C7B1-47D3-B67F-A62EFF666E3E}">
          <x14:id>{33BC3F94-D263-41D9-9D4E-E84425D66B2D}</x14:id>
        </ext>
      </extLst>
    </cfRule>
  </conditionalFormatting>
  <pageMargins left="0.7" right="0.7" top="0.75" bottom="0.75" header="0.3" footer="0.3"/>
  <pageSetup orientation="portrait" r:id="rId12"/>
  <ignoredErrors>
    <ignoredError sqref="K70" numberStoredAsText="1"/>
  </ignoredErrors>
  <drawing r:id="rId13"/>
  <extLst>
    <ext xmlns:x14="http://schemas.microsoft.com/office/spreadsheetml/2009/9/main" uri="{78C0D931-6437-407d-A8EE-F0AAD7539E65}">
      <x14:conditionalFormattings>
        <x14:conditionalFormatting xmlns:xm="http://schemas.microsoft.com/office/excel/2006/main">
          <x14:cfRule type="dataBar" id="{33BC3F94-D263-41D9-9D4E-E84425D66B2D}">
            <x14:dataBar minLength="0" maxLength="100" gradient="0">
              <x14:cfvo type="autoMin"/>
              <x14:cfvo type="autoMax"/>
              <x14:negativeFillColor rgb="FFFF0000"/>
              <x14:axisColor rgb="FF000000"/>
            </x14:dataBar>
          </x14:cfRule>
          <xm:sqref>I98:I102</xm:sqref>
        </x14:conditionalFormatting>
      </x14:conditionalFormattings>
    </ext>
    <ext xmlns:x14="http://schemas.microsoft.com/office/spreadsheetml/2009/9/main" uri="{A8765BA9-456A-4dab-B4F3-ACF838C121DE}">
      <x14:slicerList>
        <x14:slicer r:id="rId14"/>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92548-393A-474A-9B19-6EE238D5C76A}">
  <sheetPr>
    <tabColor theme="9"/>
  </sheetPr>
  <dimension ref="D1:V36"/>
  <sheetViews>
    <sheetView zoomScaleNormal="100" workbookViewId="0">
      <selection activeCell="D31" sqref="D31"/>
    </sheetView>
  </sheetViews>
  <sheetFormatPr defaultRowHeight="14.4" x14ac:dyDescent="0.3"/>
  <cols>
    <col min="1" max="1" width="1.5546875" style="9" customWidth="1"/>
    <col min="2" max="2" width="13.88671875" style="9" customWidth="1"/>
    <col min="3" max="3" width="8.88671875" style="9"/>
    <col min="4" max="4" width="7.88671875" style="9" customWidth="1"/>
    <col min="5" max="5" width="4" style="9" customWidth="1"/>
    <col min="6" max="6" width="12.44140625" style="9" customWidth="1"/>
    <col min="7" max="7" width="10.77734375" style="9" customWidth="1"/>
    <col min="8" max="8" width="4" style="9" customWidth="1"/>
    <col min="9" max="9" width="1" style="9" customWidth="1"/>
    <col min="10" max="10" width="18.21875" style="9" customWidth="1"/>
    <col min="11" max="11" width="17.33203125" style="9" customWidth="1"/>
    <col min="12" max="12" width="11.77734375" style="9" customWidth="1"/>
    <col min="13" max="13" width="9.5546875" style="9" customWidth="1"/>
    <col min="14" max="14" width="10.77734375" style="9" customWidth="1"/>
    <col min="15" max="15" width="3.44140625" style="9" customWidth="1"/>
    <col min="16" max="16" width="1" style="9" customWidth="1"/>
    <col min="17" max="17" width="18.88671875" style="9" customWidth="1"/>
    <col min="18" max="18" width="16.6640625" style="9" customWidth="1"/>
    <col min="19" max="19" width="8.77734375" style="9" customWidth="1"/>
    <col min="20" max="20" width="5.44140625" style="9" customWidth="1"/>
    <col min="21" max="21" width="8.5546875" style="9" customWidth="1"/>
    <col min="22" max="22" width="10.33203125" style="9" customWidth="1"/>
    <col min="23" max="16384" width="8.88671875" style="9"/>
  </cols>
  <sheetData>
    <row r="1" spans="4:22" x14ac:dyDescent="0.3">
      <c r="M1" s="61"/>
      <c r="N1" s="61"/>
      <c r="V1" s="133" t="s">
        <v>165</v>
      </c>
    </row>
    <row r="2" spans="4:22" x14ac:dyDescent="0.3">
      <c r="M2" s="61"/>
      <c r="N2" s="61"/>
    </row>
    <row r="3" spans="4:22" x14ac:dyDescent="0.3">
      <c r="M3" s="61"/>
      <c r="N3" s="61"/>
    </row>
    <row r="5" spans="4:22" ht="23.4" customHeight="1" x14ac:dyDescent="0.3">
      <c r="D5" s="37" t="s">
        <v>104</v>
      </c>
      <c r="F5" s="37" t="str">
        <f>Calcuations!AC75</f>
        <v>States Sales</v>
      </c>
    </row>
    <row r="7" spans="4:22" x14ac:dyDescent="0.3">
      <c r="D7" s="10">
        <f>Calcuations!H7</f>
        <v>0.38788886714928594</v>
      </c>
      <c r="G7" s="43" t="str">
        <f>Calcuations!AC68</f>
        <v>Texas</v>
      </c>
    </row>
    <row r="8" spans="4:22" x14ac:dyDescent="0.3">
      <c r="D8" s="16">
        <f>Calcuations!H7</f>
        <v>0.38788886714928594</v>
      </c>
      <c r="G8" s="42" t="str">
        <f>Calcuations!AD68</f>
        <v>$ 12.32mn</v>
      </c>
    </row>
    <row r="9" spans="4:22" x14ac:dyDescent="0.3">
      <c r="G9" s="32" t="str">
        <f>Calcuations!AE68</f>
        <v>$ 2.44mn</v>
      </c>
    </row>
    <row r="10" spans="4:22" x14ac:dyDescent="0.3">
      <c r="G10" s="41"/>
      <c r="V10" s="120"/>
    </row>
    <row r="11" spans="4:22" x14ac:dyDescent="0.3">
      <c r="D11" s="12">
        <f>Calcuations!H6</f>
        <v>0.5897572078907436</v>
      </c>
      <c r="G11" s="44" t="str">
        <f>Calcuations!AC69</f>
        <v>New York</v>
      </c>
    </row>
    <row r="12" spans="4:22" x14ac:dyDescent="0.3">
      <c r="D12" s="15">
        <f>Calcuations!H6</f>
        <v>0.5897572078907436</v>
      </c>
      <c r="G12" s="58" t="str">
        <f>Calcuations!AD69</f>
        <v>$ 13.00mn</v>
      </c>
      <c r="Q12" s="113" t="str">
        <f>Calcuations!L142</f>
        <v>Product✔️</v>
      </c>
      <c r="R12" s="126" t="str">
        <f>Calcuations!L143</f>
        <v>Sales</v>
      </c>
      <c r="S12" s="113" t="str">
        <f>Calcuations!X141</f>
        <v>Shipments</v>
      </c>
      <c r="T12" s="113" t="str">
        <f>Calcuations!L145</f>
        <v>Boxes</v>
      </c>
      <c r="U12" s="113" t="str">
        <f>Calcuations!$L$146</f>
        <v>Profit%</v>
      </c>
      <c r="V12" s="113" t="s">
        <v>115</v>
      </c>
    </row>
    <row r="13" spans="4:22" x14ac:dyDescent="0.3">
      <c r="G13" s="32" t="str">
        <f>Calcuations!AE69</f>
        <v>$ 2.31mn</v>
      </c>
      <c r="P13" s="134"/>
      <c r="Q13" s="121" t="str">
        <f>Calcuations!V142</f>
        <v>Nike Zoom Metcon Turbo 2</v>
      </c>
      <c r="R13" s="122">
        <f>Calcuations!W142</f>
        <v>3415692</v>
      </c>
      <c r="S13" s="127">
        <f>Calcuations!X142</f>
        <v>150</v>
      </c>
      <c r="T13" s="127">
        <f>Calcuations!Y142</f>
        <v>78133</v>
      </c>
      <c r="U13" s="125">
        <f>Calcuations!Z142</f>
        <v>0.27797317053176906</v>
      </c>
    </row>
    <row r="14" spans="4:22" x14ac:dyDescent="0.3">
      <c r="D14" s="12"/>
      <c r="G14" s="41"/>
      <c r="P14" s="134"/>
      <c r="Q14" s="121" t="str">
        <f>Calcuations!V143</f>
        <v>Nike MC Trainer</v>
      </c>
      <c r="R14" s="122">
        <f>Calcuations!W143</f>
        <v>3386460</v>
      </c>
      <c r="S14" s="127">
        <f>Calcuations!X143</f>
        <v>150</v>
      </c>
      <c r="T14" s="127">
        <f>Calcuations!Y143</f>
        <v>33485</v>
      </c>
      <c r="U14" s="125">
        <f>Calcuations!Z143</f>
        <v>0.93029025885437888</v>
      </c>
    </row>
    <row r="15" spans="4:22" x14ac:dyDescent="0.3">
      <c r="D15" s="14">
        <f>Calcuations!H8</f>
        <v>0.1333333333333333</v>
      </c>
      <c r="G15" s="44" t="str">
        <f>Calcuations!AC70</f>
        <v>Massachusetts</v>
      </c>
      <c r="P15" s="134"/>
      <c r="Q15" s="121" t="str">
        <f>Calcuations!V144</f>
        <v>Nike Legend Essential 3</v>
      </c>
      <c r="R15" s="122">
        <f>Calcuations!W144</f>
        <v>3550596</v>
      </c>
      <c r="S15" s="127">
        <f>Calcuations!X144</f>
        <v>150</v>
      </c>
      <c r="T15" s="127">
        <f>Calcuations!Y144</f>
        <v>44865</v>
      </c>
      <c r="U15" s="125">
        <f>Calcuations!Z144</f>
        <v>0.87478321836671935</v>
      </c>
    </row>
    <row r="16" spans="4:22" x14ac:dyDescent="0.3">
      <c r="D16" s="15">
        <f>Calcuations!H8</f>
        <v>0.1333333333333333</v>
      </c>
      <c r="G16" s="58" t="str">
        <f>Calcuations!AD70</f>
        <v>$ 12.19mn</v>
      </c>
      <c r="P16" s="134"/>
      <c r="Q16" s="121" t="str">
        <f>Calcuations!V145</f>
        <v>Nike In-Season</v>
      </c>
      <c r="R16" s="122">
        <f>Calcuations!W145</f>
        <v>3128412</v>
      </c>
      <c r="S16" s="127">
        <f>Calcuations!X145</f>
        <v>150</v>
      </c>
      <c r="T16" s="127">
        <f>Calcuations!Y145</f>
        <v>68474</v>
      </c>
      <c r="U16" s="125">
        <f>Calcuations!Z145</f>
        <v>0.86950504345335589</v>
      </c>
    </row>
    <row r="17" spans="4:21" x14ac:dyDescent="0.3">
      <c r="G17" s="32" t="str">
        <f>Calcuations!AE70</f>
        <v>$ 2.08mn</v>
      </c>
      <c r="P17" s="134"/>
      <c r="Q17" s="121" t="str">
        <f>Calcuations!V146</f>
        <v>Nike Zoom Fly 5 Premium</v>
      </c>
      <c r="R17" s="122">
        <f>Calcuations!W146</f>
        <v>3455340</v>
      </c>
      <c r="S17" s="127">
        <f>Calcuations!X146</f>
        <v>150</v>
      </c>
      <c r="T17" s="127">
        <f>Calcuations!Y146</f>
        <v>52824</v>
      </c>
      <c r="U17" s="125">
        <f>Calcuations!Z146</f>
        <v>0.49594199169980374</v>
      </c>
    </row>
    <row r="18" spans="4:21" x14ac:dyDescent="0.3">
      <c r="G18" s="41"/>
      <c r="J18" s="113" t="str">
        <f>Calcuations!Q107</f>
        <v>Sales person✔️</v>
      </c>
      <c r="K18" s="113" t="str">
        <f>Calcuations!Q108</f>
        <v>Sales</v>
      </c>
      <c r="L18" s="113" t="str">
        <f>Calcuations!Q109</f>
        <v>Profit</v>
      </c>
      <c r="M18" s="113" t="str">
        <f>Calcuations!Q110</f>
        <v>Profit%</v>
      </c>
      <c r="N18" s="113" t="s">
        <v>160</v>
      </c>
      <c r="P18" s="134"/>
      <c r="Q18" s="121" t="str">
        <f>Calcuations!V147</f>
        <v>Nike Zegama</v>
      </c>
      <c r="R18" s="122">
        <f>Calcuations!W147</f>
        <v>3269868</v>
      </c>
      <c r="S18" s="127">
        <f>Calcuations!X147</f>
        <v>150</v>
      </c>
      <c r="T18" s="127">
        <f>Calcuations!Y147</f>
        <v>59803</v>
      </c>
      <c r="U18" s="125">
        <f>Calcuations!Z147</f>
        <v>0.53607093032501607</v>
      </c>
    </row>
    <row r="19" spans="4:21" x14ac:dyDescent="0.3">
      <c r="D19" s="12">
        <f>Calcuations!H9</f>
        <v>0.40846294228653512</v>
      </c>
      <c r="G19" s="44" t="str">
        <f>Calcuations!AC71</f>
        <v>Illinois</v>
      </c>
      <c r="J19" s="121" t="str" cm="1">
        <f t="array" ref="J19:M27">_xlfn.ANCHORARRAY(Calcuations!I97)</f>
        <v>Andrew Lee</v>
      </c>
      <c r="K19" s="122">
        <v>557536</v>
      </c>
      <c r="L19" s="123">
        <v>376873.85159999999</v>
      </c>
      <c r="M19" s="124">
        <v>0.6759632590541238</v>
      </c>
      <c r="N19" s="117"/>
      <c r="P19" s="134"/>
      <c r="Q19" s="121" t="str">
        <f>Calcuations!V148</f>
        <v>Nike x Ambush Air</v>
      </c>
      <c r="R19" s="122">
        <f>Calcuations!W148</f>
        <v>4457628</v>
      </c>
      <c r="S19" s="127">
        <f>Calcuations!X148</f>
        <v>191</v>
      </c>
      <c r="T19" s="127">
        <f>Calcuations!Y148</f>
        <v>83280</v>
      </c>
      <c r="U19" s="125">
        <f>Calcuations!Z148</f>
        <v>0.83069097017516935</v>
      </c>
    </row>
    <row r="20" spans="4:21" x14ac:dyDescent="0.3">
      <c r="D20" s="15">
        <f>Calcuations!H9</f>
        <v>0.40846294228653512</v>
      </c>
      <c r="G20" s="58" t="str">
        <f>Calcuations!AD71</f>
        <v>$ 12.56mn</v>
      </c>
      <c r="J20" s="121" t="str">
        <v>Cynthia Hall</v>
      </c>
      <c r="K20" s="122">
        <v>531944</v>
      </c>
      <c r="L20" s="123">
        <v>406924.342</v>
      </c>
      <c r="M20" s="124">
        <v>0.7649759034785617</v>
      </c>
      <c r="N20" s="117"/>
      <c r="P20" s="134"/>
      <c r="Q20" s="121" t="str">
        <f>Calcuations!V149</f>
        <v>Nike Vomero 16 Premium</v>
      </c>
      <c r="R20" s="122">
        <f>Calcuations!W149</f>
        <v>3196536</v>
      </c>
      <c r="S20" s="127">
        <f>Calcuations!X149</f>
        <v>150</v>
      </c>
      <c r="T20" s="127">
        <f>Calcuations!Y149</f>
        <v>37036</v>
      </c>
      <c r="U20" s="125">
        <f>Calcuations!Z149</f>
        <v>0.58433945145620148</v>
      </c>
    </row>
    <row r="21" spans="4:21" x14ac:dyDescent="0.3">
      <c r="D21" s="13"/>
      <c r="G21" s="32" t="str">
        <f>Calcuations!AE71</f>
        <v>$ 2.44mn</v>
      </c>
      <c r="J21" s="121" t="str">
        <v>Edward Lewis</v>
      </c>
      <c r="K21" s="122">
        <v>565964</v>
      </c>
      <c r="L21" s="123">
        <v>405986.54120000009</v>
      </c>
      <c r="M21" s="124">
        <v>0.71733633446650336</v>
      </c>
      <c r="N21" s="117"/>
      <c r="P21" s="134"/>
      <c r="Q21" s="121" t="str">
        <f>Calcuations!V150</f>
        <v>Nike Rival Fly 3</v>
      </c>
      <c r="R21" s="122">
        <f>Calcuations!W150</f>
        <v>3092852</v>
      </c>
      <c r="S21" s="127">
        <f>Calcuations!X150</f>
        <v>150</v>
      </c>
      <c r="T21" s="127">
        <f>Calcuations!Y150</f>
        <v>30250</v>
      </c>
      <c r="U21" s="125">
        <f>Calcuations!Z150</f>
        <v>0.88969420457234938</v>
      </c>
    </row>
    <row r="22" spans="4:21" x14ac:dyDescent="0.3">
      <c r="G22" s="41"/>
      <c r="J22" s="121" t="str">
        <v>Evan Brown</v>
      </c>
      <c r="K22" s="122">
        <v>522648</v>
      </c>
      <c r="L22" s="123">
        <v>438345.00760000001</v>
      </c>
      <c r="M22" s="124">
        <v>0.83870024873337312</v>
      </c>
      <c r="N22" s="117"/>
      <c r="P22" s="134"/>
      <c r="Q22" s="121" t="str">
        <f>Calcuations!V151</f>
        <v>Nike Quest 5 Premium</v>
      </c>
      <c r="R22" s="122">
        <f>Calcuations!W151</f>
        <v>3260768</v>
      </c>
      <c r="S22" s="127">
        <f>Calcuations!X151</f>
        <v>149</v>
      </c>
      <c r="T22" s="127">
        <f>Calcuations!Y151</f>
        <v>28192</v>
      </c>
      <c r="U22" s="125">
        <f>Calcuations!Z151</f>
        <v>0.83723386883090112</v>
      </c>
    </row>
    <row r="23" spans="4:21" x14ac:dyDescent="0.3">
      <c r="D23" s="12">
        <f>Calcuations!H10</f>
        <v>0.38039401599355216</v>
      </c>
      <c r="G23" s="44" t="str">
        <f>Calcuations!AC72</f>
        <v>Florida</v>
      </c>
      <c r="J23" s="121" t="str">
        <v>James Smith</v>
      </c>
      <c r="K23" s="122">
        <v>435484</v>
      </c>
      <c r="L23" s="122">
        <v>314123.54200000002</v>
      </c>
      <c r="M23" s="124">
        <v>0.7213205123494778</v>
      </c>
      <c r="N23" s="118"/>
      <c r="P23" s="134"/>
      <c r="Q23" s="121" t="str">
        <f>Calcuations!V152</f>
        <v>Nike Juniper Trail 2</v>
      </c>
      <c r="R23" s="122">
        <f>Calcuations!W152</f>
        <v>3560088</v>
      </c>
      <c r="S23" s="127">
        <f>Calcuations!X152</f>
        <v>150</v>
      </c>
      <c r="T23" s="127">
        <f>Calcuations!Y152</f>
        <v>48268</v>
      </c>
      <c r="U23" s="125">
        <f>Calcuations!Z152</f>
        <v>0.8481493715885674</v>
      </c>
    </row>
    <row r="24" spans="4:21" x14ac:dyDescent="0.3">
      <c r="D24" s="16">
        <f>Calcuations!H10</f>
        <v>0.38039401599355216</v>
      </c>
      <c r="G24" s="58" t="str">
        <f>Calcuations!AD72</f>
        <v>$ 12.24mn</v>
      </c>
      <c r="J24" s="121" t="str">
        <v>John Williams</v>
      </c>
      <c r="K24" s="122">
        <v>474712</v>
      </c>
      <c r="L24" s="122">
        <v>340247.93720000004</v>
      </c>
      <c r="M24" s="124">
        <v>0.71674602116651787</v>
      </c>
      <c r="N24" s="119"/>
      <c r="P24" s="134"/>
      <c r="Q24" s="121" t="str">
        <f>Calcuations!V153</f>
        <v>Nike Jordan 1 Retro</v>
      </c>
      <c r="R24" s="122">
        <f>Calcuations!W153</f>
        <v>3612056</v>
      </c>
      <c r="S24" s="127">
        <f>Calcuations!X153</f>
        <v>150</v>
      </c>
      <c r="T24" s="127">
        <f>Calcuations!Y153</f>
        <v>50792</v>
      </c>
      <c r="U24" s="125">
        <f>Calcuations!Z153</f>
        <v>0.71765035580843684</v>
      </c>
    </row>
    <row r="25" spans="4:21" x14ac:dyDescent="0.3">
      <c r="G25" s="32" t="str">
        <f>Calcuations!AE72</f>
        <v>$ 2.30mn</v>
      </c>
      <c r="J25" s="121" t="str">
        <v>Matthew Moore</v>
      </c>
      <c r="K25" s="122">
        <v>495516</v>
      </c>
      <c r="L25" s="122">
        <v>350301.74</v>
      </c>
      <c r="M25" s="124">
        <v>0.70694334794436509</v>
      </c>
      <c r="N25" s="119"/>
      <c r="P25" s="134"/>
      <c r="Q25" s="121" t="str">
        <f>Calcuations!V154</f>
        <v>Nike Invincible 3</v>
      </c>
      <c r="R25" s="122">
        <f>Calcuations!W154</f>
        <v>3529988</v>
      </c>
      <c r="S25" s="127">
        <f>Calcuations!X154</f>
        <v>150</v>
      </c>
      <c r="T25" s="127">
        <f>Calcuations!Y154</f>
        <v>31503</v>
      </c>
      <c r="U25" s="125">
        <f>Calcuations!Z154</f>
        <v>0.6712753405394013</v>
      </c>
    </row>
    <row r="26" spans="4:21" x14ac:dyDescent="0.3">
      <c r="G26" s="41"/>
      <c r="J26" s="61" t="str">
        <v>Patrick Rivera</v>
      </c>
      <c r="K26" s="61">
        <v>705068</v>
      </c>
      <c r="L26" s="67">
        <v>591662.07200000004</v>
      </c>
      <c r="M26" s="66">
        <v>0.83915604168675939</v>
      </c>
      <c r="N26" s="66"/>
      <c r="P26" s="134"/>
      <c r="Q26" s="121" t="str">
        <f>Calcuations!V155</f>
        <v>Nike E-Series</v>
      </c>
      <c r="R26" s="122">
        <f>Calcuations!W155</f>
        <v>3500756</v>
      </c>
      <c r="S26" s="127">
        <f>Calcuations!X155</f>
        <v>150</v>
      </c>
      <c r="T26" s="127">
        <f>Calcuations!Y155</f>
        <v>44346</v>
      </c>
      <c r="U26" s="125">
        <f>Calcuations!Z155</f>
        <v>0.91925703933664615</v>
      </c>
    </row>
    <row r="27" spans="4:21" x14ac:dyDescent="0.3">
      <c r="D27" s="12">
        <f>Calcuations!H11</f>
        <v>-5.4001810470085676E-3</v>
      </c>
      <c r="G27" s="32" t="str">
        <f>Calcuations!AC73</f>
        <v>California</v>
      </c>
      <c r="J27" s="61" t="str">
        <v>Robert Johnson</v>
      </c>
      <c r="K27" s="61">
        <v>503216</v>
      </c>
      <c r="L27" s="67">
        <v>370605.01160000003</v>
      </c>
      <c r="M27" s="66">
        <v>0.73647302867953335</v>
      </c>
      <c r="N27" s="66"/>
      <c r="P27" s="134"/>
      <c r="Q27" s="121" t="str">
        <f>Calcuations!V156</f>
        <v>Nike Dunk Low</v>
      </c>
      <c r="R27" s="122">
        <f>Calcuations!W156</f>
        <v>3445568</v>
      </c>
      <c r="S27" s="127">
        <f>Calcuations!X156</f>
        <v>150</v>
      </c>
      <c r="T27" s="127">
        <f>Calcuations!Y156</f>
        <v>69818</v>
      </c>
      <c r="U27" s="125">
        <f>Calcuations!Z156</f>
        <v>0.94360365037056293</v>
      </c>
    </row>
    <row r="28" spans="4:21" x14ac:dyDescent="0.3">
      <c r="D28" s="17">
        <f>Calcuations!H11</f>
        <v>-5.4001810470085676E-3</v>
      </c>
      <c r="G28" s="32" t="str">
        <f>Calcuations!AD73</f>
        <v>$ 12.22mn</v>
      </c>
      <c r="P28" s="134"/>
      <c r="Q28" s="121" t="str">
        <f>Calcuations!V157</f>
        <v>Nike Air Pegasus</v>
      </c>
      <c r="R28" s="122">
        <f>Calcuations!W157</f>
        <v>3255448</v>
      </c>
      <c r="S28" s="127">
        <f>Calcuations!X157</f>
        <v>150</v>
      </c>
      <c r="T28" s="127">
        <f>Calcuations!Y157</f>
        <v>88635</v>
      </c>
      <c r="U28" s="125">
        <f>Calcuations!Z157</f>
        <v>0.49258204462181537</v>
      </c>
    </row>
    <row r="29" spans="4:21" x14ac:dyDescent="0.3">
      <c r="G29" s="32" t="str">
        <f>Calcuations!AE73</f>
        <v>$ 1.92mn</v>
      </c>
      <c r="J29" s="61"/>
      <c r="K29" s="60"/>
      <c r="L29" s="64"/>
      <c r="M29" s="65"/>
      <c r="P29" s="134"/>
      <c r="Q29" s="121" t="str">
        <f>Calcuations!V158</f>
        <v>Nike Air More Uptempo</v>
      </c>
      <c r="R29" s="122">
        <f>Calcuations!W158</f>
        <v>3564148</v>
      </c>
      <c r="S29" s="127">
        <f>Calcuations!X158</f>
        <v>150</v>
      </c>
      <c r="T29" s="127">
        <f>Calcuations!Y158</f>
        <v>33718</v>
      </c>
      <c r="U29" s="125">
        <f>Calcuations!Z158</f>
        <v>0.76988325984218386</v>
      </c>
    </row>
    <row r="30" spans="4:21" x14ac:dyDescent="0.3">
      <c r="J30" s="61"/>
      <c r="K30" s="60"/>
      <c r="L30" s="64"/>
      <c r="M30" s="65"/>
      <c r="P30" s="134"/>
      <c r="Q30" s="121" t="str">
        <f>Calcuations!V159</f>
        <v>Nike Air Max 270</v>
      </c>
      <c r="R30" s="122">
        <f>Calcuations!W159</f>
        <v>2677696</v>
      </c>
      <c r="S30" s="127">
        <f>Calcuations!X159</f>
        <v>109</v>
      </c>
      <c r="T30" s="127">
        <f>Calcuations!Y159</f>
        <v>52424</v>
      </c>
      <c r="U30" s="125">
        <f>Calcuations!Z159</f>
        <v>0.92959742106646914</v>
      </c>
    </row>
    <row r="31" spans="4:21" ht="18" x14ac:dyDescent="0.35">
      <c r="F31" s="128" t="s">
        <v>122</v>
      </c>
      <c r="G31" s="131" t="s">
        <v>115</v>
      </c>
      <c r="J31" s="128" t="s">
        <v>172</v>
      </c>
      <c r="K31" s="130" t="s">
        <v>76</v>
      </c>
      <c r="L31" s="128" t="s">
        <v>122</v>
      </c>
      <c r="M31" s="164" t="s">
        <v>164</v>
      </c>
      <c r="N31" s="164"/>
      <c r="P31" s="134"/>
      <c r="Q31" s="121" t="str">
        <f>Calcuations!V160</f>
        <v>Nike Air Max</v>
      </c>
      <c r="R31" s="122">
        <f>Calcuations!W160</f>
        <v>3512964</v>
      </c>
      <c r="S31" s="127">
        <f>Calcuations!X160</f>
        <v>150</v>
      </c>
      <c r="T31" s="127">
        <f>Calcuations!Y160</f>
        <v>36810</v>
      </c>
      <c r="U31" s="125">
        <f>Calcuations!Z160</f>
        <v>0.6317076178406611</v>
      </c>
    </row>
    <row r="32" spans="4:21" x14ac:dyDescent="0.3">
      <c r="P32" s="134"/>
      <c r="Q32" s="121" t="str">
        <f>Calcuations!V161</f>
        <v>Nike Air Force 1</v>
      </c>
      <c r="R32" s="122">
        <f>Calcuations!W161</f>
        <v>3280732</v>
      </c>
      <c r="S32" s="127">
        <f>Calcuations!X161</f>
        <v>150</v>
      </c>
      <c r="T32" s="127">
        <f>Calcuations!Y161</f>
        <v>30224</v>
      </c>
      <c r="U32" s="125">
        <f>Calcuations!Z161</f>
        <v>0.93126679680022628</v>
      </c>
    </row>
    <row r="33" spans="16:22" x14ac:dyDescent="0.3">
      <c r="P33" s="134"/>
      <c r="Q33" s="121" t="str">
        <f>Calcuations!V162</f>
        <v>Air Jordan 5</v>
      </c>
      <c r="R33" s="122">
        <f>Calcuations!W162</f>
        <v>3257800</v>
      </c>
      <c r="S33" s="127">
        <f>Calcuations!X162</f>
        <v>150</v>
      </c>
      <c r="T33" s="127">
        <f>Calcuations!Y162</f>
        <v>45642</v>
      </c>
      <c r="U33" s="125">
        <f>Calcuations!Z162</f>
        <v>0.25194642151144919</v>
      </c>
    </row>
    <row r="34" spans="16:22" x14ac:dyDescent="0.3">
      <c r="P34" s="134"/>
      <c r="Q34" s="121" t="str">
        <f>Calcuations!V163</f>
        <v>Air Jordan 12</v>
      </c>
      <c r="R34" s="122">
        <f>Calcuations!W163</f>
        <v>3114580</v>
      </c>
      <c r="S34" s="127">
        <f>Calcuations!X163</f>
        <v>150</v>
      </c>
      <c r="T34" s="127">
        <f>Calcuations!Y163</f>
        <v>46033</v>
      </c>
      <c r="U34" s="125">
        <f>Calcuations!Z163</f>
        <v>0.63947236044667333</v>
      </c>
    </row>
    <row r="35" spans="16:22" ht="5.4" customHeight="1" x14ac:dyDescent="0.3">
      <c r="Q35" s="121"/>
      <c r="R35" s="122"/>
      <c r="S35" s="127"/>
      <c r="T35" s="127"/>
      <c r="U35" s="125"/>
    </row>
    <row r="36" spans="16:22" ht="18" x14ac:dyDescent="0.35">
      <c r="Q36" s="128" t="s">
        <v>122</v>
      </c>
      <c r="R36" s="132" t="s">
        <v>0</v>
      </c>
      <c r="S36" s="139" t="s">
        <v>213</v>
      </c>
      <c r="T36" s="139"/>
      <c r="U36" s="129"/>
      <c r="V36" s="132" t="s">
        <v>153</v>
      </c>
    </row>
  </sheetData>
  <mergeCells count="1">
    <mergeCell ref="M31:N31"/>
  </mergeCells>
  <conditionalFormatting sqref="D8">
    <cfRule type="cellIs" dxfId="17" priority="31" operator="lessThanOrEqual">
      <formula>0</formula>
    </cfRule>
    <cfRule type="cellIs" dxfId="16" priority="32" operator="greaterThanOrEqual">
      <formula>0</formula>
    </cfRule>
  </conditionalFormatting>
  <conditionalFormatting sqref="D11">
    <cfRule type="iconSet" priority="49">
      <iconSet iconSet="3Arrows" showValue="0">
        <cfvo type="percent" val="0"/>
        <cfvo type="num" val="0"/>
        <cfvo type="num" val="0"/>
      </iconSet>
    </cfRule>
  </conditionalFormatting>
  <conditionalFormatting sqref="D12">
    <cfRule type="cellIs" dxfId="15" priority="33" operator="lessThanOrEqual">
      <formula>0</formula>
    </cfRule>
    <cfRule type="cellIs" dxfId="14" priority="34" operator="greaterThanOrEqual">
      <formula>0</formula>
    </cfRule>
  </conditionalFormatting>
  <conditionalFormatting sqref="D15">
    <cfRule type="iconSet" priority="48">
      <iconSet iconSet="3Arrows" showValue="0">
        <cfvo type="percent" val="0"/>
        <cfvo type="num" val="0"/>
        <cfvo type="num" val="0"/>
      </iconSet>
    </cfRule>
  </conditionalFormatting>
  <conditionalFormatting sqref="D16">
    <cfRule type="cellIs" dxfId="13" priority="42" operator="greaterThanOrEqual">
      <formula>0</formula>
    </cfRule>
    <cfRule type="cellIs" dxfId="12" priority="43" operator="lessThanOrEqual">
      <formula>0</formula>
    </cfRule>
  </conditionalFormatting>
  <conditionalFormatting sqref="D20">
    <cfRule type="cellIs" dxfId="11" priority="41" operator="greaterThanOrEqual">
      <formula>0</formula>
    </cfRule>
    <cfRule type="cellIs" dxfId="10" priority="44" operator="lessThanOrEqual">
      <formula>0</formula>
    </cfRule>
  </conditionalFormatting>
  <conditionalFormatting sqref="D23">
    <cfRule type="iconSet" priority="46">
      <iconSet iconSet="3Arrows" showValue="0">
        <cfvo type="percent" val="0"/>
        <cfvo type="num" val="0"/>
        <cfvo type="num" val="0"/>
      </iconSet>
    </cfRule>
  </conditionalFormatting>
  <conditionalFormatting sqref="D24">
    <cfRule type="cellIs" dxfId="9" priority="37" operator="lessThanOrEqual">
      <formula>0</formula>
    </cfRule>
    <cfRule type="cellIs" dxfId="8" priority="38" operator="greaterThanOrEqual">
      <formula>0</formula>
    </cfRule>
  </conditionalFormatting>
  <conditionalFormatting sqref="D27">
    <cfRule type="iconSet" priority="45">
      <iconSet iconSet="3Arrows" showValue="0">
        <cfvo type="percent" val="0"/>
        <cfvo type="num" val="0"/>
        <cfvo type="num" val="0"/>
      </iconSet>
    </cfRule>
  </conditionalFormatting>
  <conditionalFormatting sqref="D28">
    <cfRule type="cellIs" dxfId="7" priority="39" operator="lessThanOrEqual">
      <formula>0</formula>
    </cfRule>
    <cfRule type="cellIs" dxfId="6" priority="40" operator="greaterThanOrEqual">
      <formula>0</formula>
    </cfRule>
  </conditionalFormatting>
  <conditionalFormatting sqref="I19:I30">
    <cfRule type="expression" dxfId="5" priority="21">
      <formula>$J19&lt;&gt;""</formula>
    </cfRule>
  </conditionalFormatting>
  <conditionalFormatting sqref="J19:M30">
    <cfRule type="expression" dxfId="4" priority="16">
      <formula>AND($J19&lt;&gt;"",MOD(ROW(),2)=0)</formula>
    </cfRule>
  </conditionalFormatting>
  <conditionalFormatting sqref="K19:K30">
    <cfRule type="dataBar" priority="27">
      <dataBar>
        <cfvo type="num" val="0"/>
        <cfvo type="num" val="max.number"/>
        <color rgb="FF25FB34"/>
      </dataBar>
      <extLst>
        <ext xmlns:x14="http://schemas.microsoft.com/office/spreadsheetml/2009/9/main" uri="{B025F937-C7B1-47D3-B67F-A62EFF666E3E}">
          <x14:id>{85732C6C-2E6B-4EE5-A731-65EA9E9FDB29}</x14:id>
        </ext>
      </extLst>
    </cfRule>
  </conditionalFormatting>
  <conditionalFormatting sqref="M19:M30">
    <cfRule type="expression" priority="25" stopIfTrue="1">
      <formula>profit.status.icon="Off"</formula>
    </cfRule>
    <cfRule type="iconSet" priority="26">
      <iconSet>
        <cfvo type="percent" val="0"/>
        <cfvo type="num" val="0.4"/>
        <cfvo type="num" val="0.6"/>
      </iconSet>
    </cfRule>
  </conditionalFormatting>
  <conditionalFormatting sqref="Q13">
    <cfRule type="expression" dxfId="3" priority="3">
      <formula>AND($J13&lt;&gt;"",MOD(ROW(),2)=0)</formula>
    </cfRule>
  </conditionalFormatting>
  <conditionalFormatting sqref="Q14">
    <cfRule type="expression" dxfId="2" priority="2">
      <formula>AND($Q$13&lt;&gt;"",MOD(ROW(),2)=0)</formula>
    </cfRule>
  </conditionalFormatting>
  <conditionalFormatting sqref="R13:R35">
    <cfRule type="dataBar" priority="5">
      <dataBar>
        <cfvo type="num" val="0"/>
        <cfvo type="num" val="Max.sales"/>
        <color rgb="FF63C384"/>
      </dataBar>
      <extLst>
        <ext xmlns:x14="http://schemas.microsoft.com/office/spreadsheetml/2009/9/main" uri="{B025F937-C7B1-47D3-B67F-A62EFF666E3E}">
          <x14:id>{5ABC38CC-F582-4157-889C-62C3B7D83798}</x14:id>
        </ext>
      </extLst>
    </cfRule>
  </conditionalFormatting>
  <conditionalFormatting sqref="R13:U14 Q15:U35">
    <cfRule type="expression" dxfId="1" priority="1">
      <formula>AND($Q$13&lt;&gt;"",MOD(ROW(),2)=0)</formula>
    </cfRule>
  </conditionalFormatting>
  <conditionalFormatting sqref="S13">
    <cfRule type="expression" dxfId="0" priority="9">
      <formula>AND($Q$13&lt;&gt;"",MOD(ROW(),2)=0)</formula>
    </cfRule>
  </conditionalFormatting>
  <conditionalFormatting sqref="U13:U35">
    <cfRule type="expression" priority="51" stopIfTrue="1">
      <formula>$V$36="Off"</formula>
    </cfRule>
    <cfRule type="iconSet" priority="52">
      <iconSet>
        <cfvo type="percent" val="0"/>
        <cfvo type="num" val="0.4"/>
        <cfvo type="num" val="0.6"/>
      </iconSet>
    </cfRule>
  </conditionalFormatting>
  <dataValidations count="3">
    <dataValidation type="list" allowBlank="1" showInputMessage="1" showErrorMessage="1" sqref="G31" xr:uid="{E58F53CA-6502-4E9C-9D59-CFFE1495E894}">
      <formula1>Sortoptionlist</formula1>
    </dataValidation>
    <dataValidation type="list" allowBlank="1" showInputMessage="1" showErrorMessage="1" sqref="R36" xr:uid="{2FA0D5B3-80BB-4D26-A086-A4A5632313D9}">
      <formula1>Prodict.table.sor</formula1>
    </dataValidation>
    <dataValidation type="list" allowBlank="1" showInputMessage="1" showErrorMessage="1" sqref="V36" xr:uid="{BE77F45C-432C-414B-B4D6-8830AACD75CD}">
      <formula1>"On,Off"</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iconSet" priority="50" id="{B5B5EBD1-62BC-41ED-A04E-2D248C9216BF}">
            <x14:iconSet showValue="0" custom="1">
              <x14:cfvo type="percent">
                <xm:f>0</xm:f>
              </x14:cfvo>
              <x14:cfvo type="num">
                <xm:f>0</xm:f>
              </x14:cfvo>
              <x14:cfvo type="num">
                <xm:f>0</xm:f>
              </x14:cfvo>
              <x14:cfIcon iconSet="3Arrows" iconId="0"/>
              <x14:cfIcon iconSet="3Arrows" iconId="1"/>
              <x14:cfIcon iconSet="3Arrows" iconId="2"/>
            </x14:iconSet>
          </x14:cfRule>
          <xm:sqref>D7</xm:sqref>
        </x14:conditionalFormatting>
        <x14:conditionalFormatting xmlns:xm="http://schemas.microsoft.com/office/excel/2006/main">
          <x14:cfRule type="iconSet" priority="47" id="{00000000-000E-0000-0300-000012000000}">
            <x14:iconSet iconSet="3Arrows" showValue="0" custom="1">
              <x14:cfvo type="percent">
                <xm:f>0</xm:f>
              </x14:cfvo>
              <x14:cfvo type="num">
                <xm:f>0</xm:f>
              </x14:cfvo>
              <x14:cfvo type="num">
                <xm:f>0</xm:f>
              </x14:cfvo>
              <x14:cfIcon iconSet="3Symbols2" iconId="2"/>
              <x14:cfIcon iconSet="3Arrows" iconId="1"/>
              <x14:cfIcon iconSet="3Symbols2" iconId="0"/>
            </x14:iconSet>
          </x14:cfRule>
          <xm:sqref>D19</xm:sqref>
        </x14:conditionalFormatting>
        <x14:conditionalFormatting xmlns:xm="http://schemas.microsoft.com/office/excel/2006/main">
          <x14:cfRule type="dataBar" id="{85732C6C-2E6B-4EE5-A731-65EA9E9FDB29}">
            <x14:dataBar minLength="0" maxLength="100" gradient="0">
              <x14:cfvo type="num">
                <xm:f>0</xm:f>
              </x14:cfvo>
              <x14:cfvo type="num">
                <xm:f>max.number</xm:f>
              </x14:cfvo>
              <x14:negativeFillColor rgb="FFFF0000"/>
              <x14:axisColor rgb="FF000000"/>
            </x14:dataBar>
          </x14:cfRule>
          <xm:sqref>K19:K30</xm:sqref>
        </x14:conditionalFormatting>
        <x14:conditionalFormatting xmlns:xm="http://schemas.microsoft.com/office/excel/2006/main">
          <x14:cfRule type="dataBar" id="{5ABC38CC-F582-4157-889C-62C3B7D83798}">
            <x14:dataBar minLength="0" maxLength="100" gradient="0" direction="leftToRight">
              <x14:cfvo type="num">
                <xm:f>0</xm:f>
              </x14:cfvo>
              <x14:cfvo type="num">
                <xm:f>Max.sales</xm:f>
              </x14:cfvo>
              <x14:negativeFillColor rgb="FFFF0000"/>
              <x14:axisColor rgb="FF000000"/>
            </x14:dataBar>
          </x14:cfRule>
          <xm:sqref>R13:R35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C6168BD-30CF-4EDE-B794-F6F01B5802B1}">
          <x14:formula1>
            <xm:f>Calcuations!$B$86:$B$89</xm:f>
          </x14:formula1>
          <xm:sqref>K31</xm:sqref>
        </x14:dataValidation>
        <x14:dataValidation type="list" allowBlank="1" showInputMessage="1" showErrorMessage="1" xr:uid="{D5796B47-1323-4DB2-BBEF-340CF2E71F2B}">
          <x14:formula1>
            <xm:f>Calcuations!$O$97:$O$100</xm:f>
          </x14:formula1>
          <xm:sqref>N18</xm:sqref>
        </x14:dataValidation>
        <x14:dataValidation type="list" allowBlank="1" showInputMessage="1" showErrorMessage="1" xr:uid="{7C7FB340-595B-4E30-AF4D-49EDC5A19222}">
          <x14:formula1>
            <xm:f>Calcuations!$O$107:$O$110</xm:f>
          </x14:formula1>
          <xm:sqref>M31</xm:sqref>
        </x14:dataValidation>
        <x14:dataValidation type="list" allowBlank="1" showInputMessage="1" showErrorMessage="1" xr:uid="{42488BB8-9BD6-440C-A2DE-275D27A735BC}">
          <x14:formula1>
            <xm:f>Calcuations!$J$164:$J$167</xm:f>
          </x14:formula1>
          <xm:sqref>V12</xm:sqref>
        </x14:dataValidation>
      </x14:dataValidations>
    </ext>
    <ext xmlns:x14="http://schemas.microsoft.com/office/spreadsheetml/2009/9/main" uri="{05C60535-1F16-4fd2-B633-F4F36F0B64E0}">
      <x14:sparklineGroups xmlns:xm="http://schemas.microsoft.com/office/excel/2006/main">
        <x14:sparklineGroup displayEmptyCellsAs="gap" xr2:uid="{E7838656-514C-4F6F-B8C3-669C50F95CB6}">
          <x14:colorSeries rgb="FF00FF00"/>
          <x14:colorNegative rgb="FFD00000"/>
          <x14:colorAxis rgb="FF000000"/>
          <x14:colorMarkers rgb="FFD00000"/>
          <x14:colorFirst rgb="FFD00000"/>
          <x14:colorLast rgb="FFD00000"/>
          <x14:colorHigh rgb="FFD00000"/>
          <x14:colorLow rgb="FFD00000"/>
          <x14:sparklines>
            <x14:sparkline>
              <xm:f>Calcuations!AD143:BE143</xm:f>
              <xm:sqref>V13</xm:sqref>
            </x14:sparkline>
            <x14:sparkline>
              <xm:f>Calcuations!AD144:BE144</xm:f>
              <xm:sqref>V14</xm:sqref>
            </x14:sparkline>
            <x14:sparkline>
              <xm:f>Calcuations!AD145:BE145</xm:f>
              <xm:sqref>V15</xm:sqref>
            </x14:sparkline>
            <x14:sparkline>
              <xm:f>Calcuations!AD146:BE146</xm:f>
              <xm:sqref>V16</xm:sqref>
            </x14:sparkline>
            <x14:sparkline>
              <xm:f>Calcuations!AD147:BE147</xm:f>
              <xm:sqref>V17</xm:sqref>
            </x14:sparkline>
            <x14:sparkline>
              <xm:f>Calcuations!AD148:BE148</xm:f>
              <xm:sqref>V18</xm:sqref>
            </x14:sparkline>
            <x14:sparkline>
              <xm:f>Calcuations!AD149:BE149</xm:f>
              <xm:sqref>V19</xm:sqref>
            </x14:sparkline>
            <x14:sparkline>
              <xm:f>Calcuations!AD150:BE150</xm:f>
              <xm:sqref>V20</xm:sqref>
            </x14:sparkline>
            <x14:sparkline>
              <xm:f>Calcuations!AD151:BE151</xm:f>
              <xm:sqref>V21</xm:sqref>
            </x14:sparkline>
            <x14:sparkline>
              <xm:f>Calcuations!AD152:BE152</xm:f>
              <xm:sqref>V22</xm:sqref>
            </x14:sparkline>
            <x14:sparkline>
              <xm:f>Calcuations!AD153:BE153</xm:f>
              <xm:sqref>V23</xm:sqref>
            </x14:sparkline>
            <x14:sparkline>
              <xm:f>Calcuations!AD154:BE154</xm:f>
              <xm:sqref>V24</xm:sqref>
            </x14:sparkline>
            <x14:sparkline>
              <xm:f>Calcuations!AD155:BE155</xm:f>
              <xm:sqref>V25</xm:sqref>
            </x14:sparkline>
            <x14:sparkline>
              <xm:f>Calcuations!AD156:BE156</xm:f>
              <xm:sqref>V26</xm:sqref>
            </x14:sparkline>
            <x14:sparkline>
              <xm:f>Calcuations!AD157:BE157</xm:f>
              <xm:sqref>V27</xm:sqref>
            </x14:sparkline>
            <x14:sparkline>
              <xm:f>Calcuations!AD158:BE158</xm:f>
              <xm:sqref>V28</xm:sqref>
            </x14:sparkline>
            <x14:sparkline>
              <xm:f>Calcuations!AD159:BE159</xm:f>
              <xm:sqref>V29</xm:sqref>
            </x14:sparkline>
            <x14:sparkline>
              <xm:f>Calcuations!AD160:BE160</xm:f>
              <xm:sqref>V30</xm:sqref>
            </x14:sparkline>
            <x14:sparkline>
              <xm:f>Calcuations!AD161:BE161</xm:f>
              <xm:sqref>V31</xm:sqref>
            </x14:sparkline>
            <x14:sparkline>
              <xm:f>Calcuations!AD162:BE162</xm:f>
              <xm:sqref>V32</xm:sqref>
            </x14:sparkline>
            <x14:sparkline>
              <xm:f>Calcuations!AD163:BE163</xm:f>
              <xm:sqref>V33</xm:sqref>
            </x14:sparkline>
            <x14:sparkline>
              <xm:f>Calcuations!AD164:BE164</xm:f>
              <xm:sqref>V34</xm:sqref>
            </x14:sparkline>
            <x14:sparkline>
              <xm:f>Calcuations!AD165:BE165</xm:f>
              <xm:sqref>V35</xm:sqref>
            </x14:sparkline>
          </x14:sparklines>
        </x14:sparklineGroup>
        <x14:sparklineGroup manualMax="0" manualMin="0" displayEmptyCellsAs="gap" xr2:uid="{2AFAD0B4-8A2F-4AF8-9E9D-4885CC49358C}">
          <x14:colorSeries rgb="FF25FB34"/>
          <x14:colorNegative rgb="FFD00000"/>
          <x14:colorAxis rgb="FF000000"/>
          <x14:colorMarkers rgb="FFD00000"/>
          <x14:colorFirst rgb="FFD00000"/>
          <x14:colorLast rgb="FFD00000"/>
          <x14:colorHigh rgb="FFD00000"/>
          <x14:colorLow rgb="FFD00000"/>
          <x14:sparklines>
            <x14:sparkline>
              <xm:f>Calcuations!S97:AT97</xm:f>
              <xm:sqref>N19</xm:sqref>
            </x14:sparkline>
            <x14:sparkline>
              <xm:f>Calcuations!S98:AT98</xm:f>
              <xm:sqref>N20</xm:sqref>
            </x14:sparkline>
            <x14:sparkline>
              <xm:f>Calcuations!S99:AT99</xm:f>
              <xm:sqref>N21</xm:sqref>
            </x14:sparkline>
            <x14:sparkline>
              <xm:f>Calcuations!S100:AT100</xm:f>
              <xm:sqref>N22</xm:sqref>
            </x14:sparkline>
            <x14:sparkline>
              <xm:f>Calcuations!S101:AT101</xm:f>
              <xm:sqref>N23</xm:sqref>
            </x14:sparkline>
            <x14:sparkline>
              <xm:f>Calcuations!S102:AT102</xm:f>
              <xm:sqref>N24</xm:sqref>
            </x14:sparkline>
            <x14:sparkline>
              <xm:f>Calcuations!S103:AT103</xm:f>
              <xm:sqref>N25</xm:sqref>
            </x14:sparkline>
            <x14:sparkline>
              <xm:f>Calcuations!S104:AT104</xm:f>
              <xm:sqref>N26</xm:sqref>
            </x14:sparkline>
            <x14:sparkline>
              <xm:f>Calcuations!S105:AT105</xm:f>
              <xm:sqref>N27</xm:sqref>
            </x14:sparkline>
            <x14:sparkline>
              <xm:f>Calcuations!S106:AT106</xm:f>
              <xm:sqref>N28</xm:sqref>
            </x14:sparkline>
            <x14:sparkline>
              <xm:f>Calcuations!S107:AT107</xm:f>
              <xm:sqref>N29</xm:sqref>
            </x14:sparkline>
            <x14:sparkline>
              <xm:f>Calcuations!S108:AT108</xm:f>
              <xm:sqref>N30</xm:sqref>
            </x14:sparkline>
          </x14:sparklines>
        </x14:sparklineGroup>
      </x14:sparklineGroups>
    </ex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12</vt:i4>
      </vt:variant>
    </vt:vector>
  </HeadingPairs>
  <TitlesOfParts>
    <vt:vector size="17" baseType="lpstr">
      <vt:lpstr>Journal</vt:lpstr>
      <vt:lpstr>Worksheet</vt:lpstr>
      <vt:lpstr>Items</vt:lpstr>
      <vt:lpstr>Calcuations</vt:lpstr>
      <vt:lpstr>Dashboard</vt:lpstr>
      <vt:lpstr>max.number</vt:lpstr>
      <vt:lpstr>Max.sales</vt:lpstr>
      <vt:lpstr>Prodict.table.sor</vt:lpstr>
      <vt:lpstr>Prodict.table.sort</vt:lpstr>
      <vt:lpstr>product.table.sort</vt:lpstr>
      <vt:lpstr>profit.status.icon</vt:lpstr>
      <vt:lpstr>Sales.date.trend</vt:lpstr>
      <vt:lpstr>Selected.team</vt:lpstr>
      <vt:lpstr>Sort.option.product</vt:lpstr>
      <vt:lpstr>Sortoptionlist</vt:lpstr>
      <vt:lpstr>States.map</vt:lpstr>
      <vt:lpstr>States.names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Jain</dc:creator>
  <cp:lastModifiedBy>Kunal Jain</cp:lastModifiedBy>
  <dcterms:created xsi:type="dcterms:W3CDTF">2023-06-09T06:25:20Z</dcterms:created>
  <dcterms:modified xsi:type="dcterms:W3CDTF">2023-06-18T12:37:59Z</dcterms:modified>
</cp:coreProperties>
</file>