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3"/>
  <workbookPr/>
  <mc:AlternateContent xmlns:mc="http://schemas.openxmlformats.org/markup-compatibility/2006">
    <mc:Choice Requires="x15">
      <x15ac:absPath xmlns:x15ac="http://schemas.microsoft.com/office/spreadsheetml/2010/11/ac" url="C:\Users\nmims.student.SVKMGRP\Documents\jasmin\"/>
    </mc:Choice>
  </mc:AlternateContent>
  <xr:revisionPtr revIDLastSave="1853" documentId="11_F1FA26944DE7ABB54B367EB4B7453BA2DAF6A630" xr6:coauthVersionLast="47" xr6:coauthVersionMax="47" xr10:uidLastSave="{69B2ACF0-1D62-454B-B912-62775FC7B9E5}"/>
  <bookViews>
    <workbookView xWindow="0" yWindow="0" windowWidth="28800" windowHeight="12300" firstSheet="1" activeTab="9" xr2:uid="{00000000-000D-0000-FFFF-FFFF00000000}"/>
  </bookViews>
  <sheets>
    <sheet name="question1" sheetId="1" r:id="rId1"/>
    <sheet name="question 2" sheetId="2" r:id="rId2"/>
    <sheet name="question 7" sheetId="3" r:id="rId3"/>
    <sheet name="question 8" sheetId="4" r:id="rId4"/>
    <sheet name="Special transactions" sheetId="5" r:id="rId5"/>
    <sheet name="working" sheetId="6" r:id="rId6"/>
    <sheet name="Ledger 1" sheetId="7" r:id="rId7"/>
    <sheet name="ledger sum22" sheetId="8" r:id="rId8"/>
    <sheet name="Trial Balance" sheetId="9" r:id="rId9"/>
    <sheet name="TB Q1" sheetId="10" r:id="rId10"/>
    <sheet name="Sheet2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0" l="1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23" i="10"/>
  <c r="E50" i="10"/>
  <c r="D50" i="10"/>
  <c r="Z22" i="2"/>
  <c r="Y22" i="2"/>
  <c r="S130" i="2"/>
  <c r="O130" i="2"/>
  <c r="S123" i="2"/>
  <c r="O123" i="2"/>
  <c r="S116" i="2"/>
  <c r="O116" i="2"/>
  <c r="O109" i="2"/>
  <c r="S109" i="2"/>
  <c r="O100" i="2"/>
  <c r="S100" i="2"/>
  <c r="S93" i="2"/>
  <c r="O93" i="2"/>
  <c r="S85" i="2"/>
  <c r="O85" i="2"/>
  <c r="S77" i="2"/>
  <c r="O77" i="2"/>
  <c r="S69" i="2"/>
  <c r="O69" i="2"/>
  <c r="O62" i="2"/>
  <c r="S62" i="2"/>
  <c r="S54" i="2"/>
  <c r="O54" i="2"/>
  <c r="O46" i="2"/>
  <c r="S46" i="2"/>
  <c r="S38" i="2"/>
  <c r="O38" i="2"/>
  <c r="S31" i="2"/>
  <c r="O31" i="2"/>
  <c r="S24" i="2"/>
  <c r="O24" i="2"/>
  <c r="S15" i="2"/>
  <c r="S17" i="2"/>
  <c r="O17" i="2"/>
  <c r="Z11" i="1"/>
  <c r="W11" i="1"/>
  <c r="N37" i="7"/>
  <c r="N39" i="7"/>
  <c r="R39" i="7"/>
  <c r="D40" i="7"/>
  <c r="H40" i="7"/>
  <c r="R26" i="7"/>
  <c r="R28" i="7"/>
  <c r="N28" i="7"/>
  <c r="H26" i="7"/>
  <c r="H28" i="7"/>
  <c r="D28" i="7"/>
  <c r="N12" i="7"/>
  <c r="R16" i="7"/>
  <c r="N16" i="7"/>
  <c r="D17" i="7"/>
  <c r="R7" i="7"/>
  <c r="L26" i="6"/>
  <c r="I27" i="6"/>
  <c r="I26" i="6"/>
  <c r="G116" i="5"/>
  <c r="G109" i="5"/>
  <c r="G108" i="5"/>
  <c r="N42" i="5"/>
  <c r="N43" i="5" s="1"/>
  <c r="N41" i="5"/>
  <c r="N44" i="5" s="1"/>
</calcChain>
</file>

<file path=xl/sharedStrings.xml><?xml version="1.0" encoding="utf-8"?>
<sst xmlns="http://schemas.openxmlformats.org/spreadsheetml/2006/main" count="1033" uniqueCount="438">
  <si>
    <t>PROBLEMS ON JOURNAL:</t>
  </si>
  <si>
    <t>Preparation of Ledger Accounts:</t>
  </si>
  <si>
    <t>Preparation of Trial Balance:</t>
  </si>
  <si>
    <t>JOURNAL ENTRIES  IN THE BOOK OF MAYURESH</t>
  </si>
  <si>
    <t>Dr</t>
  </si>
  <si>
    <t>Cash A/c</t>
  </si>
  <si>
    <t>Cr</t>
  </si>
  <si>
    <t>Debit Balances</t>
  </si>
  <si>
    <t>LF</t>
  </si>
  <si>
    <t>Amount(Rs.)</t>
  </si>
  <si>
    <t>Credit Balances</t>
  </si>
  <si>
    <t>DATE</t>
  </si>
  <si>
    <t>PARTICULARS</t>
  </si>
  <si>
    <t>DEBIT</t>
  </si>
  <si>
    <t>CREDIT</t>
  </si>
  <si>
    <t xml:space="preserve">Date </t>
  </si>
  <si>
    <t>Particulars</t>
  </si>
  <si>
    <t>JF</t>
  </si>
  <si>
    <t>Amount</t>
  </si>
  <si>
    <t>AMOUNT</t>
  </si>
  <si>
    <t>To Capital A/c</t>
  </si>
  <si>
    <t>By Bank of Maharashtra A/c</t>
  </si>
  <si>
    <t>Capital A/c</t>
  </si>
  <si>
    <t>To Goods A/c</t>
  </si>
  <si>
    <t>By Goods A/c</t>
  </si>
  <si>
    <t>Bank of Maharashtra A/c</t>
  </si>
  <si>
    <t>Goods A/c</t>
  </si>
  <si>
    <t>1. Shri Mayuresh invested in business Rs. 30000</t>
  </si>
  <si>
    <t>To  Commission A/c</t>
  </si>
  <si>
    <t>Rent A/c</t>
  </si>
  <si>
    <t>Commission A/c</t>
  </si>
  <si>
    <t xml:space="preserve">By Rent A/c </t>
  </si>
  <si>
    <t>Drawings A/c</t>
  </si>
  <si>
    <t>Mrinmati A/c</t>
  </si>
  <si>
    <t>CASH a/C-------DR</t>
  </si>
  <si>
    <t>By Drawings A/c</t>
  </si>
  <si>
    <t>TO CAPITAL a/C</t>
  </si>
  <si>
    <t>By Balance C/d</t>
  </si>
  <si>
    <t>( Being capital of Rs. 30000 brought in cash into the business by Mr. Mayuresh)</t>
  </si>
  <si>
    <t>Asset and Expenses are debited</t>
  </si>
  <si>
    <t>&amp;</t>
  </si>
  <si>
    <t>Liabilities and Incomes are Credited</t>
  </si>
  <si>
    <t>2. He opened an account with Bank of Maharashtra by depositing  Rs. 5000</t>
  </si>
  <si>
    <t>By Cash A/c</t>
  </si>
  <si>
    <t>To Balance C/d</t>
  </si>
  <si>
    <t>Bank of Maharashtra A/c -------Dr</t>
  </si>
  <si>
    <t>To Cash a/c</t>
  </si>
  <si>
    <t>(Being Cash deposited Rs. 5000 with Bank of Maharashtra)</t>
  </si>
  <si>
    <t>3. Purchased goods for cash Rs.7500</t>
  </si>
  <si>
    <t>To Cash A/c</t>
  </si>
  <si>
    <t>Goods A/c  or  Purchases a/c -----Dr</t>
  </si>
  <si>
    <t>( Being goods purchased worth Rs. 7500)</t>
  </si>
  <si>
    <t>4. Sold goods for cash. Rs.12500</t>
  </si>
  <si>
    <t>Cash a/c ------------Dr</t>
  </si>
  <si>
    <t>To Mrinmati</t>
  </si>
  <si>
    <t>To Goods a/c or Sales a/c</t>
  </si>
  <si>
    <t>( Being goods sold worth Rs. 12500)</t>
  </si>
  <si>
    <t>9 Deposited Rs.2000 into Bank</t>
  </si>
  <si>
    <t>Bank of Maharashtra A/c ------Dr</t>
  </si>
  <si>
    <t xml:space="preserve"> To Cash A/c</t>
  </si>
  <si>
    <t>By balance C/d</t>
  </si>
  <si>
    <t>( Being Cash deposited into Bank worth Rs.2000)</t>
  </si>
  <si>
    <t>10.  Paid Rs.300 for rent.</t>
  </si>
  <si>
    <t>Rent A/c ------- Dr</t>
  </si>
  <si>
    <t>To cash a/c</t>
  </si>
  <si>
    <t>( Being Rent paid worth Rs. 3000</t>
  </si>
  <si>
    <t>To balance C/d</t>
  </si>
  <si>
    <t>11. Received Rs. 500 as a commission</t>
  </si>
  <si>
    <t>To Commission a/c</t>
  </si>
  <si>
    <t>( Being Commission received of Rs.500)</t>
  </si>
  <si>
    <t>12. Miss Mrinmati returned goods of Rs. 1500</t>
  </si>
  <si>
    <t>Goods A/c or Sales Return A/c ---- Dr</t>
  </si>
  <si>
    <t>To Mrinmati A/c</t>
  </si>
  <si>
    <t>Drawing A/c</t>
  </si>
  <si>
    <t>( Being Goods returned from Miss Mrinmati of Rs. 1500)</t>
  </si>
  <si>
    <t>13. Withdrew Rs.1000 from business for personal use by Mayuresh</t>
  </si>
  <si>
    <t>Drawing A/c ----- Dr</t>
  </si>
  <si>
    <t>( Being Cash withdrew from business of Rs. 1000)</t>
  </si>
  <si>
    <t>JOURNAL ENTRIES  IN THE BOOK OF Mr. Bajaj</t>
  </si>
  <si>
    <t>preparation of Ledger Accounts:</t>
  </si>
  <si>
    <t>Trial Balance as on 31-05-21</t>
  </si>
  <si>
    <t>Sl No.</t>
  </si>
  <si>
    <t>Head of Accounts</t>
  </si>
  <si>
    <t>Debit (Rs.)</t>
  </si>
  <si>
    <t>Credit (Rs.)</t>
  </si>
  <si>
    <t>Cash A/c ----- Dr</t>
  </si>
  <si>
    <t>By Bank of Baroda A/c</t>
  </si>
  <si>
    <t>To Sales A/c</t>
  </si>
  <si>
    <t>By Purchases A/c</t>
  </si>
  <si>
    <t>Bank of Baroda A/c</t>
  </si>
  <si>
    <t>To Dividend A/c</t>
  </si>
  <si>
    <t>By Live stock A/c</t>
  </si>
  <si>
    <t>Purchases A/c</t>
  </si>
  <si>
    <t>( Being capital Received worth Rs. 50000)</t>
  </si>
  <si>
    <t>To Rajnikant A/c</t>
  </si>
  <si>
    <t>By cartage A/c</t>
  </si>
  <si>
    <t>Sales A/c</t>
  </si>
  <si>
    <t>By Prning &amp; Stationary A/c</t>
  </si>
  <si>
    <t>Rahul A/c</t>
  </si>
  <si>
    <t>Bank of Baroda A/c ---- Dr</t>
  </si>
  <si>
    <t>By Postage &amp; Telegram A/c</t>
  </si>
  <si>
    <t>Machinery A/c</t>
  </si>
  <si>
    <t>To cash A/c</t>
  </si>
  <si>
    <t>By Vidya A/c</t>
  </si>
  <si>
    <t>Livestock A/c</t>
  </si>
  <si>
    <t>By Prakash A/c</t>
  </si>
  <si>
    <t>Cartage A/c</t>
  </si>
  <si>
    <t>( Being current A/c opened with Bank of Baroda and deposited Rs.2500)</t>
  </si>
  <si>
    <t>By Balance c/d</t>
  </si>
  <si>
    <t>Printing &amp; Stationary A/c</t>
  </si>
  <si>
    <t>Postage &amp; Telegram A/c</t>
  </si>
  <si>
    <t>Goods A/c or Purchases A/c ----- Dr</t>
  </si>
  <si>
    <t>Dividend  A/c</t>
  </si>
  <si>
    <t>Rajnikant</t>
  </si>
  <si>
    <t>Vidya A/c</t>
  </si>
  <si>
    <t>( Being Goods purchased worth Rs.1500)</t>
  </si>
  <si>
    <t>Typewriter</t>
  </si>
  <si>
    <t>Prakash A/c</t>
  </si>
  <si>
    <t>To Goods A/c  or Sales A/c</t>
  </si>
  <si>
    <t>( Being Goods sold worth Rs.4450)</t>
  </si>
  <si>
    <t>Rahul A/c ------ Dr</t>
  </si>
  <si>
    <t xml:space="preserve">To Machinery A/c </t>
  </si>
  <si>
    <t>( Being Machinery sold to Rahul for Rs. 1800)</t>
  </si>
  <si>
    <t>Livestock A/c ---- Dr</t>
  </si>
  <si>
    <t>( Being Horse purchased for Rs. 7000)</t>
  </si>
  <si>
    <t>Cartage A/c ---- Dr</t>
  </si>
  <si>
    <t>( Being Cartage Of Rs. 50 paid)</t>
  </si>
  <si>
    <t>Printing &amp; Stationary A/c ----- Dr</t>
  </si>
  <si>
    <t>By cash A/c</t>
  </si>
  <si>
    <t>By Typewriter A/c</t>
  </si>
  <si>
    <t>( Being Stationary of 1250 purchased)</t>
  </si>
  <si>
    <t>Postage &amp; Telegram A/c ----- Dr</t>
  </si>
  <si>
    <t>( Being Paid Rs.100 for postage &amp; telegram)</t>
  </si>
  <si>
    <t>To Machinery A/c</t>
  </si>
  <si>
    <t>( Being dividend received of Rs.450)</t>
  </si>
  <si>
    <t>By Rahul A/c</t>
  </si>
  <si>
    <t>( Being Received Rs. 1000 from Rajnikant)</t>
  </si>
  <si>
    <t>Vidya A/c -----Dr</t>
  </si>
  <si>
    <t>( Being cash paid to Vidya of RS.1800 on account)</t>
  </si>
  <si>
    <t>Typewriter A/c ---- Dr</t>
  </si>
  <si>
    <t>To Goods A/c /  Sales A/c</t>
  </si>
  <si>
    <t>( Being Typewriter purchased in exchange of goods )</t>
  </si>
  <si>
    <t>Prakash A/c ---- Dr</t>
  </si>
  <si>
    <t>( Being paid rent on behalf of Prakash)</t>
  </si>
  <si>
    <t>I purchased Typewriter of Rs. 5000 and stationery of Rs. 2000</t>
  </si>
  <si>
    <t>Typewriter A/c ----Dr</t>
  </si>
  <si>
    <t>Stationery A/c ---- Dr</t>
  </si>
  <si>
    <t>I bought Typewriter worth Rs.5000 and exchanged goods of Rs. 3000 and balance paid in cash</t>
  </si>
  <si>
    <t>Dividend A/c</t>
  </si>
  <si>
    <t>Rajnikant A/c</t>
  </si>
  <si>
    <t>Typewriter A/c</t>
  </si>
  <si>
    <t>To sales A/c</t>
  </si>
  <si>
    <t>JOURNAL ENTRIES  IN THE BOOK OF Miss Alpa</t>
  </si>
  <si>
    <t>1.1.1993</t>
  </si>
  <si>
    <t>Cash A/c ------ Dr</t>
  </si>
  <si>
    <t>( Being Miss Alpa introduced capital of Rs. 20000 from borrowed money.)</t>
  </si>
  <si>
    <t>2.1.1993</t>
  </si>
  <si>
    <t>( Being Miss Alpa introduced capital of Rs. 10000 from the gift amount received from her uncle.)</t>
  </si>
  <si>
    <t>3.1.1993</t>
  </si>
  <si>
    <t>( Being Miss Alpa introduced capital of Rs. 15000 in cash which she received from her father - in -law)</t>
  </si>
  <si>
    <t>4.1.1993</t>
  </si>
  <si>
    <t>( Being Rent paid of Rs.1000 in advance.)</t>
  </si>
  <si>
    <t>To Rent A/c</t>
  </si>
  <si>
    <t>( Being Rent received of rs. 600 from sub-tenant.)</t>
  </si>
  <si>
    <t>Loss by Theft A/c ------- Dr</t>
  </si>
  <si>
    <t>To Typewriter A/c</t>
  </si>
  <si>
    <t>( Being Typewriter lost due to theft.)</t>
  </si>
  <si>
    <t>Rane A/c ------ Dr</t>
  </si>
  <si>
    <t>Commission A/c ------Dr</t>
  </si>
  <si>
    <t>( Being MO sent of Rs.500 sent to Rane and Rs. 25 paid commission for MO)</t>
  </si>
  <si>
    <t>( Being Miss Alpa introduced capital of Rs. 2500 after selling her private scooter)</t>
  </si>
  <si>
    <t>( Being cash sales of Rs.1500)</t>
  </si>
  <si>
    <t>Income tax A/c ----- Dr</t>
  </si>
  <si>
    <t>( Being IT paid)</t>
  </si>
  <si>
    <t>No Entry.</t>
  </si>
  <si>
    <t>JOURNAL ENTRIES  IN THE BOOK OF Mr. Eknath</t>
  </si>
  <si>
    <t>Cash A/c------Dr</t>
  </si>
  <si>
    <t>Goods A/c ----Dr</t>
  </si>
  <si>
    <t>( Being Cash &amp; Goods brought into the business as capital)</t>
  </si>
  <si>
    <t>Goods A/c or Purchases A/c ----Dr</t>
  </si>
  <si>
    <t>To Bahudas A/c</t>
  </si>
  <si>
    <t>( Being Goods bought on credit worth Rs.45000)</t>
  </si>
  <si>
    <t>Yamuna A/c ---- Dr</t>
  </si>
  <si>
    <t>( Being sold goods on credit worth Rs. 50000)</t>
  </si>
  <si>
    <t>Bank A/c ------ Dr</t>
  </si>
  <si>
    <t>To Urban Bank Loan A/c</t>
  </si>
  <si>
    <t>( Being loan taken of Rs.30000 from Urban Bank)</t>
  </si>
  <si>
    <t>Bhaudas A/c ------ Dr</t>
  </si>
  <si>
    <t>To Bank A/c</t>
  </si>
  <si>
    <t>( Being payment of Rs.25000 to Bahudas made.)</t>
  </si>
  <si>
    <t>Bahudas A/c ----- Dr</t>
  </si>
  <si>
    <t>To Goods returned A/c or Purchase return A/c</t>
  </si>
  <si>
    <t>( Being Goods returned of Rs. 5000 to Bahudas)</t>
  </si>
  <si>
    <t>Cash A/c ---- Dr</t>
  </si>
  <si>
    <t>Discount A/c ----- Dr</t>
  </si>
  <si>
    <t>To yamuna A/c</t>
  </si>
  <si>
    <t>To Yamuna A/c</t>
  </si>
  <si>
    <t>Cash Discount A/c ----- Dr</t>
  </si>
  <si>
    <t>( Being recieved  Rs. 49000 after cash discount of Rs.1000 from Yamuna)</t>
  </si>
  <si>
    <t>To Discount recieved A/c</t>
  </si>
  <si>
    <t>( Being cash paid to Bahudas Rs. 14550 after recieving Rs.450 cash discount)</t>
  </si>
  <si>
    <t>Office Expense A/c ---- Dr</t>
  </si>
  <si>
    <t>( Being office Expense paid of Rs. 150)</t>
  </si>
  <si>
    <t>JOURNAL ENTRIES  IN THE BOOK OF Mr. Kush</t>
  </si>
  <si>
    <t>Kush started the Business on 1st November with cash Rs.20000</t>
  </si>
  <si>
    <t>( Being capital of R. 20000 introduced)</t>
  </si>
  <si>
    <t>Purchased goods worth Rs. 20000 for cash less 25% Trade Discount on 4th Nov</t>
  </si>
  <si>
    <t>( Being Goods purchased worth Rs. 20000 for a TD of 25%)</t>
  </si>
  <si>
    <t>On 6th Nov goods costing 1000 were distributed as free samples.</t>
  </si>
  <si>
    <t>Advertisement A/c ------ Dr</t>
  </si>
  <si>
    <t>(Being goods worth Rs.1000 distributed as free samples)</t>
  </si>
  <si>
    <t>On 6th Nov took a Loan of Rs. 30000 from Bank of Baroda</t>
  </si>
  <si>
    <t>Bank A/C-------Dr</t>
  </si>
  <si>
    <t>To Loan a/c</t>
  </si>
  <si>
    <t>(Being Loan taken of Rs. 30000 from Bank of Baroda)</t>
  </si>
  <si>
    <t>On 7th Nov purchased goods from Bhavesh worth Rs. 20000 at 10% TD  and 5% CD and paid one-third amount in cash.</t>
  </si>
  <si>
    <t>goods</t>
  </si>
  <si>
    <t>To cash Discount A/c</t>
  </si>
  <si>
    <t>Less</t>
  </si>
  <si>
    <t>Td</t>
  </si>
  <si>
    <t>To Bhavesh A/c</t>
  </si>
  <si>
    <t>one -third paid</t>
  </si>
  <si>
    <t>( Being Goods purchased worth Rs. 20000 for a TD of 10% and CD of 5% received on payment of 6000. Rs in cash and balance 12000 to be paid.)</t>
  </si>
  <si>
    <t>less</t>
  </si>
  <si>
    <t>5% CD</t>
  </si>
  <si>
    <t>Balance due 2/3</t>
  </si>
  <si>
    <t>Bhavesh A/c</t>
  </si>
  <si>
    <t>Sold goods to Ashok Rs.4000 at 10% TD and 5% CD and received half the amount in cash on 8th Nov</t>
  </si>
  <si>
    <t>Cash Discount A/c---- Dr</t>
  </si>
  <si>
    <t>Ashok A/c------Dr</t>
  </si>
  <si>
    <t>To Goods A/c or Sales A/c</t>
  </si>
  <si>
    <t>( Being Goods sold to Ashok worth Rs. 4000 after TD of 10% and received half payment and gave him CD of 5%)</t>
  </si>
  <si>
    <t>On 10th Nov withdrew cash Rs.1000 from Bank.</t>
  </si>
  <si>
    <t>Cash A/c ------- Dr</t>
  </si>
  <si>
    <t>To Bank a/c</t>
  </si>
  <si>
    <t>( Being cash withdrew Rs. 1000 from Bank)</t>
  </si>
  <si>
    <t>On 11th Nov received Rs.2000 from Vijay which was previously written off as Bad Debts</t>
  </si>
  <si>
    <t>Bad Debts A/c ------- Dr</t>
  </si>
  <si>
    <t>To Vijay A/c</t>
  </si>
  <si>
    <t>( Being Rs. 1000 due from vijay is not receivable.)</t>
  </si>
  <si>
    <t>On 15th Nov purchased Machinery for cash Rs. 20000 and paid wages of Rs.1000 for the installation of machinery</t>
  </si>
  <si>
    <t>Machinery A/c ------- Dr</t>
  </si>
  <si>
    <t>( Being Machinery worth Rs. 20000 purchased and paid Rs. 1000 for installation exp)</t>
  </si>
  <si>
    <t>On 17th Nov Goods lost by fire Rs. 5000 and insurance company accepted the claim for Rs. 4000</t>
  </si>
  <si>
    <t>Insurance Claim A/c ------ Dr</t>
  </si>
  <si>
    <t>Loss by fire A/c------ Dr</t>
  </si>
  <si>
    <t>To Goods A/c or Purchases A/c</t>
  </si>
  <si>
    <t>( Being Goods lost by fire worth Rs. 5000 and insurance claim of Rs. 4000 accepted by the insurance co)</t>
  </si>
  <si>
    <t>On 20th Nov Received cheque from Surjeet of Rs. 20000</t>
  </si>
  <si>
    <t>To Surjeet A/c</t>
  </si>
  <si>
    <t>( Being cheque of Rs. 20000 received from Surjeet)</t>
  </si>
  <si>
    <t>The cheque received on 20th Nov was deposited in Bank on 21st Nov</t>
  </si>
  <si>
    <t>( Being cheque received from Surjeet of Rs. 20000 deposited into bank)</t>
  </si>
  <si>
    <t>The cheque deposited on 20th Nov is dishonoured on 23rd Nov</t>
  </si>
  <si>
    <t>Surjeet a/c---- Dr</t>
  </si>
  <si>
    <t>( Being the Cheque issued by Surjeet is dishonoured by the bank)</t>
  </si>
  <si>
    <t>On 27th Nov Anil our debtor for Rs. 5000 was declared insolvent and we could realise only 70% of the dues.</t>
  </si>
  <si>
    <t>To Anil A/c</t>
  </si>
  <si>
    <t>( Being 70% cash received from Anil who became insolvent.)</t>
  </si>
  <si>
    <t>Interest on capital is paid @ 5% on 28th Nov</t>
  </si>
  <si>
    <t>Interest on Capital A/c ------ Dr</t>
  </si>
  <si>
    <t>( Being Interest on capital @ 5% paid to the proprietor.)</t>
  </si>
  <si>
    <t>Sold old furniture costing 8000. Rs for Rs. 5000 on 29 th Nov</t>
  </si>
  <si>
    <t xml:space="preserve">Loss on sale of Depreciation A/c </t>
  </si>
  <si>
    <t>To Furniture a/c</t>
  </si>
  <si>
    <t>( Being  Furniture worth Rs. 8000 was sold for Rs.5000)</t>
  </si>
  <si>
    <t>Machinery of Rs.10000 is sold for Rs. 12000</t>
  </si>
  <si>
    <t>Cash A/c ----Dr</t>
  </si>
  <si>
    <t>To profit on sale of Machinery</t>
  </si>
  <si>
    <t>Machinery worth 20000 sold for a profit of Rs.5000</t>
  </si>
  <si>
    <t>Furniture of worth Rs. 5000 sold at a loss of 10%</t>
  </si>
  <si>
    <t>Loss on sale of Furniture</t>
  </si>
  <si>
    <t>To Furniture A/c</t>
  </si>
  <si>
    <t>Sold a scooter for Rs. 4500 suffered a loss of 10%.</t>
  </si>
  <si>
    <t>?</t>
  </si>
  <si>
    <t>Loss on sale of scooter</t>
  </si>
  <si>
    <t>To Scooter A/c</t>
  </si>
  <si>
    <t>In the books of M/s Shinde and sons:</t>
  </si>
  <si>
    <t>To Bal b/d</t>
  </si>
  <si>
    <t>By Office Expense A/c</t>
  </si>
  <si>
    <t>By Venkatesh's A/c</t>
  </si>
  <si>
    <t>To Loan A/c</t>
  </si>
  <si>
    <t>By Furniture A/c</t>
  </si>
  <si>
    <t>To Chandrakant A/c</t>
  </si>
  <si>
    <t>To Venkatesh's A/c</t>
  </si>
  <si>
    <t>By Drawing's A/c</t>
  </si>
  <si>
    <t>By salaries A/c</t>
  </si>
  <si>
    <t>By Rent A/c</t>
  </si>
  <si>
    <t>By Commission A/c</t>
  </si>
  <si>
    <t>To bal c/d</t>
  </si>
  <si>
    <t>By Interest on Loan A/c</t>
  </si>
  <si>
    <t>By bal c/d</t>
  </si>
  <si>
    <t>Bank A/c</t>
  </si>
  <si>
    <t>Venkatesh's A/c</t>
  </si>
  <si>
    <t>12-2-995</t>
  </si>
  <si>
    <t xml:space="preserve">By Chandrakant A/c </t>
  </si>
  <si>
    <t>To Venakatesh's A/c</t>
  </si>
  <si>
    <t>By bank A/c</t>
  </si>
  <si>
    <t>By Bal C/d</t>
  </si>
  <si>
    <t>Chandrakant's A/c</t>
  </si>
  <si>
    <t>By bal B/d</t>
  </si>
  <si>
    <t>To bank A/c</t>
  </si>
  <si>
    <t>To Bal c/d</t>
  </si>
  <si>
    <t xml:space="preserve"> </t>
  </si>
  <si>
    <t>Journal Entries in Book of M/s Janardhan Pujari and Sons</t>
  </si>
  <si>
    <t>Date</t>
  </si>
  <si>
    <t xml:space="preserve">Particulars </t>
  </si>
  <si>
    <t>L/f</t>
  </si>
  <si>
    <t>Debit(rupees)</t>
  </si>
  <si>
    <t>Credit(rupees)</t>
  </si>
  <si>
    <t>Cash A/c....dr</t>
  </si>
  <si>
    <t xml:space="preserve">To brother's loan a/c </t>
  </si>
  <si>
    <t>(Being loan taken from brother)</t>
  </si>
  <si>
    <t>Bank A/c ------dr</t>
  </si>
  <si>
    <t>(Being Amount deposited in the bank)</t>
  </si>
  <si>
    <t>Machinery A/c --- Dr</t>
  </si>
  <si>
    <t xml:space="preserve">To Cash A/c </t>
  </si>
  <si>
    <t>(Being purchased machinery by cash worth Rs. 6000)</t>
  </si>
  <si>
    <t>(Being sales of good by cash worth rs.8000)</t>
  </si>
  <si>
    <t>Goods A/c....dr</t>
  </si>
  <si>
    <t>(Being goods brought worth rs.5000)</t>
  </si>
  <si>
    <t>Suresh A/c....dr</t>
  </si>
  <si>
    <t>To goods A/c</t>
  </si>
  <si>
    <t>(being goods sold of worth rs.6000)</t>
  </si>
  <si>
    <t>16/7/1995</t>
  </si>
  <si>
    <t>Lost by theft A/c    Dr</t>
  </si>
  <si>
    <t>(being goods stolen away by theft)</t>
  </si>
  <si>
    <t>To Interest Received A/c</t>
  </si>
  <si>
    <t>(Being Interest received Rs. 250 on fixed deposit a/c)</t>
  </si>
  <si>
    <t>cash A/c....dr</t>
  </si>
  <si>
    <t>drawings a/c ......dr</t>
  </si>
  <si>
    <t xml:space="preserve">to bank a/c </t>
  </si>
  <si>
    <t>(Being cash withdrawn from bank rs 1500)</t>
  </si>
  <si>
    <t>Journal Format of Trial Balance:</t>
  </si>
  <si>
    <t>Trial Balance As on 31st March XXXX</t>
  </si>
  <si>
    <t>Debit all assets and Expenses ; Credit all incomes and Liabilities</t>
  </si>
  <si>
    <t>Sr.No</t>
  </si>
  <si>
    <t>Head of Account</t>
  </si>
  <si>
    <t>Debit balances (Rs.)</t>
  </si>
  <si>
    <t>Credit Balances (Rs.)</t>
  </si>
  <si>
    <t>Logic</t>
  </si>
  <si>
    <t>XXXX</t>
  </si>
  <si>
    <t>it is a Liability</t>
  </si>
  <si>
    <t>Personal A/c = Liability</t>
  </si>
  <si>
    <t>Sundry Creditors/ Suppliers</t>
  </si>
  <si>
    <t>Liability is always credit</t>
  </si>
  <si>
    <t>Bills Payable</t>
  </si>
  <si>
    <t>Liability increases credit</t>
  </si>
  <si>
    <t>Bank Overdraft</t>
  </si>
  <si>
    <t>Liability decreases debit</t>
  </si>
  <si>
    <t>Loan taken</t>
  </si>
  <si>
    <t>Bank Loan</t>
  </si>
  <si>
    <t>Real A/c = Asset</t>
  </si>
  <si>
    <t>General Reserves</t>
  </si>
  <si>
    <t>Asset is always Debit</t>
  </si>
  <si>
    <t>Reserve Fund</t>
  </si>
  <si>
    <t xml:space="preserve">Asset increases Debit </t>
  </si>
  <si>
    <t>Provident Fund</t>
  </si>
  <si>
    <t>Asset Decreases Credit</t>
  </si>
  <si>
    <t>Outstanding Expenses</t>
  </si>
  <si>
    <t>Pre-received Income ( Advance Income)</t>
  </si>
  <si>
    <t>Nominal A/c = Income &amp; Expense</t>
  </si>
  <si>
    <t>Discount Received</t>
  </si>
  <si>
    <t>It is an income</t>
  </si>
  <si>
    <t>Commission Received</t>
  </si>
  <si>
    <t xml:space="preserve">Rule for Trial Balance is </t>
  </si>
  <si>
    <t>Sundry Income / Sundry Receipts</t>
  </si>
  <si>
    <t>Debit all Asstes &amp; Expenses</t>
  </si>
  <si>
    <t>Profit on sale</t>
  </si>
  <si>
    <t>Credit all incomes &amp; Liabilities</t>
  </si>
  <si>
    <t>Dividend received</t>
  </si>
  <si>
    <t>Reserve for Doubtful Debts (RDD)</t>
  </si>
  <si>
    <t>Return Outwards / Purchase Return</t>
  </si>
  <si>
    <t>Sales</t>
  </si>
  <si>
    <t>Interest Received</t>
  </si>
  <si>
    <t>Drawings</t>
  </si>
  <si>
    <t>It has reduced the liability</t>
  </si>
  <si>
    <t>Sundry Debtors / Receivable from Customers</t>
  </si>
  <si>
    <t>It is an Asset</t>
  </si>
  <si>
    <t>Bils Receivable</t>
  </si>
  <si>
    <t>Cash in hand</t>
  </si>
  <si>
    <t>Cash at Bank</t>
  </si>
  <si>
    <t>Outstanding Income</t>
  </si>
  <si>
    <t>Prepaid Expenses</t>
  </si>
  <si>
    <t>Plant &amp; Machinery</t>
  </si>
  <si>
    <t>Land &amp; Building</t>
  </si>
  <si>
    <t>Furniture &amp; Fixtures</t>
  </si>
  <si>
    <t>Motor car</t>
  </si>
  <si>
    <t xml:space="preserve">Goodwill </t>
  </si>
  <si>
    <t>Patent/ Copyright/ TradeMark</t>
  </si>
  <si>
    <t>Loan Given</t>
  </si>
  <si>
    <t>Salaries</t>
  </si>
  <si>
    <t>It is an expense</t>
  </si>
  <si>
    <t>Rent, Rates and Taxes</t>
  </si>
  <si>
    <t>Travelling Expense</t>
  </si>
  <si>
    <t>Advertisement</t>
  </si>
  <si>
    <t>Any other Expense</t>
  </si>
  <si>
    <t>Sales A/c --- Dr</t>
  </si>
  <si>
    <t>Insurance claim</t>
  </si>
  <si>
    <t>To Pre received Income A/c</t>
  </si>
  <si>
    <t>Stock (opening) / opening Inventory</t>
  </si>
  <si>
    <t>Purchases</t>
  </si>
  <si>
    <t>Sales Return / Return Inward</t>
  </si>
  <si>
    <t>Wages</t>
  </si>
  <si>
    <t>Carriage Inward</t>
  </si>
  <si>
    <t>Carriage Outward</t>
  </si>
  <si>
    <t>Bad Debts</t>
  </si>
  <si>
    <t>Depreciation</t>
  </si>
  <si>
    <t>General Expenses</t>
  </si>
  <si>
    <t>Total</t>
  </si>
  <si>
    <t>In the books of Shri Nadkarni</t>
  </si>
  <si>
    <t>Trial Balance As on 31st December 1981</t>
  </si>
  <si>
    <t>Opening Stock</t>
  </si>
  <si>
    <t>Bills Receivable</t>
  </si>
  <si>
    <t>Machinery</t>
  </si>
  <si>
    <t>Furniture</t>
  </si>
  <si>
    <t>Goodwill</t>
  </si>
  <si>
    <t>Debtors</t>
  </si>
  <si>
    <t>Creditors</t>
  </si>
  <si>
    <t>Reserve for Bad Debts</t>
  </si>
  <si>
    <t>Bank overdraft</t>
  </si>
  <si>
    <t>Insurance</t>
  </si>
  <si>
    <t>Investments</t>
  </si>
  <si>
    <t>Capital</t>
  </si>
  <si>
    <t>Return Inwards</t>
  </si>
  <si>
    <t>Return Outwards</t>
  </si>
  <si>
    <t>Patents</t>
  </si>
  <si>
    <t>Loose tools</t>
  </si>
  <si>
    <t>General Reserve</t>
  </si>
  <si>
    <t>Prepaid Rent</t>
  </si>
  <si>
    <t>Interest received in Advance</t>
  </si>
  <si>
    <t>Power &amp; Fuel</t>
  </si>
  <si>
    <t>Rates &amp; Taxes</t>
  </si>
  <si>
    <t>Outstanding Wages</t>
  </si>
  <si>
    <t>Printing &amp; stationery</t>
  </si>
  <si>
    <t>salaries</t>
  </si>
  <si>
    <t>Commission (received)</t>
  </si>
  <si>
    <t>Discount (allowed)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</si>
</sst>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ngsana New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3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2" xfId="0" applyFont="1" applyBorder="1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"/>
  <sheetViews>
    <sheetView topLeftCell="U3" workbookViewId="0">
      <selection activeCell="U14" sqref="U14"/>
    </sheetView>
  </sheetViews>
  <sheetFormatPr defaultRowHeight="15"/>
  <cols>
    <col min="2" max="2" width="8.140625" customWidth="1"/>
    <col min="3" max="3" width="4.7109375" customWidth="1"/>
    <col min="4" max="4" width="26.5703125" customWidth="1"/>
    <col min="5" max="5" width="2.85546875" bestFit="1" customWidth="1"/>
    <col min="6" max="6" width="12.5703125" customWidth="1"/>
    <col min="7" max="7" width="11.42578125" customWidth="1"/>
    <col min="12" max="12" width="18" customWidth="1"/>
    <col min="13" max="13" width="4.42578125" customWidth="1"/>
    <col min="15" max="15" width="6.7109375" customWidth="1"/>
    <col min="16" max="16" width="26.140625" bestFit="1" customWidth="1"/>
    <col min="17" max="17" width="2.5703125" customWidth="1"/>
    <col min="21" max="21" width="24.5703125" customWidth="1"/>
    <col min="22" max="22" width="3.28515625" customWidth="1"/>
    <col min="23" max="23" width="12" bestFit="1" customWidth="1"/>
    <col min="24" max="24" width="16.85546875" customWidth="1"/>
    <col min="25" max="25" width="3" bestFit="1" customWidth="1"/>
    <col min="26" max="26" width="12.28515625" bestFit="1" customWidth="1"/>
  </cols>
  <sheetData>
    <row r="1" spans="1:26">
      <c r="A1" s="1" t="s">
        <v>0</v>
      </c>
    </row>
    <row r="2" spans="1:26">
      <c r="K2" s="1" t="s">
        <v>1</v>
      </c>
      <c r="U2" s="1" t="s">
        <v>2</v>
      </c>
    </row>
    <row r="3" spans="1:26">
      <c r="B3" s="1" t="s">
        <v>3</v>
      </c>
    </row>
    <row r="4" spans="1:26">
      <c r="K4" s="1" t="s">
        <v>4</v>
      </c>
      <c r="N4" s="13" t="s">
        <v>5</v>
      </c>
      <c r="O4" s="13"/>
      <c r="R4" s="1" t="s">
        <v>6</v>
      </c>
      <c r="U4" s="1" t="s">
        <v>7</v>
      </c>
      <c r="V4" s="1" t="s">
        <v>8</v>
      </c>
      <c r="W4" s="1" t="s">
        <v>9</v>
      </c>
      <c r="X4" s="1" t="s">
        <v>10</v>
      </c>
      <c r="Y4" s="1" t="s">
        <v>8</v>
      </c>
      <c r="Z4" s="1" t="s">
        <v>9</v>
      </c>
    </row>
    <row r="5" spans="1:26">
      <c r="B5" s="1" t="s">
        <v>11</v>
      </c>
      <c r="C5" s="1"/>
      <c r="D5" s="1" t="s">
        <v>12</v>
      </c>
      <c r="E5" s="1" t="s">
        <v>8</v>
      </c>
      <c r="F5" s="1" t="s">
        <v>13</v>
      </c>
      <c r="G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  <c r="O5" s="1" t="s">
        <v>15</v>
      </c>
      <c r="P5" s="1" t="s">
        <v>16</v>
      </c>
      <c r="Q5" s="1" t="s">
        <v>17</v>
      </c>
      <c r="R5" s="1" t="s">
        <v>18</v>
      </c>
    </row>
    <row r="6" spans="1:26">
      <c r="F6" s="1" t="s">
        <v>19</v>
      </c>
      <c r="G6" s="1" t="s">
        <v>19</v>
      </c>
      <c r="L6" t="s">
        <v>20</v>
      </c>
      <c r="N6">
        <v>30000</v>
      </c>
      <c r="P6" t="s">
        <v>21</v>
      </c>
      <c r="R6">
        <v>5000</v>
      </c>
      <c r="U6" t="s">
        <v>5</v>
      </c>
      <c r="W6">
        <v>27200</v>
      </c>
      <c r="X6" t="s">
        <v>22</v>
      </c>
      <c r="Z6">
        <v>30000</v>
      </c>
    </row>
    <row r="7" spans="1:26">
      <c r="L7" t="s">
        <v>23</v>
      </c>
      <c r="N7">
        <v>12500</v>
      </c>
      <c r="P7" t="s">
        <v>24</v>
      </c>
      <c r="R7">
        <v>7500</v>
      </c>
      <c r="U7" t="s">
        <v>25</v>
      </c>
      <c r="W7">
        <v>7000</v>
      </c>
      <c r="X7" t="s">
        <v>26</v>
      </c>
      <c r="Z7">
        <v>3500</v>
      </c>
    </row>
    <row r="8" spans="1:26">
      <c r="B8" t="s">
        <v>27</v>
      </c>
      <c r="L8" t="s">
        <v>28</v>
      </c>
      <c r="N8">
        <v>500</v>
      </c>
      <c r="P8" t="s">
        <v>21</v>
      </c>
      <c r="R8">
        <v>2000</v>
      </c>
      <c r="U8" t="s">
        <v>29</v>
      </c>
      <c r="W8">
        <v>300</v>
      </c>
      <c r="X8" t="s">
        <v>30</v>
      </c>
      <c r="Z8">
        <v>500</v>
      </c>
    </row>
    <row r="9" spans="1:26">
      <c r="P9" t="s">
        <v>31</v>
      </c>
      <c r="R9">
        <v>300</v>
      </c>
      <c r="U9" t="s">
        <v>32</v>
      </c>
      <c r="W9">
        <v>1000</v>
      </c>
      <c r="X9" t="s">
        <v>33</v>
      </c>
      <c r="Z9">
        <v>1500</v>
      </c>
    </row>
    <row r="10" spans="1:26">
      <c r="C10" t="s">
        <v>34</v>
      </c>
      <c r="F10">
        <v>30000</v>
      </c>
      <c r="P10" t="s">
        <v>35</v>
      </c>
      <c r="R10">
        <v>1000</v>
      </c>
    </row>
    <row r="11" spans="1:26">
      <c r="D11" t="s">
        <v>36</v>
      </c>
      <c r="G11">
        <v>30000</v>
      </c>
      <c r="P11" t="s">
        <v>37</v>
      </c>
      <c r="R11">
        <v>27200</v>
      </c>
      <c r="W11" s="5">
        <f>SUM(W6:W10)</f>
        <v>35500</v>
      </c>
      <c r="Z11" s="5">
        <f>SUM(Z6:Z10)</f>
        <v>35500</v>
      </c>
    </row>
    <row r="12" spans="1:26">
      <c r="N12" s="5">
        <v>43000</v>
      </c>
      <c r="R12" s="5">
        <v>43000</v>
      </c>
    </row>
    <row r="13" spans="1:26">
      <c r="C13" t="s">
        <v>38</v>
      </c>
    </row>
    <row r="14" spans="1:26">
      <c r="K14" s="1" t="s">
        <v>4</v>
      </c>
      <c r="N14" s="13" t="s">
        <v>22</v>
      </c>
      <c r="O14" s="13"/>
      <c r="R14" s="1" t="s">
        <v>6</v>
      </c>
      <c r="U14" s="1" t="s">
        <v>39</v>
      </c>
      <c r="V14" s="1"/>
      <c r="W14" s="7" t="s">
        <v>40</v>
      </c>
      <c r="X14" s="1" t="s">
        <v>41</v>
      </c>
      <c r="Y14" s="1"/>
      <c r="Z14" s="1"/>
    </row>
    <row r="15" spans="1:26">
      <c r="K15" s="1" t="s">
        <v>15</v>
      </c>
      <c r="L15" s="1" t="s">
        <v>16</v>
      </c>
      <c r="M15" s="1" t="s">
        <v>17</v>
      </c>
      <c r="N15" s="1" t="s">
        <v>18</v>
      </c>
      <c r="O15" s="1" t="s">
        <v>15</v>
      </c>
      <c r="P15" s="1" t="s">
        <v>16</v>
      </c>
      <c r="Q15" s="1" t="s">
        <v>17</v>
      </c>
      <c r="R15" s="1" t="s">
        <v>18</v>
      </c>
    </row>
    <row r="16" spans="1:26">
      <c r="B16" t="s">
        <v>42</v>
      </c>
      <c r="P16" t="s">
        <v>43</v>
      </c>
      <c r="R16">
        <v>30000</v>
      </c>
    </row>
    <row r="17" spans="2:18">
      <c r="L17" t="s">
        <v>44</v>
      </c>
      <c r="N17">
        <v>30000</v>
      </c>
    </row>
    <row r="18" spans="2:18">
      <c r="C18" t="s">
        <v>45</v>
      </c>
      <c r="F18">
        <v>5000</v>
      </c>
    </row>
    <row r="19" spans="2:18">
      <c r="D19" t="s">
        <v>46</v>
      </c>
      <c r="G19">
        <v>5000</v>
      </c>
      <c r="N19" s="5">
        <v>30000</v>
      </c>
      <c r="R19" s="5">
        <v>30000</v>
      </c>
    </row>
    <row r="21" spans="2:18">
      <c r="C21" t="s">
        <v>47</v>
      </c>
      <c r="K21" s="1" t="s">
        <v>4</v>
      </c>
      <c r="L21" s="1"/>
      <c r="M21" s="1"/>
      <c r="N21" s="1" t="s">
        <v>25</v>
      </c>
      <c r="O21" s="1"/>
      <c r="P21" s="1"/>
      <c r="Q21" s="1"/>
      <c r="R21" s="1" t="s">
        <v>6</v>
      </c>
    </row>
    <row r="22" spans="2:18">
      <c r="K22" s="1" t="s">
        <v>15</v>
      </c>
      <c r="L22" s="1" t="s">
        <v>16</v>
      </c>
      <c r="M22" s="1" t="s">
        <v>17</v>
      </c>
      <c r="N22" s="1" t="s">
        <v>18</v>
      </c>
      <c r="O22" s="1" t="s">
        <v>15</v>
      </c>
      <c r="P22" s="1" t="s">
        <v>16</v>
      </c>
      <c r="Q22" s="1" t="s">
        <v>17</v>
      </c>
      <c r="R22" s="1" t="s">
        <v>18</v>
      </c>
    </row>
    <row r="23" spans="2:18">
      <c r="B23" t="s">
        <v>48</v>
      </c>
      <c r="L23" t="s">
        <v>49</v>
      </c>
      <c r="N23">
        <v>5000</v>
      </c>
    </row>
    <row r="24" spans="2:18">
      <c r="L24" t="s">
        <v>49</v>
      </c>
      <c r="N24">
        <v>2000</v>
      </c>
      <c r="P24" t="s">
        <v>37</v>
      </c>
      <c r="R24">
        <v>7000</v>
      </c>
    </row>
    <row r="25" spans="2:18">
      <c r="C25" t="s">
        <v>50</v>
      </c>
      <c r="F25">
        <v>7500</v>
      </c>
    </row>
    <row r="26" spans="2:18">
      <c r="D26" t="s">
        <v>46</v>
      </c>
      <c r="G26">
        <v>7500</v>
      </c>
      <c r="N26" s="5">
        <v>7000</v>
      </c>
      <c r="R26" s="5">
        <v>7000</v>
      </c>
    </row>
    <row r="28" spans="2:18">
      <c r="C28" t="s">
        <v>51</v>
      </c>
      <c r="K28" s="1" t="s">
        <v>4</v>
      </c>
      <c r="L28" s="1"/>
      <c r="M28" s="1"/>
      <c r="N28" s="1" t="s">
        <v>26</v>
      </c>
      <c r="O28" s="1"/>
      <c r="P28" s="1"/>
      <c r="Q28" s="1"/>
      <c r="R28" s="1" t="s">
        <v>6</v>
      </c>
    </row>
    <row r="29" spans="2:18">
      <c r="K29" s="1" t="s">
        <v>15</v>
      </c>
      <c r="L29" s="1" t="s">
        <v>16</v>
      </c>
      <c r="M29" s="1" t="s">
        <v>17</v>
      </c>
      <c r="N29" s="1" t="s">
        <v>18</v>
      </c>
      <c r="O29" s="1" t="s">
        <v>15</v>
      </c>
      <c r="P29" s="1" t="s">
        <v>16</v>
      </c>
      <c r="Q29" s="1" t="s">
        <v>17</v>
      </c>
      <c r="R29" s="1" t="s">
        <v>18</v>
      </c>
    </row>
    <row r="30" spans="2:18">
      <c r="B30" t="s">
        <v>52</v>
      </c>
    </row>
    <row r="31" spans="2:18">
      <c r="L31" t="s">
        <v>49</v>
      </c>
      <c r="N31">
        <v>7500</v>
      </c>
      <c r="P31" t="s">
        <v>43</v>
      </c>
      <c r="R31">
        <v>12500</v>
      </c>
    </row>
    <row r="32" spans="2:18">
      <c r="C32" t="s">
        <v>53</v>
      </c>
      <c r="F32">
        <v>12500</v>
      </c>
      <c r="L32" t="s">
        <v>54</v>
      </c>
      <c r="N32">
        <v>1500</v>
      </c>
    </row>
    <row r="33" spans="2:18">
      <c r="D33" t="s">
        <v>55</v>
      </c>
      <c r="G33">
        <v>12500</v>
      </c>
      <c r="L33" t="s">
        <v>44</v>
      </c>
      <c r="N33">
        <v>3500</v>
      </c>
    </row>
    <row r="35" spans="2:18">
      <c r="C35" t="s">
        <v>56</v>
      </c>
      <c r="N35" s="5">
        <v>12500</v>
      </c>
      <c r="R35" s="5">
        <v>12500</v>
      </c>
    </row>
    <row r="37" spans="2:18">
      <c r="B37" t="s">
        <v>57</v>
      </c>
    </row>
    <row r="38" spans="2:18">
      <c r="K38" s="1" t="s">
        <v>4</v>
      </c>
      <c r="L38" s="1"/>
      <c r="M38" s="1"/>
      <c r="N38" s="1" t="s">
        <v>29</v>
      </c>
      <c r="O38" s="1"/>
      <c r="P38" s="1"/>
      <c r="Q38" s="1"/>
      <c r="R38" s="1" t="s">
        <v>6</v>
      </c>
    </row>
    <row r="39" spans="2:18">
      <c r="C39" t="s">
        <v>58</v>
      </c>
      <c r="F39">
        <v>2000</v>
      </c>
      <c r="K39" s="1" t="s">
        <v>15</v>
      </c>
      <c r="L39" s="1" t="s">
        <v>16</v>
      </c>
      <c r="M39" s="1" t="s">
        <v>17</v>
      </c>
      <c r="N39" s="1" t="s">
        <v>18</v>
      </c>
      <c r="O39" s="1" t="s">
        <v>15</v>
      </c>
      <c r="P39" s="1" t="s">
        <v>16</v>
      </c>
      <c r="Q39" s="1" t="s">
        <v>17</v>
      </c>
      <c r="R39" s="1" t="s">
        <v>18</v>
      </c>
    </row>
    <row r="40" spans="2:18">
      <c r="D40" t="s">
        <v>46</v>
      </c>
      <c r="G40">
        <v>2000</v>
      </c>
      <c r="L40" t="s">
        <v>59</v>
      </c>
      <c r="N40">
        <v>300</v>
      </c>
      <c r="P40" t="s">
        <v>60</v>
      </c>
      <c r="R40">
        <v>300</v>
      </c>
    </row>
    <row r="42" spans="2:18">
      <c r="C42" t="s">
        <v>61</v>
      </c>
      <c r="N42" s="5">
        <v>300</v>
      </c>
      <c r="R42" s="5">
        <v>300</v>
      </c>
    </row>
    <row r="44" spans="2:18">
      <c r="B44" t="s">
        <v>62</v>
      </c>
    </row>
    <row r="46" spans="2:18">
      <c r="C46" t="s">
        <v>63</v>
      </c>
      <c r="F46">
        <v>300</v>
      </c>
      <c r="K46" s="1" t="s">
        <v>4</v>
      </c>
      <c r="L46" s="1"/>
      <c r="M46" s="1"/>
      <c r="N46" s="1" t="s">
        <v>30</v>
      </c>
      <c r="O46" s="1"/>
      <c r="P46" s="1"/>
      <c r="Q46" s="1"/>
      <c r="R46" s="1" t="s">
        <v>6</v>
      </c>
    </row>
    <row r="47" spans="2:18">
      <c r="D47" t="s">
        <v>64</v>
      </c>
      <c r="G47">
        <v>300</v>
      </c>
      <c r="K47" s="1" t="s">
        <v>15</v>
      </c>
      <c r="L47" s="1" t="s">
        <v>16</v>
      </c>
      <c r="M47" s="1" t="s">
        <v>17</v>
      </c>
      <c r="N47" s="1" t="s">
        <v>18</v>
      </c>
      <c r="O47" s="1" t="s">
        <v>15</v>
      </c>
      <c r="P47" s="1" t="s">
        <v>16</v>
      </c>
      <c r="Q47" s="1" t="s">
        <v>17</v>
      </c>
      <c r="R47" s="1" t="s">
        <v>18</v>
      </c>
    </row>
    <row r="48" spans="2:18">
      <c r="P48" t="s">
        <v>43</v>
      </c>
      <c r="R48">
        <v>500</v>
      </c>
    </row>
    <row r="49" spans="2:18">
      <c r="C49" t="s">
        <v>65</v>
      </c>
      <c r="L49" t="s">
        <v>66</v>
      </c>
      <c r="N49">
        <v>500</v>
      </c>
    </row>
    <row r="51" spans="2:18">
      <c r="B51" t="s">
        <v>67</v>
      </c>
      <c r="N51" s="5">
        <v>500</v>
      </c>
      <c r="R51" s="5">
        <v>500</v>
      </c>
    </row>
    <row r="53" spans="2:18">
      <c r="C53" t="s">
        <v>53</v>
      </c>
      <c r="F53">
        <v>500</v>
      </c>
    </row>
    <row r="54" spans="2:18">
      <c r="D54" t="s">
        <v>68</v>
      </c>
      <c r="G54">
        <v>500</v>
      </c>
      <c r="K54" s="1" t="s">
        <v>4</v>
      </c>
      <c r="L54" s="1"/>
      <c r="M54" s="1"/>
      <c r="N54" s="1" t="s">
        <v>33</v>
      </c>
      <c r="O54" s="1"/>
      <c r="P54" s="1"/>
      <c r="Q54" s="1"/>
      <c r="R54" s="1" t="s">
        <v>6</v>
      </c>
    </row>
    <row r="55" spans="2:18">
      <c r="K55" s="1" t="s">
        <v>15</v>
      </c>
      <c r="L55" s="1" t="s">
        <v>16</v>
      </c>
      <c r="M55" s="1" t="s">
        <v>17</v>
      </c>
      <c r="N55" s="1" t="s">
        <v>18</v>
      </c>
      <c r="O55" s="1" t="s">
        <v>15</v>
      </c>
      <c r="P55" s="1" t="s">
        <v>16</v>
      </c>
      <c r="Q55" s="1" t="s">
        <v>17</v>
      </c>
      <c r="R55" s="1" t="s">
        <v>18</v>
      </c>
    </row>
    <row r="56" spans="2:18">
      <c r="C56" t="s">
        <v>69</v>
      </c>
      <c r="P56" t="s">
        <v>24</v>
      </c>
      <c r="R56">
        <v>1500</v>
      </c>
    </row>
    <row r="57" spans="2:18">
      <c r="L57" t="s">
        <v>44</v>
      </c>
      <c r="N57">
        <v>1500</v>
      </c>
    </row>
    <row r="58" spans="2:18">
      <c r="B58" t="s">
        <v>70</v>
      </c>
    </row>
    <row r="59" spans="2:18">
      <c r="N59" s="5">
        <v>1500</v>
      </c>
      <c r="R59" s="5">
        <v>1500</v>
      </c>
    </row>
    <row r="60" spans="2:18">
      <c r="C60" t="s">
        <v>71</v>
      </c>
      <c r="F60">
        <v>1500</v>
      </c>
    </row>
    <row r="61" spans="2:18">
      <c r="D61" t="s">
        <v>72</v>
      </c>
      <c r="G61">
        <v>1500</v>
      </c>
      <c r="K61" s="1" t="s">
        <v>4</v>
      </c>
      <c r="L61" s="1"/>
      <c r="M61" s="1"/>
      <c r="N61" s="1" t="s">
        <v>73</v>
      </c>
      <c r="O61" s="1"/>
      <c r="P61" s="1"/>
      <c r="Q61" s="1"/>
      <c r="R61" s="1" t="s">
        <v>6</v>
      </c>
    </row>
    <row r="62" spans="2:18">
      <c r="K62" s="1" t="s">
        <v>15</v>
      </c>
      <c r="L62" s="1" t="s">
        <v>16</v>
      </c>
      <c r="M62" s="1" t="s">
        <v>17</v>
      </c>
      <c r="N62" s="1" t="s">
        <v>18</v>
      </c>
      <c r="O62" s="1" t="s">
        <v>15</v>
      </c>
      <c r="P62" s="1" t="s">
        <v>16</v>
      </c>
      <c r="Q62" s="1" t="s">
        <v>17</v>
      </c>
      <c r="R62" s="1" t="s">
        <v>18</v>
      </c>
    </row>
    <row r="63" spans="2:18">
      <c r="C63" t="s">
        <v>74</v>
      </c>
    </row>
    <row r="64" spans="2:18">
      <c r="L64" t="s">
        <v>49</v>
      </c>
      <c r="N64">
        <v>1000</v>
      </c>
      <c r="P64" t="s">
        <v>37</v>
      </c>
      <c r="R64">
        <v>1000</v>
      </c>
    </row>
    <row r="65" spans="2:18">
      <c r="B65" t="s">
        <v>75</v>
      </c>
    </row>
    <row r="66" spans="2:18">
      <c r="N66" s="5">
        <v>1000</v>
      </c>
      <c r="R66" s="5">
        <v>1000</v>
      </c>
    </row>
    <row r="67" spans="2:18">
      <c r="C67" t="s">
        <v>76</v>
      </c>
      <c r="F67">
        <v>1000</v>
      </c>
    </row>
    <row r="68" spans="2:18">
      <c r="D68" t="s">
        <v>64</v>
      </c>
      <c r="G68">
        <v>1000</v>
      </c>
    </row>
    <row r="70" spans="2:18">
      <c r="C70" t="s">
        <v>77</v>
      </c>
    </row>
  </sheetData>
  <mergeCells count="2">
    <mergeCell ref="N4:O4"/>
    <mergeCell ref="N14:O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70C9-22BF-4CC2-80F5-0E6278D413B0}">
  <dimension ref="A1:E50"/>
  <sheetViews>
    <sheetView tabSelected="1" topLeftCell="A32" workbookViewId="0">
      <selection activeCell="F40" sqref="F40"/>
    </sheetView>
  </sheetViews>
  <sheetFormatPr defaultRowHeight="15"/>
  <cols>
    <col min="1" max="1" width="6.28515625" customWidth="1"/>
    <col min="2" max="2" width="26.42578125" bestFit="1" customWidth="1"/>
    <col min="3" max="3" width="4.42578125" bestFit="1" customWidth="1"/>
    <col min="4" max="4" width="18.5703125" bestFit="1" customWidth="1"/>
    <col min="5" max="5" width="19.140625" bestFit="1" customWidth="1"/>
  </cols>
  <sheetData>
    <row r="1" spans="1:5">
      <c r="A1" s="1" t="s">
        <v>333</v>
      </c>
    </row>
    <row r="2" spans="1:5">
      <c r="A2" s="1"/>
    </row>
    <row r="3" spans="1:5">
      <c r="A3" s="1" t="s">
        <v>410</v>
      </c>
    </row>
    <row r="5" spans="1:5">
      <c r="A5" s="1" t="s">
        <v>411</v>
      </c>
    </row>
    <row r="7" spans="1:5">
      <c r="A7" s="1" t="s">
        <v>336</v>
      </c>
      <c r="B7" s="1" t="s">
        <v>337</v>
      </c>
      <c r="C7" s="1" t="s">
        <v>8</v>
      </c>
      <c r="D7" s="1" t="s">
        <v>338</v>
      </c>
      <c r="E7" s="1" t="s">
        <v>339</v>
      </c>
    </row>
    <row r="9" spans="1:5">
      <c r="A9">
        <v>1</v>
      </c>
      <c r="B9" t="s">
        <v>412</v>
      </c>
      <c r="D9">
        <v>52000</v>
      </c>
    </row>
    <row r="10" spans="1:5">
      <c r="A10">
        <v>2</v>
      </c>
      <c r="B10" t="s">
        <v>413</v>
      </c>
      <c r="D10">
        <v>28000</v>
      </c>
    </row>
    <row r="11" spans="1:5">
      <c r="A11">
        <v>3</v>
      </c>
      <c r="B11" t="s">
        <v>414</v>
      </c>
      <c r="D11">
        <v>40000</v>
      </c>
    </row>
    <row r="12" spans="1:5">
      <c r="A12">
        <v>4</v>
      </c>
      <c r="B12" t="s">
        <v>415</v>
      </c>
      <c r="D12">
        <v>15000</v>
      </c>
    </row>
    <row r="13" spans="1:5">
      <c r="A13">
        <v>5</v>
      </c>
      <c r="B13" t="s">
        <v>416</v>
      </c>
      <c r="D13">
        <v>60000</v>
      </c>
    </row>
    <row r="14" spans="1:5">
      <c r="A14">
        <v>6</v>
      </c>
      <c r="B14" t="s">
        <v>417</v>
      </c>
      <c r="D14">
        <v>20000</v>
      </c>
    </row>
    <row r="15" spans="1:5">
      <c r="A15">
        <v>7</v>
      </c>
      <c r="B15" t="s">
        <v>418</v>
      </c>
      <c r="E15">
        <v>12450</v>
      </c>
    </row>
    <row r="16" spans="1:5">
      <c r="A16">
        <v>8</v>
      </c>
      <c r="B16" t="s">
        <v>419</v>
      </c>
      <c r="E16">
        <v>3000</v>
      </c>
    </row>
    <row r="17" spans="1:5">
      <c r="A17">
        <v>9</v>
      </c>
      <c r="B17" t="s">
        <v>395</v>
      </c>
      <c r="D17">
        <v>3600</v>
      </c>
    </row>
    <row r="18" spans="1:5">
      <c r="A18">
        <v>10</v>
      </c>
      <c r="B18" t="s">
        <v>373</v>
      </c>
      <c r="E18">
        <v>160000</v>
      </c>
    </row>
    <row r="19" spans="1:5">
      <c r="A19">
        <v>11</v>
      </c>
      <c r="B19" t="s">
        <v>420</v>
      </c>
      <c r="E19">
        <v>17000</v>
      </c>
    </row>
    <row r="20" spans="1:5">
      <c r="A20">
        <v>12</v>
      </c>
      <c r="B20" t="s">
        <v>421</v>
      </c>
      <c r="D20">
        <v>2400</v>
      </c>
    </row>
    <row r="21" spans="1:5">
      <c r="A21">
        <v>13</v>
      </c>
      <c r="B21" t="s">
        <v>422</v>
      </c>
      <c r="D21">
        <v>10000</v>
      </c>
    </row>
    <row r="22" spans="1:5">
      <c r="A22">
        <v>14</v>
      </c>
      <c r="B22" t="s">
        <v>423</v>
      </c>
      <c r="E22">
        <v>150000</v>
      </c>
    </row>
    <row r="23" spans="1:5">
      <c r="A23">
        <f>A22+1</f>
        <v>15</v>
      </c>
      <c r="B23" t="s">
        <v>424</v>
      </c>
      <c r="D23">
        <v>2500</v>
      </c>
    </row>
    <row r="24" spans="1:5">
      <c r="A24">
        <f t="shared" ref="A24:A50" si="0">A23+1</f>
        <v>16</v>
      </c>
      <c r="B24" t="s">
        <v>425</v>
      </c>
      <c r="E24">
        <v>1000</v>
      </c>
    </row>
    <row r="25" spans="1:5">
      <c r="A25">
        <f t="shared" si="0"/>
        <v>17</v>
      </c>
      <c r="B25" t="s">
        <v>404</v>
      </c>
      <c r="D25">
        <v>1800</v>
      </c>
    </row>
    <row r="26" spans="1:5">
      <c r="A26">
        <f t="shared" si="0"/>
        <v>18</v>
      </c>
      <c r="B26" t="s">
        <v>405</v>
      </c>
      <c r="D26">
        <v>1200</v>
      </c>
    </row>
    <row r="27" spans="1:5">
      <c r="A27">
        <f t="shared" si="0"/>
        <v>19</v>
      </c>
      <c r="B27" t="s">
        <v>406</v>
      </c>
      <c r="D27">
        <v>850</v>
      </c>
    </row>
    <row r="28" spans="1:5">
      <c r="A28">
        <f t="shared" si="0"/>
        <v>20</v>
      </c>
      <c r="B28" t="s">
        <v>426</v>
      </c>
      <c r="D28">
        <v>12000</v>
      </c>
    </row>
    <row r="29" spans="1:5">
      <c r="A29">
        <f t="shared" si="0"/>
        <v>21</v>
      </c>
      <c r="B29" t="s">
        <v>359</v>
      </c>
      <c r="E29">
        <v>3000</v>
      </c>
    </row>
    <row r="30" spans="1:5">
      <c r="A30">
        <f t="shared" si="0"/>
        <v>22</v>
      </c>
      <c r="B30" t="s">
        <v>427</v>
      </c>
      <c r="D30">
        <v>6000</v>
      </c>
    </row>
    <row r="31" spans="1:5">
      <c r="A31">
        <f t="shared" si="0"/>
        <v>23</v>
      </c>
      <c r="B31" t="s">
        <v>428</v>
      </c>
      <c r="E31">
        <v>8500</v>
      </c>
    </row>
    <row r="32" spans="1:5">
      <c r="A32">
        <f t="shared" si="0"/>
        <v>24</v>
      </c>
      <c r="B32" t="s">
        <v>429</v>
      </c>
      <c r="D32">
        <v>800</v>
      </c>
    </row>
    <row r="33" spans="1:5">
      <c r="A33">
        <f t="shared" si="0"/>
        <v>25</v>
      </c>
      <c r="B33" t="s">
        <v>430</v>
      </c>
      <c r="E33">
        <v>2200</v>
      </c>
    </row>
    <row r="34" spans="1:5">
      <c r="A34">
        <f t="shared" si="0"/>
        <v>26</v>
      </c>
      <c r="B34" t="s">
        <v>431</v>
      </c>
      <c r="D34">
        <v>1200</v>
      </c>
    </row>
    <row r="35" spans="1:5">
      <c r="A35">
        <f t="shared" si="0"/>
        <v>27</v>
      </c>
      <c r="B35" t="s">
        <v>432</v>
      </c>
      <c r="D35">
        <v>2500</v>
      </c>
    </row>
    <row r="36" spans="1:5">
      <c r="A36">
        <f t="shared" si="0"/>
        <v>28</v>
      </c>
      <c r="B36" t="s">
        <v>381</v>
      </c>
      <c r="D36">
        <v>2800</v>
      </c>
    </row>
    <row r="37" spans="1:5">
      <c r="A37">
        <f t="shared" si="0"/>
        <v>29</v>
      </c>
      <c r="B37" t="s">
        <v>346</v>
      </c>
      <c r="E37">
        <v>14000</v>
      </c>
    </row>
    <row r="38" spans="1:5">
      <c r="A38">
        <f t="shared" si="0"/>
        <v>30</v>
      </c>
      <c r="B38" t="s">
        <v>433</v>
      </c>
      <c r="E38">
        <v>1500</v>
      </c>
    </row>
    <row r="39" spans="1:5">
      <c r="A39">
        <f t="shared" si="0"/>
        <v>31</v>
      </c>
      <c r="B39" t="s">
        <v>401</v>
      </c>
      <c r="D39">
        <v>68000</v>
      </c>
    </row>
    <row r="40" spans="1:5">
      <c r="A40">
        <f t="shared" si="0"/>
        <v>32</v>
      </c>
      <c r="B40" t="s">
        <v>403</v>
      </c>
      <c r="D40">
        <v>2400</v>
      </c>
    </row>
    <row r="41" spans="1:5">
      <c r="A41">
        <f t="shared" si="0"/>
        <v>33</v>
      </c>
      <c r="B41" t="s">
        <v>434</v>
      </c>
      <c r="D41">
        <v>1250</v>
      </c>
    </row>
    <row r="42" spans="1:5">
      <c r="A42">
        <f t="shared" si="0"/>
        <v>34</v>
      </c>
      <c r="B42" t="s">
        <v>435</v>
      </c>
      <c r="D42">
        <v>2800</v>
      </c>
    </row>
    <row r="43" spans="1:5">
      <c r="A43">
        <f t="shared" si="0"/>
        <v>35</v>
      </c>
      <c r="B43" t="s">
        <v>380</v>
      </c>
      <c r="D43">
        <v>1250</v>
      </c>
    </row>
    <row r="44" spans="1:5">
      <c r="A44">
        <f t="shared" si="0"/>
        <v>36</v>
      </c>
      <c r="B44" t="s">
        <v>385</v>
      </c>
      <c r="D44">
        <v>45000</v>
      </c>
    </row>
    <row r="45" spans="1:5">
      <c r="A45">
        <f t="shared" si="0"/>
        <v>37</v>
      </c>
      <c r="B45" t="s">
        <v>394</v>
      </c>
      <c r="D45">
        <v>2600</v>
      </c>
    </row>
    <row r="46" spans="1:5">
      <c r="A46">
        <f t="shared" si="0"/>
        <v>38</v>
      </c>
      <c r="B46" t="s">
        <v>375</v>
      </c>
      <c r="D46">
        <v>12000</v>
      </c>
    </row>
    <row r="47" spans="1:5">
      <c r="A47">
        <f t="shared" si="0"/>
        <v>39</v>
      </c>
      <c r="B47" t="s">
        <v>351</v>
      </c>
      <c r="E47">
        <v>25000</v>
      </c>
    </row>
    <row r="48" spans="1:5">
      <c r="A48">
        <f t="shared" si="0"/>
        <v>40</v>
      </c>
      <c r="B48" t="s">
        <v>436</v>
      </c>
      <c r="E48">
        <v>2800</v>
      </c>
    </row>
    <row r="49" spans="1:5">
      <c r="A49">
        <f t="shared" si="0"/>
        <v>41</v>
      </c>
      <c r="B49" t="s">
        <v>437</v>
      </c>
      <c r="D49">
        <v>2500</v>
      </c>
    </row>
    <row r="50" spans="1:5">
      <c r="B50" s="1" t="s">
        <v>409</v>
      </c>
      <c r="C50" s="1"/>
      <c r="D50" s="9">
        <f>SUM(D8:D49)</f>
        <v>400450</v>
      </c>
      <c r="E50" s="9">
        <f>SUM(E8:E49)</f>
        <v>400450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A2F0-CE53-4A6C-B84A-2DA2D2986B8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5AD5-0E98-42A8-BFF0-51521DC83F92}">
  <dimension ref="B2:Z130"/>
  <sheetViews>
    <sheetView topLeftCell="S1" workbookViewId="0">
      <selection activeCell="AA1" sqref="AA1:AA1048576"/>
    </sheetView>
  </sheetViews>
  <sheetFormatPr defaultRowHeight="15"/>
  <cols>
    <col min="2" max="2" width="11.140625" bestFit="1" customWidth="1"/>
    <col min="3" max="3" width="3.42578125" customWidth="1"/>
    <col min="4" max="4" width="6.42578125" customWidth="1"/>
    <col min="5" max="5" width="25.140625" customWidth="1"/>
    <col min="6" max="6" width="3" bestFit="1" customWidth="1"/>
    <col min="7" max="7" width="9.5703125" bestFit="1" customWidth="1"/>
    <col min="11" max="11" width="10.85546875" customWidth="1"/>
    <col min="12" max="12" width="10.5703125" customWidth="1"/>
    <col min="13" max="13" width="16.7109375" bestFit="1" customWidth="1"/>
    <col min="14" max="14" width="2.42578125" customWidth="1"/>
    <col min="15" max="15" width="11.42578125" customWidth="1"/>
    <col min="16" max="16" width="11.140625" bestFit="1" customWidth="1"/>
    <col min="17" max="17" width="25.140625" bestFit="1" customWidth="1"/>
    <col min="18" max="18" width="3.7109375" customWidth="1"/>
    <col min="23" max="23" width="26.5703125" bestFit="1" customWidth="1"/>
    <col min="24" max="24" width="5.5703125" customWidth="1"/>
    <col min="25" max="25" width="10.140625" bestFit="1" customWidth="1"/>
    <col min="26" max="26" width="10.7109375" bestFit="1" customWidth="1"/>
  </cols>
  <sheetData>
    <row r="2" spans="2:26">
      <c r="B2" s="1" t="s">
        <v>78</v>
      </c>
      <c r="C2" s="1"/>
      <c r="L2" s="1" t="s">
        <v>79</v>
      </c>
      <c r="W2" s="1" t="s">
        <v>80</v>
      </c>
    </row>
    <row r="4" spans="2:26">
      <c r="B4" s="1" t="s">
        <v>11</v>
      </c>
      <c r="C4" s="1"/>
      <c r="D4" s="1"/>
      <c r="E4" s="1" t="s">
        <v>12</v>
      </c>
      <c r="F4" s="1" t="s">
        <v>8</v>
      </c>
      <c r="G4" s="1" t="s">
        <v>13</v>
      </c>
      <c r="H4" s="1" t="s">
        <v>14</v>
      </c>
      <c r="L4" s="1" t="s">
        <v>4</v>
      </c>
      <c r="O4" s="13" t="s">
        <v>5</v>
      </c>
      <c r="P4" s="13"/>
      <c r="S4" s="1" t="s">
        <v>6</v>
      </c>
      <c r="V4" s="1" t="s">
        <v>81</v>
      </c>
      <c r="W4" s="1" t="s">
        <v>82</v>
      </c>
      <c r="X4" s="1" t="s">
        <v>8</v>
      </c>
      <c r="Y4" s="1" t="s">
        <v>83</v>
      </c>
      <c r="Z4" s="1" t="s">
        <v>84</v>
      </c>
    </row>
    <row r="5" spans="2:26">
      <c r="G5" s="1" t="s">
        <v>19</v>
      </c>
      <c r="H5" s="1" t="s">
        <v>19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15</v>
      </c>
      <c r="Q5" s="1" t="s">
        <v>16</v>
      </c>
      <c r="R5" s="1" t="s">
        <v>17</v>
      </c>
      <c r="S5" s="1" t="s">
        <v>18</v>
      </c>
    </row>
    <row r="6" spans="2:26">
      <c r="V6">
        <v>1</v>
      </c>
      <c r="W6" t="s">
        <v>5</v>
      </c>
      <c r="Y6">
        <v>41400</v>
      </c>
    </row>
    <row r="7" spans="2:26">
      <c r="B7" s="2">
        <v>44317</v>
      </c>
      <c r="C7" s="2"/>
      <c r="D7" t="s">
        <v>85</v>
      </c>
      <c r="G7">
        <v>50000</v>
      </c>
      <c r="L7" s="2">
        <v>44317</v>
      </c>
      <c r="M7" t="s">
        <v>20</v>
      </c>
      <c r="O7">
        <v>50000</v>
      </c>
      <c r="P7" s="2">
        <v>44319</v>
      </c>
      <c r="Q7" t="s">
        <v>86</v>
      </c>
      <c r="S7">
        <v>2500</v>
      </c>
      <c r="V7">
        <v>2</v>
      </c>
      <c r="W7" t="s">
        <v>22</v>
      </c>
      <c r="Z7">
        <v>50000</v>
      </c>
    </row>
    <row r="8" spans="2:26">
      <c r="E8" t="s">
        <v>20</v>
      </c>
      <c r="H8">
        <v>50000</v>
      </c>
      <c r="L8" s="2">
        <v>44323</v>
      </c>
      <c r="M8" t="s">
        <v>87</v>
      </c>
      <c r="O8">
        <v>4450</v>
      </c>
      <c r="P8" s="2">
        <v>44321</v>
      </c>
      <c r="Q8" t="s">
        <v>88</v>
      </c>
      <c r="S8">
        <v>1500</v>
      </c>
      <c r="V8">
        <v>3</v>
      </c>
      <c r="W8" t="s">
        <v>89</v>
      </c>
      <c r="Y8">
        <v>2500</v>
      </c>
    </row>
    <row r="9" spans="2:26">
      <c r="L9" s="2">
        <v>44335</v>
      </c>
      <c r="M9" t="s">
        <v>90</v>
      </c>
      <c r="O9">
        <v>450</v>
      </c>
      <c r="P9" s="2">
        <v>44327</v>
      </c>
      <c r="Q9" t="s">
        <v>91</v>
      </c>
      <c r="S9">
        <v>7000</v>
      </c>
      <c r="V9">
        <v>4</v>
      </c>
      <c r="W9" t="s">
        <v>92</v>
      </c>
      <c r="Y9">
        <v>1500</v>
      </c>
    </row>
    <row r="10" spans="2:26">
      <c r="D10" t="s">
        <v>93</v>
      </c>
      <c r="L10" s="2">
        <v>44337</v>
      </c>
      <c r="M10" t="s">
        <v>94</v>
      </c>
      <c r="O10">
        <v>1000</v>
      </c>
      <c r="P10" s="2">
        <v>44329</v>
      </c>
      <c r="Q10" t="s">
        <v>95</v>
      </c>
      <c r="S10">
        <v>50</v>
      </c>
      <c r="V10">
        <v>5</v>
      </c>
      <c r="W10" t="s">
        <v>96</v>
      </c>
      <c r="Z10">
        <v>9450</v>
      </c>
    </row>
    <row r="11" spans="2:26">
      <c r="P11" s="2">
        <v>44331</v>
      </c>
      <c r="Q11" t="s">
        <v>97</v>
      </c>
      <c r="S11">
        <v>1250</v>
      </c>
      <c r="V11">
        <v>6</v>
      </c>
      <c r="W11" t="s">
        <v>98</v>
      </c>
      <c r="Y11">
        <v>1800</v>
      </c>
    </row>
    <row r="12" spans="2:26">
      <c r="B12" s="2">
        <v>44319</v>
      </c>
      <c r="D12" t="s">
        <v>99</v>
      </c>
      <c r="G12">
        <v>2500</v>
      </c>
      <c r="P12" s="2">
        <v>44333</v>
      </c>
      <c r="Q12" t="s">
        <v>100</v>
      </c>
      <c r="S12">
        <v>100</v>
      </c>
      <c r="V12">
        <v>7</v>
      </c>
      <c r="W12" t="s">
        <v>101</v>
      </c>
      <c r="Z12">
        <v>1800</v>
      </c>
    </row>
    <row r="13" spans="2:26">
      <c r="E13" t="s">
        <v>102</v>
      </c>
      <c r="H13">
        <v>2500</v>
      </c>
      <c r="P13" s="2">
        <v>44339</v>
      </c>
      <c r="Q13" t="s">
        <v>103</v>
      </c>
      <c r="S13">
        <v>1800</v>
      </c>
      <c r="V13">
        <v>8</v>
      </c>
      <c r="W13" t="s">
        <v>104</v>
      </c>
      <c r="Y13">
        <v>7000</v>
      </c>
    </row>
    <row r="14" spans="2:26">
      <c r="P14" s="2">
        <v>44341</v>
      </c>
      <c r="Q14" t="s">
        <v>105</v>
      </c>
      <c r="S14">
        <v>300</v>
      </c>
      <c r="V14">
        <v>9</v>
      </c>
      <c r="W14" t="s">
        <v>106</v>
      </c>
      <c r="Y14">
        <v>50</v>
      </c>
    </row>
    <row r="15" spans="2:26">
      <c r="D15" t="s">
        <v>107</v>
      </c>
      <c r="P15" s="2">
        <v>44347</v>
      </c>
      <c r="Q15" t="s">
        <v>108</v>
      </c>
      <c r="S15">
        <f>55900-14500</f>
        <v>41400</v>
      </c>
      <c r="V15">
        <v>10</v>
      </c>
      <c r="W15" t="s">
        <v>109</v>
      </c>
      <c r="Y15">
        <v>1250</v>
      </c>
    </row>
    <row r="16" spans="2:26">
      <c r="P16" s="2"/>
      <c r="V16">
        <v>11</v>
      </c>
      <c r="W16" t="s">
        <v>110</v>
      </c>
      <c r="Y16">
        <v>100</v>
      </c>
    </row>
    <row r="17" spans="2:26">
      <c r="B17" s="2">
        <v>44321</v>
      </c>
      <c r="D17" t="s">
        <v>111</v>
      </c>
      <c r="G17">
        <v>1500</v>
      </c>
      <c r="O17" s="5">
        <f>SUM(O7:O16)</f>
        <v>55900</v>
      </c>
      <c r="S17" s="5">
        <f>SUM(S7:S16)</f>
        <v>55900</v>
      </c>
      <c r="V17">
        <v>12</v>
      </c>
      <c r="W17" t="s">
        <v>112</v>
      </c>
      <c r="Z17">
        <v>450</v>
      </c>
    </row>
    <row r="18" spans="2:26">
      <c r="E18" t="s">
        <v>49</v>
      </c>
      <c r="H18">
        <v>1500</v>
      </c>
      <c r="V18">
        <v>13</v>
      </c>
      <c r="W18" t="s">
        <v>113</v>
      </c>
      <c r="Z18">
        <v>1000</v>
      </c>
    </row>
    <row r="19" spans="2:26">
      <c r="L19" s="1" t="s">
        <v>4</v>
      </c>
      <c r="O19" s="13" t="s">
        <v>22</v>
      </c>
      <c r="P19" s="13"/>
      <c r="S19" s="1" t="s">
        <v>6</v>
      </c>
      <c r="V19">
        <v>14</v>
      </c>
      <c r="W19" t="s">
        <v>114</v>
      </c>
      <c r="Y19">
        <v>1800</v>
      </c>
    </row>
    <row r="20" spans="2:26">
      <c r="D20" t="s">
        <v>115</v>
      </c>
      <c r="L20" s="1" t="s">
        <v>15</v>
      </c>
      <c r="M20" s="1" t="s">
        <v>16</v>
      </c>
      <c r="N20" s="1" t="s">
        <v>17</v>
      </c>
      <c r="O20" s="1" t="s">
        <v>18</v>
      </c>
      <c r="P20" s="1" t="s">
        <v>15</v>
      </c>
      <c r="Q20" s="1" t="s">
        <v>16</v>
      </c>
      <c r="R20" s="1" t="s">
        <v>17</v>
      </c>
      <c r="S20" s="1" t="s">
        <v>18</v>
      </c>
      <c r="V20">
        <v>15</v>
      </c>
      <c r="W20" t="s">
        <v>116</v>
      </c>
      <c r="Y20">
        <v>5000</v>
      </c>
    </row>
    <row r="21" spans="2:26">
      <c r="V21">
        <v>16</v>
      </c>
      <c r="W21" t="s">
        <v>117</v>
      </c>
      <c r="Y21">
        <v>300</v>
      </c>
    </row>
    <row r="22" spans="2:26">
      <c r="B22" s="2">
        <v>44323</v>
      </c>
      <c r="D22" t="s">
        <v>85</v>
      </c>
      <c r="G22">
        <v>4450</v>
      </c>
      <c r="L22" s="2">
        <v>44347</v>
      </c>
      <c r="M22" t="s">
        <v>66</v>
      </c>
      <c r="O22">
        <v>50000</v>
      </c>
      <c r="P22" s="2">
        <v>44317</v>
      </c>
      <c r="Q22" t="s">
        <v>43</v>
      </c>
      <c r="S22">
        <v>50000</v>
      </c>
      <c r="Y22" s="9">
        <f>SUM(Y6:Y21)</f>
        <v>62700</v>
      </c>
      <c r="Z22" s="9">
        <f>SUM(Z6:Z21)</f>
        <v>62700</v>
      </c>
    </row>
    <row r="23" spans="2:26">
      <c r="E23" t="s">
        <v>118</v>
      </c>
      <c r="H23">
        <v>4450</v>
      </c>
    </row>
    <row r="24" spans="2:26">
      <c r="O24" s="5">
        <f>SUM(O22:O23)</f>
        <v>50000</v>
      </c>
      <c r="S24" s="5">
        <f>SUM(S22:S23)</f>
        <v>50000</v>
      </c>
    </row>
    <row r="25" spans="2:26">
      <c r="D25" t="s">
        <v>119</v>
      </c>
    </row>
    <row r="26" spans="2:26">
      <c r="L26" s="1" t="s">
        <v>4</v>
      </c>
      <c r="O26" s="13" t="s">
        <v>89</v>
      </c>
      <c r="P26" s="13"/>
      <c r="S26" s="1" t="s">
        <v>6</v>
      </c>
      <c r="W26" s="12"/>
    </row>
    <row r="27" spans="2:26">
      <c r="B27" s="2">
        <v>44325</v>
      </c>
      <c r="D27" t="s">
        <v>120</v>
      </c>
      <c r="G27">
        <v>1800</v>
      </c>
      <c r="L27" s="1" t="s">
        <v>15</v>
      </c>
      <c r="M27" s="1" t="s">
        <v>16</v>
      </c>
      <c r="N27" s="1" t="s">
        <v>17</v>
      </c>
      <c r="O27" s="1" t="s">
        <v>18</v>
      </c>
      <c r="P27" s="1" t="s">
        <v>15</v>
      </c>
      <c r="Q27" s="1" t="s">
        <v>16</v>
      </c>
      <c r="R27" s="1" t="s">
        <v>17</v>
      </c>
      <c r="S27" s="1" t="s">
        <v>18</v>
      </c>
    </row>
    <row r="28" spans="2:26">
      <c r="E28" t="s">
        <v>121</v>
      </c>
      <c r="H28">
        <v>1800</v>
      </c>
    </row>
    <row r="29" spans="2:26">
      <c r="L29" s="2">
        <v>44319</v>
      </c>
      <c r="M29" t="s">
        <v>49</v>
      </c>
      <c r="O29">
        <v>2500</v>
      </c>
      <c r="P29" s="2">
        <v>44347</v>
      </c>
      <c r="Q29" t="s">
        <v>108</v>
      </c>
      <c r="S29">
        <v>2500</v>
      </c>
    </row>
    <row r="30" spans="2:26">
      <c r="D30" t="s">
        <v>122</v>
      </c>
    </row>
    <row r="31" spans="2:26">
      <c r="O31" s="5">
        <f>SUM(O29:O30)</f>
        <v>2500</v>
      </c>
      <c r="S31" s="5">
        <f>SUM(S29:S30)</f>
        <v>2500</v>
      </c>
    </row>
    <row r="32" spans="2:26">
      <c r="B32" s="2">
        <v>44327</v>
      </c>
      <c r="D32" t="s">
        <v>123</v>
      </c>
      <c r="G32">
        <v>7000</v>
      </c>
    </row>
    <row r="33" spans="2:19">
      <c r="E33" t="s">
        <v>102</v>
      </c>
      <c r="H33">
        <v>7000</v>
      </c>
      <c r="L33" s="1" t="s">
        <v>4</v>
      </c>
      <c r="O33" s="13" t="s">
        <v>92</v>
      </c>
      <c r="P33" s="13"/>
      <c r="S33" s="1" t="s">
        <v>6</v>
      </c>
    </row>
    <row r="34" spans="2:19">
      <c r="L34" s="1" t="s">
        <v>15</v>
      </c>
      <c r="M34" s="1" t="s">
        <v>16</v>
      </c>
      <c r="N34" s="1" t="s">
        <v>17</v>
      </c>
      <c r="O34" s="1" t="s">
        <v>18</v>
      </c>
      <c r="P34" s="1" t="s">
        <v>15</v>
      </c>
      <c r="Q34" s="1" t="s">
        <v>16</v>
      </c>
      <c r="R34" s="1" t="s">
        <v>17</v>
      </c>
      <c r="S34" s="1" t="s">
        <v>18</v>
      </c>
    </row>
    <row r="35" spans="2:19">
      <c r="D35" t="s">
        <v>124</v>
      </c>
    </row>
    <row r="36" spans="2:19">
      <c r="L36" s="2">
        <v>44321</v>
      </c>
      <c r="M36" t="s">
        <v>49</v>
      </c>
      <c r="O36">
        <v>1500</v>
      </c>
      <c r="P36" s="2">
        <v>44347</v>
      </c>
      <c r="Q36" t="s">
        <v>108</v>
      </c>
      <c r="S36">
        <v>1500</v>
      </c>
    </row>
    <row r="37" spans="2:19">
      <c r="B37" s="2">
        <v>44329</v>
      </c>
      <c r="D37" t="s">
        <v>125</v>
      </c>
      <c r="G37">
        <v>50</v>
      </c>
    </row>
    <row r="38" spans="2:19">
      <c r="E38" t="s">
        <v>49</v>
      </c>
      <c r="H38">
        <v>50</v>
      </c>
      <c r="O38" s="5">
        <f>SUM(O36:O37)</f>
        <v>1500</v>
      </c>
      <c r="S38" s="5">
        <f>SUM(S36:S37)</f>
        <v>1500</v>
      </c>
    </row>
    <row r="40" spans="2:19">
      <c r="D40" t="s">
        <v>126</v>
      </c>
      <c r="L40" s="1" t="s">
        <v>4</v>
      </c>
      <c r="O40" s="13" t="s">
        <v>96</v>
      </c>
      <c r="P40" s="13"/>
      <c r="S40" s="1" t="s">
        <v>6</v>
      </c>
    </row>
    <row r="41" spans="2:19">
      <c r="L41" s="1" t="s">
        <v>15</v>
      </c>
      <c r="M41" s="1" t="s">
        <v>16</v>
      </c>
      <c r="N41" s="1" t="s">
        <v>17</v>
      </c>
      <c r="O41" s="1" t="s">
        <v>18</v>
      </c>
      <c r="P41" s="1" t="s">
        <v>15</v>
      </c>
      <c r="Q41" s="1" t="s">
        <v>16</v>
      </c>
      <c r="R41" s="1" t="s">
        <v>17</v>
      </c>
      <c r="S41" s="1" t="s">
        <v>18</v>
      </c>
    </row>
    <row r="42" spans="2:19">
      <c r="B42" s="2">
        <v>44331</v>
      </c>
      <c r="D42" t="s">
        <v>127</v>
      </c>
      <c r="G42">
        <v>1250</v>
      </c>
    </row>
    <row r="43" spans="2:19">
      <c r="E43" t="s">
        <v>49</v>
      </c>
      <c r="H43">
        <v>1250</v>
      </c>
      <c r="P43" s="2">
        <v>44323</v>
      </c>
      <c r="Q43" t="s">
        <v>128</v>
      </c>
      <c r="S43">
        <v>4450</v>
      </c>
    </row>
    <row r="44" spans="2:19">
      <c r="L44" s="2">
        <v>44347</v>
      </c>
      <c r="M44" t="s">
        <v>66</v>
      </c>
      <c r="O44">
        <v>9450</v>
      </c>
      <c r="P44" s="2">
        <v>44341</v>
      </c>
      <c r="Q44" t="s">
        <v>129</v>
      </c>
      <c r="S44">
        <v>5000</v>
      </c>
    </row>
    <row r="45" spans="2:19">
      <c r="D45" t="s">
        <v>130</v>
      </c>
    </row>
    <row r="46" spans="2:19">
      <c r="O46" s="5">
        <f>SUM(O43:O45)</f>
        <v>9450</v>
      </c>
      <c r="S46" s="5">
        <f>SUM(S43:S45)</f>
        <v>9450</v>
      </c>
    </row>
    <row r="47" spans="2:19">
      <c r="B47" s="2">
        <v>44333</v>
      </c>
      <c r="D47" t="s">
        <v>131</v>
      </c>
      <c r="G47">
        <v>100</v>
      </c>
    </row>
    <row r="48" spans="2:19">
      <c r="E48" t="s">
        <v>49</v>
      </c>
      <c r="H48">
        <v>100</v>
      </c>
      <c r="L48" s="1" t="s">
        <v>4</v>
      </c>
      <c r="O48" s="13" t="s">
        <v>98</v>
      </c>
      <c r="P48" s="13"/>
      <c r="S48" s="1" t="s">
        <v>6</v>
      </c>
    </row>
    <row r="49" spans="2:19">
      <c r="L49" s="1" t="s">
        <v>15</v>
      </c>
      <c r="M49" s="1" t="s">
        <v>16</v>
      </c>
      <c r="N49" s="1" t="s">
        <v>17</v>
      </c>
      <c r="O49" s="1" t="s">
        <v>18</v>
      </c>
      <c r="P49" s="1" t="s">
        <v>15</v>
      </c>
      <c r="Q49" s="1" t="s">
        <v>16</v>
      </c>
      <c r="R49" s="1" t="s">
        <v>17</v>
      </c>
      <c r="S49" s="1" t="s">
        <v>18</v>
      </c>
    </row>
    <row r="50" spans="2:19">
      <c r="D50" t="s">
        <v>132</v>
      </c>
    </row>
    <row r="51" spans="2:19">
      <c r="L51" s="2">
        <v>44325</v>
      </c>
      <c r="M51" t="s">
        <v>133</v>
      </c>
      <c r="O51">
        <v>1800</v>
      </c>
      <c r="P51" s="2">
        <v>44347</v>
      </c>
      <c r="Q51" t="s">
        <v>108</v>
      </c>
      <c r="S51">
        <v>1800</v>
      </c>
    </row>
    <row r="52" spans="2:19">
      <c r="B52" s="2">
        <v>44335</v>
      </c>
      <c r="D52" t="s">
        <v>85</v>
      </c>
      <c r="G52">
        <v>450</v>
      </c>
    </row>
    <row r="53" spans="2:19">
      <c r="E53" t="s">
        <v>90</v>
      </c>
      <c r="H53">
        <v>450</v>
      </c>
    </row>
    <row r="54" spans="2:19">
      <c r="O54" s="5">
        <f>SUM(O51:O53)</f>
        <v>1800</v>
      </c>
      <c r="S54" s="5">
        <f>SUM(S51:S53)</f>
        <v>1800</v>
      </c>
    </row>
    <row r="55" spans="2:19">
      <c r="D55" t="s">
        <v>134</v>
      </c>
    </row>
    <row r="57" spans="2:19">
      <c r="B57" s="2">
        <v>44337</v>
      </c>
      <c r="D57" t="s">
        <v>85</v>
      </c>
      <c r="G57">
        <v>1000</v>
      </c>
      <c r="L57" s="1" t="s">
        <v>4</v>
      </c>
      <c r="O57" s="13" t="s">
        <v>101</v>
      </c>
      <c r="P57" s="13"/>
      <c r="S57" s="1" t="s">
        <v>6</v>
      </c>
    </row>
    <row r="58" spans="2:19">
      <c r="E58" t="s">
        <v>94</v>
      </c>
      <c r="H58">
        <v>1000</v>
      </c>
      <c r="L58" s="1" t="s">
        <v>15</v>
      </c>
      <c r="M58" s="1" t="s">
        <v>16</v>
      </c>
      <c r="N58" s="1" t="s">
        <v>17</v>
      </c>
      <c r="O58" s="1" t="s">
        <v>18</v>
      </c>
      <c r="P58" s="1" t="s">
        <v>15</v>
      </c>
      <c r="Q58" s="1" t="s">
        <v>16</v>
      </c>
      <c r="R58" s="1" t="s">
        <v>17</v>
      </c>
      <c r="S58" s="1" t="s">
        <v>18</v>
      </c>
    </row>
    <row r="59" spans="2:19">
      <c r="P59" s="2">
        <v>44325</v>
      </c>
      <c r="Q59" t="s">
        <v>135</v>
      </c>
      <c r="S59">
        <v>1800</v>
      </c>
    </row>
    <row r="60" spans="2:19">
      <c r="D60" t="s">
        <v>136</v>
      </c>
      <c r="L60" s="2">
        <v>44347</v>
      </c>
      <c r="M60" t="s">
        <v>44</v>
      </c>
      <c r="O60">
        <v>1800</v>
      </c>
    </row>
    <row r="62" spans="2:19">
      <c r="B62" s="2">
        <v>44339</v>
      </c>
      <c r="D62" t="s">
        <v>137</v>
      </c>
      <c r="G62">
        <v>1800</v>
      </c>
      <c r="O62" s="5">
        <f>SUM(O59:O61)</f>
        <v>1800</v>
      </c>
      <c r="S62" s="5">
        <f>SUM(S59:S61)</f>
        <v>1800</v>
      </c>
    </row>
    <row r="63" spans="2:19">
      <c r="E63" t="s">
        <v>49</v>
      </c>
      <c r="H63">
        <v>1800</v>
      </c>
    </row>
    <row r="64" spans="2:19">
      <c r="L64" s="1" t="s">
        <v>4</v>
      </c>
      <c r="O64" s="13" t="s">
        <v>104</v>
      </c>
      <c r="P64" s="13"/>
      <c r="S64" s="1" t="s">
        <v>6</v>
      </c>
    </row>
    <row r="65" spans="2:19">
      <c r="D65" t="s">
        <v>138</v>
      </c>
      <c r="L65" s="1" t="s">
        <v>15</v>
      </c>
      <c r="M65" s="1" t="s">
        <v>16</v>
      </c>
      <c r="N65" s="1" t="s">
        <v>17</v>
      </c>
      <c r="O65" s="1" t="s">
        <v>18</v>
      </c>
      <c r="P65" s="1" t="s">
        <v>15</v>
      </c>
      <c r="Q65" s="1" t="s">
        <v>16</v>
      </c>
      <c r="R65" s="1" t="s">
        <v>17</v>
      </c>
      <c r="S65" s="1" t="s">
        <v>18</v>
      </c>
    </row>
    <row r="67" spans="2:19">
      <c r="B67" s="2">
        <v>44341</v>
      </c>
      <c r="D67" t="s">
        <v>139</v>
      </c>
      <c r="G67">
        <v>5000</v>
      </c>
      <c r="L67" s="2">
        <v>44327</v>
      </c>
      <c r="M67" t="s">
        <v>102</v>
      </c>
      <c r="O67">
        <v>7000</v>
      </c>
      <c r="P67" s="2">
        <v>44347</v>
      </c>
      <c r="Q67" t="s">
        <v>108</v>
      </c>
      <c r="S67">
        <v>7000</v>
      </c>
    </row>
    <row r="68" spans="2:19">
      <c r="E68" t="s">
        <v>140</v>
      </c>
      <c r="H68">
        <v>5000</v>
      </c>
    </row>
    <row r="69" spans="2:19">
      <c r="O69" s="5">
        <f>SUM(O67:O68)</f>
        <v>7000</v>
      </c>
      <c r="S69" s="5">
        <f>SUM(S67:S68)</f>
        <v>7000</v>
      </c>
    </row>
    <row r="70" spans="2:19">
      <c r="D70" t="s">
        <v>141</v>
      </c>
    </row>
    <row r="72" spans="2:19">
      <c r="B72" s="2">
        <v>44343</v>
      </c>
      <c r="D72" t="s">
        <v>142</v>
      </c>
      <c r="G72">
        <v>300</v>
      </c>
      <c r="L72" s="1" t="s">
        <v>4</v>
      </c>
      <c r="O72" s="13" t="s">
        <v>106</v>
      </c>
      <c r="P72" s="13"/>
      <c r="S72" s="1" t="s">
        <v>6</v>
      </c>
    </row>
    <row r="73" spans="2:19">
      <c r="E73" t="s">
        <v>102</v>
      </c>
      <c r="H73">
        <v>300</v>
      </c>
      <c r="L73" s="1" t="s">
        <v>15</v>
      </c>
      <c r="M73" s="1" t="s">
        <v>16</v>
      </c>
      <c r="N73" s="1" t="s">
        <v>17</v>
      </c>
      <c r="O73" s="1" t="s">
        <v>18</v>
      </c>
      <c r="P73" s="1" t="s">
        <v>15</v>
      </c>
      <c r="Q73" s="1" t="s">
        <v>16</v>
      </c>
      <c r="R73" s="1" t="s">
        <v>17</v>
      </c>
      <c r="S73" s="1" t="s">
        <v>18</v>
      </c>
    </row>
    <row r="75" spans="2:19">
      <c r="D75" t="s">
        <v>143</v>
      </c>
      <c r="L75" s="2">
        <v>44329</v>
      </c>
      <c r="M75" t="s">
        <v>102</v>
      </c>
      <c r="O75">
        <v>50</v>
      </c>
      <c r="P75" s="2">
        <v>44347</v>
      </c>
      <c r="Q75" t="s">
        <v>108</v>
      </c>
      <c r="S75">
        <v>50</v>
      </c>
    </row>
    <row r="77" spans="2:19">
      <c r="O77" s="5">
        <f>SUM(O75:O76)</f>
        <v>50</v>
      </c>
      <c r="S77" s="5">
        <f>SUM(S75:S76)</f>
        <v>50</v>
      </c>
    </row>
    <row r="80" spans="2:19">
      <c r="D80" t="s">
        <v>144</v>
      </c>
      <c r="L80" s="1" t="s">
        <v>4</v>
      </c>
      <c r="O80" s="13" t="s">
        <v>109</v>
      </c>
      <c r="P80" s="13"/>
      <c r="S80" s="1" t="s">
        <v>6</v>
      </c>
    </row>
    <row r="81" spans="4:19">
      <c r="L81" s="1" t="s">
        <v>15</v>
      </c>
      <c r="M81" s="1" t="s">
        <v>16</v>
      </c>
      <c r="N81" s="1" t="s">
        <v>17</v>
      </c>
      <c r="O81" s="1" t="s">
        <v>18</v>
      </c>
      <c r="P81" s="1" t="s">
        <v>15</v>
      </c>
      <c r="Q81" s="1" t="s">
        <v>16</v>
      </c>
      <c r="R81" s="1" t="s">
        <v>17</v>
      </c>
      <c r="S81" s="1" t="s">
        <v>18</v>
      </c>
    </row>
    <row r="82" spans="4:19">
      <c r="D82" t="s">
        <v>145</v>
      </c>
      <c r="G82">
        <v>5000</v>
      </c>
    </row>
    <row r="83" spans="4:19">
      <c r="D83" t="s">
        <v>146</v>
      </c>
      <c r="G83">
        <v>2000</v>
      </c>
      <c r="L83" s="2">
        <v>44331</v>
      </c>
      <c r="M83" t="s">
        <v>102</v>
      </c>
      <c r="O83">
        <v>1250</v>
      </c>
      <c r="P83" s="2">
        <v>44347</v>
      </c>
      <c r="Q83" t="s">
        <v>108</v>
      </c>
      <c r="S83">
        <v>1250</v>
      </c>
    </row>
    <row r="84" spans="4:19">
      <c r="E84" t="s">
        <v>49</v>
      </c>
      <c r="H84">
        <v>7000</v>
      </c>
    </row>
    <row r="85" spans="4:19">
      <c r="O85" s="5">
        <f>SUM(O83:O84)</f>
        <v>1250</v>
      </c>
      <c r="S85" s="5">
        <f>SUM(S83:S84)</f>
        <v>1250</v>
      </c>
    </row>
    <row r="87" spans="4:19">
      <c r="D87" t="s">
        <v>147</v>
      </c>
    </row>
    <row r="88" spans="4:19">
      <c r="L88" s="1" t="s">
        <v>4</v>
      </c>
      <c r="O88" s="13" t="s">
        <v>110</v>
      </c>
      <c r="P88" s="13"/>
      <c r="S88" s="1" t="s">
        <v>6</v>
      </c>
    </row>
    <row r="89" spans="4:19">
      <c r="D89" t="s">
        <v>139</v>
      </c>
      <c r="G89">
        <v>5000</v>
      </c>
      <c r="L89" s="1" t="s">
        <v>15</v>
      </c>
      <c r="M89" s="1" t="s">
        <v>16</v>
      </c>
      <c r="N89" s="1" t="s">
        <v>17</v>
      </c>
      <c r="O89" s="1" t="s">
        <v>18</v>
      </c>
      <c r="P89" s="1" t="s">
        <v>15</v>
      </c>
      <c r="Q89" s="1" t="s">
        <v>16</v>
      </c>
      <c r="R89" s="1" t="s">
        <v>17</v>
      </c>
      <c r="S89" s="1" t="s">
        <v>18</v>
      </c>
    </row>
    <row r="90" spans="4:19">
      <c r="E90" t="s">
        <v>23</v>
      </c>
      <c r="H90">
        <v>3000</v>
      </c>
    </row>
    <row r="91" spans="4:19">
      <c r="E91" t="s">
        <v>102</v>
      </c>
      <c r="H91">
        <v>2000</v>
      </c>
      <c r="L91" s="2">
        <v>44333</v>
      </c>
      <c r="M91" t="s">
        <v>102</v>
      </c>
      <c r="O91">
        <v>100</v>
      </c>
      <c r="P91" s="2">
        <v>44347</v>
      </c>
      <c r="Q91" t="s">
        <v>108</v>
      </c>
      <c r="S91">
        <v>100</v>
      </c>
    </row>
    <row r="93" spans="4:19">
      <c r="O93" s="5">
        <f>SUM(O91:O92)</f>
        <v>100</v>
      </c>
      <c r="S93" s="5">
        <f>SUM(S91:S92)</f>
        <v>100</v>
      </c>
    </row>
    <row r="95" spans="4:19">
      <c r="L95" s="1" t="s">
        <v>4</v>
      </c>
      <c r="O95" s="13" t="s">
        <v>148</v>
      </c>
      <c r="P95" s="13"/>
      <c r="S95" s="1" t="s">
        <v>6</v>
      </c>
    </row>
    <row r="96" spans="4:19">
      <c r="L96" s="1" t="s">
        <v>15</v>
      </c>
      <c r="M96" s="1" t="s">
        <v>16</v>
      </c>
      <c r="N96" s="1" t="s">
        <v>17</v>
      </c>
      <c r="O96" s="1" t="s">
        <v>18</v>
      </c>
      <c r="P96" s="1" t="s">
        <v>15</v>
      </c>
      <c r="Q96" s="1" t="s">
        <v>16</v>
      </c>
      <c r="R96" s="1" t="s">
        <v>17</v>
      </c>
      <c r="S96" s="1" t="s">
        <v>18</v>
      </c>
    </row>
    <row r="98" spans="12:19">
      <c r="L98" s="2">
        <v>44347</v>
      </c>
      <c r="M98" t="s">
        <v>44</v>
      </c>
      <c r="O98">
        <v>450</v>
      </c>
      <c r="P98" s="2">
        <v>44335</v>
      </c>
      <c r="Q98" t="s">
        <v>43</v>
      </c>
      <c r="S98">
        <v>450</v>
      </c>
    </row>
    <row r="100" spans="12:19">
      <c r="O100" s="5">
        <f>SUM(O98:O99)</f>
        <v>450</v>
      </c>
      <c r="S100" s="5">
        <f>SUM(S98:S99)</f>
        <v>450</v>
      </c>
    </row>
    <row r="103" spans="12:19">
      <c r="L103" s="1" t="s">
        <v>4</v>
      </c>
      <c r="O103" s="13" t="s">
        <v>149</v>
      </c>
      <c r="P103" s="13"/>
      <c r="S103" s="1" t="s">
        <v>6</v>
      </c>
    </row>
    <row r="104" spans="12:19">
      <c r="L104" s="1" t="s">
        <v>15</v>
      </c>
      <c r="M104" s="1" t="s">
        <v>16</v>
      </c>
      <c r="N104" s="1" t="s">
        <v>17</v>
      </c>
      <c r="O104" s="1" t="s">
        <v>18</v>
      </c>
      <c r="P104" s="1" t="s">
        <v>15</v>
      </c>
      <c r="Q104" s="1" t="s">
        <v>16</v>
      </c>
      <c r="R104" s="1" t="s">
        <v>17</v>
      </c>
      <c r="S104" s="1" t="s">
        <v>18</v>
      </c>
    </row>
    <row r="106" spans="12:19">
      <c r="L106" s="2">
        <v>44347</v>
      </c>
      <c r="M106" t="s">
        <v>44</v>
      </c>
      <c r="O106">
        <v>1000</v>
      </c>
      <c r="P106" s="2">
        <v>44337</v>
      </c>
      <c r="Q106" t="s">
        <v>43</v>
      </c>
      <c r="S106">
        <v>1000</v>
      </c>
    </row>
    <row r="109" spans="12:19">
      <c r="O109" s="5">
        <f>SUM(O106:O108)</f>
        <v>1000</v>
      </c>
      <c r="S109" s="5">
        <f>SUM(S106:S108)</f>
        <v>1000</v>
      </c>
    </row>
    <row r="111" spans="12:19">
      <c r="L111" s="1" t="s">
        <v>4</v>
      </c>
      <c r="O111" s="13" t="s">
        <v>114</v>
      </c>
      <c r="P111" s="13"/>
      <c r="S111" s="1" t="s">
        <v>6</v>
      </c>
    </row>
    <row r="112" spans="12:19">
      <c r="L112" s="1" t="s">
        <v>15</v>
      </c>
      <c r="M112" s="1" t="s">
        <v>16</v>
      </c>
      <c r="N112" s="1" t="s">
        <v>17</v>
      </c>
      <c r="O112" s="1" t="s">
        <v>18</v>
      </c>
      <c r="P112" s="1" t="s">
        <v>15</v>
      </c>
      <c r="Q112" s="1" t="s">
        <v>16</v>
      </c>
      <c r="R112" s="1" t="s">
        <v>17</v>
      </c>
      <c r="S112" s="1" t="s">
        <v>18</v>
      </c>
    </row>
    <row r="114" spans="12:19">
      <c r="L114" s="2">
        <v>44339</v>
      </c>
      <c r="M114" t="s">
        <v>102</v>
      </c>
      <c r="O114">
        <v>1800</v>
      </c>
      <c r="P114" s="2">
        <v>44347</v>
      </c>
      <c r="Q114" t="s">
        <v>108</v>
      </c>
      <c r="S114">
        <v>1800</v>
      </c>
    </row>
    <row r="116" spans="12:19">
      <c r="O116" s="5">
        <f>SUM(O114:O115)</f>
        <v>1800</v>
      </c>
      <c r="S116" s="5">
        <f>SUM(S114:S115)</f>
        <v>1800</v>
      </c>
    </row>
    <row r="118" spans="12:19">
      <c r="L118" s="1" t="s">
        <v>4</v>
      </c>
      <c r="O118" s="13" t="s">
        <v>150</v>
      </c>
      <c r="P118" s="13"/>
      <c r="S118" s="1" t="s">
        <v>6</v>
      </c>
    </row>
    <row r="119" spans="12:19">
      <c r="L119" s="1" t="s">
        <v>15</v>
      </c>
      <c r="M119" s="1" t="s">
        <v>16</v>
      </c>
      <c r="N119" s="1" t="s">
        <v>17</v>
      </c>
      <c r="O119" s="1" t="s">
        <v>18</v>
      </c>
      <c r="P119" s="1" t="s">
        <v>15</v>
      </c>
      <c r="Q119" s="1" t="s">
        <v>16</v>
      </c>
      <c r="R119" s="1" t="s">
        <v>17</v>
      </c>
      <c r="S119" s="1" t="s">
        <v>18</v>
      </c>
    </row>
    <row r="121" spans="12:19">
      <c r="L121" s="2">
        <v>44341</v>
      </c>
      <c r="M121" t="s">
        <v>151</v>
      </c>
      <c r="O121">
        <v>5000</v>
      </c>
      <c r="P121" s="2">
        <v>44347</v>
      </c>
      <c r="Q121" t="s">
        <v>108</v>
      </c>
      <c r="S121">
        <v>5000</v>
      </c>
    </row>
    <row r="123" spans="12:19">
      <c r="O123" s="5">
        <f>SUM(O121:O122)</f>
        <v>5000</v>
      </c>
      <c r="S123" s="5">
        <f>SUM(S121:S122)</f>
        <v>5000</v>
      </c>
    </row>
    <row r="125" spans="12:19">
      <c r="L125" s="1" t="s">
        <v>4</v>
      </c>
      <c r="O125" s="13" t="s">
        <v>117</v>
      </c>
      <c r="P125" s="13"/>
      <c r="S125" s="1" t="s">
        <v>6</v>
      </c>
    </row>
    <row r="126" spans="12:19">
      <c r="L126" s="1" t="s">
        <v>15</v>
      </c>
      <c r="M126" s="1" t="s">
        <v>16</v>
      </c>
      <c r="N126" s="1" t="s">
        <v>17</v>
      </c>
      <c r="O126" s="1" t="s">
        <v>18</v>
      </c>
      <c r="P126" s="1" t="s">
        <v>15</v>
      </c>
      <c r="Q126" s="1" t="s">
        <v>16</v>
      </c>
      <c r="R126" s="1" t="s">
        <v>17</v>
      </c>
      <c r="S126" s="1" t="s">
        <v>18</v>
      </c>
    </row>
    <row r="128" spans="12:19">
      <c r="L128" s="2">
        <v>44343</v>
      </c>
      <c r="M128" t="s">
        <v>102</v>
      </c>
      <c r="O128">
        <v>300</v>
      </c>
      <c r="P128" s="2">
        <v>44347</v>
      </c>
      <c r="Q128" t="s">
        <v>108</v>
      </c>
      <c r="S128">
        <v>300</v>
      </c>
    </row>
    <row r="130" spans="15:19">
      <c r="O130" s="5">
        <f>SUM(O128:O129)</f>
        <v>300</v>
      </c>
      <c r="S130" s="5">
        <f>SUM(S128:S129)</f>
        <v>300</v>
      </c>
    </row>
  </sheetData>
  <mergeCells count="16">
    <mergeCell ref="O103:P103"/>
    <mergeCell ref="O111:P111"/>
    <mergeCell ref="O118:P118"/>
    <mergeCell ref="O125:P125"/>
    <mergeCell ref="O57:P57"/>
    <mergeCell ref="O64:P64"/>
    <mergeCell ref="O72:P72"/>
    <mergeCell ref="O80:P80"/>
    <mergeCell ref="O88:P88"/>
    <mergeCell ref="O95:P95"/>
    <mergeCell ref="O48:P48"/>
    <mergeCell ref="O4:P4"/>
    <mergeCell ref="O19:P19"/>
    <mergeCell ref="O26:P26"/>
    <mergeCell ref="O33:P33"/>
    <mergeCell ref="O40:P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8C0F-798F-4CC3-A8C8-FAA5AABB6AFF}">
  <dimension ref="B2:H53"/>
  <sheetViews>
    <sheetView topLeftCell="A7" workbookViewId="0">
      <selection activeCell="E15" sqref="E15"/>
    </sheetView>
  </sheetViews>
  <sheetFormatPr defaultRowHeight="15"/>
  <cols>
    <col min="2" max="2" width="11.140625" bestFit="1" customWidth="1"/>
    <col min="3" max="3" width="3.28515625" customWidth="1"/>
    <col min="4" max="4" width="5.42578125" customWidth="1"/>
    <col min="5" max="5" width="27.5703125" customWidth="1"/>
    <col min="6" max="6" width="4.5703125" customWidth="1"/>
  </cols>
  <sheetData>
    <row r="2" spans="2:8">
      <c r="B2" s="1" t="s">
        <v>152</v>
      </c>
      <c r="C2" s="1"/>
    </row>
    <row r="4" spans="2:8">
      <c r="B4" s="1" t="s">
        <v>11</v>
      </c>
      <c r="C4" s="1"/>
      <c r="D4" s="1"/>
      <c r="E4" s="1" t="s">
        <v>12</v>
      </c>
      <c r="F4" s="1" t="s">
        <v>8</v>
      </c>
      <c r="G4" s="1" t="s">
        <v>13</v>
      </c>
      <c r="H4" s="1" t="s">
        <v>14</v>
      </c>
    </row>
    <row r="5" spans="2:8">
      <c r="G5" s="1" t="s">
        <v>19</v>
      </c>
      <c r="H5" s="1" t="s">
        <v>19</v>
      </c>
    </row>
    <row r="7" spans="2:8">
      <c r="B7" t="s">
        <v>153</v>
      </c>
      <c r="D7" t="s">
        <v>154</v>
      </c>
      <c r="G7">
        <v>20000</v>
      </c>
    </row>
    <row r="8" spans="2:8">
      <c r="E8" t="s">
        <v>20</v>
      </c>
      <c r="H8">
        <v>20000</v>
      </c>
    </row>
    <row r="10" spans="2:8" ht="42" customHeight="1">
      <c r="E10" s="4" t="s">
        <v>155</v>
      </c>
    </row>
    <row r="12" spans="2:8">
      <c r="B12" t="s">
        <v>156</v>
      </c>
      <c r="D12" t="s">
        <v>154</v>
      </c>
      <c r="G12">
        <v>10000</v>
      </c>
    </row>
    <row r="13" spans="2:8">
      <c r="E13" t="s">
        <v>20</v>
      </c>
      <c r="H13">
        <v>10000</v>
      </c>
    </row>
    <row r="15" spans="2:8" ht="60">
      <c r="E15" s="4" t="s">
        <v>157</v>
      </c>
    </row>
    <row r="17" spans="2:8">
      <c r="B17" t="s">
        <v>158</v>
      </c>
      <c r="D17" t="s">
        <v>154</v>
      </c>
      <c r="G17">
        <v>15000</v>
      </c>
    </row>
    <row r="18" spans="2:8">
      <c r="E18" t="s">
        <v>20</v>
      </c>
      <c r="H18">
        <v>15000</v>
      </c>
    </row>
    <row r="20" spans="2:8" ht="60">
      <c r="E20" s="4" t="s">
        <v>159</v>
      </c>
    </row>
    <row r="22" spans="2:8">
      <c r="B22" s="2" t="s">
        <v>160</v>
      </c>
      <c r="D22" t="s">
        <v>63</v>
      </c>
      <c r="G22">
        <v>1000</v>
      </c>
    </row>
    <row r="23" spans="2:8">
      <c r="E23" t="s">
        <v>102</v>
      </c>
      <c r="H23">
        <v>1000</v>
      </c>
    </row>
    <row r="24" spans="2:8" ht="30">
      <c r="E24" s="4" t="s">
        <v>161</v>
      </c>
    </row>
    <row r="26" spans="2:8">
      <c r="B26" s="2">
        <v>33974</v>
      </c>
      <c r="D26" t="s">
        <v>154</v>
      </c>
      <c r="G26">
        <v>600</v>
      </c>
    </row>
    <row r="27" spans="2:8">
      <c r="E27" t="s">
        <v>162</v>
      </c>
      <c r="H27">
        <v>600</v>
      </c>
    </row>
    <row r="28" spans="2:8" ht="30">
      <c r="E28" s="4" t="s">
        <v>163</v>
      </c>
    </row>
    <row r="30" spans="2:8">
      <c r="B30" s="2">
        <v>33975</v>
      </c>
      <c r="D30" t="s">
        <v>164</v>
      </c>
      <c r="G30">
        <v>500</v>
      </c>
    </row>
    <row r="31" spans="2:8">
      <c r="E31" t="s">
        <v>165</v>
      </c>
      <c r="H31">
        <v>500</v>
      </c>
    </row>
    <row r="32" spans="2:8" ht="30">
      <c r="E32" s="4" t="s">
        <v>166</v>
      </c>
    </row>
    <row r="34" spans="2:8">
      <c r="B34" s="2">
        <v>33976</v>
      </c>
      <c r="D34" t="s">
        <v>167</v>
      </c>
      <c r="G34">
        <v>500</v>
      </c>
    </row>
    <row r="35" spans="2:8">
      <c r="D35" t="s">
        <v>168</v>
      </c>
      <c r="G35">
        <v>25</v>
      </c>
    </row>
    <row r="36" spans="2:8">
      <c r="E36" t="s">
        <v>49</v>
      </c>
      <c r="H36">
        <v>525</v>
      </c>
    </row>
    <row r="38" spans="2:8" ht="45">
      <c r="E38" s="4" t="s">
        <v>169</v>
      </c>
    </row>
    <row r="40" spans="2:8">
      <c r="B40" s="2">
        <v>33977</v>
      </c>
      <c r="D40" t="s">
        <v>154</v>
      </c>
      <c r="G40">
        <v>2500</v>
      </c>
    </row>
    <row r="41" spans="2:8">
      <c r="E41" t="s">
        <v>20</v>
      </c>
      <c r="H41">
        <v>2500</v>
      </c>
    </row>
    <row r="43" spans="2:8" ht="45">
      <c r="E43" s="4" t="s">
        <v>170</v>
      </c>
    </row>
    <row r="45" spans="2:8">
      <c r="B45" s="2">
        <v>33978</v>
      </c>
      <c r="D45" t="s">
        <v>154</v>
      </c>
      <c r="G45">
        <v>1500</v>
      </c>
    </row>
    <row r="46" spans="2:8">
      <c r="E46" t="s">
        <v>151</v>
      </c>
      <c r="H46">
        <v>1500</v>
      </c>
    </row>
    <row r="47" spans="2:8">
      <c r="E47" t="s">
        <v>171</v>
      </c>
    </row>
    <row r="49" spans="2:8">
      <c r="B49" s="2">
        <v>33979</v>
      </c>
      <c r="D49" t="s">
        <v>172</v>
      </c>
      <c r="G49">
        <v>200</v>
      </c>
    </row>
    <row r="50" spans="2:8">
      <c r="E50" t="s">
        <v>102</v>
      </c>
      <c r="H50">
        <v>200</v>
      </c>
    </row>
    <row r="51" spans="2:8">
      <c r="E51" t="s">
        <v>173</v>
      </c>
    </row>
    <row r="53" spans="2:8">
      <c r="B53" s="2">
        <v>33980</v>
      </c>
      <c r="D53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636-62F5-4D52-BB05-E894EFDAA831}">
  <dimension ref="B2:O52"/>
  <sheetViews>
    <sheetView topLeftCell="A6" workbookViewId="0">
      <selection activeCell="E19" sqref="E19"/>
    </sheetView>
  </sheetViews>
  <sheetFormatPr defaultRowHeight="15"/>
  <cols>
    <col min="2" max="2" width="11.140625" bestFit="1" customWidth="1"/>
    <col min="3" max="3" width="3.28515625" customWidth="1"/>
    <col min="4" max="4" width="5.140625" customWidth="1"/>
    <col min="5" max="5" width="40.42578125" customWidth="1"/>
    <col min="6" max="6" width="4.85546875" customWidth="1"/>
  </cols>
  <sheetData>
    <row r="2" spans="2:8">
      <c r="B2" s="1" t="s">
        <v>175</v>
      </c>
      <c r="C2" s="1"/>
    </row>
    <row r="4" spans="2:8">
      <c r="B4" s="1" t="s">
        <v>11</v>
      </c>
      <c r="C4" s="1"/>
      <c r="D4" s="1"/>
      <c r="E4" s="1" t="s">
        <v>12</v>
      </c>
      <c r="F4" s="1" t="s">
        <v>8</v>
      </c>
      <c r="G4" s="1" t="s">
        <v>13</v>
      </c>
      <c r="H4" s="1" t="s">
        <v>14</v>
      </c>
    </row>
    <row r="5" spans="2:8">
      <c r="G5" s="1" t="s">
        <v>19</v>
      </c>
      <c r="H5" s="1" t="s">
        <v>19</v>
      </c>
    </row>
    <row r="7" spans="2:8">
      <c r="B7" s="2">
        <v>34151</v>
      </c>
      <c r="D7" t="s">
        <v>176</v>
      </c>
      <c r="G7">
        <v>25000</v>
      </c>
    </row>
    <row r="8" spans="2:8">
      <c r="D8" t="s">
        <v>177</v>
      </c>
      <c r="G8">
        <v>35000</v>
      </c>
    </row>
    <row r="9" spans="2:8">
      <c r="E9" t="s">
        <v>20</v>
      </c>
      <c r="H9">
        <v>60000</v>
      </c>
    </row>
    <row r="10" spans="2:8">
      <c r="D10" t="s">
        <v>178</v>
      </c>
    </row>
    <row r="12" spans="2:8">
      <c r="B12" s="2">
        <v>34152</v>
      </c>
      <c r="D12" t="s">
        <v>179</v>
      </c>
      <c r="G12">
        <v>45000</v>
      </c>
    </row>
    <row r="13" spans="2:8">
      <c r="E13" t="s">
        <v>180</v>
      </c>
      <c r="H13">
        <v>45000</v>
      </c>
    </row>
    <row r="15" spans="2:8">
      <c r="D15" t="s">
        <v>181</v>
      </c>
    </row>
    <row r="17" spans="2:8">
      <c r="B17" s="2">
        <v>34153</v>
      </c>
      <c r="D17" t="s">
        <v>182</v>
      </c>
      <c r="G17">
        <v>50000</v>
      </c>
    </row>
    <row r="18" spans="2:8">
      <c r="E18" t="s">
        <v>151</v>
      </c>
      <c r="H18">
        <v>50000</v>
      </c>
    </row>
    <row r="20" spans="2:8">
      <c r="D20" t="s">
        <v>183</v>
      </c>
    </row>
    <row r="22" spans="2:8">
      <c r="B22" s="2">
        <v>34154</v>
      </c>
      <c r="D22" t="s">
        <v>184</v>
      </c>
      <c r="G22">
        <v>30000</v>
      </c>
    </row>
    <row r="23" spans="2:8">
      <c r="E23" t="s">
        <v>185</v>
      </c>
      <c r="H23">
        <v>30000</v>
      </c>
    </row>
    <row r="25" spans="2:8">
      <c r="D25" t="s">
        <v>186</v>
      </c>
    </row>
    <row r="27" spans="2:8">
      <c r="B27" s="2">
        <v>34155</v>
      </c>
      <c r="D27" t="s">
        <v>187</v>
      </c>
      <c r="G27">
        <v>25000</v>
      </c>
    </row>
    <row r="28" spans="2:8">
      <c r="E28" t="s">
        <v>188</v>
      </c>
      <c r="H28">
        <v>25000</v>
      </c>
    </row>
    <row r="30" spans="2:8">
      <c r="D30" t="s">
        <v>189</v>
      </c>
    </row>
    <row r="32" spans="2:8">
      <c r="B32" s="2">
        <v>34156</v>
      </c>
      <c r="D32" t="s">
        <v>190</v>
      </c>
      <c r="G32">
        <v>5000</v>
      </c>
    </row>
    <row r="33" spans="2:15">
      <c r="E33" t="s">
        <v>191</v>
      </c>
      <c r="H33">
        <v>5000</v>
      </c>
    </row>
    <row r="35" spans="2:15">
      <c r="D35" t="s">
        <v>192</v>
      </c>
    </row>
    <row r="37" spans="2:15">
      <c r="B37" s="2">
        <v>34157</v>
      </c>
      <c r="D37" t="s">
        <v>176</v>
      </c>
      <c r="G37">
        <v>49000</v>
      </c>
      <c r="K37" t="s">
        <v>193</v>
      </c>
      <c r="N37">
        <v>50000</v>
      </c>
    </row>
    <row r="38" spans="2:15">
      <c r="D38" t="s">
        <v>194</v>
      </c>
      <c r="G38">
        <v>1000</v>
      </c>
      <c r="L38" t="s">
        <v>195</v>
      </c>
      <c r="O38">
        <v>50000</v>
      </c>
    </row>
    <row r="39" spans="2:15">
      <c r="E39" t="s">
        <v>196</v>
      </c>
      <c r="H39">
        <v>50000</v>
      </c>
    </row>
    <row r="40" spans="2:15">
      <c r="K40" t="s">
        <v>197</v>
      </c>
      <c r="N40">
        <v>1000</v>
      </c>
    </row>
    <row r="41" spans="2:15">
      <c r="D41" t="s">
        <v>198</v>
      </c>
      <c r="L41" t="s">
        <v>49</v>
      </c>
      <c r="O41">
        <v>1000</v>
      </c>
    </row>
    <row r="43" spans="2:15">
      <c r="B43" s="2">
        <v>34164</v>
      </c>
      <c r="D43" t="s">
        <v>190</v>
      </c>
      <c r="G43">
        <v>15000</v>
      </c>
    </row>
    <row r="44" spans="2:15">
      <c r="E44" t="s">
        <v>199</v>
      </c>
      <c r="H44">
        <v>450</v>
      </c>
    </row>
    <row r="45" spans="2:15">
      <c r="E45" t="s">
        <v>64</v>
      </c>
      <c r="H45">
        <v>14550</v>
      </c>
    </row>
    <row r="47" spans="2:15">
      <c r="D47" t="s">
        <v>200</v>
      </c>
    </row>
    <row r="49" spans="2:8">
      <c r="B49" s="2">
        <v>34165</v>
      </c>
      <c r="D49" t="s">
        <v>201</v>
      </c>
      <c r="G49">
        <v>150</v>
      </c>
    </row>
    <row r="50" spans="2:8">
      <c r="E50" t="s">
        <v>64</v>
      </c>
      <c r="H50">
        <v>150</v>
      </c>
    </row>
    <row r="52" spans="2:8">
      <c r="D52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43B1-774C-4EB9-9B08-438D5022C804}">
  <dimension ref="A2:O127"/>
  <sheetViews>
    <sheetView topLeftCell="A87" workbookViewId="0">
      <selection activeCell="D128" sqref="D128"/>
    </sheetView>
  </sheetViews>
  <sheetFormatPr defaultRowHeight="15"/>
  <cols>
    <col min="2" max="2" width="11" customWidth="1"/>
    <col min="3" max="3" width="3.140625" customWidth="1"/>
    <col min="4" max="4" width="4.28515625" customWidth="1"/>
    <col min="5" max="5" width="38.140625" customWidth="1"/>
    <col min="6" max="6" width="4.42578125" customWidth="1"/>
    <col min="13" max="13" width="14.140625" bestFit="1" customWidth="1"/>
  </cols>
  <sheetData>
    <row r="2" spans="1:8">
      <c r="B2" s="1" t="s">
        <v>203</v>
      </c>
      <c r="C2" s="1"/>
    </row>
    <row r="4" spans="1:8">
      <c r="B4" s="1" t="s">
        <v>11</v>
      </c>
      <c r="C4" s="1"/>
      <c r="D4" s="1"/>
      <c r="E4" s="1" t="s">
        <v>12</v>
      </c>
      <c r="F4" s="1" t="s">
        <v>8</v>
      </c>
      <c r="G4" s="1" t="s">
        <v>13</v>
      </c>
      <c r="H4" s="1" t="s">
        <v>14</v>
      </c>
    </row>
    <row r="5" spans="1:8">
      <c r="G5" s="1" t="s">
        <v>19</v>
      </c>
      <c r="H5" s="1" t="s">
        <v>19</v>
      </c>
    </row>
    <row r="7" spans="1:8">
      <c r="B7" s="2"/>
    </row>
    <row r="8" spans="1:8">
      <c r="A8">
        <v>1</v>
      </c>
      <c r="B8" t="s">
        <v>204</v>
      </c>
    </row>
    <row r="10" spans="1:8">
      <c r="B10" s="2">
        <v>44501</v>
      </c>
      <c r="D10" t="s">
        <v>193</v>
      </c>
      <c r="G10">
        <v>20000</v>
      </c>
    </row>
    <row r="11" spans="1:8">
      <c r="E11" t="s">
        <v>20</v>
      </c>
      <c r="H11">
        <v>20000</v>
      </c>
    </row>
    <row r="13" spans="1:8">
      <c r="D13" t="s">
        <v>205</v>
      </c>
    </row>
    <row r="15" spans="1:8">
      <c r="A15">
        <v>2</v>
      </c>
      <c r="B15" t="s">
        <v>206</v>
      </c>
    </row>
    <row r="17" spans="1:8">
      <c r="B17" s="2">
        <v>44504</v>
      </c>
      <c r="D17" t="s">
        <v>179</v>
      </c>
      <c r="G17">
        <v>15000</v>
      </c>
    </row>
    <row r="18" spans="1:8">
      <c r="E18" t="s">
        <v>102</v>
      </c>
      <c r="H18">
        <v>15000</v>
      </c>
    </row>
    <row r="20" spans="1:8">
      <c r="D20" t="s">
        <v>207</v>
      </c>
    </row>
    <row r="22" spans="1:8">
      <c r="A22">
        <v>3</v>
      </c>
      <c r="B22" t="s">
        <v>208</v>
      </c>
    </row>
    <row r="24" spans="1:8">
      <c r="B24" s="2">
        <v>44506</v>
      </c>
      <c r="D24" t="s">
        <v>209</v>
      </c>
      <c r="G24">
        <v>1000</v>
      </c>
    </row>
    <row r="25" spans="1:8">
      <c r="E25" t="s">
        <v>23</v>
      </c>
      <c r="H25">
        <v>1000</v>
      </c>
    </row>
    <row r="27" spans="1:8">
      <c r="D27" t="s">
        <v>210</v>
      </c>
    </row>
    <row r="29" spans="1:8">
      <c r="A29">
        <v>4</v>
      </c>
      <c r="B29" t="s">
        <v>211</v>
      </c>
    </row>
    <row r="31" spans="1:8">
      <c r="B31" s="2">
        <v>44506</v>
      </c>
      <c r="D31" t="s">
        <v>212</v>
      </c>
      <c r="G31">
        <v>30000</v>
      </c>
    </row>
    <row r="32" spans="1:8">
      <c r="E32" t="s">
        <v>213</v>
      </c>
      <c r="H32">
        <v>30000</v>
      </c>
    </row>
    <row r="34" spans="1:15">
      <c r="D34" t="s">
        <v>214</v>
      </c>
    </row>
    <row r="36" spans="1:15">
      <c r="A36">
        <v>5</v>
      </c>
      <c r="B36" t="s">
        <v>215</v>
      </c>
    </row>
    <row r="38" spans="1:15">
      <c r="B38" s="2">
        <v>44507</v>
      </c>
      <c r="D38" t="s">
        <v>179</v>
      </c>
      <c r="G38">
        <v>18000</v>
      </c>
    </row>
    <row r="39" spans="1:15">
      <c r="E39" t="s">
        <v>102</v>
      </c>
      <c r="H39">
        <v>5700</v>
      </c>
      <c r="M39" t="s">
        <v>216</v>
      </c>
      <c r="N39">
        <v>20000</v>
      </c>
    </row>
    <row r="40" spans="1:15">
      <c r="E40" t="s">
        <v>217</v>
      </c>
      <c r="H40">
        <v>300</v>
      </c>
      <c r="L40" t="s">
        <v>218</v>
      </c>
      <c r="M40" t="s">
        <v>219</v>
      </c>
      <c r="N40" s="3">
        <v>-2000</v>
      </c>
    </row>
    <row r="41" spans="1:15">
      <c r="E41" t="s">
        <v>220</v>
      </c>
      <c r="H41">
        <v>12000</v>
      </c>
      <c r="N41">
        <f>SUM(N39:N40)</f>
        <v>18000</v>
      </c>
    </row>
    <row r="42" spans="1:15">
      <c r="M42" t="s">
        <v>221</v>
      </c>
      <c r="N42">
        <f>18000*1/3</f>
        <v>6000</v>
      </c>
    </row>
    <row r="43" spans="1:15" ht="60">
      <c r="E43" s="4" t="s">
        <v>222</v>
      </c>
      <c r="L43" t="s">
        <v>223</v>
      </c>
      <c r="M43" t="s">
        <v>224</v>
      </c>
      <c r="N43" s="3">
        <f>N42*0.05</f>
        <v>300</v>
      </c>
      <c r="O43">
        <v>5700</v>
      </c>
    </row>
    <row r="44" spans="1:15">
      <c r="M44" t="s">
        <v>225</v>
      </c>
      <c r="N44">
        <f>N41*2/3</f>
        <v>12000</v>
      </c>
      <c r="O44" t="s">
        <v>226</v>
      </c>
    </row>
    <row r="45" spans="1:15">
      <c r="A45">
        <v>6</v>
      </c>
      <c r="B45" t="s">
        <v>227</v>
      </c>
    </row>
    <row r="47" spans="1:15">
      <c r="D47" t="s">
        <v>193</v>
      </c>
      <c r="G47">
        <v>1710</v>
      </c>
    </row>
    <row r="48" spans="1:15">
      <c r="D48" t="s">
        <v>228</v>
      </c>
      <c r="G48">
        <v>90</v>
      </c>
    </row>
    <row r="49" spans="1:8">
      <c r="D49" t="s">
        <v>229</v>
      </c>
      <c r="G49">
        <v>1800</v>
      </c>
    </row>
    <row r="50" spans="1:8">
      <c r="E50" t="s">
        <v>230</v>
      </c>
      <c r="H50">
        <v>3600</v>
      </c>
    </row>
    <row r="52" spans="1:8" ht="45">
      <c r="E52" s="4" t="s">
        <v>231</v>
      </c>
    </row>
    <row r="54" spans="1:8">
      <c r="A54">
        <v>7</v>
      </c>
      <c r="B54" t="s">
        <v>232</v>
      </c>
    </row>
    <row r="56" spans="1:8">
      <c r="B56" s="2">
        <v>44510</v>
      </c>
      <c r="C56" t="s">
        <v>233</v>
      </c>
      <c r="G56">
        <v>1000</v>
      </c>
    </row>
    <row r="57" spans="1:8">
      <c r="D57" t="s">
        <v>234</v>
      </c>
      <c r="H57">
        <v>1000</v>
      </c>
    </row>
    <row r="59" spans="1:8">
      <c r="C59" t="s">
        <v>235</v>
      </c>
    </row>
    <row r="61" spans="1:8">
      <c r="A61">
        <v>8</v>
      </c>
      <c r="B61" t="s">
        <v>236</v>
      </c>
    </row>
    <row r="63" spans="1:8">
      <c r="B63" s="2">
        <v>44511</v>
      </c>
      <c r="D63" t="s">
        <v>237</v>
      </c>
      <c r="G63">
        <v>2000</v>
      </c>
    </row>
    <row r="64" spans="1:8">
      <c r="E64" t="s">
        <v>238</v>
      </c>
      <c r="H64">
        <v>2000</v>
      </c>
    </row>
    <row r="66" spans="1:8">
      <c r="D66" t="s">
        <v>239</v>
      </c>
    </row>
    <row r="68" spans="1:8">
      <c r="A68">
        <v>9</v>
      </c>
      <c r="B68" t="s">
        <v>240</v>
      </c>
    </row>
    <row r="70" spans="1:8">
      <c r="B70" s="2">
        <v>44515</v>
      </c>
      <c r="D70" t="s">
        <v>241</v>
      </c>
      <c r="G70">
        <v>21000</v>
      </c>
    </row>
    <row r="71" spans="1:8">
      <c r="E71" t="s">
        <v>102</v>
      </c>
      <c r="H71">
        <v>21000</v>
      </c>
    </row>
    <row r="73" spans="1:8">
      <c r="D73" t="s">
        <v>242</v>
      </c>
    </row>
    <row r="75" spans="1:8">
      <c r="A75">
        <v>10</v>
      </c>
      <c r="B75" t="s">
        <v>243</v>
      </c>
    </row>
    <row r="77" spans="1:8">
      <c r="B77" s="2">
        <v>44517</v>
      </c>
      <c r="D77" t="s">
        <v>244</v>
      </c>
      <c r="G77">
        <v>4000</v>
      </c>
    </row>
    <row r="78" spans="1:8">
      <c r="D78" t="s">
        <v>245</v>
      </c>
      <c r="G78">
        <v>1000</v>
      </c>
    </row>
    <row r="79" spans="1:8">
      <c r="E79" t="s">
        <v>246</v>
      </c>
      <c r="H79">
        <v>5000</v>
      </c>
    </row>
    <row r="81" spans="1:8">
      <c r="D81" t="s">
        <v>247</v>
      </c>
    </row>
    <row r="84" spans="1:8">
      <c r="A84">
        <v>11</v>
      </c>
      <c r="B84" t="s">
        <v>248</v>
      </c>
    </row>
    <row r="86" spans="1:8">
      <c r="B86" s="2">
        <v>44520</v>
      </c>
      <c r="D86" t="s">
        <v>193</v>
      </c>
      <c r="G86">
        <v>20000</v>
      </c>
    </row>
    <row r="87" spans="1:8">
      <c r="E87" t="s">
        <v>249</v>
      </c>
      <c r="H87">
        <v>20000</v>
      </c>
    </row>
    <row r="89" spans="1:8">
      <c r="D89" t="s">
        <v>250</v>
      </c>
    </row>
    <row r="91" spans="1:8">
      <c r="A91">
        <v>12</v>
      </c>
      <c r="B91" t="s">
        <v>251</v>
      </c>
    </row>
    <row r="93" spans="1:8">
      <c r="B93" s="2">
        <v>44521</v>
      </c>
      <c r="D93" t="s">
        <v>212</v>
      </c>
      <c r="G93">
        <v>20000</v>
      </c>
    </row>
    <row r="94" spans="1:8">
      <c r="E94" t="s">
        <v>49</v>
      </c>
      <c r="H94">
        <v>20000</v>
      </c>
    </row>
    <row r="96" spans="1:8">
      <c r="D96" t="s">
        <v>252</v>
      </c>
    </row>
    <row r="99" spans="1:8">
      <c r="A99">
        <v>13</v>
      </c>
      <c r="B99" t="s">
        <v>253</v>
      </c>
    </row>
    <row r="101" spans="1:8">
      <c r="B101" s="2">
        <v>44523</v>
      </c>
      <c r="D101" t="s">
        <v>254</v>
      </c>
      <c r="G101">
        <v>20000</v>
      </c>
    </row>
    <row r="102" spans="1:8">
      <c r="E102" t="s">
        <v>234</v>
      </c>
      <c r="H102">
        <v>20000</v>
      </c>
    </row>
    <row r="104" spans="1:8">
      <c r="D104" t="s">
        <v>255</v>
      </c>
    </row>
    <row r="106" spans="1:8">
      <c r="A106">
        <v>14</v>
      </c>
      <c r="B106" t="s">
        <v>256</v>
      </c>
    </row>
    <row r="108" spans="1:8">
      <c r="B108" s="2">
        <v>44527</v>
      </c>
      <c r="D108" t="s">
        <v>193</v>
      </c>
      <c r="G108">
        <f>5000*0.7</f>
        <v>3500</v>
      </c>
    </row>
    <row r="109" spans="1:8">
      <c r="D109" t="s">
        <v>237</v>
      </c>
      <c r="G109">
        <f>5000*30%</f>
        <v>1500</v>
      </c>
    </row>
    <row r="110" spans="1:8">
      <c r="E110" t="s">
        <v>257</v>
      </c>
      <c r="H110">
        <v>5000</v>
      </c>
    </row>
    <row r="112" spans="1:8">
      <c r="D112" t="s">
        <v>258</v>
      </c>
    </row>
    <row r="114" spans="1:8">
      <c r="A114">
        <v>15</v>
      </c>
      <c r="B114" t="s">
        <v>259</v>
      </c>
    </row>
    <row r="116" spans="1:8">
      <c r="B116" s="2">
        <v>44528</v>
      </c>
      <c r="D116" t="s">
        <v>260</v>
      </c>
      <c r="G116">
        <f>20000*5%</f>
        <v>1000</v>
      </c>
    </row>
    <row r="117" spans="1:8">
      <c r="E117" t="s">
        <v>49</v>
      </c>
      <c r="H117">
        <v>1000</v>
      </c>
    </row>
    <row r="119" spans="1:8">
      <c r="D119" t="s">
        <v>261</v>
      </c>
    </row>
    <row r="121" spans="1:8">
      <c r="A121">
        <v>16</v>
      </c>
      <c r="B121" t="s">
        <v>262</v>
      </c>
    </row>
    <row r="123" spans="1:8">
      <c r="B123" s="2">
        <v>44529</v>
      </c>
      <c r="D123" t="s">
        <v>193</v>
      </c>
      <c r="G123">
        <v>5000</v>
      </c>
    </row>
    <row r="124" spans="1:8">
      <c r="D124" t="s">
        <v>263</v>
      </c>
      <c r="G124">
        <v>3000</v>
      </c>
    </row>
    <row r="125" spans="1:8">
      <c r="E125" t="s">
        <v>264</v>
      </c>
      <c r="H125">
        <v>8000</v>
      </c>
    </row>
    <row r="127" spans="1:8">
      <c r="D127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0FBE-EF2D-4A8B-BA36-2981B6E36A47}">
  <dimension ref="B2:L27"/>
  <sheetViews>
    <sheetView workbookViewId="0">
      <selection activeCell="L27" sqref="L27"/>
    </sheetView>
  </sheetViews>
  <sheetFormatPr defaultRowHeight="15"/>
  <cols>
    <col min="2" max="2" width="4.140625" customWidth="1"/>
    <col min="3" max="3" width="26.85546875" customWidth="1"/>
  </cols>
  <sheetData>
    <row r="2" spans="2:5">
      <c r="B2" t="s">
        <v>266</v>
      </c>
    </row>
    <row r="4" spans="2:5">
      <c r="B4" t="s">
        <v>267</v>
      </c>
      <c r="D4">
        <v>12000</v>
      </c>
    </row>
    <row r="5" spans="2:5">
      <c r="C5" t="s">
        <v>133</v>
      </c>
      <c r="E5">
        <v>10000</v>
      </c>
    </row>
    <row r="6" spans="2:5">
      <c r="C6" t="s">
        <v>268</v>
      </c>
      <c r="E6">
        <v>2000</v>
      </c>
    </row>
    <row r="9" spans="2:5">
      <c r="B9" t="s">
        <v>269</v>
      </c>
    </row>
    <row r="11" spans="2:5">
      <c r="B11" t="s">
        <v>267</v>
      </c>
      <c r="D11">
        <v>25000</v>
      </c>
    </row>
    <row r="12" spans="2:5">
      <c r="C12" t="s">
        <v>133</v>
      </c>
      <c r="E12">
        <v>20000</v>
      </c>
    </row>
    <row r="13" spans="2:5">
      <c r="C13" t="s">
        <v>268</v>
      </c>
      <c r="E13">
        <v>5000</v>
      </c>
    </row>
    <row r="16" spans="2:5">
      <c r="B16" t="s">
        <v>270</v>
      </c>
    </row>
    <row r="18" spans="2:12">
      <c r="B18" t="s">
        <v>267</v>
      </c>
      <c r="D18">
        <v>4500</v>
      </c>
    </row>
    <row r="19" spans="2:12">
      <c r="B19" t="s">
        <v>271</v>
      </c>
      <c r="D19">
        <v>500</v>
      </c>
    </row>
    <row r="20" spans="2:12">
      <c r="C20" t="s">
        <v>272</v>
      </c>
      <c r="E20">
        <v>5000</v>
      </c>
    </row>
    <row r="23" spans="2:12">
      <c r="B23" t="s">
        <v>273</v>
      </c>
    </row>
    <row r="25" spans="2:12">
      <c r="B25" t="s">
        <v>267</v>
      </c>
      <c r="D25">
        <v>4500</v>
      </c>
      <c r="I25">
        <v>100</v>
      </c>
      <c r="J25" t="s">
        <v>274</v>
      </c>
    </row>
    <row r="26" spans="2:12">
      <c r="B26" t="s">
        <v>275</v>
      </c>
      <c r="D26">
        <v>500</v>
      </c>
      <c r="I26">
        <f>100*10%</f>
        <v>10</v>
      </c>
      <c r="L26">
        <f>4500*100/90</f>
        <v>5000</v>
      </c>
    </row>
    <row r="27" spans="2:12">
      <c r="C27" t="s">
        <v>276</v>
      </c>
      <c r="E27">
        <v>5000</v>
      </c>
      <c r="I27">
        <f>I25-I26</f>
        <v>90</v>
      </c>
      <c r="J27">
        <v>4500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5C78-E2AB-4BE1-B940-C99FD7B440CE}">
  <dimension ref="A1:R45"/>
  <sheetViews>
    <sheetView topLeftCell="J2" workbookViewId="0">
      <selection activeCell="J2" sqref="J2"/>
    </sheetView>
  </sheetViews>
  <sheetFormatPr defaultRowHeight="15"/>
  <cols>
    <col min="1" max="1" width="11.7109375" customWidth="1"/>
    <col min="2" max="2" width="18" bestFit="1" customWidth="1"/>
    <col min="3" max="3" width="2.85546875" customWidth="1"/>
    <col min="5" max="5" width="11.140625" bestFit="1" customWidth="1"/>
    <col min="6" max="6" width="21.85546875" bestFit="1" customWidth="1"/>
    <col min="7" max="7" width="4.42578125" customWidth="1"/>
    <col min="11" max="11" width="11.140625" bestFit="1" customWidth="1"/>
    <col min="12" max="12" width="18.7109375" bestFit="1" customWidth="1"/>
    <col min="13" max="13" width="2.85546875" customWidth="1"/>
    <col min="15" max="15" width="11.140625" bestFit="1" customWidth="1"/>
    <col min="16" max="16" width="18" bestFit="1" customWidth="1"/>
    <col min="17" max="17" width="4.28515625" customWidth="1"/>
  </cols>
  <sheetData>
    <row r="1" spans="1:18">
      <c r="A1" s="1" t="s">
        <v>277</v>
      </c>
    </row>
    <row r="3" spans="1:18">
      <c r="A3" s="1" t="s">
        <v>4</v>
      </c>
      <c r="B3" s="1"/>
      <c r="C3" s="1"/>
      <c r="D3" s="1" t="s">
        <v>5</v>
      </c>
      <c r="E3" s="1"/>
      <c r="F3" s="1"/>
      <c r="G3" s="1"/>
      <c r="H3" s="1" t="s">
        <v>6</v>
      </c>
      <c r="I3" s="1"/>
      <c r="K3" s="1" t="s">
        <v>4</v>
      </c>
      <c r="L3" s="1"/>
      <c r="M3" s="1"/>
      <c r="N3" s="1" t="s">
        <v>26</v>
      </c>
      <c r="O3" s="1"/>
      <c r="P3" s="1"/>
      <c r="Q3" s="1"/>
      <c r="R3" s="1" t="s">
        <v>6</v>
      </c>
    </row>
    <row r="4" spans="1:18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</row>
    <row r="5" spans="1:18">
      <c r="A5" s="1" t="s">
        <v>15</v>
      </c>
      <c r="B5" s="1" t="s">
        <v>16</v>
      </c>
      <c r="C5" s="1" t="s">
        <v>17</v>
      </c>
      <c r="D5" s="1" t="s">
        <v>18</v>
      </c>
      <c r="E5" s="1" t="s">
        <v>15</v>
      </c>
      <c r="F5" s="1" t="s">
        <v>16</v>
      </c>
      <c r="G5" s="1" t="s">
        <v>17</v>
      </c>
      <c r="H5" s="1" t="s">
        <v>18</v>
      </c>
      <c r="I5" s="1"/>
      <c r="K5" s="1" t="s">
        <v>15</v>
      </c>
      <c r="L5" s="1" t="s">
        <v>16</v>
      </c>
      <c r="M5" s="1" t="s">
        <v>17</v>
      </c>
      <c r="N5" s="1" t="s">
        <v>18</v>
      </c>
      <c r="O5" s="1" t="s">
        <v>15</v>
      </c>
      <c r="P5" s="1" t="s">
        <v>16</v>
      </c>
      <c r="Q5" s="1" t="s">
        <v>17</v>
      </c>
      <c r="R5" s="1" t="s">
        <v>18</v>
      </c>
    </row>
    <row r="6" spans="1:18" ht="16.5">
      <c r="I6" s="8"/>
    </row>
    <row r="7" spans="1:18">
      <c r="A7" s="2">
        <v>34731</v>
      </c>
      <c r="B7" t="s">
        <v>278</v>
      </c>
      <c r="D7">
        <v>15000</v>
      </c>
      <c r="E7" s="2">
        <v>34745</v>
      </c>
      <c r="F7" t="s">
        <v>279</v>
      </c>
      <c r="H7">
        <v>2000</v>
      </c>
      <c r="K7" s="2">
        <v>34731</v>
      </c>
      <c r="L7" t="s">
        <v>278</v>
      </c>
      <c r="N7">
        <v>13000</v>
      </c>
      <c r="O7" s="2">
        <v>34737</v>
      </c>
      <c r="P7" t="s">
        <v>280</v>
      </c>
      <c r="R7">
        <f>14700</f>
        <v>14700</v>
      </c>
    </row>
    <row r="8" spans="1:18">
      <c r="A8" s="2">
        <v>34732</v>
      </c>
      <c r="B8" t="s">
        <v>281</v>
      </c>
      <c r="D8">
        <v>20000</v>
      </c>
      <c r="E8" s="2">
        <v>34747</v>
      </c>
      <c r="F8" t="s">
        <v>282</v>
      </c>
      <c r="H8">
        <v>2500</v>
      </c>
      <c r="K8" s="2">
        <v>34734</v>
      </c>
      <c r="L8" t="s">
        <v>283</v>
      </c>
      <c r="N8">
        <v>4750</v>
      </c>
      <c r="O8" s="2">
        <v>34749</v>
      </c>
      <c r="P8" t="s">
        <v>128</v>
      </c>
      <c r="R8">
        <v>7500</v>
      </c>
    </row>
    <row r="9" spans="1:18">
      <c r="A9" s="2">
        <v>34739</v>
      </c>
      <c r="B9" t="s">
        <v>284</v>
      </c>
      <c r="D9">
        <v>2000</v>
      </c>
      <c r="E9" s="2">
        <v>34749</v>
      </c>
      <c r="F9" t="s">
        <v>24</v>
      </c>
      <c r="H9">
        <v>5000</v>
      </c>
      <c r="K9" s="2">
        <v>33653</v>
      </c>
      <c r="L9" t="s">
        <v>49</v>
      </c>
      <c r="N9">
        <v>5000</v>
      </c>
      <c r="O9" s="2">
        <v>34757</v>
      </c>
      <c r="P9" t="s">
        <v>285</v>
      </c>
      <c r="R9">
        <v>1000</v>
      </c>
    </row>
    <row r="10" spans="1:18">
      <c r="A10" s="2">
        <v>34749</v>
      </c>
      <c r="B10" t="s">
        <v>23</v>
      </c>
      <c r="D10">
        <v>7500</v>
      </c>
      <c r="E10" s="2">
        <v>34752</v>
      </c>
      <c r="F10" t="s">
        <v>286</v>
      </c>
      <c r="H10">
        <v>700</v>
      </c>
    </row>
    <row r="11" spans="1:18">
      <c r="E11" s="2">
        <v>34752</v>
      </c>
      <c r="F11" t="s">
        <v>287</v>
      </c>
      <c r="H11">
        <v>250</v>
      </c>
    </row>
    <row r="12" spans="1:18">
      <c r="E12" s="2">
        <v>34752</v>
      </c>
      <c r="F12" t="s">
        <v>288</v>
      </c>
      <c r="H12">
        <v>300</v>
      </c>
      <c r="K12" s="2">
        <v>34758</v>
      </c>
      <c r="L12" t="s">
        <v>289</v>
      </c>
      <c r="N12">
        <f>23200-22750</f>
        <v>450</v>
      </c>
    </row>
    <row r="13" spans="1:18">
      <c r="E13" s="2">
        <v>34756</v>
      </c>
      <c r="F13" t="s">
        <v>285</v>
      </c>
      <c r="H13">
        <v>7500</v>
      </c>
    </row>
    <row r="14" spans="1:18">
      <c r="E14" s="2">
        <v>34758</v>
      </c>
      <c r="F14" t="s">
        <v>290</v>
      </c>
      <c r="H14">
        <v>1000</v>
      </c>
    </row>
    <row r="15" spans="1:18">
      <c r="E15" s="2">
        <v>34758</v>
      </c>
      <c r="F15" t="s">
        <v>291</v>
      </c>
      <c r="H15">
        <v>24750</v>
      </c>
    </row>
    <row r="16" spans="1:18">
      <c r="N16" s="5">
        <f>SUM(N7:N15)</f>
        <v>23200</v>
      </c>
      <c r="R16" s="5">
        <f>SUM(R7:R15)</f>
        <v>23200</v>
      </c>
    </row>
    <row r="17" spans="1:18">
      <c r="D17" s="5">
        <f>SUM(D7:D16)</f>
        <v>44500</v>
      </c>
      <c r="H17" s="5">
        <v>44500</v>
      </c>
    </row>
    <row r="19" spans="1:18">
      <c r="A19" s="1" t="s">
        <v>4</v>
      </c>
      <c r="B19" s="1"/>
      <c r="C19" s="1"/>
      <c r="D19" s="1" t="s">
        <v>292</v>
      </c>
      <c r="E19" s="1"/>
      <c r="F19" s="1"/>
      <c r="G19" s="1"/>
      <c r="H19" s="1" t="s">
        <v>6</v>
      </c>
      <c r="I19" s="1"/>
      <c r="K19" s="1" t="s">
        <v>4</v>
      </c>
      <c r="L19" s="1"/>
      <c r="M19" s="1"/>
      <c r="N19" s="1" t="s">
        <v>293</v>
      </c>
      <c r="O19" s="1"/>
      <c r="P19" s="1"/>
      <c r="Q19" s="1"/>
      <c r="R19" s="1" t="s">
        <v>6</v>
      </c>
    </row>
    <row r="20" spans="1:18">
      <c r="A20" s="1"/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15</v>
      </c>
      <c r="F21" s="1" t="s">
        <v>16</v>
      </c>
      <c r="G21" s="1" t="s">
        <v>17</v>
      </c>
      <c r="H21" s="1" t="s">
        <v>18</v>
      </c>
      <c r="I21" s="1"/>
      <c r="K21" s="1" t="s">
        <v>15</v>
      </c>
      <c r="L21" s="1" t="s">
        <v>16</v>
      </c>
      <c r="M21" s="1" t="s">
        <v>17</v>
      </c>
      <c r="N21" s="1" t="s">
        <v>18</v>
      </c>
      <c r="O21" s="1" t="s">
        <v>15</v>
      </c>
      <c r="P21" s="1" t="s">
        <v>16</v>
      </c>
      <c r="Q21" s="1" t="s">
        <v>17</v>
      </c>
      <c r="R21" s="1" t="s">
        <v>18</v>
      </c>
    </row>
    <row r="23" spans="1:18">
      <c r="A23" s="2">
        <v>34731</v>
      </c>
      <c r="B23" t="s">
        <v>278</v>
      </c>
      <c r="D23">
        <v>12000</v>
      </c>
      <c r="E23" t="s">
        <v>294</v>
      </c>
      <c r="F23" t="s">
        <v>295</v>
      </c>
      <c r="H23">
        <v>5000</v>
      </c>
      <c r="K23" s="2">
        <v>34731</v>
      </c>
      <c r="L23" t="s">
        <v>278</v>
      </c>
      <c r="N23">
        <v>8000</v>
      </c>
      <c r="O23" s="2">
        <v>34739</v>
      </c>
      <c r="P23" t="s">
        <v>128</v>
      </c>
      <c r="R23">
        <v>2000</v>
      </c>
    </row>
    <row r="24" spans="1:18">
      <c r="A24" s="2">
        <v>34739</v>
      </c>
      <c r="B24" t="s">
        <v>296</v>
      </c>
      <c r="D24">
        <v>5000</v>
      </c>
      <c r="K24" s="2">
        <v>34737</v>
      </c>
      <c r="L24" t="s">
        <v>23</v>
      </c>
      <c r="N24">
        <v>14700</v>
      </c>
      <c r="O24" s="2">
        <v>34739</v>
      </c>
      <c r="P24" t="s">
        <v>297</v>
      </c>
      <c r="R24">
        <v>5000</v>
      </c>
    </row>
    <row r="26" spans="1:18">
      <c r="E26" s="2">
        <v>20148</v>
      </c>
      <c r="F26" t="s">
        <v>291</v>
      </c>
      <c r="H26">
        <f>17000-5000</f>
        <v>12000</v>
      </c>
      <c r="O26" s="2">
        <v>34758</v>
      </c>
      <c r="P26" t="s">
        <v>298</v>
      </c>
      <c r="R26">
        <f>22700-7000</f>
        <v>15700</v>
      </c>
    </row>
    <row r="28" spans="1:18">
      <c r="D28" s="5">
        <f>SUM(D23:D27)</f>
        <v>17000</v>
      </c>
      <c r="H28" s="5">
        <f>SUM(H23:H27)</f>
        <v>17000</v>
      </c>
      <c r="N28" s="5">
        <f>SUM(N23:N27)</f>
        <v>22700</v>
      </c>
      <c r="R28" s="5">
        <f>SUM(R23:R27)</f>
        <v>22700</v>
      </c>
    </row>
    <row r="32" spans="1:18">
      <c r="A32" s="1" t="s">
        <v>4</v>
      </c>
      <c r="B32" s="1"/>
      <c r="C32" s="1"/>
      <c r="D32" s="1" t="s">
        <v>22</v>
      </c>
      <c r="E32" s="1"/>
      <c r="F32" s="1"/>
      <c r="G32" s="1"/>
      <c r="H32" s="1" t="s">
        <v>6</v>
      </c>
      <c r="I32" s="1"/>
      <c r="K32" s="1" t="s">
        <v>4</v>
      </c>
      <c r="L32" s="1"/>
      <c r="M32" s="1"/>
      <c r="N32" s="1" t="s">
        <v>299</v>
      </c>
      <c r="O32" s="1"/>
      <c r="P32" s="1"/>
      <c r="Q32" s="1"/>
      <c r="R32" s="1" t="s">
        <v>6</v>
      </c>
    </row>
    <row r="33" spans="1:18">
      <c r="A33" s="1"/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</row>
    <row r="34" spans="1:18">
      <c r="A34" s="1" t="s">
        <v>15</v>
      </c>
      <c r="B34" s="1" t="s">
        <v>16</v>
      </c>
      <c r="C34" s="1" t="s">
        <v>17</v>
      </c>
      <c r="D34" s="1" t="s">
        <v>18</v>
      </c>
      <c r="E34" s="1" t="s">
        <v>15</v>
      </c>
      <c r="F34" s="1" t="s">
        <v>16</v>
      </c>
      <c r="G34" s="1" t="s">
        <v>17</v>
      </c>
      <c r="H34" s="1" t="s">
        <v>18</v>
      </c>
      <c r="I34" s="1"/>
      <c r="K34" s="1" t="s">
        <v>15</v>
      </c>
      <c r="L34" s="1" t="s">
        <v>16</v>
      </c>
      <c r="M34" s="1" t="s">
        <v>17</v>
      </c>
      <c r="N34" s="1" t="s">
        <v>18</v>
      </c>
      <c r="O34" s="1" t="s">
        <v>15</v>
      </c>
      <c r="P34" s="1" t="s">
        <v>16</v>
      </c>
      <c r="Q34" s="1" t="s">
        <v>17</v>
      </c>
      <c r="R34" s="1" t="s">
        <v>18</v>
      </c>
    </row>
    <row r="36" spans="1:18">
      <c r="E36" s="2">
        <v>34731</v>
      </c>
      <c r="F36" t="s">
        <v>300</v>
      </c>
      <c r="H36">
        <v>60000</v>
      </c>
      <c r="K36" s="2">
        <v>34742</v>
      </c>
      <c r="L36" t="s">
        <v>301</v>
      </c>
      <c r="N36">
        <v>5000</v>
      </c>
      <c r="O36" s="2">
        <v>34731</v>
      </c>
      <c r="P36" t="s">
        <v>300</v>
      </c>
      <c r="R36">
        <v>9000</v>
      </c>
    </row>
    <row r="37" spans="1:18">
      <c r="A37" s="2">
        <v>34758</v>
      </c>
      <c r="B37" t="s">
        <v>302</v>
      </c>
      <c r="D37">
        <v>80000</v>
      </c>
      <c r="E37" s="2">
        <v>34732</v>
      </c>
      <c r="F37" t="s">
        <v>43</v>
      </c>
      <c r="H37">
        <v>20000</v>
      </c>
      <c r="K37" s="2">
        <v>34758</v>
      </c>
      <c r="L37" t="s">
        <v>289</v>
      </c>
      <c r="N37">
        <f>13750-6750</f>
        <v>7000</v>
      </c>
      <c r="O37" s="2">
        <v>34734</v>
      </c>
      <c r="P37" t="s">
        <v>24</v>
      </c>
      <c r="R37">
        <v>4750</v>
      </c>
    </row>
    <row r="39" spans="1:18">
      <c r="N39" s="5">
        <f>SUM(N36:N38)</f>
        <v>12000</v>
      </c>
      <c r="R39" s="5">
        <f>SUM(R36:R38)</f>
        <v>13750</v>
      </c>
    </row>
    <row r="40" spans="1:18">
      <c r="D40" s="5">
        <f>SUM(D36:D39)</f>
        <v>80000</v>
      </c>
      <c r="H40" s="5">
        <f>SUM(H36:H39)</f>
        <v>80000</v>
      </c>
    </row>
    <row r="45" spans="1:18">
      <c r="H45" t="s">
        <v>303</v>
      </c>
      <c r="I45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72B9-B870-41A9-8CC1-D90C29786C8F}">
  <dimension ref="B2:G48"/>
  <sheetViews>
    <sheetView workbookViewId="0">
      <selection activeCell="E1" sqref="E1"/>
    </sheetView>
  </sheetViews>
  <sheetFormatPr defaultRowHeight="15"/>
  <cols>
    <col min="2" max="2" width="12.28515625" customWidth="1"/>
    <col min="3" max="3" width="6" customWidth="1"/>
    <col min="4" max="4" width="20.5703125" customWidth="1"/>
    <col min="5" max="5" width="6.140625" customWidth="1"/>
    <col min="6" max="6" width="13" customWidth="1"/>
  </cols>
  <sheetData>
    <row r="2" spans="2:7">
      <c r="B2" t="s">
        <v>304</v>
      </c>
    </row>
    <row r="5" spans="2:7">
      <c r="B5" t="s">
        <v>305</v>
      </c>
      <c r="D5" t="s">
        <v>306</v>
      </c>
      <c r="E5" t="s">
        <v>307</v>
      </c>
      <c r="F5" t="s">
        <v>308</v>
      </c>
      <c r="G5" t="s">
        <v>309</v>
      </c>
    </row>
    <row r="6" spans="2:7">
      <c r="B6" s="2">
        <v>34881</v>
      </c>
      <c r="C6" t="s">
        <v>310</v>
      </c>
      <c r="F6">
        <v>15000</v>
      </c>
    </row>
    <row r="7" spans="2:7">
      <c r="D7" t="s">
        <v>311</v>
      </c>
      <c r="G7">
        <v>15000</v>
      </c>
    </row>
    <row r="9" spans="2:7">
      <c r="D9" t="s">
        <v>312</v>
      </c>
    </row>
    <row r="11" spans="2:7">
      <c r="B11" s="2">
        <v>34882</v>
      </c>
      <c r="C11" t="s">
        <v>313</v>
      </c>
      <c r="F11" s="6">
        <v>5000</v>
      </c>
    </row>
    <row r="12" spans="2:7">
      <c r="D12" t="s">
        <v>49</v>
      </c>
      <c r="G12" s="6">
        <v>5000</v>
      </c>
    </row>
    <row r="14" spans="2:7">
      <c r="D14" t="s">
        <v>314</v>
      </c>
    </row>
    <row r="16" spans="2:7">
      <c r="B16" s="2">
        <v>34884</v>
      </c>
      <c r="C16" t="s">
        <v>315</v>
      </c>
      <c r="F16">
        <v>6000</v>
      </c>
    </row>
    <row r="17" spans="2:7">
      <c r="D17" t="s">
        <v>316</v>
      </c>
      <c r="G17">
        <v>6000</v>
      </c>
    </row>
    <row r="19" spans="2:7">
      <c r="C19" t="s">
        <v>317</v>
      </c>
    </row>
    <row r="21" spans="2:7">
      <c r="B21" s="2">
        <v>34886</v>
      </c>
      <c r="C21" t="s">
        <v>310</v>
      </c>
      <c r="F21">
        <v>8000</v>
      </c>
    </row>
    <row r="22" spans="2:7">
      <c r="D22" t="s">
        <v>23</v>
      </c>
      <c r="G22">
        <v>8000</v>
      </c>
    </row>
    <row r="24" spans="2:7">
      <c r="C24" t="s">
        <v>318</v>
      </c>
    </row>
    <row r="26" spans="2:7">
      <c r="B26" s="2">
        <v>34889</v>
      </c>
      <c r="C26" t="s">
        <v>319</v>
      </c>
      <c r="F26" s="6">
        <v>5000</v>
      </c>
    </row>
    <row r="27" spans="2:7">
      <c r="D27" t="s">
        <v>49</v>
      </c>
      <c r="G27">
        <v>5000</v>
      </c>
    </row>
    <row r="29" spans="2:7">
      <c r="C29" t="s">
        <v>320</v>
      </c>
    </row>
    <row r="31" spans="2:7">
      <c r="B31" s="2">
        <v>34892</v>
      </c>
      <c r="C31" t="s">
        <v>321</v>
      </c>
      <c r="F31">
        <v>6000</v>
      </c>
    </row>
    <row r="32" spans="2:7">
      <c r="D32" t="s">
        <v>322</v>
      </c>
      <c r="G32">
        <v>6000</v>
      </c>
    </row>
    <row r="33" spans="2:7">
      <c r="C33" t="s">
        <v>323</v>
      </c>
    </row>
    <row r="35" spans="2:7">
      <c r="B35" t="s">
        <v>324</v>
      </c>
      <c r="C35" t="s">
        <v>325</v>
      </c>
      <c r="F35">
        <v>1500</v>
      </c>
    </row>
    <row r="36" spans="2:7">
      <c r="D36" t="s">
        <v>23</v>
      </c>
      <c r="G36">
        <v>1500</v>
      </c>
    </row>
    <row r="38" spans="2:7">
      <c r="C38" t="s">
        <v>326</v>
      </c>
    </row>
    <row r="40" spans="2:7">
      <c r="B40" s="2">
        <v>34898</v>
      </c>
      <c r="C40" t="s">
        <v>313</v>
      </c>
      <c r="F40">
        <v>250</v>
      </c>
    </row>
    <row r="41" spans="2:7">
      <c r="D41" t="s">
        <v>327</v>
      </c>
      <c r="G41">
        <v>250</v>
      </c>
    </row>
    <row r="43" spans="2:7">
      <c r="C43" t="s">
        <v>328</v>
      </c>
    </row>
    <row r="45" spans="2:7">
      <c r="B45" s="2">
        <v>34904</v>
      </c>
      <c r="C45" t="s">
        <v>329</v>
      </c>
      <c r="F45">
        <v>1000</v>
      </c>
    </row>
    <row r="46" spans="2:7">
      <c r="C46" t="s">
        <v>330</v>
      </c>
      <c r="F46">
        <v>500</v>
      </c>
    </row>
    <row r="47" spans="2:7">
      <c r="D47" t="s">
        <v>331</v>
      </c>
      <c r="G47">
        <v>1500</v>
      </c>
    </row>
    <row r="48" spans="2:7">
      <c r="C48" t="s">
        <v>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1B5A-F6BE-4500-BF70-49F3D629EE58}">
  <dimension ref="A1:K57"/>
  <sheetViews>
    <sheetView workbookViewId="0">
      <selection activeCell="L21" sqref="L21"/>
    </sheetView>
  </sheetViews>
  <sheetFormatPr defaultRowHeight="15"/>
  <cols>
    <col min="2" max="2" width="41.28515625" bestFit="1" customWidth="1"/>
    <col min="3" max="3" width="2.140625" customWidth="1"/>
    <col min="4" max="4" width="18.5703125" bestFit="1" customWidth="1"/>
    <col min="5" max="5" width="19.140625" bestFit="1" customWidth="1"/>
  </cols>
  <sheetData>
    <row r="1" spans="1:11">
      <c r="A1" s="1" t="s">
        <v>333</v>
      </c>
    </row>
    <row r="3" spans="1:11">
      <c r="A3" s="1" t="s">
        <v>334</v>
      </c>
      <c r="F3" s="1" t="s">
        <v>335</v>
      </c>
    </row>
    <row r="5" spans="1:11">
      <c r="A5" s="1" t="s">
        <v>336</v>
      </c>
      <c r="B5" s="1" t="s">
        <v>337</v>
      </c>
      <c r="C5" s="1" t="s">
        <v>8</v>
      </c>
      <c r="D5" s="1" t="s">
        <v>338</v>
      </c>
      <c r="E5" s="1" t="s">
        <v>339</v>
      </c>
      <c r="F5" s="1" t="s">
        <v>340</v>
      </c>
    </row>
    <row r="7" spans="1:11">
      <c r="A7">
        <v>1</v>
      </c>
      <c r="B7" t="s">
        <v>22</v>
      </c>
      <c r="E7" t="s">
        <v>341</v>
      </c>
      <c r="F7" t="s">
        <v>342</v>
      </c>
      <c r="I7" s="10" t="s">
        <v>343</v>
      </c>
      <c r="J7" s="11"/>
      <c r="K7" s="11"/>
    </row>
    <row r="8" spans="1:11">
      <c r="A8">
        <v>2</v>
      </c>
      <c r="B8" t="s">
        <v>344</v>
      </c>
      <c r="E8" t="s">
        <v>341</v>
      </c>
      <c r="F8" t="s">
        <v>342</v>
      </c>
      <c r="I8" s="10" t="s">
        <v>345</v>
      </c>
      <c r="J8" s="11"/>
      <c r="K8" s="11"/>
    </row>
    <row r="9" spans="1:11">
      <c r="A9">
        <v>3</v>
      </c>
      <c r="B9" t="s">
        <v>346</v>
      </c>
      <c r="E9" t="s">
        <v>341</v>
      </c>
      <c r="F9" t="s">
        <v>342</v>
      </c>
      <c r="I9" s="10" t="s">
        <v>347</v>
      </c>
      <c r="J9" s="11"/>
      <c r="K9" s="11"/>
    </row>
    <row r="10" spans="1:11">
      <c r="A10">
        <v>4</v>
      </c>
      <c r="B10" t="s">
        <v>348</v>
      </c>
      <c r="E10" t="s">
        <v>341</v>
      </c>
      <c r="F10" t="s">
        <v>342</v>
      </c>
      <c r="I10" s="10" t="s">
        <v>349</v>
      </c>
      <c r="J10" s="11"/>
      <c r="K10" s="11"/>
    </row>
    <row r="11" spans="1:11">
      <c r="A11">
        <v>5</v>
      </c>
      <c r="B11" t="s">
        <v>350</v>
      </c>
      <c r="E11" t="s">
        <v>341</v>
      </c>
      <c r="F11" t="s">
        <v>342</v>
      </c>
      <c r="I11" s="10"/>
      <c r="J11" s="11"/>
      <c r="K11" s="11"/>
    </row>
    <row r="12" spans="1:11">
      <c r="A12">
        <v>6</v>
      </c>
      <c r="B12" t="s">
        <v>351</v>
      </c>
      <c r="E12" t="s">
        <v>341</v>
      </c>
      <c r="F12" t="s">
        <v>342</v>
      </c>
      <c r="I12" s="10" t="s">
        <v>352</v>
      </c>
      <c r="J12" s="11"/>
      <c r="K12" s="11"/>
    </row>
    <row r="13" spans="1:11">
      <c r="A13">
        <v>7</v>
      </c>
      <c r="B13" t="s">
        <v>353</v>
      </c>
      <c r="E13" t="s">
        <v>341</v>
      </c>
      <c r="F13" t="s">
        <v>342</v>
      </c>
      <c r="I13" s="10" t="s">
        <v>354</v>
      </c>
      <c r="J13" s="11"/>
      <c r="K13" s="11"/>
    </row>
    <row r="14" spans="1:11">
      <c r="A14">
        <v>8</v>
      </c>
      <c r="B14" t="s">
        <v>355</v>
      </c>
      <c r="E14" t="s">
        <v>341</v>
      </c>
      <c r="F14" t="s">
        <v>342</v>
      </c>
      <c r="I14" s="10" t="s">
        <v>356</v>
      </c>
      <c r="J14" s="11"/>
      <c r="K14" s="11"/>
    </row>
    <row r="15" spans="1:11">
      <c r="A15">
        <v>9</v>
      </c>
      <c r="B15" t="s">
        <v>357</v>
      </c>
      <c r="E15" t="s">
        <v>341</v>
      </c>
      <c r="F15" t="s">
        <v>342</v>
      </c>
      <c r="I15" s="10" t="s">
        <v>358</v>
      </c>
      <c r="J15" s="11"/>
      <c r="K15" s="11"/>
    </row>
    <row r="16" spans="1:11">
      <c r="A16">
        <v>10</v>
      </c>
      <c r="B16" t="s">
        <v>359</v>
      </c>
      <c r="E16" t="s">
        <v>341</v>
      </c>
      <c r="F16" t="s">
        <v>342</v>
      </c>
      <c r="I16" s="11"/>
      <c r="J16" s="11"/>
      <c r="K16" s="11"/>
    </row>
    <row r="17" spans="1:11">
      <c r="A17">
        <v>11</v>
      </c>
      <c r="B17" t="s">
        <v>360</v>
      </c>
      <c r="E17" t="s">
        <v>341</v>
      </c>
      <c r="F17" t="s">
        <v>342</v>
      </c>
      <c r="I17" s="10" t="s">
        <v>361</v>
      </c>
      <c r="J17" s="11"/>
      <c r="K17" s="11"/>
    </row>
    <row r="18" spans="1:11">
      <c r="A18">
        <v>12</v>
      </c>
      <c r="B18" t="s">
        <v>362</v>
      </c>
      <c r="E18" t="s">
        <v>341</v>
      </c>
      <c r="F18" t="s">
        <v>363</v>
      </c>
      <c r="I18" s="11"/>
      <c r="J18" s="11"/>
      <c r="K18" s="11"/>
    </row>
    <row r="19" spans="1:11">
      <c r="A19">
        <v>13</v>
      </c>
      <c r="B19" t="s">
        <v>364</v>
      </c>
      <c r="E19" t="s">
        <v>341</v>
      </c>
      <c r="F19" t="s">
        <v>363</v>
      </c>
      <c r="I19" s="10" t="s">
        <v>365</v>
      </c>
      <c r="J19" s="11"/>
      <c r="K19" s="11"/>
    </row>
    <row r="20" spans="1:11">
      <c r="A20">
        <v>14</v>
      </c>
      <c r="B20" t="s">
        <v>366</v>
      </c>
      <c r="E20" t="s">
        <v>341</v>
      </c>
      <c r="F20" t="s">
        <v>363</v>
      </c>
      <c r="I20" s="10" t="s">
        <v>367</v>
      </c>
      <c r="J20" s="11"/>
      <c r="K20" s="11"/>
    </row>
    <row r="21" spans="1:11">
      <c r="A21">
        <v>15</v>
      </c>
      <c r="B21" t="s">
        <v>368</v>
      </c>
      <c r="E21" t="s">
        <v>341</v>
      </c>
      <c r="F21" t="s">
        <v>363</v>
      </c>
      <c r="I21" s="10" t="s">
        <v>369</v>
      </c>
      <c r="J21" s="11"/>
      <c r="K21" s="11"/>
    </row>
    <row r="22" spans="1:11">
      <c r="A22">
        <v>16</v>
      </c>
      <c r="B22" t="s">
        <v>370</v>
      </c>
      <c r="E22" t="s">
        <v>341</v>
      </c>
      <c r="F22" t="s">
        <v>363</v>
      </c>
    </row>
    <row r="23" spans="1:11">
      <c r="A23">
        <v>17</v>
      </c>
      <c r="B23" t="s">
        <v>371</v>
      </c>
      <c r="E23" t="s">
        <v>341</v>
      </c>
      <c r="F23" t="s">
        <v>342</v>
      </c>
    </row>
    <row r="24" spans="1:11">
      <c r="A24">
        <v>18</v>
      </c>
      <c r="B24" t="s">
        <v>372</v>
      </c>
      <c r="E24" t="s">
        <v>341</v>
      </c>
      <c r="F24" t="s">
        <v>363</v>
      </c>
    </row>
    <row r="25" spans="1:11">
      <c r="A25">
        <v>19</v>
      </c>
      <c r="B25" t="s">
        <v>373</v>
      </c>
      <c r="E25" t="s">
        <v>341</v>
      </c>
      <c r="F25" t="s">
        <v>363</v>
      </c>
    </row>
    <row r="26" spans="1:11">
      <c r="A26">
        <v>20</v>
      </c>
      <c r="B26" t="s">
        <v>374</v>
      </c>
      <c r="E26" t="s">
        <v>341</v>
      </c>
      <c r="F26" t="s">
        <v>363</v>
      </c>
    </row>
    <row r="27" spans="1:11">
      <c r="A27">
        <v>21</v>
      </c>
      <c r="B27" t="s">
        <v>375</v>
      </c>
      <c r="D27" t="s">
        <v>341</v>
      </c>
      <c r="F27" t="s">
        <v>376</v>
      </c>
    </row>
    <row r="28" spans="1:11">
      <c r="A28">
        <v>22</v>
      </c>
      <c r="B28" t="s">
        <v>377</v>
      </c>
      <c r="D28" t="s">
        <v>341</v>
      </c>
      <c r="F28" t="s">
        <v>378</v>
      </c>
    </row>
    <row r="29" spans="1:11">
      <c r="A29">
        <v>23</v>
      </c>
      <c r="B29" t="s">
        <v>379</v>
      </c>
      <c r="D29" t="s">
        <v>341</v>
      </c>
      <c r="F29" t="s">
        <v>378</v>
      </c>
    </row>
    <row r="30" spans="1:11">
      <c r="A30">
        <v>24</v>
      </c>
      <c r="B30" t="s">
        <v>380</v>
      </c>
      <c r="D30" t="s">
        <v>341</v>
      </c>
      <c r="F30" t="s">
        <v>378</v>
      </c>
    </row>
    <row r="31" spans="1:11">
      <c r="A31">
        <v>25</v>
      </c>
      <c r="B31" t="s">
        <v>381</v>
      </c>
      <c r="D31" t="s">
        <v>341</v>
      </c>
      <c r="F31" t="s">
        <v>378</v>
      </c>
    </row>
    <row r="32" spans="1:11">
      <c r="A32">
        <v>26</v>
      </c>
      <c r="B32" t="s">
        <v>382</v>
      </c>
      <c r="D32" t="s">
        <v>341</v>
      </c>
      <c r="F32" t="s">
        <v>378</v>
      </c>
    </row>
    <row r="33" spans="1:9">
      <c r="A33">
        <v>27</v>
      </c>
      <c r="B33" t="s">
        <v>383</v>
      </c>
      <c r="D33" t="s">
        <v>341</v>
      </c>
      <c r="F33" t="s">
        <v>378</v>
      </c>
    </row>
    <row r="34" spans="1:9">
      <c r="A34">
        <v>28</v>
      </c>
      <c r="B34" t="s">
        <v>384</v>
      </c>
      <c r="D34" t="s">
        <v>341</v>
      </c>
      <c r="F34" t="s">
        <v>378</v>
      </c>
    </row>
    <row r="35" spans="1:9">
      <c r="A35">
        <v>29</v>
      </c>
      <c r="B35" t="s">
        <v>385</v>
      </c>
      <c r="D35" t="s">
        <v>341</v>
      </c>
      <c r="F35" t="s">
        <v>378</v>
      </c>
    </row>
    <row r="36" spans="1:9">
      <c r="A36">
        <v>30</v>
      </c>
      <c r="B36" t="s">
        <v>386</v>
      </c>
      <c r="D36" t="s">
        <v>341</v>
      </c>
      <c r="F36" t="s">
        <v>378</v>
      </c>
    </row>
    <row r="37" spans="1:9">
      <c r="A37">
        <v>31</v>
      </c>
      <c r="B37" t="s">
        <v>387</v>
      </c>
      <c r="D37" t="s">
        <v>341</v>
      </c>
      <c r="F37" t="s">
        <v>378</v>
      </c>
    </row>
    <row r="38" spans="1:9">
      <c r="A38">
        <v>32</v>
      </c>
      <c r="B38" t="s">
        <v>388</v>
      </c>
      <c r="D38" t="s">
        <v>341</v>
      </c>
      <c r="F38" t="s">
        <v>378</v>
      </c>
    </row>
    <row r="39" spans="1:9">
      <c r="A39">
        <v>33</v>
      </c>
      <c r="B39" t="s">
        <v>389</v>
      </c>
      <c r="D39" t="s">
        <v>341</v>
      </c>
      <c r="F39" t="s">
        <v>378</v>
      </c>
    </row>
    <row r="40" spans="1:9">
      <c r="A40">
        <v>34</v>
      </c>
      <c r="B40" t="s">
        <v>390</v>
      </c>
      <c r="D40" t="s">
        <v>341</v>
      </c>
      <c r="F40" t="s">
        <v>378</v>
      </c>
    </row>
    <row r="41" spans="1:9">
      <c r="A41">
        <v>35</v>
      </c>
      <c r="B41" t="s">
        <v>391</v>
      </c>
      <c r="D41" t="s">
        <v>341</v>
      </c>
      <c r="F41" t="s">
        <v>392</v>
      </c>
      <c r="I41" t="s">
        <v>193</v>
      </c>
    </row>
    <row r="42" spans="1:9">
      <c r="A42">
        <v>36</v>
      </c>
      <c r="B42" t="s">
        <v>393</v>
      </c>
      <c r="D42" t="s">
        <v>341</v>
      </c>
      <c r="F42" t="s">
        <v>392</v>
      </c>
      <c r="I42" t="s">
        <v>151</v>
      </c>
    </row>
    <row r="43" spans="1:9">
      <c r="A43">
        <v>37</v>
      </c>
      <c r="B43" t="s">
        <v>394</v>
      </c>
      <c r="D43" t="s">
        <v>341</v>
      </c>
      <c r="F43" t="s">
        <v>392</v>
      </c>
    </row>
    <row r="44" spans="1:9">
      <c r="A44">
        <v>38</v>
      </c>
      <c r="B44" t="s">
        <v>395</v>
      </c>
      <c r="D44" t="s">
        <v>341</v>
      </c>
      <c r="F44" t="s">
        <v>392</v>
      </c>
    </row>
    <row r="45" spans="1:9">
      <c r="A45">
        <v>39</v>
      </c>
      <c r="B45" t="s">
        <v>396</v>
      </c>
      <c r="D45" t="s">
        <v>341</v>
      </c>
      <c r="F45" t="s">
        <v>392</v>
      </c>
      <c r="I45" t="s">
        <v>397</v>
      </c>
    </row>
    <row r="46" spans="1:9">
      <c r="A46">
        <v>40</v>
      </c>
      <c r="B46" t="s">
        <v>398</v>
      </c>
      <c r="D46" t="s">
        <v>341</v>
      </c>
      <c r="F46" t="s">
        <v>378</v>
      </c>
      <c r="I46" t="s">
        <v>399</v>
      </c>
    </row>
    <row r="47" spans="1:9">
      <c r="A47">
        <v>41</v>
      </c>
      <c r="B47" t="s">
        <v>400</v>
      </c>
      <c r="D47" t="s">
        <v>341</v>
      </c>
      <c r="F47" t="s">
        <v>392</v>
      </c>
    </row>
    <row r="48" spans="1:9">
      <c r="A48">
        <v>42</v>
      </c>
      <c r="B48" t="s">
        <v>401</v>
      </c>
      <c r="D48" t="s">
        <v>341</v>
      </c>
      <c r="F48" t="s">
        <v>392</v>
      </c>
    </row>
    <row r="49" spans="1:6">
      <c r="A49">
        <v>43</v>
      </c>
      <c r="B49" t="s">
        <v>402</v>
      </c>
      <c r="D49" t="s">
        <v>341</v>
      </c>
      <c r="F49" t="s">
        <v>392</v>
      </c>
    </row>
    <row r="50" spans="1:6">
      <c r="A50">
        <v>44</v>
      </c>
      <c r="B50" t="s">
        <v>403</v>
      </c>
      <c r="D50" t="s">
        <v>341</v>
      </c>
      <c r="F50" t="s">
        <v>392</v>
      </c>
    </row>
    <row r="51" spans="1:6">
      <c r="A51">
        <v>45</v>
      </c>
      <c r="B51" t="s">
        <v>404</v>
      </c>
      <c r="D51" t="s">
        <v>341</v>
      </c>
      <c r="F51" t="s">
        <v>392</v>
      </c>
    </row>
    <row r="52" spans="1:6">
      <c r="A52">
        <v>46</v>
      </c>
      <c r="B52" t="s">
        <v>405</v>
      </c>
      <c r="D52" t="s">
        <v>341</v>
      </c>
      <c r="F52" t="s">
        <v>392</v>
      </c>
    </row>
    <row r="53" spans="1:6">
      <c r="A53">
        <v>47</v>
      </c>
      <c r="B53" t="s">
        <v>406</v>
      </c>
      <c r="D53" t="s">
        <v>341</v>
      </c>
      <c r="F53" t="s">
        <v>392</v>
      </c>
    </row>
    <row r="54" spans="1:6">
      <c r="A54">
        <v>48</v>
      </c>
      <c r="B54" t="s">
        <v>407</v>
      </c>
      <c r="D54" t="s">
        <v>341</v>
      </c>
      <c r="F54" t="s">
        <v>392</v>
      </c>
    </row>
    <row r="55" spans="1:6">
      <c r="A55">
        <v>49</v>
      </c>
      <c r="B55" t="s">
        <v>408</v>
      </c>
      <c r="D55" t="s">
        <v>341</v>
      </c>
      <c r="F55" t="s">
        <v>392</v>
      </c>
    </row>
    <row r="57" spans="1:6">
      <c r="B57" t="s">
        <v>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5A59A193031B4FA3AE1695977455D5" ma:contentTypeVersion="12" ma:contentTypeDescription="Create a new document." ma:contentTypeScope="" ma:versionID="a3581080d66eeb7ee11c19a3d7816b27">
  <xsd:schema xmlns:xsd="http://www.w3.org/2001/XMLSchema" xmlns:xs="http://www.w3.org/2001/XMLSchema" xmlns:p="http://schemas.microsoft.com/office/2006/metadata/properties" xmlns:ns2="eef5d95b-3b6e-445f-86bc-bd4e6d561047" xmlns:ns3="d99a907f-d3cf-4d86-a8e4-943e2be70537" targetNamespace="http://schemas.microsoft.com/office/2006/metadata/properties" ma:root="true" ma:fieldsID="9d656c8ba25cb54d205cfe53aa7371a4" ns2:_="" ns3:_="">
    <xsd:import namespace="eef5d95b-3b6e-445f-86bc-bd4e6d561047"/>
    <xsd:import namespace="d99a907f-d3cf-4d86-a8e4-943e2be705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5d95b-3b6e-445f-86bc-bd4e6d5610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a907f-d3cf-4d86-a8e4-943e2be705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46A6A6-4783-4A96-BE46-CEB03E837315}"/>
</file>

<file path=customXml/itemProps2.xml><?xml version="1.0" encoding="utf-8"?>
<ds:datastoreItem xmlns:ds="http://schemas.openxmlformats.org/officeDocument/2006/customXml" ds:itemID="{EA8E4A9A-B800-40FA-8B31-5C0043BA12E8}"/>
</file>

<file path=customXml/itemProps3.xml><?xml version="1.0" encoding="utf-8"?>
<ds:datastoreItem xmlns:ds="http://schemas.openxmlformats.org/officeDocument/2006/customXml" ds:itemID="{EB2F6E0F-14ED-4347-9199-1918FC17ED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NMIMS Student</dc:creator>
  <cp:keywords/>
  <dc:description/>
  <cp:lastModifiedBy>AARJAV HANSOTI - 70362019022</cp:lastModifiedBy>
  <cp:revision/>
  <dcterms:created xsi:type="dcterms:W3CDTF">2021-12-17T07:21:59Z</dcterms:created>
  <dcterms:modified xsi:type="dcterms:W3CDTF">2022-01-28T09:06:04Z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0x010100075A59A193031B4FA3AE1695977455D5</vt:lpwstr>
  </property>
</Properties>
</file>