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BTECH\TY\SEM VI\Financial and Cost Accounting - Jasmin Bid\Excel Sheet\"/>
    </mc:Choice>
  </mc:AlternateContent>
  <xr:revisionPtr revIDLastSave="0" documentId="13_ncr:1_{BB63A891-729C-49AD-B907-77FE100FBDB2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33" sheetId="4" r:id="rId1"/>
    <sheet name="36" sheetId="2" r:id="rId2"/>
    <sheet name="39" sheetId="3" r:id="rId3"/>
    <sheet name="40" sheetId="5" r:id="rId4"/>
    <sheet name="4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5" l="1"/>
  <c r="B17" i="5"/>
  <c r="C15" i="5"/>
  <c r="B15" i="5"/>
  <c r="B14" i="5"/>
  <c r="B10" i="5"/>
  <c r="C9" i="5"/>
  <c r="B9" i="5"/>
  <c r="E8" i="5"/>
  <c r="C8" i="5"/>
  <c r="D8" i="5"/>
  <c r="B6" i="5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0" i="3"/>
  <c r="E10" i="3"/>
  <c r="B10" i="3"/>
  <c r="E9" i="3"/>
  <c r="E13" i="4"/>
  <c r="D11" i="3"/>
  <c r="E6" i="3"/>
  <c r="D6" i="3"/>
  <c r="D9" i="3"/>
  <c r="B11" i="3"/>
  <c r="C20" i="3"/>
  <c r="C19" i="3"/>
  <c r="C10" i="3" l="1"/>
  <c r="C17" i="5" l="1"/>
  <c r="D15" i="5"/>
  <c r="E15" i="5" s="1"/>
  <c r="C10" i="5"/>
  <c r="E7" i="5"/>
  <c r="E6" i="5"/>
  <c r="E4" i="5"/>
  <c r="D17" i="5"/>
  <c r="E17" i="5" s="1"/>
  <c r="D16" i="5"/>
  <c r="E16" i="5" s="1"/>
  <c r="D13" i="5"/>
  <c r="E13" i="5" s="1"/>
  <c r="C16" i="3"/>
  <c r="B16" i="3"/>
  <c r="C11" i="3"/>
  <c r="C17" i="3" s="1"/>
  <c r="D14" i="3"/>
  <c r="E14" i="3" s="1"/>
  <c r="D36" i="4"/>
  <c r="E36" i="4" s="1"/>
  <c r="D33" i="4"/>
  <c r="C31" i="4"/>
  <c r="B31" i="4"/>
  <c r="B34" i="4" s="1"/>
  <c r="D30" i="4"/>
  <c r="E30" i="4" s="1"/>
  <c r="D29" i="4"/>
  <c r="E29" i="4" s="1"/>
  <c r="D25" i="4"/>
  <c r="E25" i="4" s="1"/>
  <c r="C22" i="4"/>
  <c r="B22" i="4"/>
  <c r="D21" i="4"/>
  <c r="E21" i="4" s="1"/>
  <c r="D20" i="4"/>
  <c r="E20" i="4" s="1"/>
  <c r="C18" i="4"/>
  <c r="B18" i="4"/>
  <c r="D17" i="4"/>
  <c r="E17" i="4" s="1"/>
  <c r="D16" i="4"/>
  <c r="E16" i="4" s="1"/>
  <c r="C12" i="4"/>
  <c r="C13" i="4" s="1"/>
  <c r="B12" i="4"/>
  <c r="B13" i="4" s="1"/>
  <c r="D11" i="4"/>
  <c r="E11" i="4" s="1"/>
  <c r="D10" i="4"/>
  <c r="E10" i="4" s="1"/>
  <c r="D9" i="4"/>
  <c r="E9" i="4" s="1"/>
  <c r="D8" i="4"/>
  <c r="E8" i="4" s="1"/>
  <c r="D7" i="4"/>
  <c r="E7" i="4" s="1"/>
  <c r="D5" i="4"/>
  <c r="E5" i="4" s="1"/>
  <c r="D8" i="3"/>
  <c r="E8" i="3" s="1"/>
  <c r="C38" i="2"/>
  <c r="B38" i="2"/>
  <c r="D37" i="2"/>
  <c r="D36" i="2"/>
  <c r="E36" i="2" s="1"/>
  <c r="D35" i="2"/>
  <c r="E35" i="2" s="1"/>
  <c r="D34" i="2"/>
  <c r="E34" i="2" s="1"/>
  <c r="C31" i="2"/>
  <c r="B31" i="2"/>
  <c r="B39" i="2" s="1"/>
  <c r="B41" i="2" s="1"/>
  <c r="D30" i="2"/>
  <c r="E30" i="2" s="1"/>
  <c r="D29" i="2"/>
  <c r="E29" i="2" s="1"/>
  <c r="D28" i="2"/>
  <c r="E28" i="2" s="1"/>
  <c r="D24" i="2"/>
  <c r="E24" i="2" s="1"/>
  <c r="D23" i="2"/>
  <c r="E23" i="2" s="1"/>
  <c r="C18" i="2"/>
  <c r="B18" i="2"/>
  <c r="D17" i="2"/>
  <c r="E17" i="2" s="1"/>
  <c r="D16" i="2"/>
  <c r="E16" i="2" s="1"/>
  <c r="D12" i="2"/>
  <c r="E12" i="2" s="1"/>
  <c r="D10" i="2"/>
  <c r="E10" i="2" s="1"/>
  <c r="C8" i="2"/>
  <c r="B8" i="2"/>
  <c r="B13" i="2" s="1"/>
  <c r="D7" i="2"/>
  <c r="E7" i="2" s="1"/>
  <c r="D6" i="2"/>
  <c r="E6" i="2" s="1"/>
  <c r="D10" i="5" l="1"/>
  <c r="E10" i="5" s="1"/>
  <c r="D22" i="4"/>
  <c r="E22" i="4" s="1"/>
  <c r="B23" i="4"/>
  <c r="C23" i="4"/>
  <c r="D31" i="4"/>
  <c r="E31" i="4" s="1"/>
  <c r="D13" i="4"/>
  <c r="D12" i="4"/>
  <c r="E12" i="4" s="1"/>
  <c r="B24" i="4"/>
  <c r="B26" i="4" s="1"/>
  <c r="B35" i="4" s="1"/>
  <c r="B37" i="4" s="1"/>
  <c r="D18" i="4"/>
  <c r="E18" i="4" s="1"/>
  <c r="C34" i="4"/>
  <c r="D18" i="2"/>
  <c r="E18" i="2" s="1"/>
  <c r="D38" i="2"/>
  <c r="E38" i="2" s="1"/>
  <c r="B20" i="2"/>
  <c r="D31" i="2"/>
  <c r="E31" i="2" s="1"/>
  <c r="D8" i="2"/>
  <c r="E8" i="2" s="1"/>
  <c r="C39" i="2"/>
  <c r="C41" i="2" s="1"/>
  <c r="D41" i="2" s="1"/>
  <c r="E41" i="2" s="1"/>
  <c r="C13" i="2"/>
  <c r="D39" i="2"/>
  <c r="E39" i="2" s="1"/>
  <c r="B9" i="1"/>
  <c r="C9" i="1" s="1"/>
  <c r="D12" i="1"/>
  <c r="E12" i="1" s="1"/>
  <c r="D7" i="1"/>
  <c r="E7" i="1" s="1"/>
  <c r="D5" i="1"/>
  <c r="E5" i="1" s="1"/>
  <c r="B18" i="1"/>
  <c r="E16" i="1"/>
  <c r="C15" i="1"/>
  <c r="C18" i="1" s="1"/>
  <c r="D11" i="1"/>
  <c r="E11" i="1" s="1"/>
  <c r="D8" i="1"/>
  <c r="D4" i="1"/>
  <c r="E9" i="1"/>
  <c r="B6" i="1"/>
  <c r="D6" i="1" s="1"/>
  <c r="E6" i="1" s="1"/>
  <c r="D23" i="4" l="1"/>
  <c r="E23" i="4" s="1"/>
  <c r="C24" i="4"/>
  <c r="C26" i="4" s="1"/>
  <c r="D34" i="4"/>
  <c r="E34" i="4" s="1"/>
  <c r="C20" i="2"/>
  <c r="D20" i="2" s="1"/>
  <c r="E20" i="2" s="1"/>
  <c r="D13" i="2"/>
  <c r="E13" i="2" s="1"/>
  <c r="D15" i="1"/>
  <c r="D26" i="4" l="1"/>
  <c r="E26" i="4" s="1"/>
  <c r="C35" i="4"/>
  <c r="C37" i="4" s="1"/>
  <c r="D37" i="4" s="1"/>
  <c r="E37" i="4" s="1"/>
  <c r="D24" i="4"/>
  <c r="E24" i="4" s="1"/>
  <c r="E15" i="1"/>
  <c r="D18" i="1"/>
  <c r="E18" i="1" s="1"/>
  <c r="D35" i="4" l="1"/>
  <c r="E35" i="4" s="1"/>
  <c r="B17" i="3"/>
  <c r="B19" i="3" s="1"/>
  <c r="B20" i="3" l="1"/>
</calcChain>
</file>

<file path=xl/sharedStrings.xml><?xml version="1.0" encoding="utf-8"?>
<sst xmlns="http://schemas.openxmlformats.org/spreadsheetml/2006/main" count="145" uniqueCount="113">
  <si>
    <t>Particulars</t>
  </si>
  <si>
    <t>Amount</t>
  </si>
  <si>
    <t>Change</t>
  </si>
  <si>
    <r>
      <t xml:space="preserve">Increase or Decrease (+ / - </t>
    </r>
    <r>
      <rPr>
        <sz val="11"/>
        <color theme="1"/>
        <rFont val="Calibri"/>
        <family val="2"/>
      </rPr>
      <t>₹</t>
    </r>
    <r>
      <rPr>
        <sz val="11"/>
        <color theme="1"/>
        <rFont val="Calibri"/>
        <family val="2"/>
        <scheme val="minor"/>
      </rPr>
      <t>)</t>
    </r>
  </si>
  <si>
    <t>Percentage of Change (+ / -)</t>
  </si>
  <si>
    <t>Sources of Fund</t>
  </si>
  <si>
    <t>Equity Share Capital</t>
  </si>
  <si>
    <t>Preference Share Capital</t>
  </si>
  <si>
    <t>Reserves and Surplus</t>
  </si>
  <si>
    <t>Less : Accumulated Losses</t>
  </si>
  <si>
    <t>Shareholder's Fund</t>
  </si>
  <si>
    <t>Loan Fund</t>
  </si>
  <si>
    <t>10% Debentures</t>
  </si>
  <si>
    <t>Sources of Funds</t>
  </si>
  <si>
    <t>Application of Funds</t>
  </si>
  <si>
    <t>Fixed Assets</t>
  </si>
  <si>
    <t>Investment</t>
  </si>
  <si>
    <t>Working Capital</t>
  </si>
  <si>
    <t>Nil</t>
  </si>
  <si>
    <t>Sources of fund:</t>
  </si>
  <si>
    <t>Equity capital</t>
  </si>
  <si>
    <t>Preference capital</t>
  </si>
  <si>
    <t>Total</t>
  </si>
  <si>
    <t>Reserves &amp; Surplus</t>
  </si>
  <si>
    <t>Less: Miscellaneous Exp not written off:</t>
  </si>
  <si>
    <t>Preliminary exp</t>
  </si>
  <si>
    <t>Total shareholders fund</t>
  </si>
  <si>
    <t>Loan Funds:</t>
  </si>
  <si>
    <t>Secured Loan</t>
  </si>
  <si>
    <t>Usecured loan</t>
  </si>
  <si>
    <t>Total Loan Funds</t>
  </si>
  <si>
    <t>Total Capital employed</t>
  </si>
  <si>
    <t>Investments</t>
  </si>
  <si>
    <t>Currents Assets:</t>
  </si>
  <si>
    <t>Quick Assets</t>
  </si>
  <si>
    <t>Current assets excluding bank</t>
  </si>
  <si>
    <t>Bank bal</t>
  </si>
  <si>
    <t>Loans &amp; Advances</t>
  </si>
  <si>
    <t>Total Current Assets</t>
  </si>
  <si>
    <t>Less: Current Liabilities</t>
  </si>
  <si>
    <t>Quick Liabilities</t>
  </si>
  <si>
    <t>Creditors</t>
  </si>
  <si>
    <t>Outstanding exp</t>
  </si>
  <si>
    <t>Provisions</t>
  </si>
  <si>
    <t>Unclaimed Dividend</t>
  </si>
  <si>
    <t>Total Current Liabilities</t>
  </si>
  <si>
    <t>Net Working capital</t>
  </si>
  <si>
    <t>Shareholders fund</t>
  </si>
  <si>
    <t>Sharecapital</t>
  </si>
  <si>
    <t>Cost of Goods Sold</t>
  </si>
  <si>
    <t>Opening Stock</t>
  </si>
  <si>
    <t>Purchases</t>
  </si>
  <si>
    <t>Less : Closing Stock</t>
  </si>
  <si>
    <t>Operating Expenses</t>
  </si>
  <si>
    <t>(a) Administrative</t>
  </si>
  <si>
    <t>(b) Selling</t>
  </si>
  <si>
    <t>(c) Finance</t>
  </si>
  <si>
    <t>Net Operating Profit (C - D)</t>
  </si>
  <si>
    <t>Add : Non Operating Income</t>
  </si>
  <si>
    <t>Net Profit Before Tax</t>
  </si>
  <si>
    <t>Less : Provision for Tax</t>
  </si>
  <si>
    <t>Net Profit After Tax</t>
  </si>
  <si>
    <t>(A) Sales</t>
  </si>
  <si>
    <t>(B) Cost of Goods Sold</t>
  </si>
  <si>
    <t>(C) Gross Profit (A - B)</t>
  </si>
  <si>
    <t>(D) Total Operating Expenses</t>
  </si>
  <si>
    <r>
      <t xml:space="preserve">Increase  or Decrease (+ / - </t>
    </r>
    <r>
      <rPr>
        <sz val="11"/>
        <color theme="1"/>
        <rFont val="Calibri"/>
        <family val="2"/>
      </rPr>
      <t>₹</t>
    </r>
    <r>
      <rPr>
        <sz val="11"/>
        <color theme="1"/>
        <rFont val="Calibri"/>
        <family val="2"/>
        <scheme val="minor"/>
      </rPr>
      <t>)</t>
    </r>
  </si>
  <si>
    <t>VERTICAL INCOME STATEMENT</t>
  </si>
  <si>
    <t>Sales</t>
  </si>
  <si>
    <t>Less: Cogs</t>
  </si>
  <si>
    <t>Opening stock</t>
  </si>
  <si>
    <t>Wages</t>
  </si>
  <si>
    <t>Depreciation on machinery</t>
  </si>
  <si>
    <t>(-) Closing stock</t>
  </si>
  <si>
    <t>Total COGS</t>
  </si>
  <si>
    <t>Gross profit (1-2)</t>
  </si>
  <si>
    <t>Less: Operating expenses</t>
  </si>
  <si>
    <t>a. Administrative expense</t>
  </si>
  <si>
    <t>Depreciaton on furniture</t>
  </si>
  <si>
    <t>Administrative exp</t>
  </si>
  <si>
    <t>Total Administrative exp</t>
  </si>
  <si>
    <t>b. Selling &amp; Distribution exp</t>
  </si>
  <si>
    <t>Selling exp</t>
  </si>
  <si>
    <t>Carriage Outward</t>
  </si>
  <si>
    <t>Total Selling &amp; Distribution</t>
  </si>
  <si>
    <t>Total Operating Exp (a+b)</t>
  </si>
  <si>
    <t>Operating Profit (3-4)</t>
  </si>
  <si>
    <t>Less: Interest on Debenture</t>
  </si>
  <si>
    <t>Net Profit after Interest</t>
  </si>
  <si>
    <t>Add: Net Non Operating Income</t>
  </si>
  <si>
    <t>a.Non Operating Income</t>
  </si>
  <si>
    <t>Dividend</t>
  </si>
  <si>
    <t>Profit on Sale of Machiery</t>
  </si>
  <si>
    <t>b. Non Operating Expense</t>
  </si>
  <si>
    <t>Loss by Fire</t>
  </si>
  <si>
    <t>Total Non operating income (a-b)</t>
  </si>
  <si>
    <t>Net profit before tax</t>
  </si>
  <si>
    <t>Provision for tax</t>
  </si>
  <si>
    <t>Net profit after tax</t>
  </si>
  <si>
    <t>NILKAMAL LTD.</t>
  </si>
  <si>
    <t>DT LTD.</t>
  </si>
  <si>
    <t>Wages*</t>
  </si>
  <si>
    <t>Cost of Goods Sold :</t>
  </si>
  <si>
    <t>Closing Stock</t>
  </si>
  <si>
    <t>Gross Profit</t>
  </si>
  <si>
    <t>Operating Expenses :</t>
  </si>
  <si>
    <t>(a) Administrative Expenses</t>
  </si>
  <si>
    <t>(b) Financial Expenses</t>
  </si>
  <si>
    <t>(c) Selling Expenses</t>
  </si>
  <si>
    <t>Total operating Expenses</t>
  </si>
  <si>
    <t>Provision for Tax</t>
  </si>
  <si>
    <t>Net Profit after Tax</t>
  </si>
  <si>
    <t>Mahesh Pvt.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</si>
</sst>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7" fillId="0" borderId="1" xfId="0" applyFont="1" applyBorder="1"/>
    <xf numFmtId="2" fontId="0" fillId="0" borderId="1" xfId="0" applyNumberFormat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Font="1"/>
    <xf numFmtId="0" fontId="3" fillId="0" borderId="1" xfId="0" applyFont="1" applyBorder="1"/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2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A506-4F5D-453F-830A-3E94F53C4635}">
  <dimension ref="A1:F37"/>
  <sheetViews>
    <sheetView workbookViewId="0">
      <selection activeCell="G7" sqref="G7"/>
    </sheetView>
  </sheetViews>
  <sheetFormatPr defaultRowHeight="15" x14ac:dyDescent="0.25"/>
  <cols>
    <col min="1" max="1" width="34.5703125" customWidth="1"/>
    <col min="2" max="2" width="9.85546875" customWidth="1"/>
    <col min="3" max="3" width="8.7109375" customWidth="1"/>
    <col min="5" max="5" width="11.85546875" customWidth="1"/>
    <col min="6" max="6" width="11" bestFit="1" customWidth="1"/>
  </cols>
  <sheetData>
    <row r="1" spans="1:6" x14ac:dyDescent="0.25">
      <c r="A1" s="31" t="s">
        <v>99</v>
      </c>
      <c r="B1" s="31"/>
      <c r="C1" s="31"/>
      <c r="D1" s="31"/>
      <c r="E1" s="31"/>
    </row>
    <row r="2" spans="1:6" x14ac:dyDescent="0.25">
      <c r="A2" s="32" t="s">
        <v>67</v>
      </c>
      <c r="B2" s="32"/>
      <c r="C2" s="32"/>
      <c r="D2" s="32"/>
      <c r="E2" s="32"/>
      <c r="F2" s="19"/>
    </row>
    <row r="3" spans="1:6" x14ac:dyDescent="0.25">
      <c r="A3" s="1" t="s">
        <v>0</v>
      </c>
      <c r="B3" s="30" t="s">
        <v>1</v>
      </c>
      <c r="C3" s="30"/>
      <c r="D3" s="30" t="s">
        <v>2</v>
      </c>
      <c r="E3" s="30"/>
      <c r="F3" s="19"/>
    </row>
    <row r="4" spans="1:6" ht="60" x14ac:dyDescent="0.25">
      <c r="A4" s="1"/>
      <c r="B4" s="22">
        <v>2013</v>
      </c>
      <c r="C4" s="22">
        <v>2014</v>
      </c>
      <c r="D4" s="4" t="s">
        <v>3</v>
      </c>
      <c r="E4" s="4" t="s">
        <v>4</v>
      </c>
    </row>
    <row r="5" spans="1:6" x14ac:dyDescent="0.25">
      <c r="A5" s="1" t="s">
        <v>68</v>
      </c>
      <c r="B5" s="17">
        <v>45</v>
      </c>
      <c r="C5" s="17">
        <v>60</v>
      </c>
      <c r="D5" s="17">
        <f>(C5-B5)</f>
        <v>15</v>
      </c>
      <c r="E5" s="21">
        <f>D5/B5*100</f>
        <v>33.333333333333329</v>
      </c>
    </row>
    <row r="6" spans="1:6" x14ac:dyDescent="0.25">
      <c r="A6" s="5" t="s">
        <v>69</v>
      </c>
      <c r="B6" s="17"/>
      <c r="C6" s="17"/>
      <c r="D6" s="17"/>
      <c r="E6" s="21"/>
    </row>
    <row r="7" spans="1:6" x14ac:dyDescent="0.25">
      <c r="A7" s="1" t="s">
        <v>70</v>
      </c>
      <c r="B7" s="17">
        <v>2.25</v>
      </c>
      <c r="C7" s="17">
        <v>3</v>
      </c>
      <c r="D7" s="17">
        <f t="shared" ref="D7:D13" si="0">(C7-B7)</f>
        <v>0.75</v>
      </c>
      <c r="E7" s="21">
        <f t="shared" ref="E7:E13" si="1">D7/B7*100</f>
        <v>33.333333333333329</v>
      </c>
    </row>
    <row r="8" spans="1:6" x14ac:dyDescent="0.25">
      <c r="A8" s="1" t="s">
        <v>51</v>
      </c>
      <c r="B8" s="17">
        <v>22.5</v>
      </c>
      <c r="C8" s="17">
        <v>32.1</v>
      </c>
      <c r="D8" s="17">
        <f t="shared" si="0"/>
        <v>9.6000000000000014</v>
      </c>
      <c r="E8" s="21">
        <f t="shared" si="1"/>
        <v>42.666666666666671</v>
      </c>
    </row>
    <row r="9" spans="1:6" x14ac:dyDescent="0.25">
      <c r="A9" s="1" t="s">
        <v>71</v>
      </c>
      <c r="B9" s="17">
        <v>1.95</v>
      </c>
      <c r="C9" s="17">
        <v>3</v>
      </c>
      <c r="D9" s="17">
        <f t="shared" si="0"/>
        <v>1.05</v>
      </c>
      <c r="E9" s="21">
        <f t="shared" si="1"/>
        <v>53.846153846153854</v>
      </c>
    </row>
    <row r="10" spans="1:6" x14ac:dyDescent="0.25">
      <c r="A10" s="1" t="s">
        <v>72</v>
      </c>
      <c r="B10" s="17">
        <v>0.36</v>
      </c>
      <c r="C10" s="17">
        <v>0.3</v>
      </c>
      <c r="D10" s="17">
        <f t="shared" si="0"/>
        <v>-0.06</v>
      </c>
      <c r="E10" s="21">
        <f t="shared" si="1"/>
        <v>-16.666666666666664</v>
      </c>
    </row>
    <row r="11" spans="1:6" x14ac:dyDescent="0.25">
      <c r="A11" s="1" t="s">
        <v>73</v>
      </c>
      <c r="B11" s="17">
        <v>3</v>
      </c>
      <c r="C11" s="17">
        <v>3.6</v>
      </c>
      <c r="D11" s="17">
        <f t="shared" si="0"/>
        <v>0.60000000000000009</v>
      </c>
      <c r="E11" s="21">
        <f t="shared" si="1"/>
        <v>20.000000000000004</v>
      </c>
    </row>
    <row r="12" spans="1:6" x14ac:dyDescent="0.25">
      <c r="A12" s="5" t="s">
        <v>74</v>
      </c>
      <c r="B12" s="17">
        <f>SUM(B7:B10)-B11</f>
        <v>24.06</v>
      </c>
      <c r="C12" s="17">
        <f>SUM(C7:C10)-C11</f>
        <v>34.799999999999997</v>
      </c>
      <c r="D12" s="17">
        <f t="shared" si="0"/>
        <v>10.739999999999998</v>
      </c>
      <c r="E12" s="21">
        <f t="shared" si="1"/>
        <v>44.638403990024933</v>
      </c>
    </row>
    <row r="13" spans="1:6" x14ac:dyDescent="0.25">
      <c r="A13" s="5" t="s">
        <v>75</v>
      </c>
      <c r="B13" s="17">
        <f>B5-B12</f>
        <v>20.94</v>
      </c>
      <c r="C13" s="17">
        <f>C5-C12</f>
        <v>25.200000000000003</v>
      </c>
      <c r="D13" s="17">
        <f t="shared" si="0"/>
        <v>4.2600000000000016</v>
      </c>
      <c r="E13" s="21">
        <f t="shared" si="1"/>
        <v>20.343839541547286</v>
      </c>
    </row>
    <row r="14" spans="1:6" x14ac:dyDescent="0.25">
      <c r="A14" s="5" t="s">
        <v>76</v>
      </c>
      <c r="B14" s="17"/>
      <c r="C14" s="17"/>
      <c r="D14" s="17"/>
      <c r="E14" s="21"/>
    </row>
    <row r="15" spans="1:6" x14ac:dyDescent="0.25">
      <c r="A15" s="5" t="s">
        <v>77</v>
      </c>
      <c r="B15" s="17"/>
      <c r="C15" s="17"/>
      <c r="D15" s="17"/>
      <c r="E15" s="21"/>
    </row>
    <row r="16" spans="1:6" x14ac:dyDescent="0.25">
      <c r="A16" s="1" t="s">
        <v>78</v>
      </c>
      <c r="B16" s="17">
        <v>0.15</v>
      </c>
      <c r="C16" s="17">
        <v>0.15</v>
      </c>
      <c r="D16" s="17">
        <f>(C16-B16)</f>
        <v>0</v>
      </c>
      <c r="E16" s="21">
        <f>D16/B16*100</f>
        <v>0</v>
      </c>
    </row>
    <row r="17" spans="1:5" x14ac:dyDescent="0.25">
      <c r="A17" s="1" t="s">
        <v>79</v>
      </c>
      <c r="B17" s="17">
        <v>2.94</v>
      </c>
      <c r="C17" s="17">
        <v>4.41</v>
      </c>
      <c r="D17" s="17">
        <f>(C17-B17)</f>
        <v>1.4700000000000002</v>
      </c>
      <c r="E17" s="21">
        <f>D17/B17*100</f>
        <v>50.000000000000014</v>
      </c>
    </row>
    <row r="18" spans="1:5" x14ac:dyDescent="0.25">
      <c r="A18" s="20" t="s">
        <v>80</v>
      </c>
      <c r="B18" s="17">
        <f>SUM(B16:B17)</f>
        <v>3.09</v>
      </c>
      <c r="C18" s="17">
        <f>SUM(C16:C17)</f>
        <v>4.5600000000000005</v>
      </c>
      <c r="D18" s="17">
        <f>(C18-B18)</f>
        <v>1.4700000000000006</v>
      </c>
      <c r="E18" s="21">
        <f>D18/B18*100</f>
        <v>47.572815533980602</v>
      </c>
    </row>
    <row r="19" spans="1:5" x14ac:dyDescent="0.25">
      <c r="A19" s="5" t="s">
        <v>81</v>
      </c>
      <c r="B19" s="17"/>
      <c r="C19" s="17"/>
      <c r="D19" s="17"/>
      <c r="E19" s="21"/>
    </row>
    <row r="20" spans="1:5" x14ac:dyDescent="0.25">
      <c r="A20" s="1" t="s">
        <v>82</v>
      </c>
      <c r="B20" s="17">
        <v>4.5599999999999996</v>
      </c>
      <c r="C20" s="17">
        <v>7.53</v>
      </c>
      <c r="D20" s="17">
        <f t="shared" ref="D20:D26" si="2">(C20-B20)</f>
        <v>2.9700000000000006</v>
      </c>
      <c r="E20" s="21">
        <f t="shared" ref="E20:E26" si="3">D20/B20*100</f>
        <v>65.131578947368439</v>
      </c>
    </row>
    <row r="21" spans="1:5" x14ac:dyDescent="0.25">
      <c r="A21" s="1" t="s">
        <v>83</v>
      </c>
      <c r="B21" s="17">
        <v>0.75</v>
      </c>
      <c r="C21" s="17">
        <v>3.15</v>
      </c>
      <c r="D21" s="17">
        <f t="shared" si="2"/>
        <v>2.4</v>
      </c>
      <c r="E21" s="21">
        <f t="shared" si="3"/>
        <v>320</v>
      </c>
    </row>
    <row r="22" spans="1:5" x14ac:dyDescent="0.25">
      <c r="A22" s="20" t="s">
        <v>84</v>
      </c>
      <c r="B22" s="17">
        <f>SUM(B20:B21)</f>
        <v>5.31</v>
      </c>
      <c r="C22" s="17">
        <f>SUM(C20:C21)</f>
        <v>10.68</v>
      </c>
      <c r="D22" s="17">
        <f t="shared" si="2"/>
        <v>5.37</v>
      </c>
      <c r="E22" s="21">
        <f t="shared" si="3"/>
        <v>101.12994350282487</v>
      </c>
    </row>
    <row r="23" spans="1:5" x14ac:dyDescent="0.25">
      <c r="A23" s="5" t="s">
        <v>85</v>
      </c>
      <c r="B23" s="17">
        <f>B18+B22</f>
        <v>8.3999999999999986</v>
      </c>
      <c r="C23" s="17">
        <f>C18+C22</f>
        <v>15.24</v>
      </c>
      <c r="D23" s="17">
        <f t="shared" si="2"/>
        <v>6.8400000000000016</v>
      </c>
      <c r="E23" s="21">
        <f t="shared" si="3"/>
        <v>81.428571428571459</v>
      </c>
    </row>
    <row r="24" spans="1:5" x14ac:dyDescent="0.25">
      <c r="A24" s="5" t="s">
        <v>86</v>
      </c>
      <c r="B24" s="17">
        <f>B13-B23</f>
        <v>12.540000000000003</v>
      </c>
      <c r="C24" s="17">
        <f>C13-C23</f>
        <v>9.9600000000000026</v>
      </c>
      <c r="D24" s="17">
        <f t="shared" si="2"/>
        <v>-2.58</v>
      </c>
      <c r="E24" s="21">
        <f t="shared" si="3"/>
        <v>-20.574162679425832</v>
      </c>
    </row>
    <row r="25" spans="1:5" x14ac:dyDescent="0.25">
      <c r="A25" s="5" t="s">
        <v>87</v>
      </c>
      <c r="B25" s="17">
        <v>1.5</v>
      </c>
      <c r="C25" s="17">
        <v>1.5</v>
      </c>
      <c r="D25" s="17">
        <f t="shared" si="2"/>
        <v>0</v>
      </c>
      <c r="E25" s="21">
        <f t="shared" si="3"/>
        <v>0</v>
      </c>
    </row>
    <row r="26" spans="1:5" x14ac:dyDescent="0.25">
      <c r="A26" s="5" t="s">
        <v>88</v>
      </c>
      <c r="B26" s="17">
        <f>B24-B25</f>
        <v>11.040000000000003</v>
      </c>
      <c r="C26" s="17">
        <f>C24-C25</f>
        <v>8.4600000000000026</v>
      </c>
      <c r="D26" s="17">
        <f t="shared" si="2"/>
        <v>-2.58</v>
      </c>
      <c r="E26" s="21">
        <f t="shared" si="3"/>
        <v>-23.369565217391301</v>
      </c>
    </row>
    <row r="27" spans="1:5" x14ac:dyDescent="0.25">
      <c r="A27" s="1" t="s">
        <v>89</v>
      </c>
      <c r="B27" s="17"/>
      <c r="C27" s="17"/>
      <c r="D27" s="17"/>
      <c r="E27" s="21"/>
    </row>
    <row r="28" spans="1:5" x14ac:dyDescent="0.25">
      <c r="A28" s="5" t="s">
        <v>90</v>
      </c>
      <c r="B28" s="17"/>
      <c r="C28" s="17"/>
      <c r="D28" s="17"/>
      <c r="E28" s="21"/>
    </row>
    <row r="29" spans="1:5" x14ac:dyDescent="0.25">
      <c r="A29" s="1" t="s">
        <v>91</v>
      </c>
      <c r="B29" s="17">
        <v>0.12</v>
      </c>
      <c r="C29" s="17">
        <v>0.39</v>
      </c>
      <c r="D29" s="17">
        <f>(C29-B29)</f>
        <v>0.27</v>
      </c>
      <c r="E29" s="21">
        <f>D29/B29*100</f>
        <v>225.00000000000006</v>
      </c>
    </row>
    <row r="30" spans="1:5" x14ac:dyDescent="0.25">
      <c r="A30" s="1" t="s">
        <v>92</v>
      </c>
      <c r="B30" s="17">
        <v>0.24</v>
      </c>
      <c r="C30" s="17"/>
      <c r="D30" s="17">
        <f>(C30-B30)</f>
        <v>-0.24</v>
      </c>
      <c r="E30" s="21">
        <f>D30/B30*100</f>
        <v>-100</v>
      </c>
    </row>
    <row r="31" spans="1:5" x14ac:dyDescent="0.25">
      <c r="A31" s="1" t="s">
        <v>22</v>
      </c>
      <c r="B31" s="17">
        <f>SUM(B29:B30)</f>
        <v>0.36</v>
      </c>
      <c r="C31" s="17">
        <f>SUM(C29:C30)</f>
        <v>0.39</v>
      </c>
      <c r="D31" s="17">
        <f>(C31-B31)</f>
        <v>3.0000000000000027E-2</v>
      </c>
      <c r="E31" s="21">
        <f>D31/B31*100</f>
        <v>8.333333333333341</v>
      </c>
    </row>
    <row r="32" spans="1:5" x14ac:dyDescent="0.25">
      <c r="A32" s="5" t="s">
        <v>93</v>
      </c>
      <c r="B32" s="17"/>
      <c r="C32" s="17"/>
      <c r="D32" s="17"/>
      <c r="E32" s="21"/>
    </row>
    <row r="33" spans="1:5" x14ac:dyDescent="0.25">
      <c r="A33" s="1" t="s">
        <v>94</v>
      </c>
      <c r="B33" s="17">
        <v>0</v>
      </c>
      <c r="C33" s="17">
        <v>0.15</v>
      </c>
      <c r="D33" s="17">
        <f>(C33-B33)</f>
        <v>0.15</v>
      </c>
      <c r="E33" s="21"/>
    </row>
    <row r="34" spans="1:5" x14ac:dyDescent="0.25">
      <c r="A34" s="1" t="s">
        <v>95</v>
      </c>
      <c r="B34" s="17">
        <f>B31-B33</f>
        <v>0.36</v>
      </c>
      <c r="C34" s="17">
        <f>C31-C33</f>
        <v>0.24000000000000002</v>
      </c>
      <c r="D34" s="17">
        <f>(C34-B34)</f>
        <v>-0.11999999999999997</v>
      </c>
      <c r="E34" s="21">
        <f>D34/B34*100</f>
        <v>-33.333333333333329</v>
      </c>
    </row>
    <row r="35" spans="1:5" x14ac:dyDescent="0.25">
      <c r="A35" s="5" t="s">
        <v>96</v>
      </c>
      <c r="B35" s="17">
        <f>B34+B26</f>
        <v>11.400000000000002</v>
      </c>
      <c r="C35" s="17">
        <f>C34+C26</f>
        <v>8.7000000000000028</v>
      </c>
      <c r="D35" s="17">
        <f>(C35-B35)</f>
        <v>-2.6999999999999993</v>
      </c>
      <c r="E35" s="21">
        <f>D35/B35*100</f>
        <v>-23.68421052631578</v>
      </c>
    </row>
    <row r="36" spans="1:5" x14ac:dyDescent="0.25">
      <c r="A36" s="1" t="s">
        <v>97</v>
      </c>
      <c r="B36" s="17">
        <v>5.7</v>
      </c>
      <c r="C36" s="17">
        <v>4.3499999999999996</v>
      </c>
      <c r="D36" s="17">
        <f>(C36-B36)</f>
        <v>-1.3500000000000005</v>
      </c>
      <c r="E36" s="21">
        <f>D36/B36*100</f>
        <v>-23.684210526315798</v>
      </c>
    </row>
    <row r="37" spans="1:5" x14ac:dyDescent="0.25">
      <c r="A37" s="1" t="s">
        <v>98</v>
      </c>
      <c r="B37" s="17">
        <f>B35-B36</f>
        <v>5.700000000000002</v>
      </c>
      <c r="C37" s="17">
        <f>C35-C36</f>
        <v>4.3500000000000032</v>
      </c>
      <c r="D37" s="17">
        <f>(C37-B37)</f>
        <v>-1.3499999999999988</v>
      </c>
      <c r="E37" s="21">
        <f>D37/B37*100</f>
        <v>-23.684210526315759</v>
      </c>
    </row>
  </sheetData>
  <mergeCells count="4">
    <mergeCell ref="B3:C3"/>
    <mergeCell ref="D3:E3"/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4B1D-D14E-4367-A9EB-0F5787A0EC3B}">
  <dimension ref="A1:E41"/>
  <sheetViews>
    <sheetView topLeftCell="A25" workbookViewId="0">
      <selection activeCell="B10" sqref="A1:XFD1048576"/>
    </sheetView>
  </sheetViews>
  <sheetFormatPr defaultRowHeight="15" x14ac:dyDescent="0.25"/>
  <cols>
    <col min="1" max="1" width="38.42578125" customWidth="1"/>
    <col min="2" max="3" width="11.140625" bestFit="1" customWidth="1"/>
    <col min="4" max="4" width="10.85546875" customWidth="1"/>
    <col min="5" max="5" width="11.140625" customWidth="1"/>
  </cols>
  <sheetData>
    <row r="1" spans="1:5" x14ac:dyDescent="0.25">
      <c r="A1" s="1" t="s">
        <v>0</v>
      </c>
      <c r="B1" s="30" t="s">
        <v>1</v>
      </c>
      <c r="C1" s="30"/>
      <c r="D1" s="30" t="s">
        <v>2</v>
      </c>
      <c r="E1" s="30"/>
    </row>
    <row r="2" spans="1:5" ht="45" x14ac:dyDescent="0.25">
      <c r="A2" s="2"/>
      <c r="B2" s="3">
        <v>41364</v>
      </c>
      <c r="C2" s="3">
        <v>41729</v>
      </c>
      <c r="D2" s="4" t="s">
        <v>3</v>
      </c>
      <c r="E2" s="4" t="s">
        <v>4</v>
      </c>
    </row>
    <row r="3" spans="1:5" x14ac:dyDescent="0.25">
      <c r="A3" s="5" t="s">
        <v>19</v>
      </c>
      <c r="B3" s="1"/>
      <c r="C3" s="1"/>
      <c r="D3" s="1"/>
      <c r="E3" s="1"/>
    </row>
    <row r="4" spans="1:5" x14ac:dyDescent="0.25">
      <c r="A4" s="1" t="s">
        <v>47</v>
      </c>
      <c r="B4" s="1"/>
      <c r="C4" s="1"/>
      <c r="D4" s="1"/>
      <c r="E4" s="1"/>
    </row>
    <row r="5" spans="1:5" x14ac:dyDescent="0.25">
      <c r="A5" s="16" t="s">
        <v>48</v>
      </c>
      <c r="B5" s="1"/>
      <c r="C5" s="1"/>
      <c r="D5" s="1"/>
      <c r="E5" s="1"/>
    </row>
    <row r="6" spans="1:5" x14ac:dyDescent="0.25">
      <c r="A6" s="1" t="s">
        <v>20</v>
      </c>
      <c r="B6" s="1">
        <v>50000</v>
      </c>
      <c r="C6" s="1">
        <v>70000</v>
      </c>
      <c r="D6" s="1">
        <f>C6-B6</f>
        <v>20000</v>
      </c>
      <c r="E6" s="15">
        <f>D6/B6*100</f>
        <v>40</v>
      </c>
    </row>
    <row r="7" spans="1:5" x14ac:dyDescent="0.25">
      <c r="A7" s="1" t="s">
        <v>21</v>
      </c>
      <c r="B7" s="1">
        <v>20000</v>
      </c>
      <c r="C7" s="1">
        <v>0</v>
      </c>
      <c r="D7" s="1">
        <f t="shared" ref="D7:D10" si="0">C7-B7</f>
        <v>-20000</v>
      </c>
      <c r="E7" s="15">
        <f t="shared" ref="E7:E10" si="1">D7/B7*100</f>
        <v>-100</v>
      </c>
    </row>
    <row r="8" spans="1:5" x14ac:dyDescent="0.25">
      <c r="A8" s="5" t="s">
        <v>22</v>
      </c>
      <c r="B8" s="5">
        <f>SUM(B6:B7)</f>
        <v>70000</v>
      </c>
      <c r="C8" s="5">
        <f>SUM(C6:C7)</f>
        <v>70000</v>
      </c>
      <c r="D8" s="1">
        <f t="shared" si="0"/>
        <v>0</v>
      </c>
      <c r="E8" s="15">
        <f t="shared" si="1"/>
        <v>0</v>
      </c>
    </row>
    <row r="9" spans="1:5" x14ac:dyDescent="0.25">
      <c r="A9" s="5"/>
      <c r="B9" s="5"/>
      <c r="C9" s="5"/>
      <c r="D9" s="1"/>
      <c r="E9" s="15"/>
    </row>
    <row r="10" spans="1:5" x14ac:dyDescent="0.25">
      <c r="A10" s="1" t="s">
        <v>23</v>
      </c>
      <c r="B10" s="1">
        <v>50000</v>
      </c>
      <c r="C10" s="1">
        <v>68000</v>
      </c>
      <c r="D10" s="1">
        <f t="shared" si="0"/>
        <v>18000</v>
      </c>
      <c r="E10" s="15">
        <f t="shared" si="1"/>
        <v>36</v>
      </c>
    </row>
    <row r="11" spans="1:5" x14ac:dyDescent="0.25">
      <c r="A11" s="14" t="s">
        <v>24</v>
      </c>
      <c r="B11" s="1"/>
      <c r="C11" s="1"/>
      <c r="D11" s="1"/>
      <c r="E11" s="15"/>
    </row>
    <row r="12" spans="1:5" x14ac:dyDescent="0.25">
      <c r="A12" s="1" t="s">
        <v>25</v>
      </c>
      <c r="B12" s="1">
        <v>12000</v>
      </c>
      <c r="C12" s="1">
        <v>10000</v>
      </c>
      <c r="D12" s="1">
        <f t="shared" ref="D12:D13" si="2">C12-B12</f>
        <v>-2000</v>
      </c>
      <c r="E12" s="15">
        <f t="shared" ref="E12:E13" si="3">D12/B12*100</f>
        <v>-16.666666666666664</v>
      </c>
    </row>
    <row r="13" spans="1:5" x14ac:dyDescent="0.25">
      <c r="A13" s="5" t="s">
        <v>26</v>
      </c>
      <c r="B13" s="5">
        <f>B8+B10-B12</f>
        <v>108000</v>
      </c>
      <c r="C13" s="5">
        <f>C8+C10-C12</f>
        <v>128000</v>
      </c>
      <c r="D13" s="1">
        <f t="shared" si="2"/>
        <v>20000</v>
      </c>
      <c r="E13" s="15">
        <f t="shared" si="3"/>
        <v>18.518518518518519</v>
      </c>
    </row>
    <row r="14" spans="1:5" x14ac:dyDescent="0.25">
      <c r="A14" s="1"/>
      <c r="B14" s="1"/>
      <c r="C14" s="1"/>
      <c r="D14" s="1"/>
      <c r="E14" s="15"/>
    </row>
    <row r="15" spans="1:5" x14ac:dyDescent="0.25">
      <c r="A15" s="5" t="s">
        <v>27</v>
      </c>
      <c r="B15" s="1"/>
      <c r="C15" s="1"/>
      <c r="D15" s="1"/>
      <c r="E15" s="15"/>
    </row>
    <row r="16" spans="1:5" x14ac:dyDescent="0.25">
      <c r="A16" s="1" t="s">
        <v>28</v>
      </c>
      <c r="B16" s="1">
        <v>22000</v>
      </c>
      <c r="C16" s="1">
        <v>24000</v>
      </c>
      <c r="D16" s="1">
        <f t="shared" ref="D16:D18" si="4">C16-B16</f>
        <v>2000</v>
      </c>
      <c r="E16" s="15">
        <f t="shared" ref="E16:E18" si="5">D16/B16*100</f>
        <v>9.0909090909090917</v>
      </c>
    </row>
    <row r="17" spans="1:5" x14ac:dyDescent="0.25">
      <c r="A17" s="1" t="s">
        <v>29</v>
      </c>
      <c r="B17" s="1">
        <v>30000</v>
      </c>
      <c r="C17" s="1">
        <v>0</v>
      </c>
      <c r="D17" s="1">
        <f t="shared" si="4"/>
        <v>-30000</v>
      </c>
      <c r="E17" s="15">
        <f t="shared" si="5"/>
        <v>-100</v>
      </c>
    </row>
    <row r="18" spans="1:5" x14ac:dyDescent="0.25">
      <c r="A18" s="5" t="s">
        <v>30</v>
      </c>
      <c r="B18" s="5">
        <f>SUM(B16:B17)</f>
        <v>52000</v>
      </c>
      <c r="C18" s="5">
        <f>SUM(C16:C17)</f>
        <v>24000</v>
      </c>
      <c r="D18" s="1">
        <f t="shared" si="4"/>
        <v>-28000</v>
      </c>
      <c r="E18" s="15">
        <f t="shared" si="5"/>
        <v>-53.846153846153847</v>
      </c>
    </row>
    <row r="19" spans="1:5" x14ac:dyDescent="0.25">
      <c r="A19" s="1"/>
      <c r="B19" s="1"/>
      <c r="C19" s="1"/>
      <c r="D19" s="1"/>
      <c r="E19" s="15"/>
    </row>
    <row r="20" spans="1:5" x14ac:dyDescent="0.25">
      <c r="A20" s="5" t="s">
        <v>31</v>
      </c>
      <c r="B20" s="5">
        <f>B13+B18</f>
        <v>160000</v>
      </c>
      <c r="C20" s="5">
        <f>C13+C18</f>
        <v>152000</v>
      </c>
      <c r="D20" s="1">
        <f t="shared" ref="D20" si="6">C20-B20</f>
        <v>-8000</v>
      </c>
      <c r="E20" s="15">
        <f t="shared" ref="E20" si="7">D20/B20*100</f>
        <v>-5</v>
      </c>
    </row>
    <row r="21" spans="1:5" x14ac:dyDescent="0.25">
      <c r="A21" s="1"/>
      <c r="B21" s="1"/>
      <c r="C21" s="1"/>
      <c r="D21" s="1"/>
      <c r="E21" s="15"/>
    </row>
    <row r="22" spans="1:5" x14ac:dyDescent="0.25">
      <c r="A22" s="5" t="s">
        <v>14</v>
      </c>
      <c r="B22" s="1"/>
      <c r="C22" s="1"/>
      <c r="D22" s="1"/>
      <c r="E22" s="15"/>
    </row>
    <row r="23" spans="1:5" x14ac:dyDescent="0.25">
      <c r="A23" s="1" t="s">
        <v>15</v>
      </c>
      <c r="B23" s="1">
        <v>70000</v>
      </c>
      <c r="C23" s="1">
        <v>82000</v>
      </c>
      <c r="D23" s="1">
        <f t="shared" ref="D23:D24" si="8">C23-B23</f>
        <v>12000</v>
      </c>
      <c r="E23" s="15">
        <f t="shared" ref="E23:E24" si="9">D23/B23*100</f>
        <v>17.142857142857142</v>
      </c>
    </row>
    <row r="24" spans="1:5" x14ac:dyDescent="0.25">
      <c r="A24" s="1" t="s">
        <v>32</v>
      </c>
      <c r="B24" s="1">
        <v>20000</v>
      </c>
      <c r="C24" s="1">
        <v>10000</v>
      </c>
      <c r="D24" s="1">
        <f t="shared" si="8"/>
        <v>-10000</v>
      </c>
      <c r="E24" s="15">
        <f t="shared" si="9"/>
        <v>-50</v>
      </c>
    </row>
    <row r="25" spans="1:5" x14ac:dyDescent="0.25">
      <c r="A25" s="1" t="s">
        <v>17</v>
      </c>
      <c r="B25" s="1"/>
      <c r="C25" s="1"/>
      <c r="D25" s="1"/>
      <c r="E25" s="15"/>
    </row>
    <row r="26" spans="1:5" x14ac:dyDescent="0.25">
      <c r="A26" s="5" t="s">
        <v>33</v>
      </c>
      <c r="B26" s="1"/>
      <c r="C26" s="1"/>
      <c r="D26" s="1"/>
      <c r="E26" s="15"/>
    </row>
    <row r="27" spans="1:5" x14ac:dyDescent="0.25">
      <c r="A27" s="1" t="s">
        <v>34</v>
      </c>
      <c r="B27" s="1"/>
      <c r="C27" s="1"/>
      <c r="D27" s="1"/>
      <c r="E27" s="15"/>
    </row>
    <row r="28" spans="1:5" x14ac:dyDescent="0.25">
      <c r="A28" s="1" t="s">
        <v>35</v>
      </c>
      <c r="B28" s="1">
        <v>100000</v>
      </c>
      <c r="C28" s="1">
        <v>92000</v>
      </c>
      <c r="D28" s="1">
        <f t="shared" ref="D28:D31" si="10">C28-B28</f>
        <v>-8000</v>
      </c>
      <c r="E28" s="15">
        <f t="shared" ref="E28:E31" si="11">D28/B28*100</f>
        <v>-8</v>
      </c>
    </row>
    <row r="29" spans="1:5" x14ac:dyDescent="0.25">
      <c r="A29" s="1" t="s">
        <v>36</v>
      </c>
      <c r="B29" s="1">
        <v>10000</v>
      </c>
      <c r="C29" s="1">
        <v>20000</v>
      </c>
      <c r="D29" s="1">
        <f t="shared" si="10"/>
        <v>10000</v>
      </c>
      <c r="E29" s="15">
        <f t="shared" si="11"/>
        <v>100</v>
      </c>
    </row>
    <row r="30" spans="1:5" x14ac:dyDescent="0.25">
      <c r="A30" s="1" t="s">
        <v>37</v>
      </c>
      <c r="B30" s="1">
        <v>40000</v>
      </c>
      <c r="C30" s="1">
        <v>30000</v>
      </c>
      <c r="D30" s="1">
        <f t="shared" si="10"/>
        <v>-10000</v>
      </c>
      <c r="E30" s="15">
        <f t="shared" si="11"/>
        <v>-25</v>
      </c>
    </row>
    <row r="31" spans="1:5" x14ac:dyDescent="0.25">
      <c r="A31" s="5" t="s">
        <v>38</v>
      </c>
      <c r="B31" s="1">
        <f>SUM(B28:B30)</f>
        <v>150000</v>
      </c>
      <c r="C31" s="1">
        <f>SUM(C28:C30)</f>
        <v>142000</v>
      </c>
      <c r="D31" s="1">
        <f t="shared" si="10"/>
        <v>-8000</v>
      </c>
      <c r="E31" s="15">
        <f t="shared" si="11"/>
        <v>-5.3333333333333339</v>
      </c>
    </row>
    <row r="32" spans="1:5" x14ac:dyDescent="0.25">
      <c r="A32" s="5" t="s">
        <v>39</v>
      </c>
      <c r="B32" s="1"/>
      <c r="C32" s="1"/>
      <c r="D32" s="1"/>
      <c r="E32" s="15"/>
    </row>
    <row r="33" spans="1:5" x14ac:dyDescent="0.25">
      <c r="A33" s="1" t="s">
        <v>40</v>
      </c>
      <c r="B33" s="1"/>
      <c r="C33" s="1"/>
      <c r="D33" s="1"/>
      <c r="E33" s="15"/>
    </row>
    <row r="34" spans="1:5" x14ac:dyDescent="0.25">
      <c r="A34" s="1" t="s">
        <v>41</v>
      </c>
      <c r="B34" s="1">
        <v>20000</v>
      </c>
      <c r="C34" s="1">
        <v>25000</v>
      </c>
      <c r="D34" s="1">
        <f t="shared" ref="D34:D41" si="12">C34-B34</f>
        <v>5000</v>
      </c>
      <c r="E34" s="15">
        <f t="shared" ref="E34:E41" si="13">D34/B34*100</f>
        <v>25</v>
      </c>
    </row>
    <row r="35" spans="1:5" x14ac:dyDescent="0.25">
      <c r="A35" s="1" t="s">
        <v>42</v>
      </c>
      <c r="B35" s="1">
        <v>6000</v>
      </c>
      <c r="C35" s="1">
        <v>5000</v>
      </c>
      <c r="D35" s="1">
        <f t="shared" si="12"/>
        <v>-1000</v>
      </c>
      <c r="E35" s="15">
        <f t="shared" si="13"/>
        <v>-16.666666666666664</v>
      </c>
    </row>
    <row r="36" spans="1:5" x14ac:dyDescent="0.25">
      <c r="A36" s="1" t="s">
        <v>43</v>
      </c>
      <c r="B36" s="1">
        <v>54000</v>
      </c>
      <c r="C36" s="1">
        <v>50000</v>
      </c>
      <c r="D36" s="1">
        <f t="shared" si="12"/>
        <v>-4000</v>
      </c>
      <c r="E36" s="15">
        <f t="shared" si="13"/>
        <v>-7.4074074074074066</v>
      </c>
    </row>
    <row r="37" spans="1:5" x14ac:dyDescent="0.25">
      <c r="A37" s="1" t="s">
        <v>44</v>
      </c>
      <c r="B37" s="1">
        <v>0</v>
      </c>
      <c r="C37" s="1">
        <v>2000</v>
      </c>
      <c r="D37" s="1">
        <f t="shared" si="12"/>
        <v>2000</v>
      </c>
      <c r="E37" s="15">
        <v>0</v>
      </c>
    </row>
    <row r="38" spans="1:5" x14ac:dyDescent="0.25">
      <c r="A38" s="1" t="s">
        <v>45</v>
      </c>
      <c r="B38" s="1">
        <f>SUM(B34:B37)</f>
        <v>80000</v>
      </c>
      <c r="C38" s="1">
        <f>SUM(C34:C37)</f>
        <v>82000</v>
      </c>
      <c r="D38" s="1">
        <f t="shared" si="12"/>
        <v>2000</v>
      </c>
      <c r="E38" s="15">
        <f t="shared" si="13"/>
        <v>2.5</v>
      </c>
    </row>
    <row r="39" spans="1:5" x14ac:dyDescent="0.25">
      <c r="A39" s="1" t="s">
        <v>46</v>
      </c>
      <c r="B39" s="1">
        <f>B31-B38</f>
        <v>70000</v>
      </c>
      <c r="C39" s="1">
        <f>C31-C38</f>
        <v>60000</v>
      </c>
      <c r="D39" s="1">
        <f t="shared" si="12"/>
        <v>-10000</v>
      </c>
      <c r="E39" s="15">
        <f t="shared" si="13"/>
        <v>-14.285714285714285</v>
      </c>
    </row>
    <row r="40" spans="1:5" x14ac:dyDescent="0.25">
      <c r="A40" s="1"/>
      <c r="B40" s="1"/>
      <c r="C40" s="1"/>
      <c r="D40" s="1"/>
      <c r="E40" s="15"/>
    </row>
    <row r="41" spans="1:5" x14ac:dyDescent="0.25">
      <c r="A41" s="1" t="s">
        <v>31</v>
      </c>
      <c r="B41" s="5">
        <f>B23+B24+B39</f>
        <v>160000</v>
      </c>
      <c r="C41" s="5">
        <f>C23+C24+C39</f>
        <v>152000</v>
      </c>
      <c r="D41" s="1">
        <f t="shared" si="12"/>
        <v>-8000</v>
      </c>
      <c r="E41" s="15">
        <f t="shared" si="13"/>
        <v>-5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F7DB-9A06-4870-B78C-26EACDFB47B9}">
  <dimension ref="A1:E21"/>
  <sheetViews>
    <sheetView topLeftCell="A7" workbookViewId="0">
      <selection activeCell="C17" sqref="C17"/>
    </sheetView>
  </sheetViews>
  <sheetFormatPr defaultRowHeight="15" x14ac:dyDescent="0.25"/>
  <cols>
    <col min="1" max="1" width="27.5703125" customWidth="1"/>
    <col min="2" max="2" width="16.42578125" customWidth="1"/>
    <col min="3" max="3" width="15.5703125" customWidth="1"/>
    <col min="4" max="4" width="13.85546875" customWidth="1"/>
    <col min="5" max="5" width="11.140625" customWidth="1"/>
  </cols>
  <sheetData>
    <row r="1" spans="1:5" x14ac:dyDescent="0.25">
      <c r="A1" s="32" t="s">
        <v>100</v>
      </c>
      <c r="B1" s="32"/>
      <c r="C1" s="32"/>
      <c r="D1" s="32"/>
      <c r="E1" s="32"/>
    </row>
    <row r="2" spans="1:5" x14ac:dyDescent="0.25">
      <c r="A2" s="1" t="s">
        <v>0</v>
      </c>
      <c r="B2" s="30" t="s">
        <v>1</v>
      </c>
      <c r="C2" s="30"/>
      <c r="D2" s="30" t="s">
        <v>2</v>
      </c>
      <c r="E2" s="30"/>
    </row>
    <row r="3" spans="1:5" ht="45" x14ac:dyDescent="0.25">
      <c r="A3" s="2"/>
      <c r="B3" s="3">
        <v>41364</v>
      </c>
      <c r="C3" s="3">
        <v>41729</v>
      </c>
      <c r="D3" s="4" t="s">
        <v>66</v>
      </c>
      <c r="E3" s="4" t="s">
        <v>4</v>
      </c>
    </row>
    <row r="4" spans="1:5" x14ac:dyDescent="0.25">
      <c r="A4" s="16" t="s">
        <v>62</v>
      </c>
      <c r="B4" s="6">
        <v>1600000</v>
      </c>
      <c r="C4" s="6">
        <v>2000000</v>
      </c>
      <c r="D4" s="7">
        <v>400000</v>
      </c>
      <c r="E4" s="24">
        <v>25</v>
      </c>
    </row>
    <row r="5" spans="1:5" x14ac:dyDescent="0.25">
      <c r="A5" s="5" t="s">
        <v>49</v>
      </c>
      <c r="B5" s="16"/>
      <c r="C5" s="16"/>
      <c r="D5" s="16"/>
      <c r="E5" s="26"/>
    </row>
    <row r="6" spans="1:5" x14ac:dyDescent="0.25">
      <c r="A6" s="16" t="s">
        <v>50</v>
      </c>
      <c r="B6" s="7">
        <v>80000</v>
      </c>
      <c r="C6" s="7">
        <v>120000</v>
      </c>
      <c r="D6" s="6">
        <f>C6-B6</f>
        <v>40000</v>
      </c>
      <c r="E6" s="23">
        <f>D6/B6*100</f>
        <v>50</v>
      </c>
    </row>
    <row r="7" spans="1:5" x14ac:dyDescent="0.25">
      <c r="A7" s="16" t="s">
        <v>51</v>
      </c>
      <c r="B7" s="6">
        <v>1000000</v>
      </c>
      <c r="C7" s="6">
        <v>1200000</v>
      </c>
      <c r="D7" s="7">
        <v>200000</v>
      </c>
      <c r="E7" s="24">
        <v>20</v>
      </c>
    </row>
    <row r="8" spans="1:5" x14ac:dyDescent="0.25">
      <c r="A8" s="16" t="s">
        <v>101</v>
      </c>
      <c r="B8" s="7">
        <v>240000</v>
      </c>
      <c r="C8" s="18">
        <v>440000</v>
      </c>
      <c r="D8" s="6">
        <f t="shared" ref="D8" si="0">C8-B8</f>
        <v>200000</v>
      </c>
      <c r="E8" s="23">
        <f>D8/B8*100</f>
        <v>83.333333333333343</v>
      </c>
    </row>
    <row r="9" spans="1:5" x14ac:dyDescent="0.25">
      <c r="A9" s="16" t="s">
        <v>52</v>
      </c>
      <c r="B9" s="6">
        <v>120000</v>
      </c>
      <c r="C9" s="7">
        <v>160000</v>
      </c>
      <c r="D9" s="6">
        <f>C9-B9</f>
        <v>40000</v>
      </c>
      <c r="E9" s="23">
        <f>D9/B9*100</f>
        <v>33.333333333333329</v>
      </c>
    </row>
    <row r="10" spans="1:5" x14ac:dyDescent="0.25">
      <c r="A10" s="16" t="s">
        <v>63</v>
      </c>
      <c r="B10" s="6">
        <f>B6+B7+B8-B9</f>
        <v>1200000</v>
      </c>
      <c r="C10" s="6">
        <f>C6+C7+C8-C9</f>
        <v>1600000</v>
      </c>
      <c r="D10" s="6">
        <f>C10-B10</f>
        <v>400000</v>
      </c>
      <c r="E10" s="23">
        <f>D10/B10*100</f>
        <v>33.333333333333329</v>
      </c>
    </row>
    <row r="11" spans="1:5" x14ac:dyDescent="0.25">
      <c r="A11" s="16" t="s">
        <v>64</v>
      </c>
      <c r="B11" s="9">
        <f>B4-B10</f>
        <v>400000</v>
      </c>
      <c r="C11" s="9">
        <f t="shared" ref="C11" si="1">C4-C10</f>
        <v>400000</v>
      </c>
      <c r="D11" s="9">
        <f>D4-D10</f>
        <v>0</v>
      </c>
      <c r="E11" s="25">
        <v>0</v>
      </c>
    </row>
    <row r="12" spans="1:5" x14ac:dyDescent="0.25">
      <c r="A12" s="5" t="s">
        <v>53</v>
      </c>
      <c r="B12" s="8"/>
      <c r="C12" s="8"/>
      <c r="D12" s="6"/>
      <c r="E12" s="23"/>
    </row>
    <row r="13" spans="1:5" x14ac:dyDescent="0.25">
      <c r="A13" s="16" t="s">
        <v>54</v>
      </c>
      <c r="B13" s="6">
        <v>100000</v>
      </c>
      <c r="C13" s="6">
        <v>120000</v>
      </c>
      <c r="D13" s="18">
        <v>20000</v>
      </c>
      <c r="E13" s="24">
        <v>20</v>
      </c>
    </row>
    <row r="14" spans="1:5" x14ac:dyDescent="0.25">
      <c r="A14" s="16" t="s">
        <v>55</v>
      </c>
      <c r="B14" s="7">
        <v>50000</v>
      </c>
      <c r="C14" s="7">
        <v>60000</v>
      </c>
      <c r="D14" s="6">
        <f t="shared" ref="D14" si="2">C14-B14</f>
        <v>10000</v>
      </c>
      <c r="E14" s="23">
        <f>D14/B14*100</f>
        <v>20</v>
      </c>
    </row>
    <row r="15" spans="1:5" x14ac:dyDescent="0.25">
      <c r="A15" s="16" t="s">
        <v>56</v>
      </c>
      <c r="B15" s="9">
        <v>20000</v>
      </c>
      <c r="C15" s="9">
        <v>24500</v>
      </c>
      <c r="D15" s="7">
        <v>4500</v>
      </c>
      <c r="E15" s="24">
        <v>22.5</v>
      </c>
    </row>
    <row r="16" spans="1:5" x14ac:dyDescent="0.25">
      <c r="A16" s="16" t="s">
        <v>65</v>
      </c>
      <c r="B16" s="8">
        <f>SUM(B13:B15)</f>
        <v>170000</v>
      </c>
      <c r="C16" s="8">
        <f t="shared" ref="C16" si="3">SUM(C13:C15)</f>
        <v>204500</v>
      </c>
      <c r="D16" s="6">
        <f t="shared" ref="D16:D21" si="4">C16-B16</f>
        <v>34500</v>
      </c>
      <c r="E16" s="23">
        <f t="shared" ref="E16:E21" si="5">D16/B16*100</f>
        <v>20.294117647058822</v>
      </c>
    </row>
    <row r="17" spans="1:5" x14ac:dyDescent="0.25">
      <c r="A17" s="16" t="s">
        <v>57</v>
      </c>
      <c r="B17" s="8">
        <f>B11-B16</f>
        <v>230000</v>
      </c>
      <c r="C17" s="8">
        <f>C11-C16</f>
        <v>195500</v>
      </c>
      <c r="D17" s="6">
        <f t="shared" si="4"/>
        <v>-34500</v>
      </c>
      <c r="E17" s="23">
        <f t="shared" si="5"/>
        <v>-15</v>
      </c>
    </row>
    <row r="18" spans="1:5" x14ac:dyDescent="0.25">
      <c r="A18" s="16" t="s">
        <v>58</v>
      </c>
      <c r="B18" s="7">
        <v>20000</v>
      </c>
      <c r="C18" s="7">
        <v>100000</v>
      </c>
      <c r="D18" s="6">
        <f t="shared" si="4"/>
        <v>80000</v>
      </c>
      <c r="E18" s="23">
        <f t="shared" si="5"/>
        <v>400</v>
      </c>
    </row>
    <row r="19" spans="1:5" x14ac:dyDescent="0.25">
      <c r="A19" s="16" t="s">
        <v>59</v>
      </c>
      <c r="B19" s="9">
        <f>B17+B18</f>
        <v>250000</v>
      </c>
      <c r="C19" s="9">
        <f>C17+C18</f>
        <v>295500</v>
      </c>
      <c r="D19" s="6">
        <f t="shared" si="4"/>
        <v>45500</v>
      </c>
      <c r="E19" s="23">
        <f t="shared" si="5"/>
        <v>18.2</v>
      </c>
    </row>
    <row r="20" spans="1:5" x14ac:dyDescent="0.25">
      <c r="A20" s="16" t="s">
        <v>60</v>
      </c>
      <c r="B20" s="9">
        <f>B19-B21</f>
        <v>40000</v>
      </c>
      <c r="C20" s="9">
        <f>C19-C21</f>
        <v>60000</v>
      </c>
      <c r="D20" s="6">
        <f t="shared" si="4"/>
        <v>20000</v>
      </c>
      <c r="E20" s="23">
        <f t="shared" si="5"/>
        <v>50</v>
      </c>
    </row>
    <row r="21" spans="1:5" x14ac:dyDescent="0.25">
      <c r="A21" s="16" t="s">
        <v>61</v>
      </c>
      <c r="B21" s="7">
        <v>210000</v>
      </c>
      <c r="C21" s="7">
        <v>235500</v>
      </c>
      <c r="D21" s="6">
        <f t="shared" si="4"/>
        <v>25500</v>
      </c>
      <c r="E21" s="23">
        <f t="shared" si="5"/>
        <v>12.142857142857142</v>
      </c>
    </row>
  </sheetData>
  <mergeCells count="3">
    <mergeCell ref="B2:C2"/>
    <mergeCell ref="D2:E2"/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3FD87-7E61-4CC9-BFC1-310029A5FC3B}">
  <dimension ref="A1:E18"/>
  <sheetViews>
    <sheetView tabSelected="1" topLeftCell="A4" workbookViewId="0">
      <selection activeCell="F5" sqref="F5:I14"/>
    </sheetView>
  </sheetViews>
  <sheetFormatPr defaultRowHeight="15" x14ac:dyDescent="0.25"/>
  <cols>
    <col min="1" max="1" width="31.42578125" customWidth="1"/>
    <col min="2" max="2" width="12.42578125" customWidth="1"/>
    <col min="3" max="3" width="11.42578125" customWidth="1"/>
  </cols>
  <sheetData>
    <row r="1" spans="1:5" x14ac:dyDescent="0.25">
      <c r="A1" s="32" t="s">
        <v>112</v>
      </c>
      <c r="B1" s="32"/>
      <c r="C1" s="32"/>
      <c r="D1" s="32"/>
      <c r="E1" s="32"/>
    </row>
    <row r="2" spans="1:5" x14ac:dyDescent="0.25">
      <c r="A2" s="1" t="s">
        <v>0</v>
      </c>
      <c r="B2" s="30" t="s">
        <v>1</v>
      </c>
      <c r="C2" s="30"/>
      <c r="D2" s="30" t="s">
        <v>2</v>
      </c>
      <c r="E2" s="30"/>
    </row>
    <row r="3" spans="1:5" ht="60" x14ac:dyDescent="0.25">
      <c r="A3" s="2"/>
      <c r="B3" s="28">
        <v>2013</v>
      </c>
      <c r="C3" s="28">
        <v>2014</v>
      </c>
      <c r="D3" s="4" t="s">
        <v>66</v>
      </c>
      <c r="E3" s="4" t="s">
        <v>4</v>
      </c>
    </row>
    <row r="4" spans="1:5" x14ac:dyDescent="0.25">
      <c r="A4" s="16" t="s">
        <v>62</v>
      </c>
      <c r="B4" s="7">
        <v>600000</v>
      </c>
      <c r="C4" s="6">
        <v>900000</v>
      </c>
      <c r="D4" s="7">
        <v>300000</v>
      </c>
      <c r="E4" s="23">
        <f>D4/B4*100</f>
        <v>50</v>
      </c>
    </row>
    <row r="5" spans="1:5" x14ac:dyDescent="0.25">
      <c r="A5" s="5" t="s">
        <v>102</v>
      </c>
      <c r="B5" s="16"/>
      <c r="C5" s="16"/>
      <c r="D5" s="16"/>
      <c r="E5" s="26"/>
    </row>
    <row r="6" spans="1:5" x14ac:dyDescent="0.25">
      <c r="A6" s="16" t="s">
        <v>50</v>
      </c>
      <c r="B6" s="6">
        <f>C6-D6</f>
        <v>50000</v>
      </c>
      <c r="C6" s="7">
        <v>60000</v>
      </c>
      <c r="D6" s="7">
        <v>10000</v>
      </c>
      <c r="E6" s="23">
        <f>D6/B6*100</f>
        <v>20</v>
      </c>
    </row>
    <row r="7" spans="1:5" x14ac:dyDescent="0.25">
      <c r="A7" s="16" t="s">
        <v>51</v>
      </c>
      <c r="B7" s="7">
        <v>400000</v>
      </c>
      <c r="C7" s="6">
        <v>480000</v>
      </c>
      <c r="D7" s="7">
        <v>80000</v>
      </c>
      <c r="E7" s="23">
        <f>D7/B7*100</f>
        <v>20</v>
      </c>
    </row>
    <row r="8" spans="1:5" x14ac:dyDescent="0.25">
      <c r="A8" s="16" t="s">
        <v>103</v>
      </c>
      <c r="B8" s="6">
        <v>60000</v>
      </c>
      <c r="C8" s="6">
        <f>D8+B8</f>
        <v>52500</v>
      </c>
      <c r="D8" s="6">
        <f>D6+D7-D9</f>
        <v>-7500</v>
      </c>
      <c r="E8" s="23">
        <f>D8/B8*100</f>
        <v>-12.5</v>
      </c>
    </row>
    <row r="9" spans="1:5" x14ac:dyDescent="0.25">
      <c r="A9" s="16" t="s">
        <v>63</v>
      </c>
      <c r="B9" s="29">
        <f>B6+B7-B8</f>
        <v>390000</v>
      </c>
      <c r="C9" s="29">
        <f>C6+C7-C8</f>
        <v>487500</v>
      </c>
      <c r="D9" s="7">
        <v>97500</v>
      </c>
      <c r="E9" s="24">
        <v>25</v>
      </c>
    </row>
    <row r="10" spans="1:5" x14ac:dyDescent="0.25">
      <c r="A10" s="16" t="s">
        <v>104</v>
      </c>
      <c r="B10" s="9">
        <f>B4-B9</f>
        <v>210000</v>
      </c>
      <c r="C10" s="9">
        <f>C4-C9</f>
        <v>412500</v>
      </c>
      <c r="D10" s="6">
        <f>C10-B10</f>
        <v>202500</v>
      </c>
      <c r="E10" s="23">
        <f>D10/B10*100</f>
        <v>96.428571428571431</v>
      </c>
    </row>
    <row r="11" spans="1:5" x14ac:dyDescent="0.25">
      <c r="A11" s="5" t="s">
        <v>105</v>
      </c>
      <c r="B11" s="27"/>
      <c r="C11" s="27"/>
      <c r="D11" s="9"/>
      <c r="E11" s="25"/>
    </row>
    <row r="12" spans="1:5" x14ac:dyDescent="0.25">
      <c r="A12" s="16" t="s">
        <v>106</v>
      </c>
      <c r="B12" s="7">
        <v>40000</v>
      </c>
      <c r="C12" s="6">
        <v>80000</v>
      </c>
      <c r="D12" s="8">
        <v>40000</v>
      </c>
      <c r="E12" s="24">
        <v>100</v>
      </c>
    </row>
    <row r="13" spans="1:5" x14ac:dyDescent="0.25">
      <c r="A13" s="16" t="s">
        <v>107</v>
      </c>
      <c r="B13" s="7">
        <v>60000</v>
      </c>
      <c r="C13" s="7">
        <v>72000</v>
      </c>
      <c r="D13" s="6">
        <f>C13-B13</f>
        <v>12000</v>
      </c>
      <c r="E13" s="23">
        <f>D13/B13*100</f>
        <v>20</v>
      </c>
    </row>
    <row r="14" spans="1:5" x14ac:dyDescent="0.25">
      <c r="A14" s="16" t="s">
        <v>108</v>
      </c>
      <c r="B14" s="8">
        <f>C14-D14</f>
        <v>50000</v>
      </c>
      <c r="C14" s="18">
        <v>150000</v>
      </c>
      <c r="D14" s="18">
        <v>100000</v>
      </c>
      <c r="E14" s="24">
        <v>200</v>
      </c>
    </row>
    <row r="15" spans="1:5" x14ac:dyDescent="0.25">
      <c r="A15" s="16" t="s">
        <v>109</v>
      </c>
      <c r="B15" s="27">
        <f>SUM(B12:B14)</f>
        <v>150000</v>
      </c>
      <c r="C15" s="27">
        <f>SUM(C12:C14)</f>
        <v>302000</v>
      </c>
      <c r="D15" s="6">
        <f>C15-B15</f>
        <v>152000</v>
      </c>
      <c r="E15" s="23">
        <f>D15/B15*100</f>
        <v>101.33333333333334</v>
      </c>
    </row>
    <row r="16" spans="1:5" x14ac:dyDescent="0.25">
      <c r="A16" s="16" t="s">
        <v>59</v>
      </c>
      <c r="B16" s="7">
        <v>60000</v>
      </c>
      <c r="C16" s="7">
        <v>110500</v>
      </c>
      <c r="D16" s="6">
        <f>C16-B16</f>
        <v>50500</v>
      </c>
      <c r="E16" s="23">
        <f>D16/B16*100</f>
        <v>84.166666666666671</v>
      </c>
    </row>
    <row r="17" spans="1:5" x14ac:dyDescent="0.25">
      <c r="A17" s="16" t="s">
        <v>110</v>
      </c>
      <c r="B17" s="9">
        <f>B16-B18</f>
        <v>24000</v>
      </c>
      <c r="C17" s="9">
        <f>C16-C18</f>
        <v>47500</v>
      </c>
      <c r="D17" s="6">
        <f>C17-B17</f>
        <v>23500</v>
      </c>
      <c r="E17" s="23">
        <f>D17/B17*100</f>
        <v>97.916666666666657</v>
      </c>
    </row>
    <row r="18" spans="1:5" x14ac:dyDescent="0.25">
      <c r="A18" s="16" t="s">
        <v>111</v>
      </c>
      <c r="B18" s="7">
        <v>36000</v>
      </c>
      <c r="C18" s="6">
        <f>D18+B18</f>
        <v>63000</v>
      </c>
      <c r="D18" s="7">
        <v>27000</v>
      </c>
      <c r="E18" s="24">
        <v>75</v>
      </c>
    </row>
  </sheetData>
  <mergeCells count="3">
    <mergeCell ref="A1:E1"/>
    <mergeCell ref="B2:C2"/>
    <mergeCell ref="D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Normal="100" workbookViewId="0">
      <selection activeCell="C12" sqref="C12"/>
    </sheetView>
  </sheetViews>
  <sheetFormatPr defaultRowHeight="15" x14ac:dyDescent="0.25"/>
  <cols>
    <col min="1" max="1" width="26.140625" customWidth="1"/>
    <col min="2" max="3" width="11.140625" bestFit="1" customWidth="1"/>
    <col min="4" max="4" width="10.85546875" customWidth="1"/>
    <col min="5" max="5" width="11.140625" customWidth="1"/>
  </cols>
  <sheetData>
    <row r="1" spans="1:5" x14ac:dyDescent="0.25">
      <c r="A1" s="1" t="s">
        <v>0</v>
      </c>
      <c r="B1" s="30" t="s">
        <v>1</v>
      </c>
      <c r="C1" s="30"/>
      <c r="D1" s="30" t="s">
        <v>2</v>
      </c>
      <c r="E1" s="30"/>
    </row>
    <row r="2" spans="1:5" ht="45" x14ac:dyDescent="0.25">
      <c r="A2" s="2"/>
      <c r="B2" s="3">
        <v>41364</v>
      </c>
      <c r="C2" s="3">
        <v>41729</v>
      </c>
      <c r="D2" s="4" t="s">
        <v>3</v>
      </c>
      <c r="E2" s="4" t="s">
        <v>4</v>
      </c>
    </row>
    <row r="3" spans="1:5" x14ac:dyDescent="0.25">
      <c r="A3" s="5" t="s">
        <v>5</v>
      </c>
      <c r="B3" s="1"/>
      <c r="C3" s="1"/>
      <c r="D3" s="1"/>
      <c r="E3" s="1"/>
    </row>
    <row r="4" spans="1:5" x14ac:dyDescent="0.25">
      <c r="A4" s="1" t="s">
        <v>6</v>
      </c>
      <c r="B4" s="6">
        <v>200000</v>
      </c>
      <c r="C4" s="7">
        <v>200000</v>
      </c>
      <c r="D4" s="6">
        <f>C4-B4</f>
        <v>0</v>
      </c>
      <c r="E4" s="7" t="s">
        <v>18</v>
      </c>
    </row>
    <row r="5" spans="1:5" x14ac:dyDescent="0.25">
      <c r="A5" s="1" t="s">
        <v>7</v>
      </c>
      <c r="B5" s="7">
        <v>150000</v>
      </c>
      <c r="C5" s="6">
        <v>100000</v>
      </c>
      <c r="D5" s="7">
        <f t="shared" ref="D5:D8" si="0">C5-B5</f>
        <v>-50000</v>
      </c>
      <c r="E5" s="6">
        <f>D5/B5*100</f>
        <v>-33.333333333333329</v>
      </c>
    </row>
    <row r="6" spans="1:5" x14ac:dyDescent="0.25">
      <c r="A6" s="1" t="s">
        <v>8</v>
      </c>
      <c r="B6" s="6">
        <f>B7-B4-B5</f>
        <v>180000</v>
      </c>
      <c r="C6" s="8">
        <v>104000</v>
      </c>
      <c r="D6" s="6">
        <f t="shared" si="0"/>
        <v>-76000</v>
      </c>
      <c r="E6" s="6">
        <f t="shared" ref="E6:E12" si="1">D6/B6*100</f>
        <v>-42.222222222222221</v>
      </c>
    </row>
    <row r="7" spans="1:5" x14ac:dyDescent="0.25">
      <c r="A7" s="1"/>
      <c r="B7" s="7">
        <v>530000</v>
      </c>
      <c r="C7" s="8">
        <v>404000</v>
      </c>
      <c r="D7" s="6">
        <f t="shared" si="0"/>
        <v>-126000</v>
      </c>
      <c r="E7" s="6">
        <f t="shared" si="1"/>
        <v>-23.773584905660378</v>
      </c>
    </row>
    <row r="8" spans="1:5" x14ac:dyDescent="0.25">
      <c r="A8" s="1" t="s">
        <v>9</v>
      </c>
      <c r="B8" s="6">
        <v>20000</v>
      </c>
      <c r="C8" s="7">
        <v>20000</v>
      </c>
      <c r="D8" s="6">
        <f t="shared" si="0"/>
        <v>0</v>
      </c>
      <c r="E8" s="7" t="s">
        <v>18</v>
      </c>
    </row>
    <row r="9" spans="1:5" x14ac:dyDescent="0.25">
      <c r="A9" s="1" t="s">
        <v>10</v>
      </c>
      <c r="B9" s="6">
        <f>B7-B8</f>
        <v>510000</v>
      </c>
      <c r="C9" s="6">
        <f>B9+D9</f>
        <v>384000</v>
      </c>
      <c r="D9" s="7">
        <v>-126000</v>
      </c>
      <c r="E9" s="6">
        <f t="shared" si="1"/>
        <v>-24.705882352941178</v>
      </c>
    </row>
    <row r="10" spans="1:5" x14ac:dyDescent="0.25">
      <c r="A10" s="5" t="s">
        <v>11</v>
      </c>
      <c r="B10" s="9"/>
      <c r="C10" s="9"/>
      <c r="D10" s="9"/>
      <c r="E10" s="9"/>
    </row>
    <row r="11" spans="1:5" x14ac:dyDescent="0.25">
      <c r="A11" s="1" t="s">
        <v>12</v>
      </c>
      <c r="B11" s="8">
        <v>200000</v>
      </c>
      <c r="C11" s="8">
        <v>150000</v>
      </c>
      <c r="D11" s="6">
        <f t="shared" ref="D11:D12" si="2">C11-B11</f>
        <v>-50000</v>
      </c>
      <c r="E11" s="6">
        <f t="shared" si="1"/>
        <v>-25</v>
      </c>
    </row>
    <row r="12" spans="1:5" ht="15.75" x14ac:dyDescent="0.25">
      <c r="A12" s="5" t="s">
        <v>13</v>
      </c>
      <c r="B12" s="12">
        <v>710000</v>
      </c>
      <c r="C12" s="13">
        <v>534000</v>
      </c>
      <c r="D12" s="11">
        <f t="shared" si="2"/>
        <v>-176000</v>
      </c>
      <c r="E12" s="11">
        <f t="shared" si="1"/>
        <v>-24.788732394366196</v>
      </c>
    </row>
    <row r="13" spans="1:5" x14ac:dyDescent="0.25">
      <c r="A13" s="1"/>
      <c r="B13" s="9"/>
      <c r="C13" s="9"/>
      <c r="D13" s="9"/>
      <c r="E13" s="9"/>
    </row>
    <row r="14" spans="1:5" x14ac:dyDescent="0.25">
      <c r="A14" s="5" t="s">
        <v>14</v>
      </c>
      <c r="B14" s="9"/>
      <c r="C14" s="9"/>
      <c r="D14" s="9"/>
      <c r="E14" s="9"/>
    </row>
    <row r="15" spans="1:5" x14ac:dyDescent="0.25">
      <c r="A15" s="1" t="s">
        <v>15</v>
      </c>
      <c r="B15" s="7">
        <v>530000</v>
      </c>
      <c r="C15" s="6">
        <f>530000-30000</f>
        <v>500000</v>
      </c>
      <c r="D15" s="7">
        <f t="shared" ref="D15" si="3">C15-B15</f>
        <v>-30000</v>
      </c>
      <c r="E15" s="9">
        <f t="shared" ref="E15:E16" si="4">D15/B15*100</f>
        <v>-5.6603773584905666</v>
      </c>
    </row>
    <row r="16" spans="1:5" x14ac:dyDescent="0.25">
      <c r="A16" s="1" t="s">
        <v>16</v>
      </c>
      <c r="B16" s="8">
        <v>100000</v>
      </c>
      <c r="C16" s="8">
        <v>50000</v>
      </c>
      <c r="D16" s="7">
        <v>-50000</v>
      </c>
      <c r="E16" s="9">
        <f t="shared" si="4"/>
        <v>-50</v>
      </c>
    </row>
    <row r="17" spans="1:5" x14ac:dyDescent="0.25">
      <c r="A17" s="1" t="s">
        <v>17</v>
      </c>
      <c r="B17" s="8">
        <v>80000</v>
      </c>
      <c r="C17" s="8">
        <v>-16000</v>
      </c>
      <c r="D17" s="7">
        <v>-96000</v>
      </c>
      <c r="E17" s="7">
        <v>-120</v>
      </c>
    </row>
    <row r="18" spans="1:5" ht="15.75" x14ac:dyDescent="0.25">
      <c r="A18" s="1" t="s">
        <v>14</v>
      </c>
      <c r="B18" s="10">
        <f>SUM(B15:B17)</f>
        <v>710000</v>
      </c>
      <c r="C18" s="11">
        <f t="shared" ref="C18:D18" si="5">SUM(C15:C17)</f>
        <v>534000</v>
      </c>
      <c r="D18" s="11">
        <f t="shared" si="5"/>
        <v>-176000</v>
      </c>
      <c r="E18" s="11">
        <f>D18/B18*100</f>
        <v>-24.788732394366196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5A59A193031B4FA3AE1695977455D5" ma:contentTypeVersion="12" ma:contentTypeDescription="Create a new document." ma:contentTypeScope="" ma:versionID="a3581080d66eeb7ee11c19a3d7816b27">
  <xsd:schema xmlns:xsd="http://www.w3.org/2001/XMLSchema" xmlns:xs="http://www.w3.org/2001/XMLSchema" xmlns:p="http://schemas.microsoft.com/office/2006/metadata/properties" xmlns:ns2="eef5d95b-3b6e-445f-86bc-bd4e6d561047" xmlns:ns3="d99a907f-d3cf-4d86-a8e4-943e2be70537" targetNamespace="http://schemas.microsoft.com/office/2006/metadata/properties" ma:root="true" ma:fieldsID="9d656c8ba25cb54d205cfe53aa7371a4" ns2:_="" ns3:_="">
    <xsd:import namespace="eef5d95b-3b6e-445f-86bc-bd4e6d561047"/>
    <xsd:import namespace="d99a907f-d3cf-4d86-a8e4-943e2be705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5d95b-3b6e-445f-86bc-bd4e6d5610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a907f-d3cf-4d86-a8e4-943e2be7053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32F47D-281E-481D-A39C-CE5E5CB2E8E5}"/>
</file>

<file path=customXml/itemProps2.xml><?xml version="1.0" encoding="utf-8"?>
<ds:datastoreItem xmlns:ds="http://schemas.openxmlformats.org/officeDocument/2006/customXml" ds:itemID="{685D7768-4626-425B-862C-E7D91E8C18E6}"/>
</file>

<file path=customXml/itemProps3.xml><?xml version="1.0" encoding="utf-8"?>
<ds:datastoreItem xmlns:ds="http://schemas.openxmlformats.org/officeDocument/2006/customXml" ds:itemID="{B2E22739-9E18-4132-B4DC-83542C9F81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33</vt:lpstr>
      <vt:lpstr>36</vt:lpstr>
      <vt:lpstr>39</vt:lpstr>
      <vt:lpstr>40</vt:lpstr>
      <vt:lpstr>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Khadayate</dc:creator>
  <cp:lastModifiedBy>Varun Khadayate</cp:lastModifiedBy>
  <dcterms:created xsi:type="dcterms:W3CDTF">2015-06-05T18:17:20Z</dcterms:created>
  <dcterms:modified xsi:type="dcterms:W3CDTF">2022-03-02T05:24:53Z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0x010100075A59A193031B4FA3AE1695977455D5</vt:lpwstr>
  </property>
</Properties>
</file>