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Aarjav Data\BTECH\BTech 6th sem\Finance and Cost Accounting\Final Accounts Problem\"/>
    </mc:Choice>
  </mc:AlternateContent>
  <xr:revisionPtr revIDLastSave="0" documentId="13_ncr:1_{91F44AC6-01F2-4788-8BB9-A0FD61488FD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Q4" sheetId="1" r:id="rId1"/>
    <sheet name="Q7" sheetId="2" r:id="rId2"/>
    <sheet name="Q8" sheetId="3" r:id="rId3"/>
    <sheet name="Q1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F14" i="4"/>
  <c r="N20" i="4"/>
  <c r="L16" i="3"/>
  <c r="L18" i="3" s="1"/>
  <c r="H7" i="3"/>
  <c r="I7" i="3" s="1"/>
  <c r="I16" i="3" s="1"/>
  <c r="C25" i="3"/>
  <c r="C26" i="3" s="1"/>
  <c r="C12" i="3"/>
  <c r="C19" i="3"/>
  <c r="F26" i="3"/>
  <c r="C13" i="4"/>
  <c r="F20" i="4"/>
  <c r="N12" i="4"/>
  <c r="M12" i="4"/>
  <c r="N10" i="4"/>
  <c r="M10" i="4"/>
  <c r="N8" i="4"/>
  <c r="M8" i="4"/>
  <c r="M14" i="4"/>
  <c r="N14" i="4" s="1"/>
  <c r="J8" i="4"/>
  <c r="F7" i="4"/>
  <c r="C9" i="4"/>
  <c r="F12" i="3"/>
  <c r="K10" i="3"/>
  <c r="L10" i="3" s="1"/>
  <c r="K7" i="3"/>
  <c r="L7" i="3" s="1"/>
  <c r="N14" i="2"/>
  <c r="K14" i="2"/>
  <c r="K9" i="2"/>
  <c r="C22" i="2"/>
  <c r="F11" i="2"/>
  <c r="C16" i="2"/>
  <c r="M11" i="2"/>
  <c r="N11" i="2" s="1"/>
  <c r="M9" i="2"/>
  <c r="N9" i="2" s="1"/>
  <c r="C8" i="2"/>
  <c r="K7" i="1"/>
  <c r="K14" i="1" s="1"/>
  <c r="F20" i="1"/>
  <c r="N14" i="1"/>
  <c r="F12" i="1"/>
  <c r="F17" i="4" l="1"/>
  <c r="F30" i="4" s="1"/>
  <c r="C29" i="4" s="1"/>
  <c r="C30" i="4" s="1"/>
  <c r="J9" i="4" l="1"/>
  <c r="K9" i="4" s="1"/>
  <c r="K20" i="4" l="1"/>
  <c r="N22" i="4" s="1"/>
</calcChain>
</file>

<file path=xl/sharedStrings.xml><?xml version="1.0" encoding="utf-8"?>
<sst xmlns="http://schemas.openxmlformats.org/spreadsheetml/2006/main" count="201" uniqueCount="104">
  <si>
    <t>Balancesheet as on 31st Dec 1997</t>
  </si>
  <si>
    <t>Liabilities</t>
  </si>
  <si>
    <t>Amount</t>
  </si>
  <si>
    <t>Assets</t>
  </si>
  <si>
    <t>Particulars</t>
  </si>
  <si>
    <t>Shri LokManya Tilak</t>
  </si>
  <si>
    <t>Trading and Profit and Loss Account for the year ended 31th September 1997</t>
  </si>
  <si>
    <t>Cash in Hand</t>
  </si>
  <si>
    <t>Cash with Bank</t>
  </si>
  <si>
    <t>Machinery</t>
  </si>
  <si>
    <t>Furniture</t>
  </si>
  <si>
    <t>Capital A/c</t>
  </si>
  <si>
    <t>Sundry Creditors</t>
  </si>
  <si>
    <t>Loan from Manohar</t>
  </si>
  <si>
    <t>Bills Payable</t>
  </si>
  <si>
    <t>Sundry Debtors</t>
  </si>
  <si>
    <t>Bills Receivable</t>
  </si>
  <si>
    <t>Closing Stock</t>
  </si>
  <si>
    <t>To Purchases</t>
  </si>
  <si>
    <t>To Wages</t>
  </si>
  <si>
    <t>To Fuel and Power</t>
  </si>
  <si>
    <t>To Factory Rent</t>
  </si>
  <si>
    <t>To Opening Stock</t>
  </si>
  <si>
    <t>By Sales</t>
  </si>
  <si>
    <t>By Closing Stock</t>
  </si>
  <si>
    <t>To Gross Profit C/d</t>
  </si>
  <si>
    <t>To Salaries</t>
  </si>
  <si>
    <t>To Office Expense</t>
  </si>
  <si>
    <t>To General Expense</t>
  </si>
  <si>
    <t>By Discount Earned</t>
  </si>
  <si>
    <t>By Gross Profit B/d</t>
  </si>
  <si>
    <t>To Discount Allowed</t>
  </si>
  <si>
    <t>To Advertisement</t>
  </si>
  <si>
    <t>Net Profit Transferred to Balance Sheet</t>
  </si>
  <si>
    <t>Add: Net Profit</t>
  </si>
  <si>
    <t>Mr. Sundar</t>
  </si>
  <si>
    <t>Trading and Profit and Loss Account for the year ended 30th June 1996</t>
  </si>
  <si>
    <t>Balancesheet as on 31st Dec 1996</t>
  </si>
  <si>
    <t>Less: Drawings A/c</t>
  </si>
  <si>
    <t>Bank A/c</t>
  </si>
  <si>
    <t>To Rates and Insurance</t>
  </si>
  <si>
    <t>To Salary</t>
  </si>
  <si>
    <t>Debtors</t>
  </si>
  <si>
    <t>Creditors</t>
  </si>
  <si>
    <t>Less: Return Inward</t>
  </si>
  <si>
    <t>Less: Return Outward</t>
  </si>
  <si>
    <t>Shop Furniture</t>
  </si>
  <si>
    <t>Motor Lorry</t>
  </si>
  <si>
    <t>Less: Depreciation at 20%</t>
  </si>
  <si>
    <t xml:space="preserve">To Depreciation on Shop Furniture </t>
  </si>
  <si>
    <t>Less: Depreciation at 15%</t>
  </si>
  <si>
    <t>To Depreciation on Motor Lorry</t>
  </si>
  <si>
    <t>Less: Prepaid Rates and Insurance</t>
  </si>
  <si>
    <t>By Gross Profit C/d</t>
  </si>
  <si>
    <t>Prepaid Rates and Insurance</t>
  </si>
  <si>
    <t>Sameer</t>
  </si>
  <si>
    <t>Trading and Profit and Loss Account for the year ended 31st March 1996</t>
  </si>
  <si>
    <t>To Carriage Inward</t>
  </si>
  <si>
    <t>To Electricity Expenses</t>
  </si>
  <si>
    <t>By Sales A/c</t>
  </si>
  <si>
    <t>To Purchases A/c</t>
  </si>
  <si>
    <t>Less: Return Inwards</t>
  </si>
  <si>
    <t>To Salaries A/c</t>
  </si>
  <si>
    <t>Building</t>
  </si>
  <si>
    <t>To Travel Exp</t>
  </si>
  <si>
    <t>To Insurance</t>
  </si>
  <si>
    <t>Vehicle</t>
  </si>
  <si>
    <t>By Rent</t>
  </si>
  <si>
    <t>Bank Overdraft</t>
  </si>
  <si>
    <t>By Sundry Income</t>
  </si>
  <si>
    <t>Outstanding Salaries</t>
  </si>
  <si>
    <t>Outstanding Wages</t>
  </si>
  <si>
    <t>To Wages A/c</t>
  </si>
  <si>
    <t>Less: Depreciation at 2%</t>
  </si>
  <si>
    <t>To Depreciation on Building</t>
  </si>
  <si>
    <t>To Depreciation on Furniture</t>
  </si>
  <si>
    <t>Rent Recievable</t>
  </si>
  <si>
    <t>Add: Rent Recievable</t>
  </si>
  <si>
    <t>To Audit Fees</t>
  </si>
  <si>
    <t>Less: Return outwards</t>
  </si>
  <si>
    <t>Less: return inwards</t>
  </si>
  <si>
    <t>Less: Drawings</t>
  </si>
  <si>
    <t>Loose Tools</t>
  </si>
  <si>
    <t>Patents</t>
  </si>
  <si>
    <t>To salaries</t>
  </si>
  <si>
    <t>To Octroi</t>
  </si>
  <si>
    <t>To Printing and Stationary</t>
  </si>
  <si>
    <t>To Travelling Expense</t>
  </si>
  <si>
    <t>To bad Debts</t>
  </si>
  <si>
    <t>Prepaid Insurance</t>
  </si>
  <si>
    <t>By Discounts</t>
  </si>
  <si>
    <t>Less: written off at 10%</t>
  </si>
  <si>
    <t>Written off patent ar 10%</t>
  </si>
  <si>
    <t>Depreciation of Machinary at 10%</t>
  </si>
  <si>
    <t>Depreciation of Furniture at 15%</t>
  </si>
  <si>
    <t>Depreciation of Loose Tools at 15%</t>
  </si>
  <si>
    <t>Less: Depreciation at 10%</t>
  </si>
  <si>
    <t>Add: Rent Receivable</t>
  </si>
  <si>
    <t>To Gross Profic C/d</t>
  </si>
  <si>
    <t>Add: Outstanding wages</t>
  </si>
  <si>
    <t>Add: Outstanding Salaries</t>
  </si>
  <si>
    <t>Less: R.D.D.</t>
  </si>
  <si>
    <t>Rent Receivable</t>
  </si>
  <si>
    <t>To Postage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</si>
</sst>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3" fontId="0" fillId="0" borderId="0" xfId="0" applyNumberFormat="1"/>
    <xf numFmtId="0" fontId="0" fillId="0" borderId="3" xfId="0" applyBorder="1"/>
    <xf numFmtId="0" fontId="0" fillId="0" borderId="0" xfId="0" applyFont="1"/>
    <xf numFmtId="0" fontId="0" fillId="0" borderId="0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4" xfId="0" applyFont="1" applyBorder="1"/>
    <xf numFmtId="0" fontId="2" fillId="0" borderId="5" xfId="0" applyFont="1" applyBorder="1"/>
    <xf numFmtId="0" fontId="0" fillId="0" borderId="10" xfId="0" applyFont="1" applyBorder="1"/>
    <xf numFmtId="0" fontId="0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workbookViewId="0">
      <selection activeCell="G9" sqref="G9"/>
    </sheetView>
  </sheetViews>
  <sheetFormatPr defaultRowHeight="14.4" x14ac:dyDescent="0.3"/>
  <cols>
    <col min="1" max="1" width="29" customWidth="1"/>
    <col min="4" max="4" width="28.6640625" customWidth="1"/>
    <col min="9" max="9" width="22.88671875" customWidth="1"/>
    <col min="12" max="12" width="24.5546875" customWidth="1"/>
  </cols>
  <sheetData>
    <row r="1" spans="1:14" x14ac:dyDescent="0.3">
      <c r="A1" s="1"/>
      <c r="B1" s="1"/>
      <c r="C1" s="2" t="s">
        <v>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2" t="s">
        <v>0</v>
      </c>
      <c r="K2" s="1"/>
      <c r="L2" s="1"/>
      <c r="M2" s="1"/>
      <c r="N2" s="1"/>
    </row>
    <row r="3" spans="1:14" x14ac:dyDescent="0.3">
      <c r="A3" s="2" t="s">
        <v>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1"/>
      <c r="B4" s="1"/>
      <c r="C4" s="1"/>
      <c r="D4" s="1"/>
      <c r="E4" s="1"/>
      <c r="F4" s="1"/>
      <c r="G4" s="1"/>
      <c r="H4" s="1"/>
      <c r="I4" s="2" t="s">
        <v>1</v>
      </c>
      <c r="J4" s="2" t="s">
        <v>2</v>
      </c>
      <c r="K4" s="2" t="s">
        <v>2</v>
      </c>
      <c r="L4" s="2" t="s">
        <v>3</v>
      </c>
      <c r="M4" s="2" t="s">
        <v>2</v>
      </c>
      <c r="N4" s="2" t="s">
        <v>2</v>
      </c>
    </row>
    <row r="5" spans="1:14" x14ac:dyDescent="0.3">
      <c r="A5" s="2" t="s">
        <v>4</v>
      </c>
      <c r="B5" s="2" t="s">
        <v>2</v>
      </c>
      <c r="C5" s="2" t="s">
        <v>2</v>
      </c>
      <c r="D5" s="2" t="s">
        <v>4</v>
      </c>
      <c r="E5" s="2" t="s">
        <v>2</v>
      </c>
      <c r="F5" s="2" t="s">
        <v>2</v>
      </c>
      <c r="G5" s="1"/>
      <c r="H5" s="1"/>
      <c r="I5" s="1"/>
      <c r="J5" s="1"/>
      <c r="K5" s="1"/>
      <c r="L5" s="1"/>
      <c r="M5" s="1"/>
      <c r="N5" s="1"/>
    </row>
    <row r="6" spans="1:14" x14ac:dyDescent="0.3">
      <c r="A6" t="s">
        <v>22</v>
      </c>
      <c r="C6">
        <v>3100</v>
      </c>
      <c r="D6" t="s">
        <v>23</v>
      </c>
      <c r="F6">
        <v>52000</v>
      </c>
      <c r="I6" t="s">
        <v>11</v>
      </c>
      <c r="J6">
        <v>12000</v>
      </c>
      <c r="L6" t="s">
        <v>7</v>
      </c>
      <c r="N6">
        <v>450</v>
      </c>
    </row>
    <row r="7" spans="1:14" ht="15" thickBot="1" x14ac:dyDescent="0.35">
      <c r="A7" t="s">
        <v>18</v>
      </c>
      <c r="C7">
        <v>22000</v>
      </c>
      <c r="D7" t="s">
        <v>24</v>
      </c>
      <c r="F7">
        <v>12800</v>
      </c>
      <c r="I7" t="s">
        <v>34</v>
      </c>
      <c r="J7" s="4">
        <v>14850</v>
      </c>
      <c r="K7">
        <f>J7+J6</f>
        <v>26850</v>
      </c>
      <c r="L7" t="s">
        <v>8</v>
      </c>
      <c r="N7">
        <v>1000</v>
      </c>
    </row>
    <row r="8" spans="1:14" x14ac:dyDescent="0.3">
      <c r="A8" t="s">
        <v>19</v>
      </c>
      <c r="C8">
        <v>8000</v>
      </c>
      <c r="L8" t="s">
        <v>9</v>
      </c>
      <c r="N8">
        <v>6000</v>
      </c>
    </row>
    <row r="9" spans="1:14" x14ac:dyDescent="0.3">
      <c r="A9" t="s">
        <v>20</v>
      </c>
      <c r="C9">
        <v>3000</v>
      </c>
      <c r="I9" t="s">
        <v>12</v>
      </c>
      <c r="K9">
        <v>4700</v>
      </c>
      <c r="L9" t="s">
        <v>10</v>
      </c>
      <c r="N9">
        <v>1500</v>
      </c>
    </row>
    <row r="10" spans="1:14" x14ac:dyDescent="0.3">
      <c r="A10" t="s">
        <v>21</v>
      </c>
      <c r="C10">
        <v>250</v>
      </c>
      <c r="I10" t="s">
        <v>13</v>
      </c>
      <c r="K10">
        <v>2800</v>
      </c>
      <c r="L10" t="s">
        <v>15</v>
      </c>
      <c r="N10">
        <v>11500</v>
      </c>
    </row>
    <row r="11" spans="1:14" x14ac:dyDescent="0.3">
      <c r="A11" t="s">
        <v>25</v>
      </c>
      <c r="C11">
        <v>28450</v>
      </c>
      <c r="I11" t="s">
        <v>14</v>
      </c>
      <c r="K11">
        <v>1200</v>
      </c>
      <c r="L11" t="s">
        <v>16</v>
      </c>
      <c r="N11">
        <v>2300</v>
      </c>
    </row>
    <row r="12" spans="1:14" ht="15" thickBot="1" x14ac:dyDescent="0.35">
      <c r="C12" s="3">
        <v>64800</v>
      </c>
      <c r="F12" s="3">
        <f>SUM(F6:F7)</f>
        <v>64800</v>
      </c>
      <c r="L12" t="s">
        <v>17</v>
      </c>
      <c r="N12">
        <v>12800</v>
      </c>
    </row>
    <row r="13" spans="1:14" ht="15" thickTop="1" x14ac:dyDescent="0.3"/>
    <row r="14" spans="1:14" ht="15" thickBot="1" x14ac:dyDescent="0.35">
      <c r="A14" t="s">
        <v>26</v>
      </c>
      <c r="C14">
        <v>6000</v>
      </c>
      <c r="D14" t="s">
        <v>29</v>
      </c>
      <c r="F14">
        <v>300</v>
      </c>
      <c r="K14" s="3">
        <f>SUM(K6:K11)</f>
        <v>35550</v>
      </c>
      <c r="N14" s="3">
        <f>SUM(N6:N12)</f>
        <v>35550</v>
      </c>
    </row>
    <row r="15" spans="1:14" ht="15" thickTop="1" x14ac:dyDescent="0.3">
      <c r="A15" t="s">
        <v>31</v>
      </c>
      <c r="C15">
        <v>500</v>
      </c>
      <c r="D15" t="s">
        <v>30</v>
      </c>
      <c r="F15">
        <v>28450</v>
      </c>
    </row>
    <row r="16" spans="1:14" x14ac:dyDescent="0.3">
      <c r="A16" t="s">
        <v>32</v>
      </c>
      <c r="C16">
        <v>3500</v>
      </c>
    </row>
    <row r="17" spans="1:6" x14ac:dyDescent="0.3">
      <c r="A17" t="s">
        <v>27</v>
      </c>
      <c r="C17">
        <v>2100</v>
      </c>
    </row>
    <row r="18" spans="1:6" x14ac:dyDescent="0.3">
      <c r="A18" t="s">
        <v>28</v>
      </c>
      <c r="C18">
        <v>1800</v>
      </c>
    </row>
    <row r="19" spans="1:6" x14ac:dyDescent="0.3">
      <c r="A19" t="s">
        <v>33</v>
      </c>
      <c r="C19">
        <v>14850</v>
      </c>
    </row>
    <row r="20" spans="1:6" ht="15" thickBot="1" x14ac:dyDescent="0.35">
      <c r="C20" s="3">
        <v>28750</v>
      </c>
      <c r="F20" s="3">
        <f>SUM(F14:F15)</f>
        <v>28750</v>
      </c>
    </row>
    <row r="21" spans="1:6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8AC3-D995-484F-87D4-39FFB1718FBE}">
  <dimension ref="A1:N23"/>
  <sheetViews>
    <sheetView workbookViewId="0">
      <selection activeCell="A21" sqref="A21"/>
    </sheetView>
  </sheetViews>
  <sheetFormatPr defaultRowHeight="14.4" x14ac:dyDescent="0.3"/>
  <cols>
    <col min="1" max="1" width="34.109375" customWidth="1"/>
    <col min="2" max="2" width="18.6640625" customWidth="1"/>
    <col min="3" max="3" width="14.109375" customWidth="1"/>
    <col min="4" max="4" width="21.77734375" customWidth="1"/>
    <col min="5" max="5" width="16.88671875" customWidth="1"/>
    <col min="6" max="6" width="17.109375" customWidth="1"/>
    <col min="9" max="9" width="16.88671875" customWidth="1"/>
    <col min="10" max="10" width="14.44140625" customWidth="1"/>
    <col min="11" max="11" width="12.88671875" customWidth="1"/>
    <col min="12" max="12" width="24.33203125" customWidth="1"/>
    <col min="13" max="13" width="13.5546875" customWidth="1"/>
    <col min="14" max="14" width="12.77734375" customWidth="1"/>
  </cols>
  <sheetData>
    <row r="1" spans="1:14" x14ac:dyDescent="0.3">
      <c r="A1" s="1"/>
      <c r="B1" s="1"/>
      <c r="C1" s="2" t="s">
        <v>35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</row>
    <row r="3" spans="1:14" x14ac:dyDescent="0.3">
      <c r="A3" s="2" t="s">
        <v>36</v>
      </c>
      <c r="B3" s="1"/>
      <c r="C3" s="1"/>
      <c r="D3" s="1"/>
      <c r="E3" s="1"/>
      <c r="F3" s="1"/>
      <c r="G3" s="1"/>
      <c r="H3" s="1"/>
      <c r="I3" s="1"/>
      <c r="J3" s="2" t="s">
        <v>37</v>
      </c>
      <c r="K3" s="1"/>
      <c r="L3" s="1"/>
      <c r="M3" s="1"/>
      <c r="N3" s="1"/>
    </row>
    <row r="4" spans="1:1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2" t="s">
        <v>4</v>
      </c>
      <c r="B5" s="2" t="s">
        <v>2</v>
      </c>
      <c r="C5" s="2" t="s">
        <v>2</v>
      </c>
      <c r="D5" s="2" t="s">
        <v>4</v>
      </c>
      <c r="E5" s="2" t="s">
        <v>2</v>
      </c>
      <c r="F5" s="2" t="s">
        <v>2</v>
      </c>
      <c r="G5" s="1"/>
      <c r="H5" s="1"/>
      <c r="I5" s="2" t="s">
        <v>1</v>
      </c>
      <c r="J5" s="2" t="s">
        <v>2</v>
      </c>
      <c r="K5" s="2" t="s">
        <v>2</v>
      </c>
      <c r="L5" s="2" t="s">
        <v>3</v>
      </c>
      <c r="M5" s="2" t="s">
        <v>2</v>
      </c>
      <c r="N5" s="2" t="s">
        <v>2</v>
      </c>
    </row>
    <row r="6" spans="1:14" x14ac:dyDescent="0.3">
      <c r="A6" t="s">
        <v>22</v>
      </c>
      <c r="C6">
        <v>50000</v>
      </c>
      <c r="D6" t="s">
        <v>23</v>
      </c>
      <c r="E6">
        <v>165000</v>
      </c>
      <c r="I6" t="s">
        <v>11</v>
      </c>
      <c r="J6" s="5">
        <v>104800</v>
      </c>
      <c r="L6" t="s">
        <v>39</v>
      </c>
      <c r="N6">
        <v>23000</v>
      </c>
    </row>
    <row r="7" spans="1:14" x14ac:dyDescent="0.3">
      <c r="A7" t="s">
        <v>18</v>
      </c>
      <c r="B7">
        <v>110000</v>
      </c>
      <c r="D7" t="s">
        <v>44</v>
      </c>
      <c r="E7" s="6">
        <v>3000</v>
      </c>
      <c r="F7">
        <v>162000</v>
      </c>
      <c r="I7" t="s">
        <v>38</v>
      </c>
      <c r="J7" s="6">
        <v>4000</v>
      </c>
      <c r="L7" s="1" t="s">
        <v>42</v>
      </c>
      <c r="N7">
        <v>36200</v>
      </c>
    </row>
    <row r="8" spans="1:14" x14ac:dyDescent="0.3">
      <c r="A8" t="s">
        <v>45</v>
      </c>
      <c r="B8" s="6">
        <v>12000</v>
      </c>
      <c r="C8">
        <f>110000-12000</f>
        <v>98000</v>
      </c>
      <c r="D8" t="s">
        <v>24</v>
      </c>
      <c r="F8">
        <v>40000</v>
      </c>
      <c r="J8">
        <v>100800</v>
      </c>
      <c r="L8" s="1" t="s">
        <v>46</v>
      </c>
      <c r="M8">
        <v>20000</v>
      </c>
    </row>
    <row r="9" spans="1:14" x14ac:dyDescent="0.3">
      <c r="A9" t="s">
        <v>21</v>
      </c>
      <c r="C9">
        <v>4000</v>
      </c>
      <c r="I9" t="s">
        <v>34</v>
      </c>
      <c r="J9" s="6">
        <v>18780</v>
      </c>
      <c r="K9">
        <f>J8+J9</f>
        <v>119580</v>
      </c>
      <c r="L9" s="1" t="s">
        <v>48</v>
      </c>
      <c r="M9" s="6">
        <f>M8*20/100</f>
        <v>4000</v>
      </c>
      <c r="N9">
        <f>M8-M9</f>
        <v>16000</v>
      </c>
    </row>
    <row r="10" spans="1:14" x14ac:dyDescent="0.3">
      <c r="A10" t="s">
        <v>25</v>
      </c>
      <c r="C10">
        <v>50000</v>
      </c>
      <c r="I10" t="s">
        <v>43</v>
      </c>
      <c r="K10">
        <v>21200</v>
      </c>
      <c r="L10" t="s">
        <v>47</v>
      </c>
      <c r="M10">
        <v>30000</v>
      </c>
    </row>
    <row r="11" spans="1:14" ht="15" thickBot="1" x14ac:dyDescent="0.35">
      <c r="C11" s="3">
        <v>202000</v>
      </c>
      <c r="F11" s="3">
        <f>SUM(F7:F8)</f>
        <v>202000</v>
      </c>
      <c r="L11" t="s">
        <v>50</v>
      </c>
      <c r="M11" s="6">
        <f>M10*15/100</f>
        <v>4500</v>
      </c>
      <c r="N11">
        <f>M10-M11</f>
        <v>25500</v>
      </c>
    </row>
    <row r="12" spans="1:14" ht="15" thickTop="1" x14ac:dyDescent="0.3">
      <c r="L12" s="1" t="s">
        <v>17</v>
      </c>
      <c r="N12">
        <v>40000</v>
      </c>
    </row>
    <row r="13" spans="1:14" x14ac:dyDescent="0.3">
      <c r="L13" s="1" t="s">
        <v>54</v>
      </c>
      <c r="N13">
        <v>80</v>
      </c>
    </row>
    <row r="14" spans="1:14" ht="15" thickBot="1" x14ac:dyDescent="0.35">
      <c r="K14" s="3">
        <f>SUM(K9:K10)</f>
        <v>140780</v>
      </c>
      <c r="N14" s="3">
        <f>SUM(N6:N13)</f>
        <v>140780</v>
      </c>
    </row>
    <row r="15" spans="1:14" ht="15" thickTop="1" x14ac:dyDescent="0.3">
      <c r="A15" t="s">
        <v>40</v>
      </c>
      <c r="B15">
        <v>5800</v>
      </c>
      <c r="D15" t="s">
        <v>30</v>
      </c>
      <c r="F15">
        <v>50000</v>
      </c>
    </row>
    <row r="16" spans="1:14" x14ac:dyDescent="0.3">
      <c r="A16" t="s">
        <v>52</v>
      </c>
      <c r="B16" s="6">
        <v>80</v>
      </c>
      <c r="C16">
        <f>B15-B16</f>
        <v>5720</v>
      </c>
    </row>
    <row r="17" spans="1:6" x14ac:dyDescent="0.3">
      <c r="A17" t="s">
        <v>41</v>
      </c>
      <c r="C17">
        <v>16000</v>
      </c>
    </row>
    <row r="18" spans="1:6" x14ac:dyDescent="0.3">
      <c r="A18" t="s">
        <v>28</v>
      </c>
      <c r="C18">
        <v>1000</v>
      </c>
    </row>
    <row r="19" spans="1:6" x14ac:dyDescent="0.3">
      <c r="A19" t="s">
        <v>49</v>
      </c>
      <c r="C19">
        <v>4000</v>
      </c>
    </row>
    <row r="20" spans="1:6" x14ac:dyDescent="0.3">
      <c r="A20" t="s">
        <v>51</v>
      </c>
      <c r="C20">
        <v>4500</v>
      </c>
    </row>
    <row r="21" spans="1:6" x14ac:dyDescent="0.3">
      <c r="A21" t="s">
        <v>33</v>
      </c>
      <c r="C21">
        <v>18780</v>
      </c>
    </row>
    <row r="22" spans="1:6" ht="15" thickBot="1" x14ac:dyDescent="0.35">
      <c r="C22" s="3">
        <f>SUM(C16:C21)</f>
        <v>50000</v>
      </c>
      <c r="F22" s="3">
        <v>50000</v>
      </c>
    </row>
    <row r="23" spans="1:6" ht="15" thickTop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B761-B22B-4509-A9DE-BF7FC5E06608}">
  <dimension ref="A1:L27"/>
  <sheetViews>
    <sheetView zoomScale="80" zoomScaleNormal="80" workbookViewId="0">
      <selection activeCell="J18" sqref="J18"/>
    </sheetView>
  </sheetViews>
  <sheetFormatPr defaultRowHeight="14.4" x14ac:dyDescent="0.3"/>
  <cols>
    <col min="1" max="1" width="35.77734375" customWidth="1"/>
    <col min="2" max="2" width="13.88671875" customWidth="1"/>
    <col min="3" max="3" width="14.77734375" customWidth="1"/>
    <col min="4" max="4" width="26.5546875" customWidth="1"/>
    <col min="5" max="5" width="14" customWidth="1"/>
    <col min="6" max="6" width="16" customWidth="1"/>
    <col min="7" max="7" width="26.77734375" customWidth="1"/>
    <col min="8" max="9" width="13.109375" customWidth="1"/>
    <col min="10" max="10" width="26.77734375" customWidth="1"/>
    <col min="11" max="11" width="12" customWidth="1"/>
    <col min="12" max="12" width="14.109375" customWidth="1"/>
  </cols>
  <sheetData>
    <row r="1" spans="1:12" x14ac:dyDescent="0.3">
      <c r="A1" s="1"/>
      <c r="B1" s="1"/>
      <c r="C1" s="2" t="s">
        <v>55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/>
      <c r="B2" s="1"/>
      <c r="C2" s="1"/>
      <c r="D2" s="1"/>
      <c r="E2" s="1"/>
      <c r="F2" s="1"/>
      <c r="G2" s="1"/>
      <c r="H2" s="2"/>
      <c r="I2" s="1"/>
      <c r="J2" s="1"/>
      <c r="K2" s="1"/>
      <c r="L2" s="1"/>
    </row>
    <row r="3" spans="1:12" x14ac:dyDescent="0.3">
      <c r="A3" s="12" t="s">
        <v>56</v>
      </c>
      <c r="B3" s="13"/>
      <c r="C3" s="13"/>
      <c r="D3" s="13"/>
      <c r="E3" s="13"/>
      <c r="F3" s="14"/>
      <c r="G3" s="30"/>
      <c r="H3" s="31" t="s">
        <v>37</v>
      </c>
      <c r="I3" s="13"/>
      <c r="J3" s="13"/>
      <c r="K3" s="13"/>
      <c r="L3" s="14"/>
    </row>
    <row r="4" spans="1:12" x14ac:dyDescent="0.3">
      <c r="A4" s="15"/>
      <c r="B4" s="16"/>
      <c r="C4" s="16"/>
      <c r="D4" s="16"/>
      <c r="E4" s="16"/>
      <c r="F4" s="17"/>
      <c r="G4" s="15"/>
      <c r="H4" s="16"/>
      <c r="I4" s="16"/>
      <c r="J4" s="16"/>
      <c r="K4" s="16"/>
      <c r="L4" s="17"/>
    </row>
    <row r="5" spans="1:12" x14ac:dyDescent="0.3">
      <c r="A5" s="18" t="s">
        <v>4</v>
      </c>
      <c r="B5" s="19" t="s">
        <v>2</v>
      </c>
      <c r="C5" s="19" t="s">
        <v>2</v>
      </c>
      <c r="D5" s="19" t="s">
        <v>4</v>
      </c>
      <c r="E5" s="19" t="s">
        <v>2</v>
      </c>
      <c r="F5" s="20" t="s">
        <v>2</v>
      </c>
      <c r="G5" s="18" t="s">
        <v>1</v>
      </c>
      <c r="H5" s="19" t="s">
        <v>2</v>
      </c>
      <c r="I5" s="19" t="s">
        <v>2</v>
      </c>
      <c r="J5" s="19" t="s">
        <v>3</v>
      </c>
      <c r="K5" s="19" t="s">
        <v>2</v>
      </c>
      <c r="L5" s="20" t="s">
        <v>2</v>
      </c>
    </row>
    <row r="6" spans="1:12" x14ac:dyDescent="0.3">
      <c r="A6" s="21" t="s">
        <v>22</v>
      </c>
      <c r="B6" s="8"/>
      <c r="C6" s="8">
        <v>10000</v>
      </c>
      <c r="D6" s="8" t="s">
        <v>59</v>
      </c>
      <c r="E6" s="8">
        <v>85000</v>
      </c>
      <c r="F6" s="22"/>
      <c r="G6" s="21" t="s">
        <v>11</v>
      </c>
      <c r="H6" s="8">
        <v>60000</v>
      </c>
      <c r="I6" s="8"/>
      <c r="J6" s="8" t="s">
        <v>63</v>
      </c>
      <c r="K6" s="8">
        <v>48000</v>
      </c>
      <c r="L6" s="22"/>
    </row>
    <row r="7" spans="1:12" ht="15" thickBot="1" x14ac:dyDescent="0.35">
      <c r="A7" s="15" t="s">
        <v>57</v>
      </c>
      <c r="B7" s="8"/>
      <c r="C7" s="8">
        <v>1800</v>
      </c>
      <c r="D7" s="8" t="s">
        <v>61</v>
      </c>
      <c r="E7" s="9">
        <v>3000</v>
      </c>
      <c r="F7" s="22">
        <v>82000</v>
      </c>
      <c r="G7" s="21" t="s">
        <v>34</v>
      </c>
      <c r="H7" s="10">
        <f>C25</f>
        <v>-110</v>
      </c>
      <c r="I7" s="8">
        <f>H6+H7</f>
        <v>59890</v>
      </c>
      <c r="J7" s="8" t="s">
        <v>73</v>
      </c>
      <c r="K7" s="9">
        <f>K6*2/100</f>
        <v>960</v>
      </c>
      <c r="L7" s="22">
        <f>K6-K7</f>
        <v>47040</v>
      </c>
    </row>
    <row r="8" spans="1:12" x14ac:dyDescent="0.3">
      <c r="A8" s="21" t="s">
        <v>60</v>
      </c>
      <c r="B8" s="8"/>
      <c r="C8" s="8">
        <v>55000</v>
      </c>
      <c r="D8" s="8" t="s">
        <v>24</v>
      </c>
      <c r="E8" s="8"/>
      <c r="F8" s="22">
        <v>12000</v>
      </c>
      <c r="G8" s="21" t="s">
        <v>43</v>
      </c>
      <c r="H8" s="8"/>
      <c r="I8" s="8">
        <v>25000</v>
      </c>
      <c r="J8" s="8" t="s">
        <v>66</v>
      </c>
      <c r="K8" s="8"/>
      <c r="L8" s="22">
        <v>8000</v>
      </c>
    </row>
    <row r="9" spans="1:12" x14ac:dyDescent="0.3">
      <c r="A9" s="21" t="s">
        <v>72</v>
      </c>
      <c r="B9" s="8">
        <v>6500</v>
      </c>
      <c r="C9" s="8"/>
      <c r="D9" s="8"/>
      <c r="E9" s="8"/>
      <c r="F9" s="22"/>
      <c r="G9" s="21" t="s">
        <v>68</v>
      </c>
      <c r="H9" s="8"/>
      <c r="I9" s="8">
        <v>15000</v>
      </c>
      <c r="J9" s="8" t="s">
        <v>10</v>
      </c>
      <c r="K9" s="8">
        <v>15000</v>
      </c>
      <c r="L9" s="22"/>
    </row>
    <row r="10" spans="1:12" ht="15" thickBot="1" x14ac:dyDescent="0.35">
      <c r="A10" s="21" t="s">
        <v>99</v>
      </c>
      <c r="B10" s="9">
        <v>500</v>
      </c>
      <c r="C10" s="8">
        <v>7000</v>
      </c>
      <c r="D10" s="8"/>
      <c r="E10" s="8"/>
      <c r="F10" s="22"/>
      <c r="G10" s="21" t="s">
        <v>14</v>
      </c>
      <c r="H10" s="8"/>
      <c r="I10" s="8">
        <v>3000</v>
      </c>
      <c r="J10" s="8" t="s">
        <v>50</v>
      </c>
      <c r="K10" s="9">
        <f>K9*15/100</f>
        <v>2250</v>
      </c>
      <c r="L10" s="22">
        <f>K9-K10</f>
        <v>12750</v>
      </c>
    </row>
    <row r="11" spans="1:12" x14ac:dyDescent="0.3">
      <c r="A11" s="21" t="s">
        <v>53</v>
      </c>
      <c r="B11" s="8"/>
      <c r="C11" s="8">
        <v>20200</v>
      </c>
      <c r="D11" s="8"/>
      <c r="E11" s="8"/>
      <c r="F11" s="22"/>
      <c r="G11" s="21" t="s">
        <v>70</v>
      </c>
      <c r="H11" s="8"/>
      <c r="I11" s="8">
        <v>1000</v>
      </c>
      <c r="J11" s="8" t="s">
        <v>16</v>
      </c>
      <c r="K11" s="8"/>
      <c r="L11" s="22">
        <v>2800</v>
      </c>
    </row>
    <row r="12" spans="1:12" ht="15" thickBot="1" x14ac:dyDescent="0.35">
      <c r="A12" s="21"/>
      <c r="B12" s="8"/>
      <c r="C12" s="11">
        <f>SUM(C6:C11)</f>
        <v>94000</v>
      </c>
      <c r="D12" s="8"/>
      <c r="E12" s="8"/>
      <c r="F12" s="23">
        <f>SUM(F7:F8)</f>
        <v>94000</v>
      </c>
      <c r="G12" s="21" t="s">
        <v>71</v>
      </c>
      <c r="H12" s="8"/>
      <c r="I12" s="8">
        <v>500</v>
      </c>
      <c r="J12" s="8" t="s">
        <v>42</v>
      </c>
      <c r="K12" s="8"/>
      <c r="L12" s="22">
        <v>16400</v>
      </c>
    </row>
    <row r="13" spans="1:12" ht="15" thickTop="1" x14ac:dyDescent="0.3">
      <c r="A13" s="21"/>
      <c r="B13" s="8"/>
      <c r="C13" s="8"/>
      <c r="D13" s="8"/>
      <c r="E13" s="8"/>
      <c r="F13" s="22"/>
      <c r="G13" s="21"/>
      <c r="H13" s="8"/>
      <c r="I13" s="8"/>
      <c r="J13" s="8" t="s">
        <v>7</v>
      </c>
      <c r="K13" s="8"/>
      <c r="L13" s="22">
        <v>5200</v>
      </c>
    </row>
    <row r="14" spans="1:12" x14ac:dyDescent="0.3">
      <c r="A14" s="21"/>
      <c r="B14" s="8"/>
      <c r="C14" s="8"/>
      <c r="D14" s="8"/>
      <c r="E14" s="8"/>
      <c r="F14" s="22"/>
      <c r="G14" s="21"/>
      <c r="H14" s="8"/>
      <c r="I14" s="8"/>
      <c r="J14" s="8" t="s">
        <v>17</v>
      </c>
      <c r="K14" s="8"/>
      <c r="L14" s="22">
        <v>12000</v>
      </c>
    </row>
    <row r="15" spans="1:12" x14ac:dyDescent="0.3">
      <c r="A15" s="21"/>
      <c r="B15" s="8"/>
      <c r="C15" s="8"/>
      <c r="D15" s="8"/>
      <c r="E15" s="8"/>
      <c r="F15" s="22"/>
      <c r="G15" s="21"/>
      <c r="H15" s="8"/>
      <c r="I15" s="8"/>
      <c r="J15" s="8" t="s">
        <v>76</v>
      </c>
      <c r="K15" s="8"/>
      <c r="L15" s="22">
        <v>200</v>
      </c>
    </row>
    <row r="16" spans="1:12" ht="15" thickBot="1" x14ac:dyDescent="0.35">
      <c r="A16" s="21"/>
      <c r="B16" s="8"/>
      <c r="C16" s="8"/>
      <c r="D16" s="24"/>
      <c r="E16" s="24"/>
      <c r="F16" s="25"/>
      <c r="G16" s="21"/>
      <c r="H16" s="8"/>
      <c r="I16" s="11">
        <f>SUM(I7:I12)</f>
        <v>104390</v>
      </c>
      <c r="J16" s="8"/>
      <c r="K16" s="8"/>
      <c r="L16" s="23">
        <f>SUM(L6:L15)</f>
        <v>104390</v>
      </c>
    </row>
    <row r="17" spans="1:12" ht="15" thickTop="1" x14ac:dyDescent="0.3">
      <c r="A17" s="21" t="s">
        <v>58</v>
      </c>
      <c r="B17" s="8"/>
      <c r="C17" s="8">
        <v>2000</v>
      </c>
      <c r="D17" s="8" t="s">
        <v>30</v>
      </c>
      <c r="E17" s="8"/>
      <c r="F17" s="22">
        <v>20200</v>
      </c>
      <c r="G17" s="21"/>
      <c r="H17" s="8"/>
      <c r="I17" s="8"/>
      <c r="J17" s="8"/>
      <c r="K17" s="8"/>
      <c r="L17" s="22"/>
    </row>
    <row r="18" spans="1:12" x14ac:dyDescent="0.3">
      <c r="A18" s="21" t="s">
        <v>62</v>
      </c>
      <c r="B18" s="8">
        <v>9500</v>
      </c>
      <c r="C18" s="8"/>
      <c r="D18" s="8" t="s">
        <v>67</v>
      </c>
      <c r="E18" s="8">
        <v>1600</v>
      </c>
      <c r="F18" s="22"/>
      <c r="G18" s="21"/>
      <c r="H18" s="8"/>
      <c r="I18" s="8"/>
      <c r="J18" s="8"/>
      <c r="K18" s="8"/>
      <c r="L18" s="22">
        <f>I16-L16</f>
        <v>0</v>
      </c>
    </row>
    <row r="19" spans="1:12" ht="15" thickBot="1" x14ac:dyDescent="0.35">
      <c r="A19" s="21" t="s">
        <v>100</v>
      </c>
      <c r="B19" s="9">
        <v>1000</v>
      </c>
      <c r="C19" s="8">
        <f>B18+B19</f>
        <v>10500</v>
      </c>
      <c r="D19" s="8" t="s">
        <v>77</v>
      </c>
      <c r="E19" s="9">
        <v>200</v>
      </c>
      <c r="F19" s="22">
        <v>1800</v>
      </c>
      <c r="G19" s="32"/>
      <c r="H19" s="10"/>
      <c r="I19" s="10"/>
      <c r="J19" s="10"/>
      <c r="K19" s="10"/>
      <c r="L19" s="33"/>
    </row>
    <row r="20" spans="1:12" x14ac:dyDescent="0.3">
      <c r="A20" s="21" t="s">
        <v>64</v>
      </c>
      <c r="B20" s="8"/>
      <c r="C20" s="8">
        <v>6000</v>
      </c>
      <c r="D20" s="8" t="s">
        <v>69</v>
      </c>
      <c r="E20" s="8"/>
      <c r="F20" s="22">
        <v>1400</v>
      </c>
      <c r="G20" s="7"/>
      <c r="H20" s="7"/>
      <c r="I20" s="7"/>
      <c r="J20" s="7"/>
      <c r="K20" s="7"/>
      <c r="L20" s="7"/>
    </row>
    <row r="21" spans="1:12" x14ac:dyDescent="0.3">
      <c r="A21" s="21" t="s">
        <v>65</v>
      </c>
      <c r="B21" s="8"/>
      <c r="C21" s="8">
        <v>1200</v>
      </c>
      <c r="D21" s="8"/>
      <c r="E21" s="8"/>
      <c r="F21" s="22"/>
      <c r="G21" s="7"/>
      <c r="H21" s="7"/>
      <c r="I21" s="7"/>
      <c r="J21" s="7"/>
      <c r="K21" s="7"/>
      <c r="L21" s="7"/>
    </row>
    <row r="22" spans="1:12" x14ac:dyDescent="0.3">
      <c r="A22" s="21" t="s">
        <v>74</v>
      </c>
      <c r="B22" s="8"/>
      <c r="C22" s="8">
        <v>960</v>
      </c>
      <c r="D22" s="8"/>
      <c r="E22" s="8"/>
      <c r="F22" s="22"/>
      <c r="G22" s="7"/>
      <c r="H22" s="7"/>
      <c r="I22" s="7"/>
    </row>
    <row r="23" spans="1:12" x14ac:dyDescent="0.3">
      <c r="A23" s="21" t="s">
        <v>75</v>
      </c>
      <c r="B23" s="8"/>
      <c r="C23" s="8">
        <v>2250</v>
      </c>
      <c r="D23" s="8"/>
      <c r="E23" s="8"/>
      <c r="F23" s="22"/>
      <c r="G23" s="7"/>
      <c r="H23" s="7"/>
      <c r="I23" s="7"/>
    </row>
    <row r="24" spans="1:12" x14ac:dyDescent="0.3">
      <c r="A24" s="21" t="s">
        <v>78</v>
      </c>
      <c r="B24" s="8"/>
      <c r="C24" s="8">
        <v>600</v>
      </c>
      <c r="D24" s="8"/>
      <c r="E24" s="8"/>
      <c r="F24" s="22"/>
      <c r="G24" s="7"/>
      <c r="H24" s="7"/>
      <c r="I24" s="7"/>
    </row>
    <row r="25" spans="1:12" x14ac:dyDescent="0.3">
      <c r="A25" s="21" t="s">
        <v>33</v>
      </c>
      <c r="B25" s="8"/>
      <c r="C25" s="8">
        <f>23400-23510</f>
        <v>-110</v>
      </c>
      <c r="D25" s="8"/>
      <c r="E25" s="8"/>
      <c r="F25" s="22"/>
      <c r="G25" s="7"/>
      <c r="H25" s="7"/>
      <c r="I25" s="7"/>
    </row>
    <row r="26" spans="1:12" ht="15" thickBot="1" x14ac:dyDescent="0.35">
      <c r="A26" s="26"/>
      <c r="B26" s="24"/>
      <c r="C26" s="3">
        <f>SUM(C17:C25)</f>
        <v>23400</v>
      </c>
      <c r="D26" s="24"/>
      <c r="E26" s="24"/>
      <c r="F26" s="27">
        <f>SUM(F17:F20)</f>
        <v>23400</v>
      </c>
    </row>
    <row r="27" spans="1:12" ht="15" thickTop="1" x14ac:dyDescent="0.3">
      <c r="A27" s="28"/>
      <c r="B27" s="6"/>
      <c r="C27" s="6"/>
      <c r="D27" s="6"/>
      <c r="E27" s="6"/>
      <c r="F27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D195-66DB-422F-8034-AC5CB58820FC}">
  <dimension ref="A1:N31"/>
  <sheetViews>
    <sheetView tabSelected="1" zoomScale="80" zoomScaleNormal="80" workbookViewId="0">
      <selection activeCell="E19" sqref="E19"/>
    </sheetView>
  </sheetViews>
  <sheetFormatPr defaultRowHeight="14.4" x14ac:dyDescent="0.3"/>
  <cols>
    <col min="1" max="1" width="34.109375" customWidth="1"/>
    <col min="2" max="2" width="13.6640625" customWidth="1"/>
    <col min="3" max="3" width="16.77734375" customWidth="1"/>
    <col min="4" max="4" width="26.77734375" customWidth="1"/>
    <col min="5" max="5" width="14.109375" customWidth="1"/>
    <col min="6" max="6" width="13.88671875" customWidth="1"/>
    <col min="9" max="9" width="26.77734375" customWidth="1"/>
    <col min="10" max="10" width="13.109375" customWidth="1"/>
    <col min="11" max="11" width="15.109375" customWidth="1"/>
    <col min="12" max="12" width="26.44140625" customWidth="1"/>
    <col min="13" max="13" width="13.5546875" customWidth="1"/>
    <col min="14" max="14" width="13" customWidth="1"/>
  </cols>
  <sheetData>
    <row r="1" spans="1:14" x14ac:dyDescent="0.3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</row>
    <row r="3" spans="1:14" x14ac:dyDescent="0.3">
      <c r="A3" s="2" t="s">
        <v>56</v>
      </c>
      <c r="B3" s="1"/>
      <c r="C3" s="1"/>
      <c r="D3" s="1"/>
      <c r="E3" s="1"/>
      <c r="F3" s="1"/>
      <c r="G3" s="1"/>
      <c r="H3" s="1"/>
      <c r="I3" s="1"/>
      <c r="J3" s="2" t="s">
        <v>37</v>
      </c>
      <c r="K3" s="1"/>
      <c r="L3" s="1"/>
      <c r="M3" s="1"/>
      <c r="N3" s="1"/>
    </row>
    <row r="4" spans="1:1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2" t="s">
        <v>4</v>
      </c>
      <c r="B5" s="2" t="s">
        <v>2</v>
      </c>
      <c r="C5" s="2" t="s">
        <v>2</v>
      </c>
      <c r="D5" s="2" t="s">
        <v>4</v>
      </c>
      <c r="E5" s="2" t="s">
        <v>2</v>
      </c>
      <c r="F5" s="2" t="s">
        <v>2</v>
      </c>
      <c r="G5" s="1"/>
      <c r="H5" s="1"/>
      <c r="I5" s="2" t="s">
        <v>1</v>
      </c>
      <c r="J5" s="2" t="s">
        <v>2</v>
      </c>
      <c r="K5" s="2" t="s">
        <v>2</v>
      </c>
      <c r="L5" s="2" t="s">
        <v>3</v>
      </c>
      <c r="M5" s="2" t="s">
        <v>2</v>
      </c>
      <c r="N5" s="2" t="s">
        <v>2</v>
      </c>
    </row>
    <row r="6" spans="1:14" x14ac:dyDescent="0.3">
      <c r="A6" s="7" t="s">
        <v>22</v>
      </c>
      <c r="B6" s="7"/>
      <c r="C6" s="7">
        <v>14000</v>
      </c>
      <c r="D6" s="7" t="s">
        <v>59</v>
      </c>
      <c r="E6" s="7">
        <v>53000</v>
      </c>
      <c r="F6" s="7"/>
      <c r="G6" s="7"/>
      <c r="H6" s="7"/>
      <c r="I6" s="7" t="s">
        <v>11</v>
      </c>
      <c r="J6" s="7">
        <v>43100</v>
      </c>
      <c r="K6" s="7"/>
      <c r="L6" s="7" t="s">
        <v>63</v>
      </c>
      <c r="M6" s="7"/>
      <c r="N6" s="7">
        <v>21000</v>
      </c>
    </row>
    <row r="7" spans="1:14" x14ac:dyDescent="0.3">
      <c r="A7" s="7" t="s">
        <v>57</v>
      </c>
      <c r="B7" s="7"/>
      <c r="C7" s="7">
        <v>750</v>
      </c>
      <c r="D7" s="7" t="s">
        <v>80</v>
      </c>
      <c r="E7" s="10">
        <v>1800</v>
      </c>
      <c r="F7" s="7">
        <f>E6-E7</f>
        <v>51200</v>
      </c>
      <c r="G7" s="7"/>
      <c r="H7" s="7"/>
      <c r="I7" s="7" t="s">
        <v>81</v>
      </c>
      <c r="J7" s="10">
        <v>5000</v>
      </c>
      <c r="K7" s="7"/>
      <c r="L7" s="7" t="s">
        <v>9</v>
      </c>
      <c r="M7" s="7">
        <v>10000</v>
      </c>
      <c r="N7" s="7"/>
    </row>
    <row r="8" spans="1:14" x14ac:dyDescent="0.3">
      <c r="A8" s="7" t="s">
        <v>18</v>
      </c>
      <c r="B8" s="7">
        <v>27000</v>
      </c>
      <c r="C8" s="7"/>
      <c r="D8" s="7" t="s">
        <v>24</v>
      </c>
      <c r="E8" s="7"/>
      <c r="F8" s="7">
        <v>23500</v>
      </c>
      <c r="G8" s="7"/>
      <c r="H8" s="7"/>
      <c r="I8" s="7"/>
      <c r="J8" s="7">
        <f>J6-J7</f>
        <v>38100</v>
      </c>
      <c r="K8" s="7"/>
      <c r="L8" s="7" t="s">
        <v>96</v>
      </c>
      <c r="M8" s="10">
        <f>M7*10/100</f>
        <v>1000</v>
      </c>
      <c r="N8" s="7">
        <f>M7-M8</f>
        <v>9000</v>
      </c>
    </row>
    <row r="9" spans="1:14" x14ac:dyDescent="0.3">
      <c r="A9" s="7" t="s">
        <v>79</v>
      </c>
      <c r="B9" s="10">
        <v>2100</v>
      </c>
      <c r="C9" s="7">
        <f>B8-B9</f>
        <v>24900</v>
      </c>
      <c r="D9" s="7"/>
      <c r="E9" s="7"/>
      <c r="F9" s="7"/>
      <c r="G9" s="7"/>
      <c r="H9" s="7"/>
      <c r="I9" s="7" t="s">
        <v>34</v>
      </c>
      <c r="J9" s="10">
        <f>C29</f>
        <v>14250</v>
      </c>
      <c r="K9" s="7">
        <f>J8+J9</f>
        <v>52350</v>
      </c>
      <c r="L9" s="7" t="s">
        <v>10</v>
      </c>
      <c r="M9" s="7">
        <v>8000</v>
      </c>
      <c r="N9" s="7"/>
    </row>
    <row r="10" spans="1:14" x14ac:dyDescent="0.3">
      <c r="A10" s="7" t="s">
        <v>19</v>
      </c>
      <c r="B10" s="7"/>
      <c r="C10" s="7">
        <v>4300</v>
      </c>
      <c r="D10" s="7"/>
      <c r="E10" s="7"/>
      <c r="F10" s="7"/>
      <c r="G10" s="7"/>
      <c r="H10" s="7"/>
      <c r="I10" s="7" t="s">
        <v>43</v>
      </c>
      <c r="J10" s="7"/>
      <c r="K10" s="7">
        <v>17000</v>
      </c>
      <c r="L10" s="7" t="s">
        <v>50</v>
      </c>
      <c r="M10" s="10">
        <f>M9*15/100</f>
        <v>1200</v>
      </c>
      <c r="N10" s="7">
        <f>M9-M10</f>
        <v>6800</v>
      </c>
    </row>
    <row r="11" spans="1:14" x14ac:dyDescent="0.3">
      <c r="A11" s="7" t="s">
        <v>93</v>
      </c>
      <c r="B11" s="7"/>
      <c r="C11" s="7">
        <v>1000</v>
      </c>
      <c r="D11" s="7"/>
      <c r="E11" s="7"/>
      <c r="F11" s="7"/>
      <c r="G11" s="7"/>
      <c r="H11" s="7"/>
      <c r="I11" s="7" t="s">
        <v>71</v>
      </c>
      <c r="J11" s="7"/>
      <c r="K11" s="8">
        <v>300</v>
      </c>
      <c r="L11" s="7" t="s">
        <v>82</v>
      </c>
      <c r="M11" s="7">
        <v>4000</v>
      </c>
      <c r="N11" s="7"/>
    </row>
    <row r="12" spans="1:14" x14ac:dyDescent="0.3">
      <c r="A12" s="7" t="s">
        <v>85</v>
      </c>
      <c r="B12" s="7"/>
      <c r="C12" s="7">
        <v>750</v>
      </c>
      <c r="D12" s="7"/>
      <c r="E12" s="7"/>
      <c r="F12" s="7"/>
      <c r="G12" s="7"/>
      <c r="H12" s="7"/>
      <c r="I12" s="7" t="s">
        <v>68</v>
      </c>
      <c r="J12" s="7"/>
      <c r="K12" s="7">
        <v>24200</v>
      </c>
      <c r="L12" s="7" t="s">
        <v>50</v>
      </c>
      <c r="M12" s="10">
        <f>M11*15/100</f>
        <v>600</v>
      </c>
      <c r="N12" s="7">
        <f>M11-M12</f>
        <v>3400</v>
      </c>
    </row>
    <row r="13" spans="1:14" x14ac:dyDescent="0.3">
      <c r="A13" s="7" t="s">
        <v>98</v>
      </c>
      <c r="B13" s="7"/>
      <c r="C13" s="7">
        <f>F14-SUM(C6:C12)</f>
        <v>29000</v>
      </c>
      <c r="D13" s="7"/>
      <c r="E13" s="7"/>
      <c r="F13" s="7"/>
      <c r="G13" s="7"/>
      <c r="H13" s="7"/>
      <c r="I13" s="7"/>
      <c r="J13" s="7"/>
      <c r="K13" s="7"/>
      <c r="L13" s="7" t="s">
        <v>83</v>
      </c>
      <c r="M13" s="7">
        <v>6000</v>
      </c>
      <c r="N13" s="7"/>
    </row>
    <row r="14" spans="1:14" ht="15" thickBot="1" x14ac:dyDescent="0.35">
      <c r="A14" s="7"/>
      <c r="B14" s="7"/>
      <c r="C14" s="11">
        <f>SUM(C6:C13)</f>
        <v>74700</v>
      </c>
      <c r="D14" s="7"/>
      <c r="E14" s="7"/>
      <c r="F14" s="11">
        <f>SUM(F7:F8)</f>
        <v>74700</v>
      </c>
      <c r="G14" s="7"/>
      <c r="H14" s="7"/>
      <c r="I14" s="7"/>
      <c r="J14" s="7"/>
      <c r="K14" s="7"/>
      <c r="L14" s="7" t="s">
        <v>91</v>
      </c>
      <c r="M14" s="10">
        <f>M13*10/100</f>
        <v>600</v>
      </c>
      <c r="N14" s="7">
        <f>M13-M14</f>
        <v>5400</v>
      </c>
    </row>
    <row r="15" spans="1:14" ht="15" thickTop="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 t="s">
        <v>42</v>
      </c>
      <c r="M15" s="7">
        <v>24000</v>
      </c>
      <c r="N15" s="7"/>
    </row>
    <row r="16" spans="1:14" ht="15" thickBot="1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 t="s">
        <v>101</v>
      </c>
      <c r="M16" s="9">
        <v>1000</v>
      </c>
      <c r="N16" s="7">
        <v>23000</v>
      </c>
    </row>
    <row r="17" spans="1:14" x14ac:dyDescent="0.3">
      <c r="A17" s="7" t="s">
        <v>84</v>
      </c>
      <c r="B17" s="7"/>
      <c r="C17" s="7">
        <v>7500</v>
      </c>
      <c r="D17" s="7" t="s">
        <v>30</v>
      </c>
      <c r="E17" s="7"/>
      <c r="F17" s="7">
        <f>C13</f>
        <v>29000</v>
      </c>
      <c r="G17" s="7"/>
      <c r="H17" s="7"/>
      <c r="I17" s="7"/>
      <c r="J17" s="7"/>
      <c r="K17" s="7"/>
      <c r="L17" s="7" t="s">
        <v>89</v>
      </c>
      <c r="M17" s="7"/>
      <c r="N17" s="7">
        <v>250</v>
      </c>
    </row>
    <row r="18" spans="1:14" x14ac:dyDescent="0.3">
      <c r="A18" s="7" t="s">
        <v>86</v>
      </c>
      <c r="B18" s="7"/>
      <c r="C18" s="7">
        <v>350</v>
      </c>
      <c r="D18" s="7" t="s">
        <v>90</v>
      </c>
      <c r="E18" s="7"/>
      <c r="F18" s="7">
        <v>1150</v>
      </c>
      <c r="G18" s="7"/>
      <c r="H18" s="7"/>
      <c r="I18" s="7"/>
      <c r="J18" s="7"/>
      <c r="K18" s="7"/>
      <c r="L18" s="7" t="s">
        <v>17</v>
      </c>
      <c r="M18" s="7"/>
      <c r="N18" s="7">
        <v>23500</v>
      </c>
    </row>
    <row r="19" spans="1:14" x14ac:dyDescent="0.3">
      <c r="A19" s="7" t="s">
        <v>103</v>
      </c>
      <c r="B19" s="7"/>
      <c r="C19" s="7">
        <v>175</v>
      </c>
      <c r="D19" s="7" t="s">
        <v>67</v>
      </c>
      <c r="E19" s="7">
        <v>4500</v>
      </c>
      <c r="F19" s="7"/>
      <c r="G19" s="7"/>
      <c r="H19" s="7"/>
      <c r="I19" s="7"/>
      <c r="J19" s="7"/>
      <c r="K19" s="7"/>
      <c r="L19" s="7" t="s">
        <v>102</v>
      </c>
      <c r="M19" s="7"/>
      <c r="N19" s="7">
        <v>1500</v>
      </c>
    </row>
    <row r="20" spans="1:14" ht="15" thickBot="1" x14ac:dyDescent="0.35">
      <c r="A20" s="7" t="s">
        <v>27</v>
      </c>
      <c r="B20" s="7"/>
      <c r="C20" s="7">
        <v>2725</v>
      </c>
      <c r="D20" s="7" t="s">
        <v>97</v>
      </c>
      <c r="E20" s="10">
        <v>1500</v>
      </c>
      <c r="F20" s="7">
        <f>E19+E20</f>
        <v>6000</v>
      </c>
      <c r="G20" s="7"/>
      <c r="H20" s="7"/>
      <c r="I20" s="7"/>
      <c r="J20" s="7"/>
      <c r="K20" s="11">
        <f>SUM(K9:K12)</f>
        <v>93850</v>
      </c>
      <c r="L20" s="7"/>
      <c r="M20" s="7"/>
      <c r="N20" s="11">
        <f>SUM(N6:N19)</f>
        <v>93850</v>
      </c>
    </row>
    <row r="21" spans="1:14" ht="15" thickTop="1" x14ac:dyDescent="0.3">
      <c r="A21" s="7" t="s">
        <v>87</v>
      </c>
      <c r="B21" s="7"/>
      <c r="C21" s="7">
        <v>2800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3">
      <c r="A22" s="7" t="s">
        <v>88</v>
      </c>
      <c r="B22" s="7"/>
      <c r="C22" s="7">
        <v>1200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>
        <f>N20-K20</f>
        <v>0</v>
      </c>
    </row>
    <row r="23" spans="1:14" x14ac:dyDescent="0.3">
      <c r="A23" s="7" t="s">
        <v>65</v>
      </c>
      <c r="B23" s="7"/>
      <c r="C23" s="7">
        <v>750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x14ac:dyDescent="0.3">
      <c r="A24" s="7" t="s">
        <v>92</v>
      </c>
      <c r="B24" s="7"/>
      <c r="C24" s="7">
        <v>600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3">
      <c r="A25" s="7" t="s">
        <v>32</v>
      </c>
      <c r="B25" s="7"/>
      <c r="C25" s="7">
        <v>4000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3">
      <c r="A27" s="7" t="s">
        <v>94</v>
      </c>
      <c r="B27" s="7"/>
      <c r="C27" s="7">
        <v>1200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3">
      <c r="A28" s="7" t="s">
        <v>95</v>
      </c>
      <c r="B28" s="7"/>
      <c r="C28" s="7">
        <v>600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3">
      <c r="A29" s="7" t="s">
        <v>33</v>
      </c>
      <c r="B29" s="7"/>
      <c r="C29" s="7">
        <f>F30-SUM(C17:C28)</f>
        <v>14250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ht="15" thickBot="1" x14ac:dyDescent="0.35">
      <c r="A30" s="7"/>
      <c r="B30" s="7"/>
      <c r="C30" s="11">
        <f>SUM(C17:C29)</f>
        <v>36150</v>
      </c>
      <c r="D30" s="7"/>
      <c r="E30" s="7"/>
      <c r="F30" s="11">
        <f>SUM(F17:F20)</f>
        <v>36150</v>
      </c>
      <c r="G30" s="7"/>
      <c r="H30" s="7"/>
      <c r="I30" s="7"/>
      <c r="J30" s="7"/>
      <c r="K30" s="7"/>
      <c r="L30" s="7"/>
      <c r="M30" s="7"/>
      <c r="N30" s="7"/>
    </row>
    <row r="31" spans="1:14" ht="15" thickTop="1" x14ac:dyDescent="0.3"/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5A59A193031B4FA3AE1695977455D5" ma:contentTypeVersion="12" ma:contentTypeDescription="Create a new document." ma:contentTypeScope="" ma:versionID="a3581080d66eeb7ee11c19a3d7816b27">
  <xsd:schema xmlns:xsd="http://www.w3.org/2001/XMLSchema" xmlns:xs="http://www.w3.org/2001/XMLSchema" xmlns:p="http://schemas.microsoft.com/office/2006/metadata/properties" xmlns:ns2="eef5d95b-3b6e-445f-86bc-bd4e6d561047" xmlns:ns3="d99a907f-d3cf-4d86-a8e4-943e2be70537" targetNamespace="http://schemas.microsoft.com/office/2006/metadata/properties" ma:root="true" ma:fieldsID="9d656c8ba25cb54d205cfe53aa7371a4" ns2:_="" ns3:_="">
    <xsd:import namespace="eef5d95b-3b6e-445f-86bc-bd4e6d561047"/>
    <xsd:import namespace="d99a907f-d3cf-4d86-a8e4-943e2be705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5d95b-3b6e-445f-86bc-bd4e6d5610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a907f-d3cf-4d86-a8e4-943e2be7053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B4CFD5-4425-4111-AABA-887464A8A4B0}"/>
</file>

<file path=customXml/itemProps2.xml><?xml version="1.0" encoding="utf-8"?>
<ds:datastoreItem xmlns:ds="http://schemas.openxmlformats.org/officeDocument/2006/customXml" ds:itemID="{6E891E99-5D50-4022-99E3-AB252468BCBA}"/>
</file>

<file path=customXml/itemProps3.xml><?xml version="1.0" encoding="utf-8"?>
<ds:datastoreItem xmlns:ds="http://schemas.openxmlformats.org/officeDocument/2006/customXml" ds:itemID="{E1C6AA45-70E9-4556-B881-296883839A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Q4</vt:lpstr>
      <vt:lpstr>Q7</vt:lpstr>
      <vt:lpstr>Q8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Aarjav Hansoti</dc:creator>
  <cp:lastModifiedBy>Aarjav Hansoti</cp:lastModifiedBy>
  <dcterms:created xsi:type="dcterms:W3CDTF">2015-06-05T18:17:20Z</dcterms:created>
  <dcterms:modified xsi:type="dcterms:W3CDTF">2022-02-11T09:23:15Z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0x010100075A59A193031B4FA3AE1695977455D5</vt:lpwstr>
  </property>
</Properties>
</file>