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llege-BTECH\Third Year\SEM VI\Financial and Cost Accounting - Jasmin Bid\Excel Sheet\"/>
    </mc:Choice>
  </mc:AlternateContent>
  <xr:revisionPtr revIDLastSave="0" documentId="13_ncr:1_{F0B82807-9FF0-4F9B-85A0-663C87648A89}" xr6:coauthVersionLast="47" xr6:coauthVersionMax="47" xr10:uidLastSave="{00000000-0000-0000-0000-000000000000}"/>
  <bookViews>
    <workbookView xWindow="-120" yWindow="-120" windowWidth="20640" windowHeight="11040" activeTab="8" xr2:uid="{3B9FEE49-453B-42E4-850C-E0F18026775F}"/>
  </bookViews>
  <sheets>
    <sheet name="Q1" sheetId="1" r:id="rId1"/>
    <sheet name="Q2" sheetId="2" r:id="rId2"/>
    <sheet name="Q3" sheetId="4" r:id="rId3"/>
    <sheet name="Q4" sheetId="3" r:id="rId4"/>
    <sheet name="Q5" sheetId="5" r:id="rId5"/>
    <sheet name="Q6" sheetId="6" r:id="rId6"/>
    <sheet name="Q7" sheetId="7" r:id="rId7"/>
    <sheet name="Q8" sheetId="11" r:id="rId8"/>
    <sheet name="Q10" sheetId="8" r:id="rId9"/>
    <sheet name="Q13" sheetId="9" r:id="rId10"/>
    <sheet name="Q14" sheetId="12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5" i="7" l="1"/>
  <c r="K9" i="7"/>
  <c r="C14" i="3"/>
  <c r="G14" i="3" s="1"/>
  <c r="G24" i="3"/>
  <c r="P14" i="3"/>
  <c r="L14" i="3"/>
  <c r="L9" i="12"/>
  <c r="G23" i="9"/>
  <c r="K9" i="9" s="1"/>
  <c r="C17" i="9"/>
  <c r="G22" i="9" s="1"/>
  <c r="G29" i="9" s="1"/>
  <c r="C11" i="9"/>
  <c r="K8" i="9"/>
  <c r="C28" i="9"/>
  <c r="C13" i="9"/>
  <c r="C23" i="9"/>
  <c r="C26" i="9"/>
  <c r="C15" i="9"/>
  <c r="C14" i="9"/>
  <c r="P10" i="9"/>
  <c r="G20" i="5"/>
  <c r="C27" i="5"/>
  <c r="G28" i="5"/>
  <c r="C13" i="5"/>
  <c r="P12" i="9"/>
  <c r="G9" i="9"/>
  <c r="G18" i="9" s="1"/>
  <c r="L9" i="8"/>
  <c r="C28" i="5"/>
  <c r="C10" i="5"/>
  <c r="G10" i="5"/>
  <c r="K9" i="4"/>
  <c r="L10" i="4" s="1"/>
  <c r="L14" i="4" s="1"/>
  <c r="L9" i="9" l="1"/>
  <c r="L18" i="9" s="1"/>
  <c r="C29" i="9"/>
  <c r="C18" i="9"/>
  <c r="P18" i="9"/>
  <c r="C14" i="5"/>
  <c r="G14" i="5" l="1"/>
</calcChain>
</file>

<file path=xl/sharedStrings.xml><?xml version="1.0" encoding="utf-8"?>
<sst xmlns="http://schemas.openxmlformats.org/spreadsheetml/2006/main" count="578" uniqueCount="224">
  <si>
    <t>Particulars</t>
  </si>
  <si>
    <t>Amount</t>
  </si>
  <si>
    <t>To Opening Stock</t>
  </si>
  <si>
    <t xml:space="preserve">By Sales </t>
  </si>
  <si>
    <t>To Purchases</t>
  </si>
  <si>
    <t>Less: Return Inward</t>
  </si>
  <si>
    <t>Less: Return Outward</t>
  </si>
  <si>
    <t>By Closing Stock</t>
  </si>
  <si>
    <t>To Productive wages</t>
  </si>
  <si>
    <t>To Carriage Inward</t>
  </si>
  <si>
    <t>To Octroi charges</t>
  </si>
  <si>
    <t>To Freight Inwards</t>
  </si>
  <si>
    <t>To Factory expenses</t>
  </si>
  <si>
    <t>To Gross Profit C/d</t>
  </si>
  <si>
    <t>To Salaries</t>
  </si>
  <si>
    <t>By Gross Profit b/d</t>
  </si>
  <si>
    <t>To Sales Commission</t>
  </si>
  <si>
    <t>To Carriage Outward</t>
  </si>
  <si>
    <t>To Freight Outwards</t>
  </si>
  <si>
    <t>To Advertisement</t>
  </si>
  <si>
    <t>To Net Profit carried to Balance Sheet</t>
  </si>
  <si>
    <t>Nehru Accounts</t>
  </si>
  <si>
    <t>Trading and Profit and Loss Account for the year ended 31st December</t>
  </si>
  <si>
    <t>Dr</t>
  </si>
  <si>
    <t>Cr</t>
  </si>
  <si>
    <t>Trading Account</t>
  </si>
  <si>
    <t>Profit and Loss Account</t>
  </si>
  <si>
    <t>Sardar Patel Traders</t>
  </si>
  <si>
    <t>Trading and Profit and Loss Account for the year ended 30th September 1997</t>
  </si>
  <si>
    <t>To Factory rent and taxes</t>
  </si>
  <si>
    <t>To motive power</t>
  </si>
  <si>
    <t>To Freight</t>
  </si>
  <si>
    <t>By Gross profit b/d</t>
  </si>
  <si>
    <t>To Discount allowed</t>
  </si>
  <si>
    <t>By Commission</t>
  </si>
  <si>
    <t>To Travelling exp</t>
  </si>
  <si>
    <t>To Repairs &amp; renewals</t>
  </si>
  <si>
    <t>To Insurance Premium</t>
  </si>
  <si>
    <t>To Bad debts</t>
  </si>
  <si>
    <t>To Net Profit</t>
  </si>
  <si>
    <t>Balancesheet as on 31st Dec 1997</t>
  </si>
  <si>
    <t>Trading and Profit and Loss Account for the year ended 31th September 1997</t>
  </si>
  <si>
    <t>Liabilities</t>
  </si>
  <si>
    <t>Assets</t>
  </si>
  <si>
    <t>By Sales</t>
  </si>
  <si>
    <t>Capital A/c</t>
  </si>
  <si>
    <t>Cash in Hand</t>
  </si>
  <si>
    <t>Add: Net Profit</t>
  </si>
  <si>
    <t>Cash with Bank</t>
  </si>
  <si>
    <t>To Wages</t>
  </si>
  <si>
    <t>Machinery</t>
  </si>
  <si>
    <t>To Fuel and Power</t>
  </si>
  <si>
    <t>Sundry Creditors</t>
  </si>
  <si>
    <t>Furniture</t>
  </si>
  <si>
    <t>To Factory Rent</t>
  </si>
  <si>
    <t>Loan from Manohar</t>
  </si>
  <si>
    <t>Sundry Debtors</t>
  </si>
  <si>
    <t>Bills Payable</t>
  </si>
  <si>
    <t>Bills Receivable</t>
  </si>
  <si>
    <t>Closing Stock</t>
  </si>
  <si>
    <t>By Discount Earned</t>
  </si>
  <si>
    <t>To Discount Allowed</t>
  </si>
  <si>
    <t>By Gross Profit B/d</t>
  </si>
  <si>
    <t>To Office Expense</t>
  </si>
  <si>
    <t>To General Expense</t>
  </si>
  <si>
    <t>Net Profit Transferred to Balance Sheet</t>
  </si>
  <si>
    <t>Shri LokManya Tilak Account</t>
  </si>
  <si>
    <t>Lal Bahadur Shastri</t>
  </si>
  <si>
    <t>Less: Drawings A/c</t>
  </si>
  <si>
    <t xml:space="preserve">Building </t>
  </si>
  <si>
    <t>Less: Return outward</t>
  </si>
  <si>
    <t>Add: Net profit</t>
  </si>
  <si>
    <t>To Customs</t>
  </si>
  <si>
    <t>Loan from Bhagat Singh</t>
  </si>
  <si>
    <t>To Depreciation on Machinery</t>
  </si>
  <si>
    <t>Creditors</t>
  </si>
  <si>
    <t>Debtors</t>
  </si>
  <si>
    <t>Bank A/c</t>
  </si>
  <si>
    <t>To wages</t>
  </si>
  <si>
    <t>To Fuel A/c</t>
  </si>
  <si>
    <t>To Gross profit c/d</t>
  </si>
  <si>
    <t>To Interest</t>
  </si>
  <si>
    <t>To Printing &amp; Stationery</t>
  </si>
  <si>
    <t>By Discount Received</t>
  </si>
  <si>
    <t>To Travelling Exp A/c</t>
  </si>
  <si>
    <t>By Dividend received a/c</t>
  </si>
  <si>
    <t>To salaries A/c</t>
  </si>
  <si>
    <t>To Rent A/c</t>
  </si>
  <si>
    <t>To Sundry Expense</t>
  </si>
  <si>
    <t>To Net Profit transferred to Balance sheet</t>
  </si>
  <si>
    <t>Shri Maulana Azad Account</t>
  </si>
  <si>
    <t>Trading and Profit and Loss Account for the year ended 31th March 1997</t>
  </si>
  <si>
    <t>Less: Purchase Return</t>
  </si>
  <si>
    <t>Marfatia</t>
  </si>
  <si>
    <t>Balancesheet as on 30th June 1996</t>
  </si>
  <si>
    <t>Trading and Profit and Loss Account for the year ended 30th June 1996</t>
  </si>
  <si>
    <t>Less: Drawings A/C</t>
  </si>
  <si>
    <t>Less : Depreciation @ 10%</t>
  </si>
  <si>
    <t>Motor Car</t>
  </si>
  <si>
    <t>Less : Depreciation @ 20%</t>
  </si>
  <si>
    <t>Machiney A/c</t>
  </si>
  <si>
    <t>Salaries outstanding A/c</t>
  </si>
  <si>
    <t>Less: Prepaid wages A/c</t>
  </si>
  <si>
    <t>Prepaid wages</t>
  </si>
  <si>
    <t>To Fuel &amp; power A/c</t>
  </si>
  <si>
    <t>Commission Receivable</t>
  </si>
  <si>
    <t>Cash at Bank A/c</t>
  </si>
  <si>
    <t>Cash in hand A/c</t>
  </si>
  <si>
    <t>To Motor Car Exp</t>
  </si>
  <si>
    <t>To Carriage Outward A/c</t>
  </si>
  <si>
    <t>By Commission A/c</t>
  </si>
  <si>
    <t>To Salaries A/c</t>
  </si>
  <si>
    <t>Add: Outstanding Salaries A/c</t>
  </si>
  <si>
    <t>To Rent</t>
  </si>
  <si>
    <t>To Insurance premium</t>
  </si>
  <si>
    <t>To General Exp A/c</t>
  </si>
  <si>
    <t>To Depreciation on Furniture A/c</t>
  </si>
  <si>
    <t>To Depreciation on Motor Car A/c</t>
  </si>
  <si>
    <t>To Net Profit transferred to Balancesheet</t>
  </si>
  <si>
    <t>Trading and Profit and Loss Account for the year ended 31st March 1996</t>
  </si>
  <si>
    <t>By Sales A/c</t>
  </si>
  <si>
    <t>Less: Return Inwards</t>
  </si>
  <si>
    <t>To Purchases A/c</t>
  </si>
  <si>
    <t>To Wages A/c</t>
  </si>
  <si>
    <t>Add: Outstanding wages</t>
  </si>
  <si>
    <t>By Gross Profit C/d</t>
  </si>
  <si>
    <t>To Electricity Expenses</t>
  </si>
  <si>
    <t>By Rent</t>
  </si>
  <si>
    <t>Add: Outstanding Salaries</t>
  </si>
  <si>
    <t>Add: Rent Recievable</t>
  </si>
  <si>
    <t>To Travel Exp</t>
  </si>
  <si>
    <t>By Sundry Income</t>
  </si>
  <si>
    <t>To Insurance</t>
  </si>
  <si>
    <t>To Depreciation on Building</t>
  </si>
  <si>
    <t>To Depreciation on Furniture</t>
  </si>
  <si>
    <t>To Audit Fees</t>
  </si>
  <si>
    <t>Sameer A/c</t>
  </si>
  <si>
    <t>Balancesheet as on 31st Dec 1996</t>
  </si>
  <si>
    <t>Building</t>
  </si>
  <si>
    <t>Less: Depreciation at 2%</t>
  </si>
  <si>
    <t>Vehicle</t>
  </si>
  <si>
    <t>Bank Overdraft</t>
  </si>
  <si>
    <t>Less: Depreciation at 15%</t>
  </si>
  <si>
    <t>Outstanding Salaries</t>
  </si>
  <si>
    <t>Outstanding Wages</t>
  </si>
  <si>
    <t>Rent Recievable</t>
  </si>
  <si>
    <t>Less: return inwards</t>
  </si>
  <si>
    <t>Less: Return outwards</t>
  </si>
  <si>
    <t>Depreciation of Machinary at 10%</t>
  </si>
  <si>
    <t>To Octroi</t>
  </si>
  <si>
    <t>To Gross Profic C/d</t>
  </si>
  <si>
    <t>To salaries</t>
  </si>
  <si>
    <t>To Printing and Stationary</t>
  </si>
  <si>
    <t>By Discounts</t>
  </si>
  <si>
    <t>To Postage</t>
  </si>
  <si>
    <t>Add: Rent Receivable</t>
  </si>
  <si>
    <t>To Travelling Expense</t>
  </si>
  <si>
    <t>To bad Debts</t>
  </si>
  <si>
    <t>Written off patent ar 10%</t>
  </si>
  <si>
    <t>Depreciation of Furniture at 15%</t>
  </si>
  <si>
    <t>Depreciation of Loose Tools at 15%</t>
  </si>
  <si>
    <t>Less: Drawings</t>
  </si>
  <si>
    <t>Less: Depreciation at 10%</t>
  </si>
  <si>
    <t>Loose Tools</t>
  </si>
  <si>
    <t>Patents</t>
  </si>
  <si>
    <t>Less: written off at 10%</t>
  </si>
  <si>
    <t>Less: R.D.D.</t>
  </si>
  <si>
    <t>Prepaid Insurance</t>
  </si>
  <si>
    <t>Rent Receivable</t>
  </si>
  <si>
    <t>By Sales cash</t>
  </si>
  <si>
    <t>By Sales credit</t>
  </si>
  <si>
    <t>Less: Sales return</t>
  </si>
  <si>
    <t xml:space="preserve">By Comission Received </t>
  </si>
  <si>
    <t>To Rent,Rate and Taxes</t>
  </si>
  <si>
    <t>To Wages and Salaries</t>
  </si>
  <si>
    <t>To Carriage inward</t>
  </si>
  <si>
    <t>To Carraige Outwards</t>
  </si>
  <si>
    <t>To Travelling Expenses</t>
  </si>
  <si>
    <t>To Bad Debts</t>
  </si>
  <si>
    <t>To Sundry Expenses</t>
  </si>
  <si>
    <t>J.R.D Tata Account</t>
  </si>
  <si>
    <t>Less: J.R.D's Drawing</t>
  </si>
  <si>
    <t>Land and Building</t>
  </si>
  <si>
    <t>Bills Recievable</t>
  </si>
  <si>
    <t>Plant and Machinery</t>
  </si>
  <si>
    <t>Cash at Bank</t>
  </si>
  <si>
    <t>To Rates and Taxes</t>
  </si>
  <si>
    <t>To Power and Fuel</t>
  </si>
  <si>
    <t>Less: Depreciation 5%</t>
  </si>
  <si>
    <t>Prepaid Insuarance</t>
  </si>
  <si>
    <t>Outstanding Printing and Stationary</t>
  </si>
  <si>
    <t>Trading and Profit and Loss Account for the year ended 31st December 1997</t>
  </si>
  <si>
    <t>To Motor Car Expenses</t>
  </si>
  <si>
    <t>Loan taken</t>
  </si>
  <si>
    <t>Bills payable</t>
  </si>
  <si>
    <t>Add: Outstanding Wages</t>
  </si>
  <si>
    <t>Depreciation on plant &amp; Machinery</t>
  </si>
  <si>
    <t>Derpreciation on patents</t>
  </si>
  <si>
    <t>Less: prepaid insurance</t>
  </si>
  <si>
    <t>Add: outstanding salaries</t>
  </si>
  <si>
    <t>Outstanding salaries</t>
  </si>
  <si>
    <t>Outstanding wages</t>
  </si>
  <si>
    <t>Add: outstanding printing &amp; stationery</t>
  </si>
  <si>
    <t>Less: Drawings for personal use</t>
  </si>
  <si>
    <t>Net loss Transferred to Balance Sheet</t>
  </si>
  <si>
    <t>Less: loss from Profit &amp; loss</t>
  </si>
  <si>
    <t>Shop Furniture</t>
  </si>
  <si>
    <t>Less: Depreciation at 20%</t>
  </si>
  <si>
    <t>Motor Lorry</t>
  </si>
  <si>
    <t>Prepaid Rates and Insurance</t>
  </si>
  <si>
    <t>To Rates and Insurance</t>
  </si>
  <si>
    <t>Less: Prepaid Rates and Insurance</t>
  </si>
  <si>
    <t>To Salary</t>
  </si>
  <si>
    <t xml:space="preserve">To Depreciation on Shop Furniture </t>
  </si>
  <si>
    <t>To Depreciation on Motor Lorry</t>
  </si>
  <si>
    <t>Mr. Sundar A/c</t>
  </si>
  <si>
    <t>Furniture and Fixtures</t>
  </si>
  <si>
    <t>To Miscellaneous Expenses</t>
  </si>
  <si>
    <t>By Rent rate and Taxes</t>
  </si>
  <si>
    <t>To Postage and Telegram</t>
  </si>
  <si>
    <t>Depreciation of Plant and Machinary at 10%</t>
  </si>
  <si>
    <t>Depreciation of Furniture at 5%</t>
  </si>
  <si>
    <t>Less: Depreciation at 5%</t>
  </si>
  <si>
    <t>Less: Bad Debts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</si>
</sst>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0" borderId="0" xfId="0" applyFont="1" applyBorder="1"/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1" xfId="0" applyFont="1" applyBorder="1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Font="1" applyBorder="1"/>
    <xf numFmtId="0" fontId="0" fillId="0" borderId="0" xfId="0"/>
    <xf numFmtId="0" fontId="3" fillId="0" borderId="0" xfId="0" applyFont="1"/>
    <xf numFmtId="0" fontId="4" fillId="0" borderId="1" xfId="0" applyFont="1" applyBorder="1"/>
    <xf numFmtId="0" fontId="2" fillId="0" borderId="0" xfId="0" applyFont="1" applyBorder="1" applyAlignment="1"/>
    <xf numFmtId="0" fontId="0" fillId="0" borderId="0" xfId="0"/>
    <xf numFmtId="0" fontId="0" fillId="0" borderId="0" xfId="0" applyBorder="1"/>
    <xf numFmtId="0" fontId="1" fillId="0" borderId="0" xfId="0" applyFont="1" applyAlignment="1">
      <alignment horizontal="center"/>
    </xf>
    <xf numFmtId="0" fontId="4" fillId="0" borderId="0" xfId="0" applyFont="1" applyAlignment="1"/>
    <xf numFmtId="0" fontId="0" fillId="0" borderId="0" xfId="0"/>
    <xf numFmtId="0" fontId="0" fillId="0" borderId="1" xfId="0" applyBorder="1" applyAlignment="1"/>
    <xf numFmtId="0" fontId="3" fillId="0" borderId="1" xfId="0" applyFont="1" applyBorder="1"/>
    <xf numFmtId="0" fontId="0" fillId="0" borderId="0" xfId="0"/>
    <xf numFmtId="0" fontId="0" fillId="0" borderId="0" xfId="0" applyFont="1" applyBorder="1"/>
    <xf numFmtId="0" fontId="3" fillId="0" borderId="0" xfId="0" applyFont="1" applyBorder="1"/>
    <xf numFmtId="0" fontId="0" fillId="0" borderId="0" xfId="0" applyBorder="1"/>
    <xf numFmtId="0" fontId="2" fillId="0" borderId="0" xfId="0" applyFont="1" applyBorder="1" applyAlignment="1">
      <alignment horizontal="center"/>
    </xf>
    <xf numFmtId="0" fontId="3" fillId="0" borderId="0" xfId="0" applyFont="1" applyBorder="1"/>
    <xf numFmtId="0" fontId="0" fillId="0" borderId="0" xfId="0"/>
    <xf numFmtId="0" fontId="3" fillId="0" borderId="0" xfId="0" applyFont="1"/>
    <xf numFmtId="0" fontId="4" fillId="0" borderId="0" xfId="0" applyFont="1"/>
    <xf numFmtId="0" fontId="0" fillId="0" borderId="0" xfId="0" applyFont="1"/>
    <xf numFmtId="0" fontId="3" fillId="0" borderId="0" xfId="0" applyFont="1" applyBorder="1"/>
    <xf numFmtId="0" fontId="0" fillId="0" borderId="0" xfId="0" applyBorder="1"/>
    <xf numFmtId="0" fontId="5" fillId="0" borderId="1" xfId="0" applyFont="1" applyBorder="1"/>
    <xf numFmtId="0" fontId="0" fillId="0" borderId="0" xfId="0"/>
    <xf numFmtId="0" fontId="3" fillId="0" borderId="0" xfId="0" applyFont="1"/>
    <xf numFmtId="0" fontId="0" fillId="0" borderId="0" xfId="0" applyFont="1"/>
    <xf numFmtId="0" fontId="3" fillId="0" borderId="0" xfId="0" applyFont="1" applyBorder="1"/>
    <xf numFmtId="0" fontId="0" fillId="0" borderId="0" xfId="0" applyBorder="1"/>
    <xf numFmtId="0" fontId="0" fillId="0" borderId="1" xfId="0" applyFont="1" applyBorder="1" applyAlignment="1">
      <alignment wrapText="1"/>
    </xf>
    <xf numFmtId="0" fontId="0" fillId="0" borderId="1" xfId="0" applyFont="1" applyBorder="1" applyAlignment="1">
      <alignment horizontal="right" wrapText="1"/>
    </xf>
    <xf numFmtId="0" fontId="0" fillId="0" borderId="3" xfId="0" applyFont="1" applyBorder="1"/>
    <xf numFmtId="0" fontId="0" fillId="0" borderId="0" xfId="0" applyFont="1" applyBorder="1" applyAlignment="1">
      <alignment wrapText="1"/>
    </xf>
    <xf numFmtId="0" fontId="0" fillId="0" borderId="0" xfId="0" applyFont="1" applyBorder="1" applyAlignment="1">
      <alignment horizontal="right" wrapText="1"/>
    </xf>
    <xf numFmtId="0" fontId="0" fillId="0" borderId="1" xfId="0" applyFont="1" applyFill="1" applyBorder="1"/>
    <xf numFmtId="3" fontId="3" fillId="0" borderId="1" xfId="0" applyNumberFormat="1" applyFont="1" applyBorder="1"/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1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374C3-0A39-4949-BEE9-1073563D9B18}">
  <dimension ref="A1:G29"/>
  <sheetViews>
    <sheetView workbookViewId="0">
      <selection activeCell="A12" sqref="A12"/>
    </sheetView>
  </sheetViews>
  <sheetFormatPr defaultRowHeight="15" x14ac:dyDescent="0.25"/>
  <cols>
    <col min="1" max="1" width="20.28515625" customWidth="1"/>
    <col min="4" max="4" width="9.140625" style="2"/>
    <col min="5" max="5" width="19.7109375" customWidth="1"/>
    <col min="10" max="10" width="9.140625" customWidth="1"/>
  </cols>
  <sheetData>
    <row r="1" spans="1:7" x14ac:dyDescent="0.25">
      <c r="A1" s="48" t="s">
        <v>21</v>
      </c>
      <c r="B1" s="48"/>
      <c r="C1" s="48"/>
      <c r="D1" s="48"/>
      <c r="E1" s="48"/>
      <c r="F1" s="48"/>
      <c r="G1" s="48"/>
    </row>
    <row r="2" spans="1:7" x14ac:dyDescent="0.25">
      <c r="A2" s="2"/>
      <c r="B2" s="2"/>
      <c r="E2" s="2"/>
      <c r="F2" s="2"/>
      <c r="G2" s="2"/>
    </row>
    <row r="3" spans="1:7" x14ac:dyDescent="0.25">
      <c r="A3" s="48" t="s">
        <v>22</v>
      </c>
      <c r="B3" s="48"/>
      <c r="C3" s="48"/>
      <c r="D3" s="48"/>
      <c r="E3" s="48"/>
      <c r="F3" s="48"/>
      <c r="G3" s="48"/>
    </row>
    <row r="4" spans="1:7" s="2" customFormat="1" x14ac:dyDescent="0.25">
      <c r="A4" s="4"/>
      <c r="B4" s="4"/>
      <c r="C4" s="4"/>
      <c r="D4" s="4"/>
      <c r="E4" s="4"/>
      <c r="F4" s="4"/>
      <c r="G4" s="4"/>
    </row>
    <row r="5" spans="1:7" s="2" customFormat="1" x14ac:dyDescent="0.25">
      <c r="A5" s="3"/>
      <c r="C5" s="49" t="s">
        <v>25</v>
      </c>
      <c r="D5" s="49"/>
      <c r="E5" s="49"/>
    </row>
    <row r="6" spans="1:7" s="3" customFormat="1" x14ac:dyDescent="0.25">
      <c r="A6" s="5" t="s">
        <v>23</v>
      </c>
      <c r="B6" s="5"/>
      <c r="C6" s="5"/>
      <c r="D6" s="5"/>
      <c r="E6" s="5" t="s">
        <v>24</v>
      </c>
      <c r="F6" s="5"/>
      <c r="G6" s="5"/>
    </row>
    <row r="7" spans="1:7" x14ac:dyDescent="0.25">
      <c r="A7" s="5" t="s">
        <v>0</v>
      </c>
      <c r="B7" s="5" t="s">
        <v>1</v>
      </c>
      <c r="C7" s="5" t="s">
        <v>1</v>
      </c>
      <c r="D7" s="5"/>
      <c r="E7" s="5" t="s">
        <v>0</v>
      </c>
      <c r="F7" s="5" t="s">
        <v>1</v>
      </c>
      <c r="G7" s="5" t="s">
        <v>1</v>
      </c>
    </row>
    <row r="8" spans="1:7" x14ac:dyDescent="0.25">
      <c r="A8" s="6"/>
      <c r="B8" s="6"/>
      <c r="C8" s="6"/>
      <c r="D8" s="6"/>
      <c r="E8" s="6"/>
      <c r="F8" s="6"/>
      <c r="G8" s="6"/>
    </row>
    <row r="9" spans="1:7" x14ac:dyDescent="0.25">
      <c r="A9" s="6" t="s">
        <v>2</v>
      </c>
      <c r="B9" s="6"/>
      <c r="C9" s="6">
        <v>40000</v>
      </c>
      <c r="D9" s="6"/>
      <c r="E9" s="6" t="s">
        <v>3</v>
      </c>
      <c r="F9" s="6">
        <v>80000</v>
      </c>
      <c r="G9" s="6"/>
    </row>
    <row r="10" spans="1:7" x14ac:dyDescent="0.25">
      <c r="A10" s="6" t="s">
        <v>4</v>
      </c>
      <c r="B10" s="6">
        <v>55000</v>
      </c>
      <c r="C10" s="6"/>
      <c r="D10" s="6"/>
      <c r="E10" s="6" t="s">
        <v>5</v>
      </c>
      <c r="F10" s="6">
        <v>2000</v>
      </c>
      <c r="G10" s="6">
        <v>78000</v>
      </c>
    </row>
    <row r="11" spans="1:7" x14ac:dyDescent="0.25">
      <c r="A11" s="6" t="s">
        <v>6</v>
      </c>
      <c r="B11" s="6">
        <v>1500</v>
      </c>
      <c r="C11" s="6">
        <v>53500</v>
      </c>
      <c r="D11" s="6"/>
      <c r="E11" s="6" t="s">
        <v>7</v>
      </c>
      <c r="F11" s="6"/>
      <c r="G11" s="6">
        <v>65000</v>
      </c>
    </row>
    <row r="12" spans="1:7" x14ac:dyDescent="0.25">
      <c r="A12" s="6" t="s">
        <v>8</v>
      </c>
      <c r="B12" s="6"/>
      <c r="C12" s="6">
        <v>1000</v>
      </c>
      <c r="D12" s="6"/>
      <c r="E12" s="6"/>
      <c r="F12" s="6"/>
      <c r="G12" s="6"/>
    </row>
    <row r="13" spans="1:7" x14ac:dyDescent="0.25">
      <c r="A13" s="6" t="s">
        <v>9</v>
      </c>
      <c r="B13" s="6"/>
      <c r="C13" s="6">
        <v>800</v>
      </c>
      <c r="D13" s="6"/>
      <c r="E13" s="6"/>
      <c r="F13" s="6"/>
      <c r="G13" s="6"/>
    </row>
    <row r="14" spans="1:7" x14ac:dyDescent="0.25">
      <c r="A14" s="6" t="s">
        <v>10</v>
      </c>
      <c r="B14" s="6"/>
      <c r="C14" s="6">
        <v>750</v>
      </c>
      <c r="D14" s="6"/>
      <c r="E14" s="6"/>
      <c r="F14" s="6"/>
      <c r="G14" s="6"/>
    </row>
    <row r="15" spans="1:7" x14ac:dyDescent="0.25">
      <c r="A15" s="6" t="s">
        <v>11</v>
      </c>
      <c r="B15" s="6"/>
      <c r="C15" s="6">
        <v>1200</v>
      </c>
      <c r="D15" s="6"/>
      <c r="E15" s="6"/>
      <c r="F15" s="6"/>
      <c r="G15" s="6"/>
    </row>
    <row r="16" spans="1:7" x14ac:dyDescent="0.25">
      <c r="A16" s="6" t="s">
        <v>12</v>
      </c>
      <c r="B16" s="6"/>
      <c r="C16" s="6">
        <v>7000</v>
      </c>
      <c r="D16" s="6"/>
      <c r="E16" s="6"/>
      <c r="F16" s="6"/>
      <c r="G16" s="6"/>
    </row>
    <row r="17" spans="1:7" x14ac:dyDescent="0.25">
      <c r="A17" s="6" t="s">
        <v>13</v>
      </c>
      <c r="B17" s="6"/>
      <c r="C17" s="6">
        <v>38750</v>
      </c>
      <c r="D17" s="6"/>
      <c r="E17" s="6"/>
      <c r="F17" s="6"/>
      <c r="G17" s="6"/>
    </row>
    <row r="18" spans="1:7" x14ac:dyDescent="0.25">
      <c r="A18" s="6"/>
      <c r="B18" s="6"/>
      <c r="C18" s="5">
        <v>143000</v>
      </c>
      <c r="D18" s="5"/>
      <c r="E18" s="6"/>
      <c r="F18" s="6"/>
      <c r="G18" s="5">
        <v>143000</v>
      </c>
    </row>
    <row r="19" spans="1:7" s="2" customFormat="1" x14ac:dyDescent="0.25">
      <c r="C19" s="1"/>
      <c r="D19" s="1"/>
      <c r="G19" s="1"/>
    </row>
    <row r="20" spans="1:7" s="2" customFormat="1" x14ac:dyDescent="0.25">
      <c r="C20" s="1"/>
      <c r="D20" s="1"/>
      <c r="G20" s="1"/>
    </row>
    <row r="21" spans="1:7" s="2" customFormat="1" x14ac:dyDescent="0.25">
      <c r="C21" s="49" t="s">
        <v>26</v>
      </c>
      <c r="D21" s="49"/>
      <c r="E21" s="49"/>
      <c r="G21" s="1"/>
    </row>
    <row r="22" spans="1:7" x14ac:dyDescent="0.25">
      <c r="A22" s="6" t="s">
        <v>14</v>
      </c>
      <c r="B22" s="6"/>
      <c r="C22" s="6">
        <v>12000</v>
      </c>
      <c r="D22" s="6"/>
      <c r="E22" s="6" t="s">
        <v>15</v>
      </c>
      <c r="F22" s="6"/>
      <c r="G22" s="6">
        <v>38750</v>
      </c>
    </row>
    <row r="23" spans="1:7" x14ac:dyDescent="0.25">
      <c r="A23" s="6" t="s">
        <v>16</v>
      </c>
      <c r="B23" s="6"/>
      <c r="C23" s="6">
        <v>5000</v>
      </c>
      <c r="D23" s="6"/>
      <c r="E23" s="6"/>
      <c r="F23" s="6"/>
      <c r="G23" s="6"/>
    </row>
    <row r="24" spans="1:7" x14ac:dyDescent="0.25">
      <c r="A24" s="6" t="s">
        <v>17</v>
      </c>
      <c r="B24" s="6"/>
      <c r="C24" s="6">
        <v>1200</v>
      </c>
      <c r="D24" s="6"/>
      <c r="E24" s="6"/>
      <c r="F24" s="6"/>
      <c r="G24" s="6"/>
    </row>
    <row r="25" spans="1:7" x14ac:dyDescent="0.25">
      <c r="A25" s="6" t="s">
        <v>18</v>
      </c>
      <c r="B25" s="6"/>
      <c r="C25" s="6">
        <v>3000</v>
      </c>
      <c r="D25" s="6"/>
      <c r="E25" s="6"/>
      <c r="F25" s="6"/>
      <c r="G25" s="6"/>
    </row>
    <row r="26" spans="1:7" x14ac:dyDescent="0.25">
      <c r="A26" s="6" t="s">
        <v>19</v>
      </c>
      <c r="B26" s="6"/>
      <c r="C26" s="6">
        <v>3600</v>
      </c>
      <c r="D26" s="6"/>
      <c r="E26" s="6"/>
      <c r="F26" s="6"/>
      <c r="G26" s="6"/>
    </row>
    <row r="27" spans="1:7" ht="30" x14ac:dyDescent="0.25">
      <c r="A27" s="7" t="s">
        <v>20</v>
      </c>
      <c r="B27" s="6"/>
      <c r="C27" s="6">
        <v>13950</v>
      </c>
      <c r="D27" s="6"/>
      <c r="E27" s="6"/>
      <c r="F27" s="6"/>
      <c r="G27" s="6"/>
    </row>
    <row r="28" spans="1:7" x14ac:dyDescent="0.25">
      <c r="A28" s="6"/>
      <c r="B28" s="6"/>
      <c r="C28" s="5">
        <v>38750</v>
      </c>
      <c r="D28" s="5"/>
      <c r="E28" s="6"/>
      <c r="F28" s="6"/>
      <c r="G28" s="5">
        <v>38750</v>
      </c>
    </row>
    <row r="29" spans="1:7" x14ac:dyDescent="0.25">
      <c r="A29" s="2"/>
      <c r="B29" s="2"/>
      <c r="C29" s="2"/>
      <c r="E29" s="2"/>
      <c r="F29" s="2"/>
      <c r="G29" s="2"/>
    </row>
  </sheetData>
  <mergeCells count="4">
    <mergeCell ref="A1:G1"/>
    <mergeCell ref="A3:G3"/>
    <mergeCell ref="C5:E5"/>
    <mergeCell ref="C21:E21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1C28F-FAA6-4D21-AEE7-E4F03D8CF7D4}">
  <dimension ref="A1:P29"/>
  <sheetViews>
    <sheetView topLeftCell="A4" zoomScale="80" zoomScaleNormal="80" workbookViewId="0">
      <selection activeCell="I12" sqref="I12"/>
    </sheetView>
  </sheetViews>
  <sheetFormatPr defaultRowHeight="15" x14ac:dyDescent="0.25"/>
  <cols>
    <col min="1" max="1" width="35.28515625" style="36" customWidth="1"/>
    <col min="2" max="4" width="9.140625" style="36"/>
    <col min="5" max="5" width="34.140625" style="36" customWidth="1"/>
    <col min="6" max="9" width="9.140625" style="36"/>
    <col min="10" max="10" width="32.140625" style="36" customWidth="1"/>
    <col min="11" max="13" width="9.140625" style="36"/>
    <col min="14" max="14" width="29.42578125" style="36" customWidth="1"/>
    <col min="15" max="16384" width="9.140625" style="36"/>
  </cols>
  <sheetData>
    <row r="1" spans="1:16" x14ac:dyDescent="0.25">
      <c r="A1" s="48" t="s">
        <v>180</v>
      </c>
      <c r="B1" s="48"/>
      <c r="C1" s="48"/>
      <c r="D1" s="48"/>
      <c r="E1" s="48"/>
      <c r="F1" s="48"/>
      <c r="G1" s="48"/>
      <c r="J1" s="48" t="s">
        <v>180</v>
      </c>
      <c r="K1" s="48"/>
      <c r="L1" s="48"/>
      <c r="M1" s="48"/>
      <c r="N1" s="48"/>
      <c r="O1" s="48"/>
      <c r="P1" s="48"/>
    </row>
    <row r="3" spans="1:16" x14ac:dyDescent="0.25">
      <c r="A3" s="51" t="s">
        <v>191</v>
      </c>
      <c r="B3" s="51"/>
      <c r="C3" s="51"/>
      <c r="D3" s="51"/>
      <c r="E3" s="51"/>
      <c r="F3" s="51"/>
      <c r="G3" s="51"/>
      <c r="J3" s="51" t="s">
        <v>137</v>
      </c>
      <c r="K3" s="51"/>
      <c r="L3" s="51"/>
      <c r="M3" s="51"/>
      <c r="N3" s="51"/>
      <c r="O3" s="51"/>
      <c r="P3" s="51"/>
    </row>
    <row r="4" spans="1:16" x14ac:dyDescent="0.25">
      <c r="A4" s="31"/>
      <c r="B4" s="37"/>
      <c r="C4" s="37"/>
      <c r="D4" s="37"/>
      <c r="E4" s="37"/>
      <c r="F4" s="37"/>
      <c r="G4" s="37"/>
      <c r="J4" s="37"/>
      <c r="K4" s="37"/>
      <c r="L4" s="37"/>
      <c r="M4" s="37"/>
      <c r="N4" s="37"/>
      <c r="O4" s="37"/>
      <c r="P4" s="37"/>
    </row>
    <row r="5" spans="1:16" x14ac:dyDescent="0.25">
      <c r="A5" s="40"/>
      <c r="B5" s="27"/>
      <c r="C5" s="50" t="s">
        <v>25</v>
      </c>
      <c r="D5" s="50"/>
      <c r="E5" s="50"/>
      <c r="F5" s="39"/>
      <c r="G5" s="39"/>
      <c r="J5" s="5" t="s">
        <v>23</v>
      </c>
      <c r="K5" s="5"/>
      <c r="L5" s="5"/>
      <c r="M5" s="5"/>
      <c r="N5" s="5" t="s">
        <v>24</v>
      </c>
      <c r="O5" s="5"/>
      <c r="P5" s="5"/>
    </row>
    <row r="6" spans="1:16" x14ac:dyDescent="0.25">
      <c r="A6" s="5" t="s">
        <v>23</v>
      </c>
      <c r="B6" s="5"/>
      <c r="C6" s="5"/>
      <c r="D6" s="5"/>
      <c r="E6" s="5" t="s">
        <v>24</v>
      </c>
      <c r="F6" s="5"/>
      <c r="G6" s="5"/>
      <c r="J6" s="14" t="s">
        <v>42</v>
      </c>
      <c r="K6" s="14" t="s">
        <v>1</v>
      </c>
      <c r="L6" s="14" t="s">
        <v>1</v>
      </c>
      <c r="M6" s="14"/>
      <c r="N6" s="14" t="s">
        <v>43</v>
      </c>
      <c r="O6" s="14" t="s">
        <v>1</v>
      </c>
      <c r="P6" s="14" t="s">
        <v>1</v>
      </c>
    </row>
    <row r="7" spans="1:16" x14ac:dyDescent="0.25">
      <c r="A7" s="14" t="s">
        <v>0</v>
      </c>
      <c r="B7" s="14" t="s">
        <v>1</v>
      </c>
      <c r="C7" s="14" t="s">
        <v>1</v>
      </c>
      <c r="D7" s="14"/>
      <c r="E7" s="14" t="s">
        <v>0</v>
      </c>
      <c r="F7" s="14" t="s">
        <v>1</v>
      </c>
      <c r="G7" s="14" t="s">
        <v>1</v>
      </c>
      <c r="J7" s="11" t="s">
        <v>45</v>
      </c>
      <c r="K7" s="35">
        <v>180000</v>
      </c>
      <c r="L7" s="35"/>
      <c r="M7" s="11"/>
      <c r="N7" s="11" t="s">
        <v>182</v>
      </c>
      <c r="O7" s="11"/>
      <c r="P7" s="11">
        <v>10500</v>
      </c>
    </row>
    <row r="8" spans="1:16" x14ac:dyDescent="0.25">
      <c r="A8" s="11" t="s">
        <v>2</v>
      </c>
      <c r="B8" s="11"/>
      <c r="C8" s="11">
        <v>200000</v>
      </c>
      <c r="D8" s="11"/>
      <c r="E8" s="11" t="s">
        <v>120</v>
      </c>
      <c r="F8" s="35">
        <v>400000</v>
      </c>
      <c r="G8" s="11"/>
      <c r="J8" s="11" t="s">
        <v>181</v>
      </c>
      <c r="K8" s="35">
        <f>14450+3000</f>
        <v>17450</v>
      </c>
      <c r="L8" s="11"/>
      <c r="M8" s="11"/>
      <c r="N8" s="11" t="s">
        <v>163</v>
      </c>
      <c r="O8" s="35"/>
      <c r="P8" s="5">
        <v>25000</v>
      </c>
    </row>
    <row r="9" spans="1:16" x14ac:dyDescent="0.25">
      <c r="A9" s="11" t="s">
        <v>4</v>
      </c>
      <c r="B9" s="35">
        <v>275000</v>
      </c>
      <c r="C9" s="11"/>
      <c r="D9" s="11"/>
      <c r="E9" s="11" t="s">
        <v>146</v>
      </c>
      <c r="F9" s="35">
        <v>5000</v>
      </c>
      <c r="G9" s="5">
        <f>F8-F9</f>
        <v>395000</v>
      </c>
      <c r="J9" s="11" t="s">
        <v>205</v>
      </c>
      <c r="K9" s="35">
        <f>G23</f>
        <v>7000</v>
      </c>
      <c r="L9" s="11">
        <f>K7-K8-K9</f>
        <v>155550</v>
      </c>
      <c r="M9" s="11"/>
      <c r="N9" s="11" t="s">
        <v>164</v>
      </c>
      <c r="O9" s="35">
        <v>25000</v>
      </c>
      <c r="P9" s="5"/>
    </row>
    <row r="10" spans="1:16" x14ac:dyDescent="0.25">
      <c r="A10" s="11" t="s">
        <v>147</v>
      </c>
      <c r="B10" s="35">
        <v>4500</v>
      </c>
      <c r="C10" s="5"/>
      <c r="D10" s="11"/>
      <c r="E10" s="11" t="s">
        <v>7</v>
      </c>
      <c r="F10" s="11"/>
      <c r="G10" s="11">
        <v>130000</v>
      </c>
      <c r="J10" s="6" t="s">
        <v>193</v>
      </c>
      <c r="K10" s="6"/>
      <c r="L10" s="6">
        <v>150000</v>
      </c>
      <c r="M10" s="11"/>
      <c r="N10" s="11" t="s">
        <v>142</v>
      </c>
      <c r="O10" s="35">
        <v>3750</v>
      </c>
      <c r="P10" s="5">
        <f>O9-O10</f>
        <v>21250</v>
      </c>
    </row>
    <row r="11" spans="1:16" x14ac:dyDescent="0.25">
      <c r="A11" s="11" t="s">
        <v>203</v>
      </c>
      <c r="B11" s="35">
        <v>3000</v>
      </c>
      <c r="C11" s="5">
        <f>B9-B10-B11</f>
        <v>267500</v>
      </c>
      <c r="D11" s="11"/>
      <c r="E11" s="11"/>
      <c r="F11" s="11"/>
      <c r="G11" s="11"/>
      <c r="J11" s="11" t="s">
        <v>52</v>
      </c>
      <c r="K11" s="35"/>
      <c r="L11" s="11">
        <v>140000</v>
      </c>
      <c r="M11" s="11"/>
      <c r="N11" s="11" t="s">
        <v>184</v>
      </c>
      <c r="O11" s="35">
        <v>100000</v>
      </c>
      <c r="P11" s="5"/>
    </row>
    <row r="12" spans="1:16" x14ac:dyDescent="0.25">
      <c r="A12" s="11" t="s">
        <v>49</v>
      </c>
      <c r="B12" s="35">
        <v>19000</v>
      </c>
      <c r="C12" s="11"/>
      <c r="D12" s="11"/>
      <c r="E12" s="11"/>
      <c r="F12" s="11"/>
      <c r="G12" s="11"/>
      <c r="J12" s="11" t="s">
        <v>190</v>
      </c>
      <c r="K12" s="11"/>
      <c r="L12" s="5">
        <v>500</v>
      </c>
      <c r="M12" s="11"/>
      <c r="N12" s="11" t="s">
        <v>188</v>
      </c>
      <c r="O12" s="35">
        <v>5000</v>
      </c>
      <c r="P12" s="5">
        <f>O11-O12</f>
        <v>95000</v>
      </c>
    </row>
    <row r="13" spans="1:16" x14ac:dyDescent="0.25">
      <c r="A13" s="11" t="s">
        <v>195</v>
      </c>
      <c r="B13" s="11">
        <v>1000</v>
      </c>
      <c r="C13" s="11">
        <f>B12+B13</f>
        <v>20000</v>
      </c>
      <c r="D13" s="11"/>
      <c r="E13" s="11"/>
      <c r="F13" s="11"/>
      <c r="G13" s="11"/>
      <c r="J13" s="11" t="s">
        <v>194</v>
      </c>
      <c r="K13" s="11"/>
      <c r="L13" s="11">
        <v>60000</v>
      </c>
      <c r="M13" s="11"/>
      <c r="N13" s="11" t="s">
        <v>183</v>
      </c>
      <c r="O13" s="35"/>
      <c r="P13" s="11">
        <v>25000</v>
      </c>
    </row>
    <row r="14" spans="1:16" x14ac:dyDescent="0.25">
      <c r="A14" s="11" t="s">
        <v>196</v>
      </c>
      <c r="B14" s="11"/>
      <c r="C14" s="11">
        <f>100000*5%</f>
        <v>5000</v>
      </c>
      <c r="D14" s="11"/>
      <c r="E14" s="11"/>
      <c r="F14" s="11"/>
      <c r="G14" s="11"/>
      <c r="J14" s="11" t="s">
        <v>200</v>
      </c>
      <c r="K14" s="11"/>
      <c r="L14" s="11">
        <v>2500</v>
      </c>
      <c r="M14" s="11"/>
      <c r="N14" s="11" t="s">
        <v>185</v>
      </c>
      <c r="O14" s="35"/>
      <c r="P14" s="5">
        <v>77550</v>
      </c>
    </row>
    <row r="15" spans="1:16" x14ac:dyDescent="0.25">
      <c r="A15" s="11" t="s">
        <v>197</v>
      </c>
      <c r="B15" s="11"/>
      <c r="C15" s="11">
        <f>25000*15%</f>
        <v>3750</v>
      </c>
      <c r="D15" s="11"/>
      <c r="E15" s="11"/>
      <c r="F15" s="11"/>
      <c r="G15" s="11"/>
      <c r="J15" s="11" t="s">
        <v>201</v>
      </c>
      <c r="K15" s="11"/>
      <c r="L15" s="11">
        <v>1000</v>
      </c>
      <c r="M15" s="11"/>
      <c r="N15" s="11" t="s">
        <v>7</v>
      </c>
      <c r="O15" s="11"/>
      <c r="P15" s="11">
        <v>130000</v>
      </c>
    </row>
    <row r="16" spans="1:16" x14ac:dyDescent="0.25">
      <c r="A16" s="11" t="s">
        <v>187</v>
      </c>
      <c r="B16" s="11"/>
      <c r="C16" s="11">
        <v>3500</v>
      </c>
      <c r="D16" s="11"/>
      <c r="E16" s="11"/>
      <c r="F16" s="11"/>
      <c r="G16" s="11"/>
      <c r="J16" s="11"/>
      <c r="K16" s="11"/>
      <c r="L16" s="11"/>
      <c r="M16" s="11"/>
      <c r="N16" s="11" t="s">
        <v>56</v>
      </c>
      <c r="O16" s="6"/>
      <c r="P16" s="35">
        <v>125000</v>
      </c>
    </row>
    <row r="17" spans="1:16" x14ac:dyDescent="0.25">
      <c r="A17" s="11" t="s">
        <v>150</v>
      </c>
      <c r="B17" s="11"/>
      <c r="C17" s="11">
        <f>525000-499750</f>
        <v>25250</v>
      </c>
      <c r="D17" s="11"/>
      <c r="E17" s="11"/>
      <c r="F17" s="11"/>
      <c r="G17" s="11"/>
      <c r="J17" s="11"/>
      <c r="K17" s="11"/>
      <c r="L17" s="11"/>
      <c r="M17" s="11"/>
      <c r="N17" s="11" t="s">
        <v>189</v>
      </c>
      <c r="O17" s="11"/>
      <c r="P17" s="11">
        <v>250</v>
      </c>
    </row>
    <row r="18" spans="1:16" x14ac:dyDescent="0.25">
      <c r="A18" s="11"/>
      <c r="B18" s="11"/>
      <c r="C18" s="5">
        <f>SUM(C8:C17)</f>
        <v>525000</v>
      </c>
      <c r="D18" s="5"/>
      <c r="E18" s="5"/>
      <c r="F18" s="5"/>
      <c r="G18" s="5">
        <f>SUM(G8:G17)</f>
        <v>525000</v>
      </c>
      <c r="J18" s="11"/>
      <c r="K18" s="11"/>
      <c r="L18" s="5">
        <f>SUM(L7:L17)</f>
        <v>509550</v>
      </c>
      <c r="M18" s="5"/>
      <c r="N18" s="5"/>
      <c r="O18" s="5"/>
      <c r="P18" s="5">
        <f>SUM(P7:P17)</f>
        <v>509550</v>
      </c>
    </row>
    <row r="19" spans="1:16" x14ac:dyDescent="0.25">
      <c r="A19" s="38"/>
      <c r="B19" s="38"/>
      <c r="C19" s="38"/>
      <c r="D19" s="38"/>
      <c r="E19" s="38"/>
      <c r="F19" s="38"/>
      <c r="G19" s="38"/>
      <c r="J19" s="38"/>
      <c r="K19" s="38"/>
      <c r="L19" s="38"/>
      <c r="M19" s="38"/>
      <c r="N19" s="38"/>
      <c r="O19" s="38"/>
      <c r="P19" s="38"/>
    </row>
    <row r="20" spans="1:16" x14ac:dyDescent="0.25">
      <c r="A20" s="38"/>
      <c r="B20" s="38"/>
      <c r="C20" s="38"/>
      <c r="D20" s="38"/>
      <c r="E20" s="38"/>
      <c r="F20" s="38"/>
      <c r="G20" s="38"/>
    </row>
    <row r="21" spans="1:16" x14ac:dyDescent="0.25">
      <c r="A21" s="38"/>
      <c r="B21" s="38"/>
      <c r="C21" s="50" t="s">
        <v>26</v>
      </c>
      <c r="D21" s="50"/>
      <c r="E21" s="50"/>
      <c r="F21" s="38"/>
      <c r="G21" s="38"/>
    </row>
    <row r="22" spans="1:16" x14ac:dyDescent="0.25">
      <c r="A22" s="11" t="s">
        <v>14</v>
      </c>
      <c r="B22" s="35">
        <v>17500</v>
      </c>
      <c r="C22" s="11"/>
      <c r="D22" s="11"/>
      <c r="E22" s="11" t="s">
        <v>62</v>
      </c>
      <c r="F22" s="11"/>
      <c r="G22" s="11">
        <f>C17</f>
        <v>25250</v>
      </c>
    </row>
    <row r="23" spans="1:16" x14ac:dyDescent="0.25">
      <c r="A23" s="11" t="s">
        <v>199</v>
      </c>
      <c r="B23" s="11">
        <v>2500</v>
      </c>
      <c r="C23" s="11">
        <f>B22+B23</f>
        <v>20000</v>
      </c>
      <c r="D23" s="11"/>
      <c r="E23" s="11" t="s">
        <v>204</v>
      </c>
      <c r="F23" s="11"/>
      <c r="G23" s="11">
        <f>32250-25250</f>
        <v>7000</v>
      </c>
    </row>
    <row r="24" spans="1:16" x14ac:dyDescent="0.25">
      <c r="A24" s="11" t="s">
        <v>186</v>
      </c>
      <c r="B24" s="11"/>
      <c r="C24" s="11">
        <v>7000</v>
      </c>
      <c r="D24" s="11"/>
      <c r="E24" s="6"/>
      <c r="F24" s="6"/>
      <c r="G24" s="6"/>
    </row>
    <row r="25" spans="1:16" x14ac:dyDescent="0.25">
      <c r="A25" s="11" t="s">
        <v>132</v>
      </c>
      <c r="B25" s="11">
        <v>3000</v>
      </c>
      <c r="C25" s="11"/>
      <c r="D25" s="11"/>
      <c r="E25" s="11"/>
      <c r="F25" s="11"/>
      <c r="G25" s="11"/>
    </row>
    <row r="26" spans="1:16" x14ac:dyDescent="0.25">
      <c r="A26" s="46" t="s">
        <v>198</v>
      </c>
      <c r="B26" s="46">
        <v>250</v>
      </c>
      <c r="C26" s="6">
        <f>B25-B26</f>
        <v>2750</v>
      </c>
      <c r="D26" s="11"/>
      <c r="E26" s="11"/>
      <c r="F26" s="11"/>
      <c r="G26" s="11"/>
    </row>
    <row r="27" spans="1:16" x14ac:dyDescent="0.25">
      <c r="A27" s="11" t="s">
        <v>152</v>
      </c>
      <c r="B27" s="11">
        <v>2000</v>
      </c>
      <c r="C27" s="11"/>
      <c r="D27" s="11"/>
      <c r="E27" s="11"/>
      <c r="F27" s="11"/>
      <c r="G27" s="11"/>
    </row>
    <row r="28" spans="1:16" x14ac:dyDescent="0.25">
      <c r="A28" s="11" t="s">
        <v>202</v>
      </c>
      <c r="B28" s="11">
        <v>500</v>
      </c>
      <c r="C28" s="11">
        <f>B27+B28</f>
        <v>2500</v>
      </c>
      <c r="D28" s="11"/>
      <c r="E28" s="11"/>
      <c r="F28" s="11"/>
      <c r="G28" s="11"/>
    </row>
    <row r="29" spans="1:16" x14ac:dyDescent="0.25">
      <c r="A29" s="11"/>
      <c r="B29" s="11"/>
      <c r="C29" s="5">
        <f>SUM(C22:C28)</f>
        <v>32250</v>
      </c>
      <c r="D29" s="5"/>
      <c r="E29" s="5"/>
      <c r="F29" s="5"/>
      <c r="G29" s="5">
        <f>SUM(G22:G28)</f>
        <v>32250</v>
      </c>
    </row>
  </sheetData>
  <mergeCells count="6">
    <mergeCell ref="A3:G3"/>
    <mergeCell ref="J3:P3"/>
    <mergeCell ref="C5:E5"/>
    <mergeCell ref="C21:E21"/>
    <mergeCell ref="A1:G1"/>
    <mergeCell ref="J1:P1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3EBFA-37ED-4BCD-9769-0AEA2E148623}">
  <dimension ref="A3:P32"/>
  <sheetViews>
    <sheetView topLeftCell="A4" workbookViewId="0">
      <selection activeCell="A9" sqref="A9"/>
    </sheetView>
  </sheetViews>
  <sheetFormatPr defaultRowHeight="15" x14ac:dyDescent="0.25"/>
  <cols>
    <col min="1" max="1" width="35.28515625" style="36" customWidth="1"/>
    <col min="2" max="4" width="9.140625" style="36"/>
    <col min="5" max="5" width="20.140625" style="36" customWidth="1"/>
    <col min="6" max="9" width="9.140625" style="36"/>
    <col min="10" max="10" width="18" style="36" customWidth="1"/>
    <col min="11" max="13" width="9.140625" style="36"/>
    <col min="14" max="14" width="23.7109375" style="36" customWidth="1"/>
    <col min="15" max="16384" width="9.140625" style="36"/>
  </cols>
  <sheetData>
    <row r="3" spans="1:16" x14ac:dyDescent="0.25">
      <c r="A3" s="51" t="s">
        <v>119</v>
      </c>
      <c r="B3" s="51"/>
      <c r="C3" s="51"/>
      <c r="D3" s="51"/>
      <c r="E3" s="51"/>
      <c r="F3" s="51"/>
      <c r="G3" s="51"/>
      <c r="J3" s="51" t="s">
        <v>137</v>
      </c>
      <c r="K3" s="51"/>
      <c r="L3" s="51"/>
      <c r="M3" s="51"/>
      <c r="N3" s="51"/>
      <c r="O3" s="51"/>
      <c r="P3" s="51"/>
    </row>
    <row r="4" spans="1:16" x14ac:dyDescent="0.25">
      <c r="A4" s="31"/>
      <c r="B4" s="37"/>
      <c r="C4" s="37"/>
      <c r="D4" s="37"/>
      <c r="E4" s="37"/>
      <c r="F4" s="37"/>
      <c r="G4" s="37"/>
      <c r="J4" s="37"/>
      <c r="K4" s="37"/>
      <c r="L4" s="37"/>
      <c r="M4" s="37"/>
      <c r="N4" s="37"/>
      <c r="O4" s="37"/>
      <c r="P4" s="37"/>
    </row>
    <row r="5" spans="1:16" x14ac:dyDescent="0.25">
      <c r="A5" s="40"/>
      <c r="B5" s="27"/>
      <c r="C5" s="50" t="s">
        <v>25</v>
      </c>
      <c r="D5" s="50"/>
      <c r="E5" s="50"/>
      <c r="F5" s="39"/>
      <c r="G5" s="39"/>
      <c r="J5" s="5" t="s">
        <v>23</v>
      </c>
      <c r="K5" s="5"/>
      <c r="L5" s="5"/>
      <c r="M5" s="5"/>
      <c r="N5" s="5" t="s">
        <v>24</v>
      </c>
      <c r="O5" s="5"/>
      <c r="P5" s="5"/>
    </row>
    <row r="6" spans="1:16" x14ac:dyDescent="0.25">
      <c r="A6" s="5" t="s">
        <v>23</v>
      </c>
      <c r="B6" s="5"/>
      <c r="C6" s="5"/>
      <c r="D6" s="5"/>
      <c r="E6" s="5" t="s">
        <v>24</v>
      </c>
      <c r="F6" s="5"/>
      <c r="G6" s="5"/>
      <c r="J6" s="14" t="s">
        <v>42</v>
      </c>
      <c r="K6" s="14" t="s">
        <v>1</v>
      </c>
      <c r="L6" s="14" t="s">
        <v>1</v>
      </c>
      <c r="M6" s="14"/>
      <c r="N6" s="14" t="s">
        <v>43</v>
      </c>
      <c r="O6" s="14" t="s">
        <v>1</v>
      </c>
      <c r="P6" s="14" t="s">
        <v>1</v>
      </c>
    </row>
    <row r="7" spans="1:16" x14ac:dyDescent="0.25">
      <c r="A7" s="14" t="s">
        <v>0</v>
      </c>
      <c r="B7" s="14" t="s">
        <v>1</v>
      </c>
      <c r="C7" s="14" t="s">
        <v>1</v>
      </c>
      <c r="D7" s="14"/>
      <c r="E7" s="14" t="s">
        <v>0</v>
      </c>
      <c r="F7" s="14" t="s">
        <v>1</v>
      </c>
      <c r="G7" s="14" t="s">
        <v>1</v>
      </c>
      <c r="J7" s="5" t="s">
        <v>45</v>
      </c>
      <c r="K7" s="35">
        <v>43100</v>
      </c>
      <c r="L7" s="11"/>
      <c r="M7" s="11"/>
      <c r="N7" s="11" t="s">
        <v>138</v>
      </c>
      <c r="O7" s="11"/>
      <c r="P7" s="11">
        <v>21000</v>
      </c>
    </row>
    <row r="8" spans="1:16" x14ac:dyDescent="0.25">
      <c r="A8" s="5" t="s">
        <v>2</v>
      </c>
      <c r="B8" s="11"/>
      <c r="C8" s="11">
        <v>40500</v>
      </c>
      <c r="D8" s="11"/>
      <c r="E8" s="5" t="s">
        <v>120</v>
      </c>
      <c r="F8" s="35"/>
      <c r="G8" s="35">
        <v>240000</v>
      </c>
      <c r="J8" s="5" t="s">
        <v>161</v>
      </c>
      <c r="K8" s="35">
        <v>18000</v>
      </c>
      <c r="L8" s="11"/>
      <c r="M8" s="11"/>
      <c r="N8" s="5" t="s">
        <v>184</v>
      </c>
      <c r="O8" s="35">
        <v>10000</v>
      </c>
      <c r="P8" s="11"/>
    </row>
    <row r="9" spans="1:16" x14ac:dyDescent="0.25">
      <c r="A9" s="11" t="s">
        <v>9</v>
      </c>
      <c r="B9" s="11"/>
      <c r="C9" s="11">
        <v>750</v>
      </c>
      <c r="D9" s="11"/>
      <c r="E9" s="11" t="s">
        <v>146</v>
      </c>
      <c r="F9" s="35">
        <v>1800</v>
      </c>
      <c r="G9" s="5">
        <v>51200</v>
      </c>
      <c r="J9" s="11" t="s">
        <v>47</v>
      </c>
      <c r="K9" s="35">
        <v>14250</v>
      </c>
      <c r="L9" s="5">
        <f>K7-K8+K9</f>
        <v>39350</v>
      </c>
      <c r="M9" s="11"/>
      <c r="N9" s="5" t="s">
        <v>162</v>
      </c>
      <c r="O9" s="35">
        <v>1000</v>
      </c>
      <c r="P9" s="5">
        <v>9000</v>
      </c>
    </row>
    <row r="10" spans="1:16" x14ac:dyDescent="0.25">
      <c r="A10" s="5" t="s">
        <v>4</v>
      </c>
      <c r="B10" s="35"/>
      <c r="C10" s="35">
        <v>1428000</v>
      </c>
      <c r="D10" s="11"/>
      <c r="E10" s="5" t="s">
        <v>7</v>
      </c>
      <c r="F10" s="11"/>
      <c r="G10" s="11">
        <v>38200</v>
      </c>
      <c r="J10" s="5" t="s">
        <v>75</v>
      </c>
      <c r="K10" s="11"/>
      <c r="L10" s="11">
        <v>17000</v>
      </c>
      <c r="M10" s="11"/>
      <c r="N10" s="5" t="s">
        <v>216</v>
      </c>
      <c r="O10" s="35">
        <v>8000</v>
      </c>
      <c r="P10" s="5"/>
    </row>
    <row r="11" spans="1:16" x14ac:dyDescent="0.25">
      <c r="A11" s="5" t="s">
        <v>174</v>
      </c>
      <c r="B11" s="11"/>
      <c r="C11" s="11">
        <v>27300</v>
      </c>
      <c r="D11" s="11"/>
      <c r="E11" s="5" t="s">
        <v>34</v>
      </c>
      <c r="F11" s="11"/>
      <c r="G11" s="11">
        <v>1000</v>
      </c>
      <c r="J11" s="11" t="s">
        <v>144</v>
      </c>
      <c r="K11" s="11"/>
      <c r="L11" s="11">
        <v>300</v>
      </c>
      <c r="M11" s="11"/>
      <c r="N11" s="5" t="s">
        <v>222</v>
      </c>
      <c r="O11" s="35">
        <v>1200</v>
      </c>
      <c r="P11" s="5">
        <v>6800</v>
      </c>
    </row>
    <row r="12" spans="1:16" x14ac:dyDescent="0.25">
      <c r="A12" s="5" t="s">
        <v>220</v>
      </c>
      <c r="B12" s="11"/>
      <c r="C12" s="11">
        <v>1000</v>
      </c>
      <c r="D12" s="11"/>
      <c r="E12" s="11"/>
      <c r="F12" s="11"/>
      <c r="G12" s="11"/>
      <c r="J12" s="11" t="s">
        <v>141</v>
      </c>
      <c r="K12" s="11"/>
      <c r="L12" s="11">
        <v>24200</v>
      </c>
      <c r="M12" s="11"/>
      <c r="N12" s="5" t="s">
        <v>46</v>
      </c>
      <c r="O12" s="35"/>
      <c r="P12" s="5"/>
    </row>
    <row r="13" spans="1:16" x14ac:dyDescent="0.25">
      <c r="A13" s="11" t="s">
        <v>149</v>
      </c>
      <c r="B13" s="11"/>
      <c r="C13" s="11">
        <v>750</v>
      </c>
      <c r="D13" s="11"/>
      <c r="E13" s="11"/>
      <c r="F13" s="11"/>
      <c r="G13" s="11"/>
      <c r="J13" s="6"/>
      <c r="K13" s="6"/>
      <c r="L13" s="6"/>
      <c r="M13" s="11"/>
      <c r="N13" s="5" t="s">
        <v>185</v>
      </c>
      <c r="O13" s="35"/>
      <c r="P13" s="5">
        <v>77550</v>
      </c>
    </row>
    <row r="14" spans="1:16" x14ac:dyDescent="0.25">
      <c r="A14" s="11" t="s">
        <v>150</v>
      </c>
      <c r="B14" s="11"/>
      <c r="C14" s="11">
        <v>29000</v>
      </c>
      <c r="D14" s="11"/>
      <c r="E14" s="11"/>
      <c r="F14" s="11"/>
      <c r="G14" s="11"/>
      <c r="J14" s="11"/>
      <c r="K14" s="11"/>
      <c r="L14" s="11"/>
      <c r="M14" s="11"/>
      <c r="N14" s="11" t="s">
        <v>163</v>
      </c>
      <c r="O14" s="35">
        <v>4000</v>
      </c>
      <c r="P14" s="5"/>
    </row>
    <row r="15" spans="1:16" x14ac:dyDescent="0.25">
      <c r="A15" s="11"/>
      <c r="B15" s="11"/>
      <c r="C15" s="5">
        <v>74700</v>
      </c>
      <c r="D15" s="5"/>
      <c r="E15" s="5"/>
      <c r="F15" s="5"/>
      <c r="G15" s="5">
        <v>74700</v>
      </c>
      <c r="J15" s="11"/>
      <c r="K15" s="11"/>
      <c r="L15" s="11"/>
      <c r="M15" s="11"/>
      <c r="N15" s="11" t="s">
        <v>142</v>
      </c>
      <c r="O15" s="35">
        <v>600</v>
      </c>
      <c r="P15" s="5">
        <v>3400</v>
      </c>
    </row>
    <row r="16" spans="1:16" x14ac:dyDescent="0.25">
      <c r="A16" s="38"/>
      <c r="B16" s="38"/>
      <c r="C16" s="38"/>
      <c r="D16" s="38"/>
      <c r="E16" s="38"/>
      <c r="F16" s="38"/>
      <c r="G16" s="38"/>
      <c r="J16" s="11"/>
      <c r="K16" s="11"/>
      <c r="L16" s="11"/>
      <c r="M16" s="11"/>
      <c r="N16" s="11" t="s">
        <v>164</v>
      </c>
      <c r="O16" s="35">
        <v>6000</v>
      </c>
      <c r="P16" s="5"/>
    </row>
    <row r="17" spans="1:16" x14ac:dyDescent="0.25">
      <c r="A17" s="38"/>
      <c r="B17" s="38"/>
      <c r="C17" s="38"/>
      <c r="D17" s="38"/>
      <c r="E17" s="38"/>
      <c r="F17" s="38"/>
      <c r="G17" s="38"/>
      <c r="J17" s="11"/>
      <c r="K17" s="11"/>
      <c r="L17" s="11"/>
      <c r="M17" s="11"/>
      <c r="N17" s="11" t="s">
        <v>165</v>
      </c>
      <c r="O17" s="35">
        <v>600</v>
      </c>
      <c r="P17" s="5">
        <v>5400</v>
      </c>
    </row>
    <row r="18" spans="1:16" x14ac:dyDescent="0.25">
      <c r="A18" s="38"/>
      <c r="B18" s="38"/>
      <c r="C18" s="50" t="s">
        <v>26</v>
      </c>
      <c r="D18" s="50"/>
      <c r="E18" s="50"/>
      <c r="F18" s="38"/>
      <c r="G18" s="38"/>
      <c r="J18" s="11"/>
      <c r="K18" s="11"/>
      <c r="L18" s="11"/>
      <c r="M18" s="11"/>
      <c r="N18" s="5" t="s">
        <v>56</v>
      </c>
      <c r="O18" s="35">
        <v>24000</v>
      </c>
      <c r="P18" s="5"/>
    </row>
    <row r="19" spans="1:16" x14ac:dyDescent="0.25">
      <c r="A19" s="11" t="s">
        <v>151</v>
      </c>
      <c r="B19" s="11"/>
      <c r="C19" s="11">
        <v>7500</v>
      </c>
      <c r="D19" s="11"/>
      <c r="E19" s="11" t="s">
        <v>62</v>
      </c>
      <c r="F19" s="11"/>
      <c r="G19" s="11">
        <v>29000</v>
      </c>
      <c r="J19" s="11"/>
      <c r="K19" s="11"/>
      <c r="L19" s="11"/>
      <c r="M19" s="11"/>
      <c r="N19" s="5" t="s">
        <v>223</v>
      </c>
      <c r="O19" s="35">
        <v>1200</v>
      </c>
      <c r="P19" s="5"/>
    </row>
    <row r="20" spans="1:16" x14ac:dyDescent="0.25">
      <c r="A20" s="11" t="s">
        <v>152</v>
      </c>
      <c r="B20" s="11"/>
      <c r="C20" s="11">
        <v>350</v>
      </c>
      <c r="D20" s="11"/>
      <c r="E20" s="11" t="s">
        <v>153</v>
      </c>
      <c r="F20" s="11"/>
      <c r="G20" s="11">
        <v>1150</v>
      </c>
      <c r="J20" s="11"/>
      <c r="K20" s="11"/>
      <c r="L20" s="11"/>
      <c r="M20" s="11"/>
      <c r="N20" s="5" t="s">
        <v>166</v>
      </c>
      <c r="O20" s="35">
        <v>1000</v>
      </c>
      <c r="P20" s="5">
        <v>23000</v>
      </c>
    </row>
    <row r="21" spans="1:16" x14ac:dyDescent="0.25">
      <c r="A21" s="5" t="s">
        <v>219</v>
      </c>
      <c r="B21" s="11"/>
      <c r="C21" s="11">
        <v>1200</v>
      </c>
      <c r="D21" s="11"/>
      <c r="E21" s="5" t="s">
        <v>218</v>
      </c>
      <c r="F21" s="11"/>
      <c r="G21" s="11">
        <v>9300</v>
      </c>
      <c r="J21" s="11"/>
      <c r="K21" s="11"/>
      <c r="L21" s="11"/>
      <c r="M21" s="11"/>
      <c r="N21" s="11" t="s">
        <v>167</v>
      </c>
      <c r="O21" s="11"/>
      <c r="P21" s="11">
        <v>250</v>
      </c>
    </row>
    <row r="22" spans="1:16" x14ac:dyDescent="0.25">
      <c r="A22" s="11" t="s">
        <v>63</v>
      </c>
      <c r="B22" s="11"/>
      <c r="C22" s="11">
        <v>2725</v>
      </c>
      <c r="D22" s="11"/>
      <c r="E22" s="11" t="s">
        <v>155</v>
      </c>
      <c r="F22" s="11">
        <v>1500</v>
      </c>
      <c r="G22" s="11">
        <v>6000</v>
      </c>
      <c r="J22" s="11"/>
      <c r="K22" s="11"/>
      <c r="L22" s="5"/>
      <c r="M22" s="5"/>
      <c r="N22" s="11" t="s">
        <v>59</v>
      </c>
      <c r="O22" s="11"/>
      <c r="P22" s="11">
        <v>23500</v>
      </c>
    </row>
    <row r="23" spans="1:16" x14ac:dyDescent="0.25">
      <c r="A23" s="5" t="s">
        <v>217</v>
      </c>
      <c r="B23" s="11"/>
      <c r="C23" s="11">
        <v>600</v>
      </c>
      <c r="D23" s="11"/>
      <c r="E23" s="11"/>
      <c r="F23" s="11"/>
      <c r="G23" s="11"/>
      <c r="J23" s="11"/>
      <c r="K23" s="11"/>
      <c r="L23" s="11"/>
      <c r="M23" s="11"/>
      <c r="N23" s="11" t="s">
        <v>168</v>
      </c>
      <c r="O23" s="11"/>
      <c r="P23" s="11">
        <v>1500</v>
      </c>
    </row>
    <row r="24" spans="1:16" x14ac:dyDescent="0.25">
      <c r="A24" s="11" t="s">
        <v>156</v>
      </c>
      <c r="B24" s="11"/>
      <c r="C24" s="11">
        <v>2800</v>
      </c>
      <c r="D24" s="11"/>
      <c r="E24" s="11"/>
      <c r="F24" s="11"/>
      <c r="G24" s="11"/>
      <c r="J24" s="11"/>
      <c r="K24" s="11"/>
      <c r="L24" s="5">
        <v>93850</v>
      </c>
      <c r="M24" s="5"/>
      <c r="N24" s="5"/>
      <c r="O24" s="5"/>
      <c r="P24" s="5">
        <v>93850</v>
      </c>
    </row>
    <row r="25" spans="1:16" x14ac:dyDescent="0.25">
      <c r="A25" s="5" t="s">
        <v>178</v>
      </c>
      <c r="B25" s="11"/>
      <c r="C25" s="11">
        <v>800</v>
      </c>
      <c r="D25" s="11"/>
      <c r="E25" s="11"/>
      <c r="F25" s="11"/>
      <c r="G25" s="11"/>
      <c r="N25" s="38"/>
      <c r="O25" s="38"/>
      <c r="P25" s="38"/>
    </row>
    <row r="26" spans="1:16" x14ac:dyDescent="0.25">
      <c r="A26" s="11" t="s">
        <v>132</v>
      </c>
      <c r="B26" s="11"/>
      <c r="C26" s="11">
        <v>750</v>
      </c>
      <c r="D26" s="11"/>
      <c r="E26" s="11"/>
      <c r="F26" s="11"/>
      <c r="G26" s="11"/>
    </row>
    <row r="27" spans="1:16" x14ac:dyDescent="0.25">
      <c r="A27" s="11" t="s">
        <v>158</v>
      </c>
      <c r="B27" s="11"/>
      <c r="C27" s="11">
        <v>600</v>
      </c>
      <c r="D27" s="11"/>
      <c r="E27" s="11"/>
      <c r="F27" s="11"/>
      <c r="G27" s="11"/>
    </row>
    <row r="28" spans="1:16" x14ac:dyDescent="0.25">
      <c r="A28" s="11" t="s">
        <v>19</v>
      </c>
      <c r="B28" s="11"/>
      <c r="C28" s="11">
        <v>4000</v>
      </c>
      <c r="D28" s="11"/>
      <c r="E28" s="11"/>
      <c r="F28" s="11"/>
      <c r="G28" s="11"/>
    </row>
    <row r="29" spans="1:16" x14ac:dyDescent="0.25">
      <c r="A29" s="5" t="s">
        <v>221</v>
      </c>
      <c r="B29" s="11"/>
      <c r="C29" s="11">
        <v>1200</v>
      </c>
      <c r="D29" s="11"/>
      <c r="E29" s="11"/>
      <c r="F29" s="11"/>
      <c r="G29" s="11"/>
    </row>
    <row r="30" spans="1:16" x14ac:dyDescent="0.25">
      <c r="A30" s="11" t="s">
        <v>160</v>
      </c>
      <c r="B30" s="11"/>
      <c r="C30" s="11">
        <v>600</v>
      </c>
      <c r="D30" s="11"/>
      <c r="E30" s="11"/>
      <c r="F30" s="11"/>
      <c r="G30" s="11"/>
    </row>
    <row r="31" spans="1:16" x14ac:dyDescent="0.25">
      <c r="A31" s="11" t="s">
        <v>65</v>
      </c>
      <c r="B31" s="11"/>
      <c r="C31" s="11">
        <v>14250</v>
      </c>
      <c r="D31" s="11"/>
      <c r="E31" s="11"/>
      <c r="F31" s="11"/>
      <c r="G31" s="11"/>
    </row>
    <row r="32" spans="1:16" x14ac:dyDescent="0.25">
      <c r="A32" s="11"/>
      <c r="B32" s="11"/>
      <c r="C32" s="5">
        <v>36150</v>
      </c>
      <c r="D32" s="5"/>
      <c r="E32" s="5"/>
      <c r="F32" s="5"/>
      <c r="G32" s="5">
        <v>36150</v>
      </c>
    </row>
  </sheetData>
  <mergeCells count="4">
    <mergeCell ref="C18:E18"/>
    <mergeCell ref="A3:G3"/>
    <mergeCell ref="J3:P3"/>
    <mergeCell ref="C5:E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7CE6A-F223-4F1D-A0C7-2EF2EAED43ED}">
  <dimension ref="A1:G27"/>
  <sheetViews>
    <sheetView topLeftCell="A10" workbookViewId="0">
      <selection activeCell="A12" sqref="A12"/>
    </sheetView>
  </sheetViews>
  <sheetFormatPr defaultRowHeight="15" x14ac:dyDescent="0.25"/>
  <cols>
    <col min="1" max="1" width="23.5703125" customWidth="1"/>
    <col min="4" max="4" width="9.140625" style="8"/>
    <col min="5" max="5" width="18.5703125" customWidth="1"/>
  </cols>
  <sheetData>
    <row r="1" spans="1:7" x14ac:dyDescent="0.25">
      <c r="A1" s="48" t="s">
        <v>27</v>
      </c>
      <c r="B1" s="48"/>
      <c r="C1" s="48"/>
      <c r="D1" s="48"/>
      <c r="E1" s="48"/>
      <c r="F1" s="48"/>
      <c r="G1" s="48"/>
    </row>
    <row r="3" spans="1:7" x14ac:dyDescent="0.25">
      <c r="A3" s="48" t="s">
        <v>28</v>
      </c>
      <c r="B3" s="48"/>
      <c r="C3" s="48"/>
      <c r="D3" s="48"/>
      <c r="E3" s="48"/>
      <c r="F3" s="48"/>
      <c r="G3" s="48"/>
    </row>
    <row r="5" spans="1:7" s="8" customFormat="1" x14ac:dyDescent="0.25">
      <c r="C5" s="49" t="s">
        <v>25</v>
      </c>
      <c r="D5" s="49"/>
      <c r="E5" s="49"/>
    </row>
    <row r="6" spans="1:7" s="9" customFormat="1" x14ac:dyDescent="0.25">
      <c r="A6" s="5" t="s">
        <v>23</v>
      </c>
      <c r="B6" s="5"/>
      <c r="C6" s="5"/>
      <c r="D6" s="5"/>
      <c r="E6" s="5" t="s">
        <v>24</v>
      </c>
      <c r="F6" s="5"/>
      <c r="G6" s="5"/>
    </row>
    <row r="7" spans="1:7" x14ac:dyDescent="0.25">
      <c r="A7" s="5" t="s">
        <v>0</v>
      </c>
      <c r="B7" s="5" t="s">
        <v>1</v>
      </c>
      <c r="C7" s="5" t="s">
        <v>1</v>
      </c>
      <c r="D7" s="5"/>
      <c r="E7" s="5" t="s">
        <v>0</v>
      </c>
      <c r="F7" s="5" t="s">
        <v>1</v>
      </c>
      <c r="G7" s="5" t="s">
        <v>1</v>
      </c>
    </row>
    <row r="8" spans="1:7" x14ac:dyDescent="0.25">
      <c r="A8" s="6" t="s">
        <v>2</v>
      </c>
      <c r="B8" s="6"/>
      <c r="C8" s="6">
        <v>89680</v>
      </c>
      <c r="D8" s="6"/>
      <c r="E8" s="6" t="s">
        <v>3</v>
      </c>
      <c r="F8" s="6">
        <v>356430</v>
      </c>
      <c r="G8" s="6"/>
    </row>
    <row r="9" spans="1:7" x14ac:dyDescent="0.25">
      <c r="A9" s="6" t="s">
        <v>4</v>
      </c>
      <c r="B9" s="6">
        <v>256590</v>
      </c>
      <c r="C9" s="6"/>
      <c r="D9" s="6"/>
      <c r="E9" s="6" t="s">
        <v>5</v>
      </c>
      <c r="F9" s="6">
        <v>2780</v>
      </c>
      <c r="G9" s="6">
        <v>353650</v>
      </c>
    </row>
    <row r="10" spans="1:7" x14ac:dyDescent="0.25">
      <c r="A10" s="6" t="s">
        <v>6</v>
      </c>
      <c r="B10" s="6">
        <v>0</v>
      </c>
      <c r="C10" s="6">
        <v>256590</v>
      </c>
      <c r="D10" s="6"/>
      <c r="E10" s="6" t="s">
        <v>7</v>
      </c>
      <c r="F10" s="6"/>
      <c r="G10" s="6">
        <v>128960</v>
      </c>
    </row>
    <row r="11" spans="1:7" x14ac:dyDescent="0.25">
      <c r="A11" s="6" t="s">
        <v>49</v>
      </c>
      <c r="B11" s="6"/>
      <c r="C11" s="6">
        <v>40970</v>
      </c>
      <c r="D11" s="6"/>
      <c r="E11" s="6"/>
      <c r="F11" s="6"/>
      <c r="G11" s="6"/>
    </row>
    <row r="12" spans="1:7" x14ac:dyDescent="0.25">
      <c r="A12" s="6" t="s">
        <v>29</v>
      </c>
      <c r="B12" s="6"/>
      <c r="C12" s="6">
        <v>5620</v>
      </c>
      <c r="D12" s="6"/>
      <c r="E12" s="6"/>
      <c r="F12" s="6"/>
      <c r="G12" s="6"/>
    </row>
    <row r="13" spans="1:7" x14ac:dyDescent="0.25">
      <c r="A13" s="6" t="s">
        <v>30</v>
      </c>
      <c r="B13" s="6"/>
      <c r="C13" s="6">
        <v>530</v>
      </c>
      <c r="D13" s="6"/>
      <c r="E13" s="6"/>
      <c r="F13" s="6"/>
      <c r="G13" s="6"/>
    </row>
    <row r="14" spans="1:7" x14ac:dyDescent="0.25">
      <c r="A14" s="6" t="s">
        <v>31</v>
      </c>
      <c r="B14" s="6"/>
      <c r="C14" s="6">
        <v>8970</v>
      </c>
      <c r="D14" s="6"/>
      <c r="E14" s="6"/>
      <c r="F14" s="6"/>
      <c r="G14" s="6"/>
    </row>
    <row r="15" spans="1:7" x14ac:dyDescent="0.25">
      <c r="A15" s="6" t="s">
        <v>13</v>
      </c>
      <c r="B15" s="6"/>
      <c r="C15" s="6">
        <v>80250</v>
      </c>
      <c r="D15" s="6"/>
      <c r="E15" s="6"/>
      <c r="F15" s="6"/>
      <c r="G15" s="6"/>
    </row>
    <row r="16" spans="1:7" x14ac:dyDescent="0.25">
      <c r="A16" s="6"/>
      <c r="B16" s="6"/>
      <c r="C16" s="5">
        <v>482610</v>
      </c>
      <c r="D16" s="5"/>
      <c r="E16" s="6"/>
      <c r="F16" s="6"/>
      <c r="G16" s="5">
        <v>482610</v>
      </c>
    </row>
    <row r="18" spans="1:7" s="8" customFormat="1" x14ac:dyDescent="0.25"/>
    <row r="19" spans="1:7" s="8" customFormat="1" x14ac:dyDescent="0.25">
      <c r="C19" s="50" t="s">
        <v>26</v>
      </c>
      <c r="D19" s="50"/>
      <c r="E19" s="50"/>
    </row>
    <row r="20" spans="1:7" x14ac:dyDescent="0.25">
      <c r="A20" s="6" t="s">
        <v>14</v>
      </c>
      <c r="B20" s="6"/>
      <c r="C20" s="6">
        <v>11000</v>
      </c>
      <c r="D20" s="6"/>
      <c r="E20" s="6" t="s">
        <v>32</v>
      </c>
      <c r="F20" s="6"/>
      <c r="G20" s="6">
        <v>80250</v>
      </c>
    </row>
    <row r="21" spans="1:7" x14ac:dyDescent="0.25">
      <c r="A21" s="6" t="s">
        <v>33</v>
      </c>
      <c r="B21" s="6"/>
      <c r="C21" s="6">
        <v>5870</v>
      </c>
      <c r="D21" s="6"/>
      <c r="E21" s="6" t="s">
        <v>34</v>
      </c>
      <c r="F21" s="6"/>
      <c r="G21" s="6">
        <v>5640</v>
      </c>
    </row>
    <row r="22" spans="1:7" x14ac:dyDescent="0.25">
      <c r="A22" s="6" t="s">
        <v>35</v>
      </c>
      <c r="B22" s="6"/>
      <c r="C22" s="6">
        <v>1880</v>
      </c>
      <c r="D22" s="6"/>
      <c r="E22" s="6"/>
      <c r="F22" s="6"/>
      <c r="G22" s="6"/>
    </row>
    <row r="23" spans="1:7" x14ac:dyDescent="0.25">
      <c r="A23" s="6" t="s">
        <v>36</v>
      </c>
      <c r="B23" s="6"/>
      <c r="C23" s="6">
        <v>3370</v>
      </c>
      <c r="D23" s="6"/>
      <c r="E23" s="6"/>
      <c r="F23" s="6"/>
      <c r="G23" s="6"/>
    </row>
    <row r="24" spans="1:7" x14ac:dyDescent="0.25">
      <c r="A24" s="6" t="s">
        <v>37</v>
      </c>
      <c r="B24" s="6"/>
      <c r="C24" s="6">
        <v>900</v>
      </c>
      <c r="D24" s="6"/>
      <c r="E24" s="6"/>
      <c r="F24" s="6"/>
      <c r="G24" s="6"/>
    </row>
    <row r="25" spans="1:7" x14ac:dyDescent="0.25">
      <c r="A25" s="6" t="s">
        <v>38</v>
      </c>
      <c r="B25" s="6"/>
      <c r="C25" s="6">
        <v>620</v>
      </c>
      <c r="D25" s="6"/>
      <c r="E25" s="6"/>
      <c r="F25" s="6"/>
      <c r="G25" s="6"/>
    </row>
    <row r="26" spans="1:7" x14ac:dyDescent="0.25">
      <c r="A26" s="6" t="s">
        <v>39</v>
      </c>
      <c r="B26" s="6"/>
      <c r="C26" s="11">
        <v>62250</v>
      </c>
      <c r="D26" s="5"/>
      <c r="E26" s="6"/>
      <c r="F26" s="6"/>
      <c r="G26" s="6"/>
    </row>
    <row r="27" spans="1:7" x14ac:dyDescent="0.25">
      <c r="A27" s="6"/>
      <c r="B27" s="6"/>
      <c r="C27" s="5">
        <v>85890</v>
      </c>
      <c r="D27" s="5"/>
      <c r="E27" s="6"/>
      <c r="F27" s="6"/>
      <c r="G27" s="5">
        <v>85890</v>
      </c>
    </row>
  </sheetData>
  <mergeCells count="4">
    <mergeCell ref="C19:E19"/>
    <mergeCell ref="A1:G1"/>
    <mergeCell ref="A3:G3"/>
    <mergeCell ref="C5:E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F4D7A-DDE4-44CB-98EB-CC71A21825C7}">
  <dimension ref="A1:P29"/>
  <sheetViews>
    <sheetView topLeftCell="A10" workbookViewId="0">
      <selection activeCell="E24" sqref="E24"/>
    </sheetView>
  </sheetViews>
  <sheetFormatPr defaultRowHeight="15" x14ac:dyDescent="0.25"/>
  <cols>
    <col min="1" max="1" width="27.5703125" customWidth="1"/>
    <col min="4" max="4" width="9.140625" style="16"/>
    <col min="5" max="5" width="24.42578125" customWidth="1"/>
    <col min="10" max="10" width="21.140625" customWidth="1"/>
    <col min="13" max="13" width="9.140625" style="16"/>
    <col min="14" max="14" width="15.7109375" customWidth="1"/>
  </cols>
  <sheetData>
    <row r="1" spans="1:16" x14ac:dyDescent="0.25">
      <c r="A1" s="48" t="s">
        <v>67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</row>
    <row r="2" spans="1:16" x14ac:dyDescent="0.25">
      <c r="A2" s="16"/>
      <c r="B2" s="16"/>
      <c r="C2" s="16"/>
      <c r="E2" s="16"/>
      <c r="F2" s="16"/>
      <c r="G2" s="16"/>
      <c r="H2" s="16"/>
      <c r="I2" s="16"/>
    </row>
    <row r="3" spans="1:16" x14ac:dyDescent="0.25">
      <c r="A3" s="48" t="s">
        <v>28</v>
      </c>
      <c r="B3" s="48"/>
      <c r="C3" s="48"/>
      <c r="D3" s="48"/>
      <c r="E3" s="48"/>
      <c r="F3" s="48"/>
      <c r="G3" s="48"/>
      <c r="H3" s="16"/>
      <c r="I3" s="16"/>
      <c r="J3" s="48" t="s">
        <v>40</v>
      </c>
      <c r="K3" s="48"/>
      <c r="L3" s="48"/>
      <c r="M3" s="48"/>
      <c r="N3" s="48"/>
      <c r="O3" s="48"/>
      <c r="P3" s="48"/>
    </row>
    <row r="4" spans="1:16" x14ac:dyDescent="0.25">
      <c r="A4" s="16"/>
      <c r="B4" s="16"/>
      <c r="C4" s="16"/>
      <c r="E4" s="16"/>
      <c r="F4" s="16"/>
      <c r="G4" s="16"/>
      <c r="H4" s="16"/>
      <c r="I4" s="16"/>
      <c r="J4" s="16"/>
      <c r="K4" s="16"/>
      <c r="L4" s="16"/>
      <c r="N4" s="16"/>
      <c r="O4" s="16"/>
      <c r="P4" s="16"/>
    </row>
    <row r="5" spans="1:16" s="16" customFormat="1" x14ac:dyDescent="0.25">
      <c r="C5" s="49" t="s">
        <v>25</v>
      </c>
      <c r="D5" s="49"/>
      <c r="E5" s="49"/>
      <c r="J5" s="5" t="s">
        <v>23</v>
      </c>
      <c r="K5" s="5"/>
      <c r="L5" s="5"/>
      <c r="M5" s="5"/>
      <c r="N5" s="5" t="s">
        <v>24</v>
      </c>
      <c r="O5" s="5"/>
      <c r="P5" s="5"/>
    </row>
    <row r="6" spans="1:16" s="16" customFormat="1" x14ac:dyDescent="0.25">
      <c r="A6" s="5" t="s">
        <v>23</v>
      </c>
      <c r="B6" s="5"/>
      <c r="C6" s="5"/>
      <c r="D6" s="5"/>
      <c r="E6" s="5" t="s">
        <v>24</v>
      </c>
      <c r="F6" s="5"/>
      <c r="G6" s="5"/>
      <c r="H6" s="1"/>
      <c r="J6" s="5" t="s">
        <v>42</v>
      </c>
      <c r="K6" s="5" t="s">
        <v>1</v>
      </c>
      <c r="L6" s="5" t="s">
        <v>1</v>
      </c>
      <c r="M6" s="5"/>
      <c r="N6" s="5" t="s">
        <v>43</v>
      </c>
      <c r="O6" s="5" t="s">
        <v>1</v>
      </c>
      <c r="P6" s="5" t="s">
        <v>1</v>
      </c>
    </row>
    <row r="7" spans="1:16" x14ac:dyDescent="0.25">
      <c r="A7" s="5" t="s">
        <v>0</v>
      </c>
      <c r="B7" s="5" t="s">
        <v>1</v>
      </c>
      <c r="C7" s="5" t="s">
        <v>1</v>
      </c>
      <c r="D7" s="5"/>
      <c r="E7" s="5" t="s">
        <v>0</v>
      </c>
      <c r="F7" s="5" t="s">
        <v>1</v>
      </c>
      <c r="G7" s="5" t="s">
        <v>1</v>
      </c>
      <c r="H7" s="16"/>
      <c r="I7" s="16"/>
      <c r="J7" s="6" t="s">
        <v>45</v>
      </c>
      <c r="K7" s="6">
        <v>50000</v>
      </c>
      <c r="L7" s="6"/>
      <c r="M7" s="6"/>
      <c r="N7" s="6" t="s">
        <v>53</v>
      </c>
      <c r="O7" s="6"/>
      <c r="P7" s="6">
        <v>10000</v>
      </c>
    </row>
    <row r="8" spans="1:16" x14ac:dyDescent="0.25">
      <c r="A8" s="6" t="s">
        <v>2</v>
      </c>
      <c r="B8" s="6"/>
      <c r="C8" s="6">
        <v>5000</v>
      </c>
      <c r="D8" s="6"/>
      <c r="E8" s="6" t="s">
        <v>3</v>
      </c>
      <c r="F8" s="6">
        <v>96000</v>
      </c>
      <c r="G8" s="6"/>
      <c r="H8" s="16"/>
      <c r="I8" s="16"/>
      <c r="J8" s="6" t="s">
        <v>68</v>
      </c>
      <c r="K8" s="6">
        <v>8000</v>
      </c>
      <c r="L8" s="6"/>
      <c r="M8" s="6"/>
      <c r="N8" s="6" t="s">
        <v>50</v>
      </c>
      <c r="O8" s="6"/>
      <c r="P8" s="6">
        <v>40000</v>
      </c>
    </row>
    <row r="9" spans="1:16" x14ac:dyDescent="0.25">
      <c r="A9" s="6" t="s">
        <v>4</v>
      </c>
      <c r="B9" s="6">
        <v>55000</v>
      </c>
      <c r="C9" s="6"/>
      <c r="D9" s="6"/>
      <c r="E9" s="6" t="s">
        <v>5</v>
      </c>
      <c r="F9" s="6">
        <v>5000</v>
      </c>
      <c r="G9" s="6">
        <v>91000</v>
      </c>
      <c r="H9" s="16"/>
      <c r="I9" s="16"/>
      <c r="J9" s="6"/>
      <c r="K9" s="6">
        <f>50000-8000</f>
        <v>42000</v>
      </c>
      <c r="L9" s="6"/>
      <c r="M9" s="6"/>
      <c r="N9" s="6" t="s">
        <v>69</v>
      </c>
      <c r="O9" s="6"/>
      <c r="P9" s="6">
        <v>20000</v>
      </c>
    </row>
    <row r="10" spans="1:16" x14ac:dyDescent="0.25">
      <c r="A10" s="6" t="s">
        <v>70</v>
      </c>
      <c r="B10" s="6">
        <v>3000</v>
      </c>
      <c r="C10" s="6">
        <v>52000</v>
      </c>
      <c r="D10" s="6"/>
      <c r="E10" s="6" t="s">
        <v>7</v>
      </c>
      <c r="F10" s="6"/>
      <c r="G10" s="6">
        <v>19000</v>
      </c>
      <c r="H10" s="16"/>
      <c r="I10" s="16"/>
      <c r="J10" s="6" t="s">
        <v>71</v>
      </c>
      <c r="K10" s="6">
        <v>13320</v>
      </c>
      <c r="L10" s="6">
        <f>SUM(K9:K10)</f>
        <v>55320</v>
      </c>
      <c r="M10" s="6"/>
      <c r="N10" s="6" t="s">
        <v>59</v>
      </c>
      <c r="O10" s="6"/>
      <c r="P10" s="6">
        <v>19000</v>
      </c>
    </row>
    <row r="11" spans="1:16" x14ac:dyDescent="0.25">
      <c r="A11" s="6" t="s">
        <v>72</v>
      </c>
      <c r="B11" s="6"/>
      <c r="C11" s="6">
        <v>5000</v>
      </c>
      <c r="D11" s="6"/>
      <c r="E11" s="6"/>
      <c r="F11" s="6"/>
      <c r="G11" s="6"/>
      <c r="H11" s="16"/>
      <c r="I11" s="16"/>
      <c r="J11" s="6" t="s">
        <v>73</v>
      </c>
      <c r="K11" s="6"/>
      <c r="L11" s="6">
        <v>15000</v>
      </c>
      <c r="M11" s="6"/>
      <c r="N11" s="6" t="s">
        <v>58</v>
      </c>
      <c r="O11" s="6"/>
      <c r="P11" s="6">
        <v>2000</v>
      </c>
    </row>
    <row r="12" spans="1:16" x14ac:dyDescent="0.25">
      <c r="A12" s="6" t="s">
        <v>74</v>
      </c>
      <c r="B12" s="6"/>
      <c r="C12" s="6">
        <v>3000</v>
      </c>
      <c r="D12" s="6"/>
      <c r="E12" s="6"/>
      <c r="F12" s="6"/>
      <c r="G12" s="6"/>
      <c r="H12" s="16"/>
      <c r="I12" s="16"/>
      <c r="J12" s="6" t="s">
        <v>75</v>
      </c>
      <c r="K12" s="6"/>
      <c r="L12" s="6">
        <v>40000</v>
      </c>
      <c r="M12" s="6"/>
      <c r="N12" s="6" t="s">
        <v>76</v>
      </c>
      <c r="O12" s="6"/>
      <c r="P12" s="6">
        <v>20000</v>
      </c>
    </row>
    <row r="13" spans="1:16" x14ac:dyDescent="0.25">
      <c r="A13" s="6" t="s">
        <v>31</v>
      </c>
      <c r="B13" s="6"/>
      <c r="C13" s="6">
        <v>6000</v>
      </c>
      <c r="D13" s="6"/>
      <c r="E13" s="6"/>
      <c r="F13" s="6"/>
      <c r="G13" s="6"/>
      <c r="H13" s="16"/>
      <c r="I13" s="16"/>
      <c r="J13" s="6" t="s">
        <v>57</v>
      </c>
      <c r="K13" s="6"/>
      <c r="L13" s="6">
        <v>2600</v>
      </c>
      <c r="M13" s="6"/>
      <c r="N13" s="6" t="s">
        <v>77</v>
      </c>
      <c r="O13" s="6"/>
      <c r="P13" s="6">
        <v>1200</v>
      </c>
    </row>
    <row r="14" spans="1:16" x14ac:dyDescent="0.25">
      <c r="A14" s="6" t="s">
        <v>78</v>
      </c>
      <c r="B14" s="6"/>
      <c r="C14" s="6">
        <v>10000</v>
      </c>
      <c r="D14" s="6"/>
      <c r="E14" s="6"/>
      <c r="F14" s="6"/>
      <c r="G14" s="6"/>
      <c r="H14" s="16"/>
      <c r="I14" s="16"/>
      <c r="J14" s="6"/>
      <c r="K14" s="6"/>
      <c r="L14" s="5">
        <f>SUM(L10:L13)</f>
        <v>112920</v>
      </c>
      <c r="M14" s="5"/>
      <c r="N14" s="5"/>
      <c r="O14" s="5"/>
      <c r="P14" s="5">
        <v>112200</v>
      </c>
    </row>
    <row r="15" spans="1:16" x14ac:dyDescent="0.25">
      <c r="A15" s="6" t="s">
        <v>79</v>
      </c>
      <c r="B15" s="6"/>
      <c r="C15" s="6">
        <v>1000</v>
      </c>
      <c r="D15" s="6"/>
      <c r="E15" s="6"/>
      <c r="F15" s="6"/>
      <c r="G15" s="6"/>
      <c r="H15" s="16"/>
      <c r="I15" s="16"/>
      <c r="J15" s="17"/>
      <c r="K15" s="17"/>
      <c r="L15" s="17"/>
      <c r="M15" s="17"/>
      <c r="N15" s="17"/>
      <c r="O15" s="17"/>
      <c r="P15" s="16">
        <v>720</v>
      </c>
    </row>
    <row r="16" spans="1:16" x14ac:dyDescent="0.25">
      <c r="A16" s="6" t="s">
        <v>80</v>
      </c>
      <c r="B16" s="6"/>
      <c r="C16" s="6">
        <v>28000</v>
      </c>
      <c r="D16" s="6"/>
      <c r="E16" s="6"/>
      <c r="F16" s="6"/>
      <c r="G16" s="6"/>
      <c r="H16" s="16"/>
      <c r="I16" s="16"/>
      <c r="J16" s="16"/>
      <c r="K16" s="17"/>
      <c r="L16" s="16"/>
      <c r="N16" s="16"/>
      <c r="O16" s="16"/>
    </row>
    <row r="17" spans="1:16" x14ac:dyDescent="0.25">
      <c r="A17" s="6"/>
      <c r="B17" s="6"/>
      <c r="C17" s="5">
        <v>110000</v>
      </c>
      <c r="D17" s="5"/>
      <c r="E17" s="5"/>
      <c r="F17" s="5"/>
      <c r="G17" s="5">
        <v>110000</v>
      </c>
      <c r="H17" s="16"/>
      <c r="I17" s="16"/>
    </row>
    <row r="18" spans="1:16" x14ac:dyDescent="0.25">
      <c r="H18" s="16"/>
      <c r="I18" s="16"/>
      <c r="J18" s="16"/>
      <c r="K18" s="16"/>
      <c r="L18" s="16"/>
      <c r="N18" s="16"/>
      <c r="O18" s="16"/>
      <c r="P18" s="16"/>
    </row>
    <row r="20" spans="1:16" s="16" customFormat="1" x14ac:dyDescent="0.25">
      <c r="C20" s="49" t="s">
        <v>26</v>
      </c>
      <c r="D20" s="49"/>
      <c r="E20" s="49"/>
    </row>
    <row r="21" spans="1:16" x14ac:dyDescent="0.25">
      <c r="A21" s="5" t="s">
        <v>23</v>
      </c>
      <c r="B21" s="5"/>
      <c r="C21" s="5"/>
      <c r="D21" s="5"/>
      <c r="E21" s="5" t="s">
        <v>24</v>
      </c>
      <c r="F21" s="5"/>
      <c r="G21" s="5"/>
    </row>
    <row r="22" spans="1:16" x14ac:dyDescent="0.25">
      <c r="A22" s="6" t="s">
        <v>81</v>
      </c>
      <c r="B22" s="6"/>
      <c r="C22" s="6">
        <v>2000</v>
      </c>
      <c r="D22" s="6"/>
      <c r="E22" s="6" t="s">
        <v>15</v>
      </c>
      <c r="F22" s="6"/>
      <c r="G22" s="6">
        <v>28000</v>
      </c>
    </row>
    <row r="23" spans="1:16" x14ac:dyDescent="0.25">
      <c r="A23" s="6" t="s">
        <v>82</v>
      </c>
      <c r="B23" s="6"/>
      <c r="C23" s="6">
        <v>500</v>
      </c>
      <c r="D23" s="6"/>
      <c r="E23" s="6" t="s">
        <v>83</v>
      </c>
      <c r="F23" s="6"/>
      <c r="G23" s="6">
        <v>300</v>
      </c>
    </row>
    <row r="24" spans="1:16" x14ac:dyDescent="0.25">
      <c r="A24" s="6" t="s">
        <v>84</v>
      </c>
      <c r="B24" s="6"/>
      <c r="C24" s="6">
        <v>500</v>
      </c>
      <c r="D24" s="6"/>
      <c r="E24" s="6" t="s">
        <v>85</v>
      </c>
      <c r="F24" s="6"/>
      <c r="G24" s="6">
        <v>1100</v>
      </c>
    </row>
    <row r="25" spans="1:16" x14ac:dyDescent="0.25">
      <c r="A25" s="6" t="s">
        <v>86</v>
      </c>
      <c r="B25" s="6"/>
      <c r="C25" s="6">
        <v>8000</v>
      </c>
      <c r="D25" s="6"/>
      <c r="E25" s="6"/>
      <c r="F25" s="6"/>
      <c r="G25" s="6"/>
    </row>
    <row r="26" spans="1:16" x14ac:dyDescent="0.25">
      <c r="A26" s="6" t="s">
        <v>87</v>
      </c>
      <c r="B26" s="6"/>
      <c r="C26" s="6">
        <v>5000</v>
      </c>
      <c r="D26" s="6"/>
      <c r="E26" s="6"/>
      <c r="F26" s="6"/>
      <c r="G26" s="6"/>
    </row>
    <row r="27" spans="1:16" ht="30" customHeight="1" x14ac:dyDescent="0.25">
      <c r="A27" s="6" t="s">
        <v>88</v>
      </c>
      <c r="B27" s="6"/>
      <c r="C27" s="6">
        <v>80</v>
      </c>
      <c r="D27" s="6"/>
      <c r="E27" s="6"/>
      <c r="F27" s="6"/>
      <c r="G27" s="6"/>
    </row>
    <row r="28" spans="1:16" ht="30" x14ac:dyDescent="0.25">
      <c r="A28" s="7" t="s">
        <v>89</v>
      </c>
      <c r="B28" s="6"/>
      <c r="C28" s="6">
        <v>13320</v>
      </c>
      <c r="D28" s="6"/>
      <c r="E28" s="6"/>
      <c r="F28" s="6"/>
      <c r="G28" s="6"/>
    </row>
    <row r="29" spans="1:16" x14ac:dyDescent="0.25">
      <c r="A29" s="6"/>
      <c r="B29" s="6"/>
      <c r="C29" s="5">
        <v>29400</v>
      </c>
      <c r="D29" s="5"/>
      <c r="E29" s="5"/>
      <c r="F29" s="5"/>
      <c r="G29" s="5">
        <v>29400</v>
      </c>
    </row>
  </sheetData>
  <mergeCells count="5">
    <mergeCell ref="A1:P1"/>
    <mergeCell ref="A3:G3"/>
    <mergeCell ref="C5:E5"/>
    <mergeCell ref="C20:E20"/>
    <mergeCell ref="J3:P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60FB0-E4C0-4677-A1C3-ECC4CC1AC5A6}">
  <dimension ref="A1:P25"/>
  <sheetViews>
    <sheetView workbookViewId="0">
      <selection activeCell="C15" sqref="C15"/>
    </sheetView>
  </sheetViews>
  <sheetFormatPr defaultRowHeight="15" x14ac:dyDescent="0.25"/>
  <cols>
    <col min="1" max="1" width="21.140625" customWidth="1"/>
    <col min="4" max="4" width="9.140625" style="12"/>
    <col min="5" max="5" width="18.5703125" customWidth="1"/>
    <col min="10" max="10" width="18.85546875" customWidth="1"/>
    <col min="13" max="13" width="9.140625" style="12"/>
    <col min="14" max="14" width="15.85546875" customWidth="1"/>
  </cols>
  <sheetData>
    <row r="1" spans="1:16" x14ac:dyDescent="0.25">
      <c r="A1" s="51" t="s">
        <v>66</v>
      </c>
      <c r="B1" s="51"/>
      <c r="C1" s="51"/>
      <c r="D1" s="51"/>
      <c r="E1" s="51"/>
      <c r="F1" s="51"/>
      <c r="G1" s="51"/>
      <c r="H1" s="19"/>
      <c r="I1" s="19"/>
      <c r="J1" s="51" t="s">
        <v>66</v>
      </c>
      <c r="K1" s="51"/>
      <c r="L1" s="51"/>
      <c r="M1" s="51"/>
      <c r="N1" s="51"/>
      <c r="O1" s="51"/>
      <c r="P1" s="51"/>
    </row>
    <row r="2" spans="1:16" x14ac:dyDescent="0.25">
      <c r="A2" s="13"/>
      <c r="B2" s="13"/>
      <c r="C2" s="13"/>
      <c r="D2" s="13"/>
      <c r="E2" s="13"/>
      <c r="F2" s="13"/>
      <c r="G2" s="13"/>
      <c r="H2" s="13"/>
      <c r="I2" s="13"/>
      <c r="J2" s="13"/>
      <c r="L2" s="13"/>
      <c r="M2" s="13"/>
      <c r="N2" s="13"/>
      <c r="O2" s="13"/>
      <c r="P2" s="13"/>
    </row>
    <row r="3" spans="1:16" x14ac:dyDescent="0.25">
      <c r="A3" s="51" t="s">
        <v>41</v>
      </c>
      <c r="B3" s="51"/>
      <c r="C3" s="51"/>
      <c r="D3" s="51"/>
      <c r="E3" s="51"/>
      <c r="F3" s="51"/>
      <c r="G3" s="51"/>
      <c r="H3" s="13"/>
      <c r="I3" s="13"/>
      <c r="J3" s="52" t="s">
        <v>40</v>
      </c>
      <c r="K3" s="52"/>
      <c r="L3" s="52"/>
      <c r="M3" s="52"/>
      <c r="N3" s="52"/>
      <c r="O3" s="52"/>
      <c r="P3" s="52"/>
    </row>
    <row r="4" spans="1:16" x14ac:dyDescent="0.25">
      <c r="A4" s="13"/>
      <c r="B4" s="13"/>
      <c r="C4" s="13"/>
      <c r="D4" s="13"/>
      <c r="E4" s="13"/>
      <c r="F4" s="13"/>
      <c r="G4" s="13"/>
      <c r="H4" s="13"/>
      <c r="I4" s="13"/>
    </row>
    <row r="5" spans="1:16" s="12" customFormat="1" x14ac:dyDescent="0.25">
      <c r="A5" s="13"/>
      <c r="B5" s="13"/>
      <c r="C5" s="49" t="s">
        <v>25</v>
      </c>
      <c r="D5" s="49"/>
      <c r="E5" s="49"/>
      <c r="F5" s="13"/>
      <c r="G5" s="13"/>
      <c r="H5" s="13"/>
      <c r="I5" s="13"/>
      <c r="J5" s="5" t="s">
        <v>23</v>
      </c>
      <c r="K5" s="5"/>
      <c r="L5" s="5"/>
      <c r="M5" s="5"/>
      <c r="N5" s="5" t="s">
        <v>24</v>
      </c>
      <c r="O5" s="5"/>
      <c r="P5" s="5"/>
    </row>
    <row r="6" spans="1:16" x14ac:dyDescent="0.25">
      <c r="A6" s="5" t="s">
        <v>23</v>
      </c>
      <c r="B6" s="5"/>
      <c r="C6" s="5"/>
      <c r="D6" s="5"/>
      <c r="E6" s="5" t="s">
        <v>24</v>
      </c>
      <c r="F6" s="5"/>
      <c r="G6" s="5"/>
      <c r="H6" s="13"/>
      <c r="I6" s="13"/>
      <c r="J6" s="14" t="s">
        <v>42</v>
      </c>
      <c r="K6" s="14" t="s">
        <v>1</v>
      </c>
      <c r="L6" s="14" t="s">
        <v>1</v>
      </c>
      <c r="M6" s="14"/>
      <c r="N6" s="14" t="s">
        <v>43</v>
      </c>
      <c r="O6" s="14" t="s">
        <v>1</v>
      </c>
      <c r="P6" s="14" t="s">
        <v>1</v>
      </c>
    </row>
    <row r="7" spans="1:16" x14ac:dyDescent="0.25">
      <c r="A7" s="14" t="s">
        <v>0</v>
      </c>
      <c r="B7" s="14" t="s">
        <v>1</v>
      </c>
      <c r="C7" s="14" t="s">
        <v>1</v>
      </c>
      <c r="D7" s="14"/>
      <c r="E7" s="14" t="s">
        <v>0</v>
      </c>
      <c r="F7" s="14" t="s">
        <v>1</v>
      </c>
      <c r="G7" s="14" t="s">
        <v>1</v>
      </c>
      <c r="H7" s="12"/>
      <c r="I7" s="12"/>
      <c r="J7" s="6" t="s">
        <v>45</v>
      </c>
      <c r="K7" s="6">
        <v>12000</v>
      </c>
      <c r="L7" s="6"/>
      <c r="M7" s="6"/>
      <c r="N7" s="6" t="s">
        <v>46</v>
      </c>
      <c r="O7" s="6"/>
      <c r="P7" s="6">
        <v>450</v>
      </c>
    </row>
    <row r="8" spans="1:16" x14ac:dyDescent="0.25">
      <c r="A8" s="6" t="s">
        <v>2</v>
      </c>
      <c r="B8" s="6"/>
      <c r="C8" s="6">
        <v>3100</v>
      </c>
      <c r="D8" s="6"/>
      <c r="E8" s="6" t="s">
        <v>44</v>
      </c>
      <c r="F8" s="6"/>
      <c r="G8" s="6">
        <v>52000</v>
      </c>
      <c r="H8" s="12"/>
      <c r="I8" s="12"/>
      <c r="J8" s="6" t="s">
        <v>47</v>
      </c>
      <c r="K8" s="6">
        <v>14850</v>
      </c>
      <c r="L8" s="6">
        <v>26850</v>
      </c>
      <c r="M8" s="6"/>
      <c r="N8" s="6" t="s">
        <v>48</v>
      </c>
      <c r="O8" s="6"/>
      <c r="P8" s="6">
        <v>1000</v>
      </c>
    </row>
    <row r="9" spans="1:16" x14ac:dyDescent="0.25">
      <c r="A9" s="6" t="s">
        <v>4</v>
      </c>
      <c r="B9" s="6"/>
      <c r="C9" s="6">
        <v>22000</v>
      </c>
      <c r="D9" s="6"/>
      <c r="E9" s="6" t="s">
        <v>7</v>
      </c>
      <c r="F9" s="6"/>
      <c r="G9" s="6">
        <v>12800</v>
      </c>
      <c r="H9" s="12"/>
      <c r="I9" s="12"/>
      <c r="J9" s="6" t="s">
        <v>52</v>
      </c>
      <c r="K9" s="6"/>
      <c r="L9" s="6">
        <v>4700</v>
      </c>
      <c r="M9" s="6"/>
      <c r="N9" s="6" t="s">
        <v>50</v>
      </c>
      <c r="O9" s="6"/>
      <c r="P9" s="6">
        <v>6000</v>
      </c>
    </row>
    <row r="10" spans="1:16" x14ac:dyDescent="0.25">
      <c r="A10" s="6" t="s">
        <v>49</v>
      </c>
      <c r="B10" s="6"/>
      <c r="C10" s="6">
        <v>8000</v>
      </c>
      <c r="D10" s="6"/>
      <c r="E10" s="6"/>
      <c r="F10" s="6"/>
      <c r="G10" s="6"/>
      <c r="H10" s="12"/>
      <c r="I10" s="12"/>
      <c r="J10" s="6" t="s">
        <v>55</v>
      </c>
      <c r="K10" s="6"/>
      <c r="L10" s="6">
        <v>2800</v>
      </c>
      <c r="M10" s="6"/>
      <c r="N10" s="6" t="s">
        <v>53</v>
      </c>
      <c r="O10" s="6"/>
      <c r="P10" s="6">
        <v>1500</v>
      </c>
    </row>
    <row r="11" spans="1:16" x14ac:dyDescent="0.25">
      <c r="A11" s="6" t="s">
        <v>51</v>
      </c>
      <c r="B11" s="6"/>
      <c r="C11" s="6">
        <v>3000</v>
      </c>
      <c r="D11" s="6"/>
      <c r="E11" s="6"/>
      <c r="F11" s="6"/>
      <c r="G11" s="6"/>
      <c r="H11" s="12"/>
      <c r="I11" s="12"/>
      <c r="J11" s="6" t="s">
        <v>57</v>
      </c>
      <c r="K11" s="6"/>
      <c r="L11" s="6">
        <v>1200</v>
      </c>
      <c r="M11" s="6"/>
      <c r="N11" s="6" t="s">
        <v>56</v>
      </c>
      <c r="O11" s="6"/>
      <c r="P11" s="6">
        <v>11500</v>
      </c>
    </row>
    <row r="12" spans="1:16" x14ac:dyDescent="0.25">
      <c r="A12" s="6" t="s">
        <v>54</v>
      </c>
      <c r="B12" s="6"/>
      <c r="C12" s="6">
        <v>250</v>
      </c>
      <c r="D12" s="6"/>
      <c r="E12" s="6"/>
      <c r="F12" s="6"/>
      <c r="G12" s="6"/>
      <c r="H12" s="12"/>
      <c r="I12" s="12"/>
      <c r="J12" s="6"/>
      <c r="K12" s="6"/>
      <c r="L12" s="6"/>
      <c r="M12" s="6"/>
      <c r="N12" s="6" t="s">
        <v>58</v>
      </c>
      <c r="O12" s="6"/>
      <c r="P12" s="6">
        <v>2300</v>
      </c>
    </row>
    <row r="13" spans="1:16" x14ac:dyDescent="0.25">
      <c r="A13" s="6" t="s">
        <v>13</v>
      </c>
      <c r="B13" s="6"/>
      <c r="C13" s="6">
        <v>28450</v>
      </c>
      <c r="D13" s="6"/>
      <c r="E13" s="6"/>
      <c r="F13" s="6"/>
      <c r="G13" s="6"/>
      <c r="H13" s="12"/>
      <c r="I13" s="12"/>
      <c r="J13" s="6"/>
      <c r="K13" s="6"/>
      <c r="L13" s="6"/>
      <c r="M13" s="6"/>
      <c r="N13" s="6" t="s">
        <v>59</v>
      </c>
      <c r="O13" s="6"/>
      <c r="P13" s="6">
        <v>12800</v>
      </c>
    </row>
    <row r="14" spans="1:16" s="12" customFormat="1" x14ac:dyDescent="0.25">
      <c r="A14" s="6"/>
      <c r="B14" s="6"/>
      <c r="C14" s="5">
        <f>SUM(C8:C13)</f>
        <v>64800</v>
      </c>
      <c r="D14" s="5"/>
      <c r="E14" s="5"/>
      <c r="F14" s="5"/>
      <c r="G14" s="5">
        <f>SUM(C14:F14)</f>
        <v>64800</v>
      </c>
      <c r="J14" s="6"/>
      <c r="K14" s="6"/>
      <c r="L14" s="5">
        <f>SUM(L8:L13)</f>
        <v>35550</v>
      </c>
      <c r="M14" s="5"/>
      <c r="N14" s="5"/>
      <c r="O14" s="5"/>
      <c r="P14" s="5">
        <f>SUM(P7:P13)</f>
        <v>35550</v>
      </c>
    </row>
    <row r="15" spans="1:16" s="12" customFormat="1" x14ac:dyDescent="0.25">
      <c r="A15" s="10"/>
      <c r="B15" s="10"/>
      <c r="C15" s="1"/>
      <c r="D15" s="1"/>
      <c r="E15" s="1"/>
      <c r="F15" s="1"/>
      <c r="G15" s="1"/>
    </row>
    <row r="16" spans="1:16" x14ac:dyDescent="0.25">
      <c r="A16" s="10"/>
      <c r="B16" s="10"/>
      <c r="C16" s="1"/>
      <c r="D16" s="1"/>
      <c r="E16" s="1"/>
      <c r="F16" s="1"/>
      <c r="G16" s="1"/>
      <c r="H16" s="12"/>
      <c r="I16" s="12"/>
      <c r="J16" s="12"/>
      <c r="K16" s="12"/>
      <c r="L16" s="12"/>
      <c r="N16" s="12"/>
      <c r="O16" s="12"/>
      <c r="P16" s="12"/>
    </row>
    <row r="17" spans="1:16" x14ac:dyDescent="0.25">
      <c r="A17" s="12"/>
      <c r="B17" s="12"/>
      <c r="C17" s="49" t="s">
        <v>26</v>
      </c>
      <c r="D17" s="49"/>
      <c r="E17" s="49"/>
      <c r="F17" s="15"/>
      <c r="G17" s="12"/>
      <c r="H17" s="12"/>
      <c r="I17" s="12"/>
      <c r="J17" s="12"/>
      <c r="K17" s="12"/>
      <c r="L17" s="12"/>
      <c r="N17" s="12"/>
      <c r="O17" s="12"/>
      <c r="P17" s="12"/>
    </row>
    <row r="18" spans="1:16" x14ac:dyDescent="0.25">
      <c r="A18" s="6" t="s">
        <v>14</v>
      </c>
      <c r="B18" s="6"/>
      <c r="C18" s="6">
        <v>6000</v>
      </c>
      <c r="D18" s="6"/>
      <c r="E18" s="6" t="s">
        <v>60</v>
      </c>
      <c r="F18" s="6"/>
      <c r="G18" s="6">
        <v>300</v>
      </c>
      <c r="H18" s="12"/>
      <c r="I18" s="12"/>
      <c r="J18" s="12"/>
      <c r="K18" s="12"/>
    </row>
    <row r="19" spans="1:16" x14ac:dyDescent="0.25">
      <c r="A19" s="6" t="s">
        <v>61</v>
      </c>
      <c r="B19" s="6"/>
      <c r="C19" s="6">
        <v>500</v>
      </c>
      <c r="D19" s="6"/>
      <c r="E19" s="6" t="s">
        <v>62</v>
      </c>
      <c r="F19" s="6"/>
      <c r="G19" s="6">
        <v>28450</v>
      </c>
      <c r="H19" s="12"/>
      <c r="I19" s="12"/>
    </row>
    <row r="20" spans="1:16" x14ac:dyDescent="0.25">
      <c r="A20" s="6" t="s">
        <v>19</v>
      </c>
      <c r="B20" s="6"/>
      <c r="C20" s="6">
        <v>3500</v>
      </c>
      <c r="D20" s="6"/>
      <c r="E20" s="6"/>
      <c r="F20" s="6"/>
      <c r="G20" s="6"/>
    </row>
    <row r="21" spans="1:16" x14ac:dyDescent="0.25">
      <c r="A21" s="6" t="s">
        <v>63</v>
      </c>
      <c r="B21" s="6"/>
      <c r="C21" s="6">
        <v>2100</v>
      </c>
      <c r="D21" s="6"/>
      <c r="E21" s="6"/>
      <c r="F21" s="6"/>
      <c r="G21" s="6"/>
    </row>
    <row r="22" spans="1:16" x14ac:dyDescent="0.25">
      <c r="A22" s="6" t="s">
        <v>64</v>
      </c>
      <c r="B22" s="6"/>
      <c r="C22" s="6">
        <v>1800</v>
      </c>
      <c r="D22" s="6"/>
      <c r="E22" s="6"/>
      <c r="F22" s="6"/>
      <c r="G22" s="6"/>
    </row>
    <row r="23" spans="1:16" ht="30" x14ac:dyDescent="0.25">
      <c r="A23" s="7" t="s">
        <v>65</v>
      </c>
      <c r="B23" s="6"/>
      <c r="C23" s="6">
        <v>14850</v>
      </c>
      <c r="D23" s="6"/>
      <c r="E23" s="6"/>
      <c r="F23" s="6"/>
      <c r="G23" s="6"/>
    </row>
    <row r="24" spans="1:16" x14ac:dyDescent="0.25">
      <c r="A24" s="6"/>
      <c r="B24" s="6"/>
      <c r="C24" s="5">
        <v>28750</v>
      </c>
      <c r="D24" s="5"/>
      <c r="E24" s="5"/>
      <c r="F24" s="5"/>
      <c r="G24" s="5">
        <f>SUM(G18:G23)</f>
        <v>28750</v>
      </c>
    </row>
    <row r="25" spans="1:16" x14ac:dyDescent="0.25">
      <c r="A25" s="12"/>
      <c r="B25" s="12"/>
      <c r="C25" s="12"/>
      <c r="E25" s="12"/>
      <c r="F25" s="12"/>
      <c r="G25" s="12"/>
    </row>
  </sheetData>
  <mergeCells count="6">
    <mergeCell ref="C17:E17"/>
    <mergeCell ref="A3:G3"/>
    <mergeCell ref="C5:E5"/>
    <mergeCell ref="J3:P3"/>
    <mergeCell ref="A1:G1"/>
    <mergeCell ref="J1:P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98ACB-4FD7-4EE6-9E15-4E562CB238B6}">
  <dimension ref="A1:L28"/>
  <sheetViews>
    <sheetView topLeftCell="A10" zoomScaleNormal="100" workbookViewId="0">
      <selection activeCell="D29" sqref="D29"/>
    </sheetView>
  </sheetViews>
  <sheetFormatPr defaultRowHeight="15" x14ac:dyDescent="0.25"/>
  <cols>
    <col min="1" max="1" width="23.7109375" customWidth="1"/>
    <col min="5" max="5" width="21.7109375" customWidth="1"/>
  </cols>
  <sheetData>
    <row r="1" spans="1:12" x14ac:dyDescent="0.25">
      <c r="A1" s="48" t="s">
        <v>90</v>
      </c>
      <c r="B1" s="48"/>
      <c r="C1" s="48"/>
      <c r="D1" s="48"/>
      <c r="E1" s="48"/>
      <c r="F1" s="48"/>
      <c r="G1" s="48"/>
    </row>
    <row r="3" spans="1:12" x14ac:dyDescent="0.25">
      <c r="A3" s="51" t="s">
        <v>91</v>
      </c>
      <c r="B3" s="51"/>
      <c r="C3" s="51"/>
      <c r="D3" s="51"/>
      <c r="E3" s="51"/>
      <c r="F3" s="51"/>
      <c r="G3" s="51"/>
    </row>
    <row r="5" spans="1:12" x14ac:dyDescent="0.25">
      <c r="A5" s="16"/>
      <c r="B5" s="16"/>
      <c r="C5" s="49" t="s">
        <v>25</v>
      </c>
      <c r="D5" s="49"/>
      <c r="E5" s="49"/>
      <c r="F5" s="16"/>
      <c r="G5" s="16"/>
    </row>
    <row r="6" spans="1:12" x14ac:dyDescent="0.25">
      <c r="A6" s="5" t="s">
        <v>23</v>
      </c>
      <c r="B6" s="5"/>
      <c r="C6" s="5"/>
      <c r="D6" s="5"/>
      <c r="E6" s="5" t="s">
        <v>24</v>
      </c>
      <c r="F6" s="5"/>
      <c r="G6" s="5"/>
    </row>
    <row r="7" spans="1:12" x14ac:dyDescent="0.25">
      <c r="A7" s="5" t="s">
        <v>0</v>
      </c>
      <c r="B7" s="5" t="s">
        <v>1</v>
      </c>
      <c r="C7" s="5" t="s">
        <v>1</v>
      </c>
      <c r="D7" s="5"/>
      <c r="E7" s="5" t="s">
        <v>0</v>
      </c>
      <c r="F7" s="5" t="s">
        <v>1</v>
      </c>
      <c r="G7" s="5" t="s">
        <v>1</v>
      </c>
    </row>
    <row r="8" spans="1:12" x14ac:dyDescent="0.25">
      <c r="A8" s="11" t="s">
        <v>2</v>
      </c>
      <c r="B8" s="11"/>
      <c r="C8" s="11">
        <v>6000</v>
      </c>
      <c r="D8" s="11"/>
      <c r="E8" s="11" t="s">
        <v>169</v>
      </c>
      <c r="F8" s="11">
        <v>12000</v>
      </c>
      <c r="G8" s="11"/>
    </row>
    <row r="9" spans="1:12" x14ac:dyDescent="0.25">
      <c r="A9" s="11" t="s">
        <v>4</v>
      </c>
      <c r="B9" s="11">
        <v>16000</v>
      </c>
      <c r="C9" s="11"/>
      <c r="D9" s="11"/>
      <c r="E9" s="11" t="s">
        <v>170</v>
      </c>
      <c r="F9" s="11">
        <v>16000</v>
      </c>
      <c r="G9" s="11"/>
    </row>
    <row r="10" spans="1:12" x14ac:dyDescent="0.25">
      <c r="A10" s="11" t="s">
        <v>92</v>
      </c>
      <c r="B10" s="11">
        <v>900</v>
      </c>
      <c r="C10" s="11">
        <f>B9-B10</f>
        <v>15100</v>
      </c>
      <c r="D10" s="11"/>
      <c r="E10" s="11" t="s">
        <v>171</v>
      </c>
      <c r="F10" s="11">
        <v>400</v>
      </c>
      <c r="G10" s="11">
        <f>F8+F9-F10</f>
        <v>27600</v>
      </c>
    </row>
    <row r="11" spans="1:12" s="36" customFormat="1" x14ac:dyDescent="0.25">
      <c r="A11" s="11" t="s">
        <v>174</v>
      </c>
      <c r="B11" s="11"/>
      <c r="C11" s="11">
        <v>7250</v>
      </c>
      <c r="D11" s="11"/>
      <c r="E11" s="11" t="s">
        <v>7</v>
      </c>
      <c r="F11" s="11"/>
      <c r="G11" s="11">
        <v>12250</v>
      </c>
    </row>
    <row r="12" spans="1:12" s="36" customFormat="1" x14ac:dyDescent="0.25">
      <c r="A12" s="11" t="s">
        <v>175</v>
      </c>
      <c r="B12" s="11"/>
      <c r="C12" s="11">
        <v>250</v>
      </c>
      <c r="D12" s="43"/>
      <c r="E12" s="11"/>
      <c r="F12" s="11"/>
      <c r="G12" s="11"/>
    </row>
    <row r="13" spans="1:12" s="36" customFormat="1" x14ac:dyDescent="0.25">
      <c r="A13" s="11" t="s">
        <v>13</v>
      </c>
      <c r="B13" s="11"/>
      <c r="C13" s="11">
        <f>39850-28600</f>
        <v>11250</v>
      </c>
      <c r="D13" s="43"/>
      <c r="E13" s="11"/>
      <c r="F13" s="11"/>
      <c r="G13" s="11"/>
    </row>
    <row r="14" spans="1:12" x14ac:dyDescent="0.25">
      <c r="A14" s="6"/>
      <c r="B14" s="6"/>
      <c r="C14" s="5">
        <f>SUM(C8:C13)</f>
        <v>39850</v>
      </c>
      <c r="D14" s="5"/>
      <c r="E14" s="6"/>
      <c r="F14" s="6"/>
      <c r="G14" s="5">
        <f ca="1">SUM(G8:G14)</f>
        <v>39850</v>
      </c>
    </row>
    <row r="15" spans="1:12" x14ac:dyDescent="0.25">
      <c r="J15" s="44"/>
      <c r="K15" s="45"/>
      <c r="L15" s="44"/>
    </row>
    <row r="16" spans="1:12" x14ac:dyDescent="0.25">
      <c r="J16" s="44"/>
      <c r="K16" s="45"/>
      <c r="L16" s="44"/>
    </row>
    <row r="18" spans="1:7" x14ac:dyDescent="0.25">
      <c r="A18" s="36"/>
      <c r="B18" s="36"/>
      <c r="C18" s="53" t="s">
        <v>26</v>
      </c>
      <c r="D18" s="54"/>
      <c r="E18" s="55"/>
      <c r="F18" s="15"/>
      <c r="G18" s="36"/>
    </row>
    <row r="19" spans="1:7" x14ac:dyDescent="0.25">
      <c r="A19" s="11" t="s">
        <v>173</v>
      </c>
      <c r="B19" s="11"/>
      <c r="C19" s="11">
        <v>250</v>
      </c>
      <c r="D19" s="11"/>
      <c r="E19" s="11" t="s">
        <v>172</v>
      </c>
      <c r="F19" s="11"/>
      <c r="G19" s="11">
        <v>250</v>
      </c>
    </row>
    <row r="20" spans="1:7" x14ac:dyDescent="0.25">
      <c r="A20" s="11" t="s">
        <v>176</v>
      </c>
      <c r="B20" s="11"/>
      <c r="C20" s="11">
        <v>350</v>
      </c>
      <c r="D20" s="11"/>
      <c r="E20" s="11" t="s">
        <v>125</v>
      </c>
      <c r="F20" s="11"/>
      <c r="G20" s="11">
        <f>39850-28600</f>
        <v>11250</v>
      </c>
    </row>
    <row r="21" spans="1:7" x14ac:dyDescent="0.25">
      <c r="A21" s="11" t="s">
        <v>177</v>
      </c>
      <c r="B21" s="11"/>
      <c r="C21" s="11">
        <v>600</v>
      </c>
      <c r="D21" s="11"/>
      <c r="E21" s="11"/>
      <c r="F21" s="11"/>
      <c r="G21" s="11"/>
    </row>
    <row r="22" spans="1:7" x14ac:dyDescent="0.25">
      <c r="A22" s="11" t="s">
        <v>178</v>
      </c>
      <c r="B22" s="11"/>
      <c r="C22" s="11">
        <v>400</v>
      </c>
      <c r="D22" s="11"/>
      <c r="E22" s="11"/>
      <c r="F22" s="11"/>
      <c r="G22" s="11"/>
    </row>
    <row r="23" spans="1:7" x14ac:dyDescent="0.25">
      <c r="A23" s="11" t="s">
        <v>37</v>
      </c>
      <c r="B23" s="11"/>
      <c r="C23" s="11">
        <v>300</v>
      </c>
      <c r="D23" s="11"/>
      <c r="E23" s="11"/>
      <c r="F23" s="11"/>
      <c r="G23" s="11"/>
    </row>
    <row r="24" spans="1:7" s="36" customFormat="1" x14ac:dyDescent="0.25">
      <c r="A24" s="11" t="s">
        <v>179</v>
      </c>
      <c r="B24" s="11"/>
      <c r="C24" s="11">
        <v>500</v>
      </c>
      <c r="D24" s="11"/>
      <c r="E24" s="11"/>
      <c r="F24" s="11"/>
      <c r="G24" s="11"/>
    </row>
    <row r="25" spans="1:7" s="36" customFormat="1" x14ac:dyDescent="0.25">
      <c r="A25" s="41" t="s">
        <v>192</v>
      </c>
      <c r="B25" s="42"/>
      <c r="C25" s="42">
        <v>1200</v>
      </c>
      <c r="D25" s="11"/>
      <c r="E25" s="11"/>
      <c r="F25" s="11"/>
      <c r="G25" s="11"/>
    </row>
    <row r="26" spans="1:7" x14ac:dyDescent="0.25">
      <c r="A26" s="41" t="s">
        <v>154</v>
      </c>
      <c r="B26" s="11"/>
      <c r="C26" s="11">
        <v>150</v>
      </c>
      <c r="D26" s="11"/>
      <c r="E26" s="11"/>
      <c r="F26" s="11"/>
      <c r="G26" s="11"/>
    </row>
    <row r="27" spans="1:7" s="36" customFormat="1" ht="30" x14ac:dyDescent="0.25">
      <c r="A27" s="41" t="s">
        <v>65</v>
      </c>
      <c r="B27" s="11"/>
      <c r="C27" s="11">
        <f>11500-3750</f>
        <v>7750</v>
      </c>
      <c r="D27" s="11"/>
      <c r="E27" s="11"/>
      <c r="F27" s="11"/>
      <c r="G27" s="11"/>
    </row>
    <row r="28" spans="1:7" x14ac:dyDescent="0.25">
      <c r="A28" s="6"/>
      <c r="B28" s="6"/>
      <c r="C28" s="5">
        <f>SUM(C19:C27)</f>
        <v>11500</v>
      </c>
      <c r="D28" s="5"/>
      <c r="E28" s="5"/>
      <c r="F28" s="5"/>
      <c r="G28" s="5">
        <f>SUM(G19:G26)</f>
        <v>11500</v>
      </c>
    </row>
  </sheetData>
  <mergeCells count="4">
    <mergeCell ref="A3:G3"/>
    <mergeCell ref="C5:E5"/>
    <mergeCell ref="A1:G1"/>
    <mergeCell ref="C18:E18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695C56-8069-486C-A2EB-B9F04A9F4D7F}">
  <dimension ref="A1:P30"/>
  <sheetViews>
    <sheetView topLeftCell="A4" workbookViewId="0">
      <selection activeCell="I5" sqref="I5"/>
    </sheetView>
  </sheetViews>
  <sheetFormatPr defaultRowHeight="15" x14ac:dyDescent="0.25"/>
  <cols>
    <col min="1" max="1" width="37.7109375" customWidth="1"/>
    <col min="4" max="4" width="9.140625" style="20"/>
    <col min="5" max="5" width="19" customWidth="1"/>
    <col min="10" max="10" width="22.5703125" customWidth="1"/>
    <col min="13" max="13" width="9.140625" style="36"/>
    <col min="14" max="14" width="24.7109375" customWidth="1"/>
  </cols>
  <sheetData>
    <row r="1" spans="1:16" x14ac:dyDescent="0.25">
      <c r="A1" s="48" t="s">
        <v>93</v>
      </c>
      <c r="B1" s="48"/>
      <c r="C1" s="48"/>
      <c r="D1" s="48"/>
      <c r="E1" s="48"/>
      <c r="F1" s="48"/>
      <c r="G1" s="48"/>
      <c r="J1" s="48" t="s">
        <v>93</v>
      </c>
      <c r="K1" s="48"/>
      <c r="L1" s="48"/>
      <c r="M1" s="48"/>
      <c r="N1" s="48"/>
      <c r="O1" s="48"/>
      <c r="P1" s="48"/>
    </row>
    <row r="2" spans="1:16" x14ac:dyDescent="0.25">
      <c r="J2" s="20"/>
      <c r="K2" s="20"/>
      <c r="L2" s="20"/>
      <c r="N2" s="20"/>
      <c r="O2" s="20"/>
      <c r="P2" s="20"/>
    </row>
    <row r="3" spans="1:16" x14ac:dyDescent="0.25">
      <c r="A3" s="48" t="s">
        <v>95</v>
      </c>
      <c r="B3" s="48"/>
      <c r="C3" s="48"/>
      <c r="D3" s="48"/>
      <c r="E3" s="48"/>
      <c r="F3" s="48"/>
      <c r="G3" s="48"/>
      <c r="J3" s="48" t="s">
        <v>94</v>
      </c>
      <c r="K3" s="48"/>
      <c r="L3" s="48"/>
      <c r="M3" s="48"/>
      <c r="N3" s="48"/>
      <c r="O3" s="48"/>
      <c r="P3" s="48"/>
    </row>
    <row r="4" spans="1:16" x14ac:dyDescent="0.25">
      <c r="A4" s="18"/>
      <c r="B4" s="18"/>
      <c r="C4" s="18"/>
      <c r="D4" s="18"/>
      <c r="E4" s="18"/>
      <c r="F4" s="18"/>
      <c r="G4" s="18"/>
      <c r="J4" s="23"/>
      <c r="K4" s="23"/>
      <c r="L4" s="23"/>
      <c r="N4" s="23"/>
      <c r="O4" s="23"/>
      <c r="P4" s="23"/>
    </row>
    <row r="5" spans="1:16" s="20" customFormat="1" x14ac:dyDescent="0.25">
      <c r="C5" s="50" t="s">
        <v>25</v>
      </c>
      <c r="D5" s="50"/>
      <c r="E5" s="50"/>
      <c r="J5" s="5" t="s">
        <v>23</v>
      </c>
      <c r="K5" s="5"/>
      <c r="L5" s="5"/>
      <c r="M5" s="5"/>
      <c r="N5" s="5" t="s">
        <v>24</v>
      </c>
      <c r="O5" s="5"/>
      <c r="P5" s="5"/>
    </row>
    <row r="6" spans="1:16" x14ac:dyDescent="0.25">
      <c r="A6" s="5" t="s">
        <v>23</v>
      </c>
      <c r="B6" s="5"/>
      <c r="C6" s="5"/>
      <c r="D6" s="5"/>
      <c r="E6" s="5" t="s">
        <v>24</v>
      </c>
      <c r="F6" s="5"/>
      <c r="G6" s="5"/>
      <c r="J6" s="5" t="s">
        <v>42</v>
      </c>
      <c r="K6" s="5" t="s">
        <v>1</v>
      </c>
      <c r="L6" s="5" t="s">
        <v>1</v>
      </c>
      <c r="M6" s="5"/>
      <c r="N6" s="5" t="s">
        <v>43</v>
      </c>
      <c r="O6" s="5" t="s">
        <v>1</v>
      </c>
      <c r="P6" s="5" t="s">
        <v>1</v>
      </c>
    </row>
    <row r="7" spans="1:16" s="23" customFormat="1" x14ac:dyDescent="0.25">
      <c r="A7" s="5" t="s">
        <v>0</v>
      </c>
      <c r="B7" s="5" t="s">
        <v>1</v>
      </c>
      <c r="C7" s="5" t="s">
        <v>1</v>
      </c>
      <c r="D7" s="5"/>
      <c r="E7" s="5" t="s">
        <v>0</v>
      </c>
      <c r="F7" s="5" t="s">
        <v>1</v>
      </c>
      <c r="G7" s="5" t="s">
        <v>1</v>
      </c>
      <c r="J7" s="6" t="s">
        <v>45</v>
      </c>
      <c r="K7" s="6">
        <v>10000</v>
      </c>
      <c r="L7" s="6"/>
      <c r="M7" s="6"/>
      <c r="N7" s="6" t="s">
        <v>53</v>
      </c>
      <c r="O7" s="6">
        <v>1750</v>
      </c>
      <c r="P7" s="6"/>
    </row>
    <row r="8" spans="1:16" x14ac:dyDescent="0.25">
      <c r="A8" s="6" t="s">
        <v>2</v>
      </c>
      <c r="B8" s="6"/>
      <c r="C8" s="6">
        <v>5700</v>
      </c>
      <c r="D8" s="6"/>
      <c r="E8" s="6" t="s">
        <v>3</v>
      </c>
      <c r="F8" s="6">
        <v>146000</v>
      </c>
      <c r="G8" s="6"/>
      <c r="J8" s="6" t="s">
        <v>96</v>
      </c>
      <c r="K8" s="6">
        <v>4000</v>
      </c>
      <c r="L8" s="6"/>
      <c r="M8" s="6"/>
      <c r="N8" s="6" t="s">
        <v>97</v>
      </c>
      <c r="O8" s="6">
        <v>175</v>
      </c>
      <c r="P8" s="6">
        <v>1575</v>
      </c>
    </row>
    <row r="9" spans="1:16" x14ac:dyDescent="0.25">
      <c r="A9" s="6" t="s">
        <v>4</v>
      </c>
      <c r="B9" s="6"/>
      <c r="C9" s="6">
        <v>72500</v>
      </c>
      <c r="D9" s="6"/>
      <c r="E9" s="6" t="s">
        <v>5</v>
      </c>
      <c r="F9" s="6">
        <v>1300</v>
      </c>
      <c r="G9" s="6">
        <v>144700</v>
      </c>
      <c r="J9" s="6"/>
      <c r="K9" s="6">
        <v>6000</v>
      </c>
      <c r="L9" s="6"/>
      <c r="M9" s="6"/>
      <c r="N9" s="6" t="s">
        <v>98</v>
      </c>
      <c r="O9" s="6">
        <v>11000</v>
      </c>
      <c r="P9" s="6"/>
    </row>
    <row r="10" spans="1:16" x14ac:dyDescent="0.25">
      <c r="A10" s="6" t="s">
        <v>74</v>
      </c>
      <c r="B10" s="6"/>
      <c r="C10" s="6">
        <v>1200</v>
      </c>
      <c r="D10" s="6"/>
      <c r="E10" s="6" t="s">
        <v>7</v>
      </c>
      <c r="F10" s="6"/>
      <c r="G10" s="6">
        <v>17500</v>
      </c>
      <c r="J10" s="6" t="s">
        <v>71</v>
      </c>
      <c r="K10" s="6">
        <v>53971</v>
      </c>
      <c r="L10" s="6">
        <v>59971</v>
      </c>
      <c r="M10" s="6"/>
      <c r="N10" s="6" t="s">
        <v>99</v>
      </c>
      <c r="O10" s="6">
        <v>2200</v>
      </c>
      <c r="P10" s="6">
        <v>8800</v>
      </c>
    </row>
    <row r="11" spans="1:16" x14ac:dyDescent="0.25">
      <c r="A11" s="6" t="s">
        <v>9</v>
      </c>
      <c r="B11" s="6"/>
      <c r="C11" s="6">
        <v>1020</v>
      </c>
      <c r="D11" s="6"/>
      <c r="E11" s="6"/>
      <c r="F11" s="6"/>
      <c r="G11" s="6"/>
      <c r="J11" s="6"/>
      <c r="K11" s="6"/>
      <c r="L11" s="6"/>
      <c r="M11" s="6"/>
      <c r="N11" s="6" t="s">
        <v>100</v>
      </c>
      <c r="O11" s="6">
        <v>12000</v>
      </c>
      <c r="P11" s="6"/>
    </row>
    <row r="12" spans="1:16" x14ac:dyDescent="0.25">
      <c r="A12" s="6" t="s">
        <v>78</v>
      </c>
      <c r="B12" s="6">
        <v>11800</v>
      </c>
      <c r="C12" s="6"/>
      <c r="D12" s="6"/>
      <c r="E12" s="6"/>
      <c r="F12" s="6"/>
      <c r="G12" s="6"/>
      <c r="J12" s="6" t="s">
        <v>75</v>
      </c>
      <c r="K12" s="6"/>
      <c r="L12" s="6">
        <v>11000</v>
      </c>
      <c r="M12" s="6"/>
      <c r="N12" s="6" t="s">
        <v>97</v>
      </c>
      <c r="O12" s="6">
        <v>1200</v>
      </c>
      <c r="P12" s="6">
        <v>10800</v>
      </c>
    </row>
    <row r="13" spans="1:16" x14ac:dyDescent="0.25">
      <c r="A13" s="6" t="s">
        <v>102</v>
      </c>
      <c r="B13" s="6">
        <v>500</v>
      </c>
      <c r="C13" s="6">
        <v>11300</v>
      </c>
      <c r="D13" s="6"/>
      <c r="E13" s="6"/>
      <c r="F13" s="6"/>
      <c r="G13" s="6"/>
      <c r="J13" s="6" t="s">
        <v>101</v>
      </c>
      <c r="K13" s="6"/>
      <c r="L13" s="6">
        <v>300</v>
      </c>
      <c r="M13" s="6"/>
      <c r="N13" s="6" t="s">
        <v>59</v>
      </c>
      <c r="O13" s="6"/>
      <c r="P13" s="6">
        <v>17500</v>
      </c>
    </row>
    <row r="14" spans="1:16" x14ac:dyDescent="0.25">
      <c r="A14" s="6" t="s">
        <v>104</v>
      </c>
      <c r="B14" s="6"/>
      <c r="C14" s="6">
        <v>3215</v>
      </c>
      <c r="D14" s="6"/>
      <c r="E14" s="6"/>
      <c r="F14" s="6"/>
      <c r="G14" s="6"/>
      <c r="J14" s="6"/>
      <c r="K14" s="6"/>
      <c r="L14" s="6"/>
      <c r="M14" s="6"/>
      <c r="N14" s="6" t="s">
        <v>103</v>
      </c>
      <c r="O14" s="6"/>
      <c r="P14" s="6">
        <v>500</v>
      </c>
    </row>
    <row r="15" spans="1:16" x14ac:dyDescent="0.25">
      <c r="A15" s="6" t="s">
        <v>13</v>
      </c>
      <c r="B15" s="6"/>
      <c r="C15" s="6">
        <v>67265</v>
      </c>
      <c r="D15" s="6"/>
      <c r="E15" s="6"/>
      <c r="F15" s="6"/>
      <c r="G15" s="6"/>
      <c r="J15" s="6"/>
      <c r="K15" s="6"/>
      <c r="L15" s="6"/>
      <c r="M15" s="6"/>
      <c r="N15" s="6" t="s">
        <v>105</v>
      </c>
      <c r="O15" s="6"/>
      <c r="P15" s="6">
        <v>1800</v>
      </c>
    </row>
    <row r="16" spans="1:16" x14ac:dyDescent="0.25">
      <c r="A16" s="6"/>
      <c r="B16" s="6"/>
      <c r="C16" s="5">
        <v>162200</v>
      </c>
      <c r="D16" s="5"/>
      <c r="E16" s="6"/>
      <c r="F16" s="6"/>
      <c r="G16" s="5">
        <v>162200</v>
      </c>
      <c r="J16" s="6"/>
      <c r="K16" s="6"/>
      <c r="L16" s="5"/>
      <c r="M16" s="5"/>
      <c r="N16" s="6" t="s">
        <v>76</v>
      </c>
      <c r="O16" s="6"/>
      <c r="P16" s="6">
        <v>26000</v>
      </c>
    </row>
    <row r="17" spans="1:16" x14ac:dyDescent="0.25">
      <c r="A17" s="17"/>
      <c r="B17" s="17"/>
      <c r="C17" s="1"/>
      <c r="D17" s="1"/>
      <c r="E17" s="17"/>
      <c r="F17" s="17"/>
      <c r="G17" s="1"/>
      <c r="J17" s="6"/>
      <c r="K17" s="6"/>
      <c r="L17" s="6"/>
      <c r="M17" s="6"/>
      <c r="N17" s="6" t="s">
        <v>106</v>
      </c>
      <c r="O17" s="6"/>
      <c r="P17" s="6">
        <v>3100</v>
      </c>
    </row>
    <row r="18" spans="1:16" s="20" customFormat="1" x14ac:dyDescent="0.25">
      <c r="A18" s="17"/>
      <c r="B18" s="17"/>
      <c r="C18" s="1"/>
      <c r="D18" s="1"/>
      <c r="E18" s="17"/>
      <c r="F18" s="17"/>
      <c r="G18" s="1"/>
      <c r="J18" s="6"/>
      <c r="K18" s="6"/>
      <c r="L18" s="6"/>
      <c r="M18" s="6"/>
      <c r="N18" s="6" t="s">
        <v>107</v>
      </c>
      <c r="O18" s="6"/>
      <c r="P18" s="6">
        <v>1196</v>
      </c>
    </row>
    <row r="19" spans="1:16" s="20" customFormat="1" x14ac:dyDescent="0.25">
      <c r="C19" s="50" t="s">
        <v>26</v>
      </c>
      <c r="D19" s="50"/>
      <c r="E19" s="50"/>
      <c r="J19" s="6"/>
      <c r="K19" s="6"/>
      <c r="L19" s="5">
        <v>71271</v>
      </c>
      <c r="M19" s="5"/>
      <c r="N19" s="6"/>
      <c r="O19" s="6"/>
      <c r="P19" s="5">
        <v>71271</v>
      </c>
    </row>
    <row r="20" spans="1:16" x14ac:dyDescent="0.25">
      <c r="A20" s="6" t="s">
        <v>108</v>
      </c>
      <c r="B20" s="6"/>
      <c r="C20" s="6">
        <v>3054</v>
      </c>
      <c r="D20" s="6"/>
      <c r="E20" s="6" t="s">
        <v>62</v>
      </c>
      <c r="F20" s="6"/>
      <c r="G20" s="6">
        <v>67265</v>
      </c>
      <c r="J20" s="20"/>
      <c r="K20" s="20"/>
      <c r="L20" s="20"/>
      <c r="N20" s="20"/>
      <c r="O20" s="20"/>
      <c r="P20" s="20"/>
    </row>
    <row r="21" spans="1:16" x14ac:dyDescent="0.25">
      <c r="A21" s="6" t="s">
        <v>109</v>
      </c>
      <c r="B21" s="6"/>
      <c r="C21" s="6">
        <v>815</v>
      </c>
      <c r="D21" s="6"/>
      <c r="E21" s="6" t="s">
        <v>110</v>
      </c>
      <c r="F21" s="6"/>
      <c r="G21" s="6">
        <v>1800</v>
      </c>
    </row>
    <row r="22" spans="1:16" x14ac:dyDescent="0.25">
      <c r="A22" s="6" t="s">
        <v>111</v>
      </c>
      <c r="B22" s="6">
        <v>4210</v>
      </c>
      <c r="C22" s="6"/>
      <c r="D22" s="6"/>
      <c r="E22" s="6"/>
      <c r="F22" s="6"/>
      <c r="G22" s="6"/>
    </row>
    <row r="23" spans="1:16" x14ac:dyDescent="0.25">
      <c r="A23" s="6" t="s">
        <v>112</v>
      </c>
      <c r="B23" s="6">
        <v>300</v>
      </c>
      <c r="C23" s="6">
        <v>4510</v>
      </c>
      <c r="D23" s="6"/>
      <c r="E23" s="6"/>
      <c r="F23" s="6"/>
      <c r="G23" s="6"/>
    </row>
    <row r="24" spans="1:16" x14ac:dyDescent="0.25">
      <c r="A24" s="6" t="s">
        <v>113</v>
      </c>
      <c r="B24" s="6"/>
      <c r="C24" s="6">
        <v>1800</v>
      </c>
      <c r="D24" s="6"/>
      <c r="E24" s="6"/>
      <c r="F24" s="6"/>
      <c r="G24" s="6"/>
    </row>
    <row r="25" spans="1:16" x14ac:dyDescent="0.25">
      <c r="A25" s="6" t="s">
        <v>114</v>
      </c>
      <c r="B25" s="6"/>
      <c r="C25" s="6">
        <v>1200</v>
      </c>
      <c r="D25" s="6"/>
      <c r="E25" s="6"/>
      <c r="F25" s="6"/>
      <c r="G25" s="6"/>
    </row>
    <row r="26" spans="1:16" x14ac:dyDescent="0.25">
      <c r="A26" s="6" t="s">
        <v>115</v>
      </c>
      <c r="B26" s="6"/>
      <c r="C26" s="6">
        <v>1340</v>
      </c>
      <c r="D26" s="6"/>
      <c r="E26" s="6"/>
      <c r="F26" s="6"/>
      <c r="G26" s="6"/>
    </row>
    <row r="27" spans="1:16" x14ac:dyDescent="0.25">
      <c r="A27" s="6" t="s">
        <v>116</v>
      </c>
      <c r="B27" s="6"/>
      <c r="C27" s="6">
        <v>175</v>
      </c>
      <c r="D27" s="6"/>
      <c r="E27" s="6"/>
      <c r="F27" s="6"/>
      <c r="G27" s="6"/>
    </row>
    <row r="28" spans="1:16" x14ac:dyDescent="0.25">
      <c r="A28" s="6" t="s">
        <v>117</v>
      </c>
      <c r="B28" s="6"/>
      <c r="C28" s="6">
        <v>2200</v>
      </c>
      <c r="D28" s="6"/>
      <c r="E28" s="6"/>
      <c r="F28" s="6"/>
      <c r="G28" s="6"/>
    </row>
    <row r="29" spans="1:16" x14ac:dyDescent="0.25">
      <c r="A29" s="21" t="s">
        <v>118</v>
      </c>
      <c r="B29" s="6"/>
      <c r="C29" s="6">
        <v>53971</v>
      </c>
      <c r="D29" s="6"/>
      <c r="E29" s="6"/>
      <c r="F29" s="6"/>
      <c r="G29" s="6"/>
    </row>
    <row r="30" spans="1:16" x14ac:dyDescent="0.25">
      <c r="A30" s="6"/>
      <c r="B30" s="6"/>
      <c r="C30" s="5">
        <v>69065</v>
      </c>
      <c r="D30" s="5"/>
      <c r="E30" s="6"/>
      <c r="F30" s="6"/>
      <c r="G30" s="5">
        <v>69065</v>
      </c>
    </row>
  </sheetData>
  <mergeCells count="6">
    <mergeCell ref="C19:E19"/>
    <mergeCell ref="A1:G1"/>
    <mergeCell ref="J3:P3"/>
    <mergeCell ref="J1:P1"/>
    <mergeCell ref="A3:G3"/>
    <mergeCell ref="C5:E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81201-9279-46C1-BCFA-274401218B05}">
  <dimension ref="A1:O25"/>
  <sheetViews>
    <sheetView zoomScale="80" zoomScaleNormal="80" workbookViewId="0">
      <selection activeCell="I18" sqref="I18"/>
    </sheetView>
  </sheetViews>
  <sheetFormatPr defaultRowHeight="15" x14ac:dyDescent="0.25"/>
  <cols>
    <col min="1" max="1" width="36.28515625" customWidth="1"/>
    <col min="4" max="4" width="9.140625" style="36"/>
    <col min="5" max="5" width="18.28515625" customWidth="1"/>
    <col min="9" max="9" width="20.140625" customWidth="1"/>
    <col min="12" max="12" width="9.140625" style="36"/>
    <col min="13" max="13" width="29.28515625" customWidth="1"/>
  </cols>
  <sheetData>
    <row r="1" spans="1:15" x14ac:dyDescent="0.25">
      <c r="A1" s="51" t="s">
        <v>215</v>
      </c>
      <c r="B1" s="51"/>
      <c r="C1" s="51"/>
      <c r="D1" s="51"/>
      <c r="E1" s="51"/>
      <c r="F1" s="51"/>
      <c r="G1" s="51"/>
      <c r="H1" s="37"/>
      <c r="I1" s="51" t="s">
        <v>215</v>
      </c>
      <c r="J1" s="51"/>
      <c r="K1" s="51"/>
      <c r="L1" s="51"/>
      <c r="M1" s="51"/>
      <c r="N1" s="51"/>
      <c r="O1" s="51"/>
    </row>
    <row r="2" spans="1:15" x14ac:dyDescent="0.25">
      <c r="A2" s="37"/>
      <c r="B2" s="37"/>
      <c r="C2" s="37"/>
      <c r="D2" s="37"/>
      <c r="E2" s="37"/>
      <c r="F2" s="37"/>
      <c r="G2" s="37"/>
      <c r="H2" s="37"/>
      <c r="I2" s="37"/>
      <c r="J2" s="31"/>
      <c r="K2" s="37"/>
      <c r="L2" s="37"/>
      <c r="M2" s="37"/>
      <c r="N2" s="37"/>
      <c r="O2" s="37"/>
    </row>
    <row r="3" spans="1:15" x14ac:dyDescent="0.25">
      <c r="A3" s="51" t="s">
        <v>95</v>
      </c>
      <c r="B3" s="51"/>
      <c r="C3" s="51"/>
      <c r="D3" s="51"/>
      <c r="E3" s="51"/>
      <c r="F3" s="51"/>
      <c r="G3" s="51"/>
      <c r="H3" s="37"/>
      <c r="I3" s="51" t="s">
        <v>137</v>
      </c>
      <c r="J3" s="51"/>
      <c r="K3" s="51"/>
      <c r="L3" s="51"/>
      <c r="M3" s="51"/>
      <c r="N3" s="51"/>
      <c r="O3" s="51"/>
    </row>
    <row r="4" spans="1:15" x14ac:dyDescent="0.25">
      <c r="A4" s="37"/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</row>
    <row r="5" spans="1:15" x14ac:dyDescent="0.25">
      <c r="A5" s="36"/>
      <c r="B5" s="36"/>
      <c r="C5" s="50" t="s">
        <v>25</v>
      </c>
      <c r="D5" s="50"/>
      <c r="E5" s="50"/>
      <c r="F5" s="36"/>
      <c r="G5" s="36"/>
      <c r="H5" s="37"/>
      <c r="I5" s="5" t="s">
        <v>23</v>
      </c>
      <c r="J5" s="5"/>
      <c r="K5" s="5"/>
      <c r="L5" s="5"/>
      <c r="M5" s="5" t="s">
        <v>24</v>
      </c>
      <c r="N5" s="5"/>
      <c r="O5" s="5"/>
    </row>
    <row r="6" spans="1:15" x14ac:dyDescent="0.25">
      <c r="A6" s="5" t="s">
        <v>23</v>
      </c>
      <c r="B6" s="5"/>
      <c r="C6" s="5"/>
      <c r="D6" s="5"/>
      <c r="E6" s="5"/>
      <c r="F6" s="5" t="s">
        <v>24</v>
      </c>
      <c r="G6" s="5"/>
      <c r="H6" s="37"/>
      <c r="I6" s="14" t="s">
        <v>42</v>
      </c>
      <c r="J6" s="14" t="s">
        <v>1</v>
      </c>
      <c r="K6" s="14" t="s">
        <v>1</v>
      </c>
      <c r="L6" s="14"/>
      <c r="M6" s="14" t="s">
        <v>43</v>
      </c>
      <c r="N6" s="14" t="s">
        <v>1</v>
      </c>
      <c r="O6" s="14" t="s">
        <v>1</v>
      </c>
    </row>
    <row r="7" spans="1:15" x14ac:dyDescent="0.25">
      <c r="A7" s="14" t="s">
        <v>0</v>
      </c>
      <c r="B7" s="14" t="s">
        <v>1</v>
      </c>
      <c r="C7" s="14" t="s">
        <v>1</v>
      </c>
      <c r="D7" s="14"/>
      <c r="E7" s="14" t="s">
        <v>0</v>
      </c>
      <c r="F7" s="14" t="s">
        <v>1</v>
      </c>
      <c r="G7" s="14" t="s">
        <v>1</v>
      </c>
      <c r="H7" s="37"/>
      <c r="I7" s="22" t="s">
        <v>45</v>
      </c>
      <c r="J7" s="47">
        <v>104800</v>
      </c>
      <c r="K7" s="22"/>
      <c r="L7" s="22"/>
      <c r="M7" s="22" t="s">
        <v>77</v>
      </c>
      <c r="N7" s="22"/>
      <c r="O7" s="22">
        <v>23000</v>
      </c>
    </row>
    <row r="8" spans="1:15" x14ac:dyDescent="0.25">
      <c r="A8" s="22" t="s">
        <v>2</v>
      </c>
      <c r="B8" s="22"/>
      <c r="C8" s="22">
        <v>50000</v>
      </c>
      <c r="D8" s="22"/>
      <c r="E8" s="22" t="s">
        <v>44</v>
      </c>
      <c r="F8" s="22">
        <v>165000</v>
      </c>
      <c r="G8" s="22"/>
      <c r="H8" s="37"/>
      <c r="I8" s="22" t="s">
        <v>68</v>
      </c>
      <c r="J8" s="22">
        <v>4000</v>
      </c>
      <c r="K8" s="22"/>
      <c r="L8" s="22"/>
      <c r="M8" s="22" t="s">
        <v>76</v>
      </c>
      <c r="N8" s="22"/>
      <c r="O8" s="22">
        <v>36200</v>
      </c>
    </row>
    <row r="9" spans="1:15" x14ac:dyDescent="0.25">
      <c r="A9" s="22" t="s">
        <v>4</v>
      </c>
      <c r="B9" s="22">
        <v>110000</v>
      </c>
      <c r="C9" s="22"/>
      <c r="D9" s="22"/>
      <c r="E9" s="22" t="s">
        <v>5</v>
      </c>
      <c r="F9" s="22">
        <v>3000</v>
      </c>
      <c r="G9" s="22">
        <v>162000</v>
      </c>
      <c r="H9" s="37"/>
      <c r="I9" s="22" t="s">
        <v>47</v>
      </c>
      <c r="J9" s="22">
        <v>18780</v>
      </c>
      <c r="K9" s="47">
        <f>J7-J8+J9</f>
        <v>119580</v>
      </c>
      <c r="L9" s="22"/>
      <c r="M9" s="22" t="s">
        <v>206</v>
      </c>
      <c r="N9" s="22">
        <v>20000</v>
      </c>
      <c r="O9" s="22"/>
    </row>
    <row r="10" spans="1:15" x14ac:dyDescent="0.25">
      <c r="A10" s="22" t="s">
        <v>6</v>
      </c>
      <c r="B10" s="22">
        <v>12000</v>
      </c>
      <c r="C10" s="22">
        <v>98000</v>
      </c>
      <c r="D10" s="22"/>
      <c r="E10" s="22" t="s">
        <v>7</v>
      </c>
      <c r="F10" s="22"/>
      <c r="G10" s="22">
        <v>40000</v>
      </c>
      <c r="H10" s="37"/>
      <c r="I10" s="22" t="s">
        <v>75</v>
      </c>
      <c r="J10" s="22"/>
      <c r="K10" s="22">
        <v>21200</v>
      </c>
      <c r="L10" s="22"/>
      <c r="M10" s="22" t="s">
        <v>207</v>
      </c>
      <c r="N10" s="22">
        <v>4000</v>
      </c>
      <c r="O10" s="22">
        <v>16000</v>
      </c>
    </row>
    <row r="11" spans="1:15" x14ac:dyDescent="0.25">
      <c r="A11" s="22" t="s">
        <v>54</v>
      </c>
      <c r="B11" s="22"/>
      <c r="C11" s="22">
        <v>4000</v>
      </c>
      <c r="D11" s="22"/>
      <c r="E11" s="22"/>
      <c r="F11" s="22"/>
      <c r="G11" s="22"/>
      <c r="H11" s="37"/>
      <c r="I11" s="22"/>
      <c r="J11" s="22"/>
      <c r="K11" s="22"/>
      <c r="L11" s="22"/>
      <c r="M11" s="22" t="s">
        <v>208</v>
      </c>
      <c r="N11" s="22">
        <v>30000</v>
      </c>
      <c r="O11" s="22"/>
    </row>
    <row r="12" spans="1:15" x14ac:dyDescent="0.25">
      <c r="A12" s="22" t="s">
        <v>13</v>
      </c>
      <c r="B12" s="22"/>
      <c r="C12" s="22">
        <v>50000</v>
      </c>
      <c r="D12" s="22"/>
      <c r="E12" s="22"/>
      <c r="F12" s="22"/>
      <c r="G12" s="22"/>
      <c r="H12" s="37"/>
      <c r="I12" s="22"/>
      <c r="J12" s="22"/>
      <c r="K12" s="22"/>
      <c r="L12" s="22"/>
      <c r="M12" s="22" t="s">
        <v>142</v>
      </c>
      <c r="N12" s="22">
        <v>4500</v>
      </c>
      <c r="O12" s="22">
        <v>25500</v>
      </c>
    </row>
    <row r="13" spans="1:15" x14ac:dyDescent="0.25">
      <c r="A13" s="22"/>
      <c r="B13" s="22"/>
      <c r="C13" s="22">
        <v>202000</v>
      </c>
      <c r="D13" s="22"/>
      <c r="E13" s="22"/>
      <c r="F13" s="22"/>
      <c r="G13" s="22">
        <v>202000</v>
      </c>
      <c r="H13" s="37"/>
      <c r="I13" s="22"/>
      <c r="J13" s="22"/>
      <c r="K13" s="22"/>
      <c r="L13" s="22"/>
      <c r="M13" s="22" t="s">
        <v>59</v>
      </c>
      <c r="N13" s="22"/>
      <c r="O13" s="22">
        <v>40000</v>
      </c>
    </row>
    <row r="14" spans="1:15" x14ac:dyDescent="0.25">
      <c r="A14" s="37"/>
      <c r="B14" s="37"/>
      <c r="C14" s="37"/>
      <c r="D14" s="37"/>
      <c r="E14" s="37"/>
      <c r="F14" s="37"/>
      <c r="G14" s="37"/>
      <c r="H14" s="37"/>
      <c r="I14" s="22"/>
      <c r="J14" s="22"/>
      <c r="K14" s="22"/>
      <c r="L14" s="22"/>
      <c r="M14" s="22" t="s">
        <v>209</v>
      </c>
      <c r="N14" s="22"/>
      <c r="O14" s="22">
        <v>80</v>
      </c>
    </row>
    <row r="15" spans="1:15" x14ac:dyDescent="0.25">
      <c r="A15" s="37"/>
      <c r="B15" s="37"/>
      <c r="C15" s="37"/>
      <c r="D15" s="37"/>
      <c r="E15" s="37"/>
      <c r="F15" s="37"/>
      <c r="G15" s="37"/>
      <c r="H15" s="37"/>
      <c r="I15" s="22"/>
      <c r="J15" s="22"/>
      <c r="K15" s="47">
        <f>SUM(K9:K14)</f>
        <v>140780</v>
      </c>
      <c r="L15" s="22"/>
      <c r="M15" s="22"/>
      <c r="N15" s="22"/>
      <c r="O15" s="22">
        <v>140780</v>
      </c>
    </row>
    <row r="16" spans="1:15" x14ac:dyDescent="0.25">
      <c r="A16" s="37"/>
      <c r="C16" s="50" t="s">
        <v>26</v>
      </c>
      <c r="D16" s="50"/>
      <c r="E16" s="50"/>
      <c r="F16" s="37"/>
      <c r="G16" s="37"/>
      <c r="I16" s="37"/>
      <c r="J16" s="37"/>
      <c r="K16" s="37"/>
      <c r="L16" s="37"/>
      <c r="M16" s="37"/>
      <c r="N16" s="37"/>
      <c r="O16" s="37"/>
    </row>
    <row r="17" spans="1:15" x14ac:dyDescent="0.25">
      <c r="A17" s="22" t="s">
        <v>210</v>
      </c>
      <c r="B17" s="22">
        <v>5800</v>
      </c>
      <c r="C17" s="22"/>
      <c r="D17" s="22"/>
      <c r="E17" s="22" t="s">
        <v>62</v>
      </c>
      <c r="F17" s="22"/>
      <c r="G17" s="22">
        <v>50000</v>
      </c>
      <c r="H17" s="37"/>
      <c r="K17" s="37"/>
      <c r="L17" s="37"/>
      <c r="M17" s="37"/>
      <c r="N17" s="37"/>
      <c r="O17" s="37"/>
    </row>
    <row r="18" spans="1:15" x14ac:dyDescent="0.25">
      <c r="A18" s="22" t="s">
        <v>211</v>
      </c>
      <c r="B18" s="22">
        <v>80</v>
      </c>
      <c r="C18" s="22">
        <v>5720</v>
      </c>
      <c r="D18" s="22"/>
      <c r="E18" s="22"/>
      <c r="F18" s="22"/>
      <c r="G18" s="22"/>
      <c r="H18" s="37"/>
      <c r="I18" s="37"/>
      <c r="J18" s="37"/>
      <c r="K18" s="37"/>
      <c r="L18" s="37"/>
      <c r="M18" s="37"/>
      <c r="N18" s="37"/>
      <c r="O18" s="37"/>
    </row>
    <row r="19" spans="1:15" x14ac:dyDescent="0.25">
      <c r="A19" s="22" t="s">
        <v>212</v>
      </c>
      <c r="B19" s="22"/>
      <c r="C19" s="22">
        <v>16000</v>
      </c>
      <c r="D19" s="22"/>
      <c r="E19" s="22"/>
      <c r="F19" s="22"/>
      <c r="G19" s="22"/>
      <c r="H19" s="37"/>
      <c r="I19" s="37"/>
      <c r="J19" s="37"/>
      <c r="K19" s="37"/>
      <c r="L19" s="37"/>
      <c r="M19" s="37"/>
      <c r="N19" s="37"/>
      <c r="O19" s="37"/>
    </row>
    <row r="20" spans="1:15" x14ac:dyDescent="0.25">
      <c r="A20" s="22" t="s">
        <v>64</v>
      </c>
      <c r="B20" s="22"/>
      <c r="C20" s="22">
        <v>1000</v>
      </c>
      <c r="D20" s="22"/>
      <c r="E20" s="22"/>
      <c r="F20" s="22"/>
      <c r="G20" s="22"/>
      <c r="H20" s="37"/>
      <c r="I20" s="37"/>
      <c r="J20" s="37"/>
      <c r="K20" s="37"/>
      <c r="L20" s="37"/>
      <c r="M20" s="37"/>
      <c r="N20" s="37"/>
      <c r="O20" s="37"/>
    </row>
    <row r="21" spans="1:15" x14ac:dyDescent="0.25">
      <c r="A21" s="22" t="s">
        <v>213</v>
      </c>
      <c r="B21" s="22"/>
      <c r="C21" s="22">
        <v>4000</v>
      </c>
      <c r="D21" s="22"/>
      <c r="E21" s="22"/>
      <c r="F21" s="22"/>
      <c r="G21" s="22"/>
      <c r="H21" s="37"/>
      <c r="I21" s="37"/>
      <c r="J21" s="37"/>
      <c r="K21" s="37"/>
      <c r="L21" s="37"/>
      <c r="M21" s="37"/>
      <c r="N21" s="37"/>
      <c r="O21" s="37"/>
    </row>
    <row r="22" spans="1:15" x14ac:dyDescent="0.25">
      <c r="A22" s="22" t="s">
        <v>214</v>
      </c>
      <c r="B22" s="22"/>
      <c r="C22" s="22">
        <v>4500</v>
      </c>
      <c r="D22" s="22"/>
      <c r="E22" s="22"/>
      <c r="F22" s="22"/>
      <c r="G22" s="22"/>
      <c r="H22" s="37"/>
      <c r="I22" s="37"/>
      <c r="J22" s="37"/>
      <c r="K22" s="37"/>
      <c r="L22" s="37"/>
      <c r="M22" s="37"/>
      <c r="N22" s="37"/>
      <c r="O22" s="37"/>
    </row>
    <row r="23" spans="1:15" x14ac:dyDescent="0.25">
      <c r="A23" s="22" t="s">
        <v>65</v>
      </c>
      <c r="B23" s="22"/>
      <c r="C23" s="22">
        <v>18780</v>
      </c>
      <c r="D23" s="22"/>
      <c r="E23" s="22"/>
      <c r="F23" s="22"/>
      <c r="G23" s="22"/>
      <c r="H23" s="37"/>
      <c r="I23" s="37"/>
      <c r="J23" s="37"/>
      <c r="K23" s="37"/>
      <c r="L23" s="37"/>
      <c r="M23" s="37"/>
      <c r="N23" s="37"/>
      <c r="O23" s="37"/>
    </row>
    <row r="24" spans="1:15" x14ac:dyDescent="0.25">
      <c r="A24" s="22"/>
      <c r="B24" s="22"/>
      <c r="C24" s="22">
        <v>50000</v>
      </c>
      <c r="D24" s="22"/>
      <c r="E24" s="22"/>
      <c r="F24" s="22"/>
      <c r="G24" s="22">
        <v>50000</v>
      </c>
      <c r="I24" s="37"/>
      <c r="J24" s="37"/>
      <c r="K24" s="37"/>
      <c r="L24" s="37"/>
      <c r="M24" s="37"/>
      <c r="N24" s="37"/>
      <c r="O24" s="37"/>
    </row>
    <row r="25" spans="1:15" x14ac:dyDescent="0.25">
      <c r="A25" s="37"/>
      <c r="B25" s="37"/>
      <c r="C25" s="37"/>
      <c r="D25" s="37"/>
      <c r="E25" s="37"/>
      <c r="F25" s="37"/>
      <c r="G25" s="37"/>
    </row>
  </sheetData>
  <mergeCells count="6">
    <mergeCell ref="C5:E5"/>
    <mergeCell ref="C16:E16"/>
    <mergeCell ref="A1:G1"/>
    <mergeCell ref="A3:G3"/>
    <mergeCell ref="I3:O3"/>
    <mergeCell ref="I1:O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0745DB-3649-49AF-8AC3-0CC74F8D500B}">
  <dimension ref="A1:P27"/>
  <sheetViews>
    <sheetView topLeftCell="A4" workbookViewId="0">
      <selection activeCell="A17" sqref="A17"/>
    </sheetView>
  </sheetViews>
  <sheetFormatPr defaultRowHeight="15" x14ac:dyDescent="0.25"/>
  <cols>
    <col min="1" max="1" width="35.28515625" style="26" customWidth="1"/>
    <col min="2" max="4" width="9.140625" style="26"/>
    <col min="5" max="5" width="20.7109375" style="26" customWidth="1"/>
    <col min="6" max="9" width="9.140625" style="26"/>
    <col min="10" max="10" width="19.140625" style="26" customWidth="1"/>
    <col min="11" max="12" width="9.140625" style="26"/>
    <col min="13" max="13" width="9.140625" style="40"/>
    <col min="14" max="14" width="24.140625" style="26" customWidth="1"/>
    <col min="15" max="16384" width="9.140625" style="26"/>
  </cols>
  <sheetData>
    <row r="1" spans="1:16" x14ac:dyDescent="0.25">
      <c r="A1" s="56" t="s">
        <v>136</v>
      </c>
      <c r="B1" s="56"/>
      <c r="C1" s="56"/>
      <c r="D1" s="56"/>
      <c r="E1" s="56"/>
      <c r="F1" s="56"/>
      <c r="G1" s="56"/>
    </row>
    <row r="3" spans="1:16" x14ac:dyDescent="0.25">
      <c r="A3" s="52" t="s">
        <v>119</v>
      </c>
      <c r="B3" s="52"/>
      <c r="C3" s="52"/>
      <c r="D3" s="52"/>
      <c r="E3" s="52"/>
      <c r="F3" s="52"/>
      <c r="G3" s="52"/>
      <c r="J3" s="52" t="s">
        <v>137</v>
      </c>
      <c r="K3" s="52"/>
      <c r="L3" s="52"/>
      <c r="M3" s="52"/>
      <c r="N3" s="52"/>
      <c r="O3" s="52"/>
      <c r="P3" s="52"/>
    </row>
    <row r="4" spans="1:16" x14ac:dyDescent="0.25">
      <c r="J4" s="28"/>
      <c r="K4" s="28"/>
      <c r="L4" s="28"/>
      <c r="M4" s="39"/>
      <c r="N4" s="28"/>
      <c r="O4" s="28"/>
      <c r="P4" s="28"/>
    </row>
    <row r="5" spans="1:16" x14ac:dyDescent="0.25">
      <c r="B5" s="27"/>
      <c r="C5" s="50" t="s">
        <v>25</v>
      </c>
      <c r="D5" s="50"/>
      <c r="E5" s="50"/>
      <c r="F5" s="25"/>
      <c r="G5" s="25"/>
      <c r="J5" s="5" t="s">
        <v>23</v>
      </c>
      <c r="K5" s="5"/>
      <c r="L5" s="5"/>
      <c r="M5" s="5"/>
      <c r="N5" s="5" t="s">
        <v>24</v>
      </c>
      <c r="O5" s="5"/>
      <c r="P5" s="5"/>
    </row>
    <row r="6" spans="1:16" x14ac:dyDescent="0.25">
      <c r="A6" s="5" t="s">
        <v>23</v>
      </c>
      <c r="B6" s="5"/>
      <c r="C6" s="5"/>
      <c r="D6" s="5"/>
      <c r="E6" s="5" t="s">
        <v>24</v>
      </c>
      <c r="F6" s="5"/>
      <c r="G6" s="5"/>
      <c r="J6" s="14" t="s">
        <v>42</v>
      </c>
      <c r="K6" s="14" t="s">
        <v>1</v>
      </c>
      <c r="L6" s="14" t="s">
        <v>1</v>
      </c>
      <c r="M6" s="14"/>
      <c r="N6" s="14" t="s">
        <v>43</v>
      </c>
      <c r="O6" s="14" t="s">
        <v>1</v>
      </c>
      <c r="P6" s="14" t="s">
        <v>1</v>
      </c>
    </row>
    <row r="7" spans="1:16" x14ac:dyDescent="0.25">
      <c r="A7" s="14" t="s">
        <v>0</v>
      </c>
      <c r="B7" s="14" t="s">
        <v>1</v>
      </c>
      <c r="C7" s="14" t="s">
        <v>1</v>
      </c>
      <c r="D7" s="14"/>
      <c r="E7" s="14" t="s">
        <v>0</v>
      </c>
      <c r="F7" s="14" t="s">
        <v>1</v>
      </c>
      <c r="G7" s="14" t="s">
        <v>1</v>
      </c>
      <c r="J7" s="11" t="s">
        <v>45</v>
      </c>
      <c r="K7" s="11">
        <v>60000</v>
      </c>
      <c r="L7" s="11"/>
      <c r="M7" s="11"/>
      <c r="N7" s="11" t="s">
        <v>138</v>
      </c>
      <c r="O7" s="11">
        <v>48000</v>
      </c>
      <c r="P7" s="11"/>
    </row>
    <row r="8" spans="1:16" x14ac:dyDescent="0.25">
      <c r="A8" s="11" t="s">
        <v>2</v>
      </c>
      <c r="B8" s="11"/>
      <c r="C8" s="11">
        <v>10000</v>
      </c>
      <c r="D8" s="11"/>
      <c r="E8" s="11" t="s">
        <v>120</v>
      </c>
      <c r="F8" s="11">
        <v>85000</v>
      </c>
      <c r="G8" s="11"/>
      <c r="J8" s="11" t="s">
        <v>47</v>
      </c>
      <c r="K8" s="11">
        <v>-110</v>
      </c>
      <c r="L8" s="11">
        <v>59890</v>
      </c>
      <c r="M8" s="11"/>
      <c r="N8" s="11" t="s">
        <v>139</v>
      </c>
      <c r="O8" s="11">
        <v>960</v>
      </c>
      <c r="P8" s="11">
        <v>47040</v>
      </c>
    </row>
    <row r="9" spans="1:16" x14ac:dyDescent="0.25">
      <c r="A9" s="22" t="s">
        <v>9</v>
      </c>
      <c r="B9" s="11"/>
      <c r="C9" s="11">
        <v>1800</v>
      </c>
      <c r="D9" s="11"/>
      <c r="E9" s="11" t="s">
        <v>121</v>
      </c>
      <c r="F9" s="11">
        <v>3000</v>
      </c>
      <c r="G9" s="11">
        <v>82000</v>
      </c>
      <c r="J9" s="11" t="s">
        <v>75</v>
      </c>
      <c r="K9" s="11"/>
      <c r="L9" s="11">
        <v>25000</v>
      </c>
      <c r="M9" s="11"/>
      <c r="N9" s="11" t="s">
        <v>140</v>
      </c>
      <c r="O9" s="11"/>
      <c r="P9" s="11">
        <v>8000</v>
      </c>
    </row>
    <row r="10" spans="1:16" x14ac:dyDescent="0.25">
      <c r="A10" s="11" t="s">
        <v>122</v>
      </c>
      <c r="B10" s="11"/>
      <c r="C10" s="11">
        <v>55000</v>
      </c>
      <c r="D10" s="11"/>
      <c r="E10" s="11" t="s">
        <v>7</v>
      </c>
      <c r="F10" s="11"/>
      <c r="G10" s="11">
        <v>12000</v>
      </c>
      <c r="J10" s="11" t="s">
        <v>141</v>
      </c>
      <c r="K10" s="11"/>
      <c r="L10" s="11">
        <v>15000</v>
      </c>
      <c r="M10" s="11"/>
      <c r="N10" s="11" t="s">
        <v>53</v>
      </c>
      <c r="O10" s="11">
        <v>15000</v>
      </c>
      <c r="P10" s="11"/>
    </row>
    <row r="11" spans="1:16" x14ac:dyDescent="0.25">
      <c r="A11" s="11" t="s">
        <v>123</v>
      </c>
      <c r="B11" s="11">
        <v>6500</v>
      </c>
      <c r="C11" s="11"/>
      <c r="D11" s="11"/>
      <c r="E11" s="11"/>
      <c r="F11" s="11"/>
      <c r="G11" s="11"/>
      <c r="J11" s="11" t="s">
        <v>57</v>
      </c>
      <c r="K11" s="11"/>
      <c r="L11" s="11">
        <v>3000</v>
      </c>
      <c r="M11" s="11"/>
      <c r="N11" s="11" t="s">
        <v>142</v>
      </c>
      <c r="O11" s="11">
        <v>2250</v>
      </c>
      <c r="P11" s="11">
        <v>12750</v>
      </c>
    </row>
    <row r="12" spans="1:16" x14ac:dyDescent="0.25">
      <c r="A12" s="11" t="s">
        <v>124</v>
      </c>
      <c r="B12" s="11">
        <v>500</v>
      </c>
      <c r="C12" s="11">
        <v>7000</v>
      </c>
      <c r="D12" s="11"/>
      <c r="E12" s="11"/>
      <c r="F12" s="11"/>
      <c r="G12" s="11"/>
      <c r="J12" s="11" t="s">
        <v>143</v>
      </c>
      <c r="K12" s="11"/>
      <c r="L12" s="11">
        <v>1000</v>
      </c>
      <c r="M12" s="11"/>
      <c r="N12" s="11" t="s">
        <v>58</v>
      </c>
      <c r="O12" s="11"/>
      <c r="P12" s="11">
        <v>2800</v>
      </c>
    </row>
    <row r="13" spans="1:16" x14ac:dyDescent="0.25">
      <c r="A13" s="11" t="s">
        <v>125</v>
      </c>
      <c r="B13" s="11"/>
      <c r="C13" s="11">
        <v>20200</v>
      </c>
      <c r="D13" s="11"/>
      <c r="E13" s="11"/>
      <c r="F13" s="11"/>
      <c r="G13" s="11"/>
      <c r="J13" s="11" t="s">
        <v>144</v>
      </c>
      <c r="K13" s="11"/>
      <c r="L13" s="11">
        <v>500</v>
      </c>
      <c r="M13" s="11"/>
      <c r="N13" s="11" t="s">
        <v>76</v>
      </c>
      <c r="O13" s="11"/>
      <c r="P13" s="11">
        <v>16400</v>
      </c>
    </row>
    <row r="14" spans="1:16" x14ac:dyDescent="0.25">
      <c r="A14" s="11"/>
      <c r="B14" s="11"/>
      <c r="C14" s="5">
        <v>94000</v>
      </c>
      <c r="D14" s="5"/>
      <c r="E14" s="5"/>
      <c r="F14" s="5"/>
      <c r="G14" s="5">
        <v>94000</v>
      </c>
      <c r="J14" s="11"/>
      <c r="K14" s="11"/>
      <c r="L14" s="11"/>
      <c r="M14" s="11"/>
      <c r="N14" s="11" t="s">
        <v>46</v>
      </c>
      <c r="O14" s="11"/>
      <c r="P14" s="11">
        <v>5200</v>
      </c>
    </row>
    <row r="15" spans="1:16" x14ac:dyDescent="0.25">
      <c r="A15" s="24"/>
      <c r="B15" s="24"/>
      <c r="C15" s="24"/>
      <c r="D15" s="24"/>
      <c r="E15" s="24"/>
      <c r="F15" s="24"/>
      <c r="G15" s="24"/>
      <c r="J15" s="11"/>
      <c r="K15" s="11"/>
      <c r="L15" s="11"/>
      <c r="M15" s="11"/>
      <c r="N15" s="11" t="s">
        <v>59</v>
      </c>
      <c r="O15" s="11"/>
      <c r="P15" s="11">
        <v>12000</v>
      </c>
    </row>
    <row r="16" spans="1:16" x14ac:dyDescent="0.25">
      <c r="A16" s="24"/>
      <c r="B16" s="24"/>
      <c r="C16" s="24"/>
      <c r="D16" s="24"/>
      <c r="E16" s="24"/>
      <c r="F16" s="24"/>
      <c r="G16" s="24"/>
      <c r="J16" s="11"/>
      <c r="K16" s="11"/>
      <c r="L16" s="11"/>
      <c r="M16" s="11"/>
      <c r="N16" s="11" t="s">
        <v>145</v>
      </c>
      <c r="O16" s="11"/>
      <c r="P16" s="11">
        <v>200</v>
      </c>
    </row>
    <row r="17" spans="1:16" x14ac:dyDescent="0.25">
      <c r="A17" s="24"/>
      <c r="B17" s="24"/>
      <c r="C17" s="50" t="s">
        <v>26</v>
      </c>
      <c r="D17" s="50"/>
      <c r="E17" s="50"/>
      <c r="F17" s="24"/>
      <c r="G17" s="24"/>
      <c r="J17" s="11"/>
      <c r="K17" s="11"/>
      <c r="L17" s="5">
        <v>104390</v>
      </c>
      <c r="M17" s="5"/>
      <c r="N17" s="5"/>
      <c r="O17" s="5"/>
      <c r="P17" s="5">
        <v>104390</v>
      </c>
    </row>
    <row r="18" spans="1:16" x14ac:dyDescent="0.25">
      <c r="A18" s="11" t="s">
        <v>126</v>
      </c>
      <c r="B18" s="11"/>
      <c r="C18" s="11">
        <v>2000</v>
      </c>
      <c r="D18" s="11"/>
      <c r="E18" s="11" t="s">
        <v>62</v>
      </c>
      <c r="F18" s="11"/>
      <c r="G18" s="11">
        <v>20200</v>
      </c>
    </row>
    <row r="19" spans="1:16" x14ac:dyDescent="0.25">
      <c r="A19" s="11" t="s">
        <v>111</v>
      </c>
      <c r="B19" s="11">
        <v>9500</v>
      </c>
      <c r="C19" s="11"/>
      <c r="D19" s="11"/>
      <c r="E19" s="11" t="s">
        <v>127</v>
      </c>
      <c r="F19" s="11">
        <v>1600</v>
      </c>
      <c r="G19" s="11"/>
    </row>
    <row r="20" spans="1:16" x14ac:dyDescent="0.25">
      <c r="A20" s="11" t="s">
        <v>128</v>
      </c>
      <c r="B20" s="11">
        <v>1000</v>
      </c>
      <c r="C20" s="11">
        <v>10500</v>
      </c>
      <c r="D20" s="11"/>
      <c r="E20" s="11" t="s">
        <v>129</v>
      </c>
      <c r="F20" s="11">
        <v>200</v>
      </c>
      <c r="G20" s="11">
        <v>1800</v>
      </c>
    </row>
    <row r="21" spans="1:16" x14ac:dyDescent="0.25">
      <c r="A21" s="11" t="s">
        <v>130</v>
      </c>
      <c r="B21" s="11"/>
      <c r="C21" s="11">
        <v>6000</v>
      </c>
      <c r="D21" s="11"/>
      <c r="E21" s="11" t="s">
        <v>131</v>
      </c>
      <c r="F21" s="11"/>
      <c r="G21" s="11">
        <v>1400</v>
      </c>
    </row>
    <row r="22" spans="1:16" x14ac:dyDescent="0.25">
      <c r="A22" s="11" t="s">
        <v>132</v>
      </c>
      <c r="B22" s="11"/>
      <c r="C22" s="11">
        <v>1200</v>
      </c>
      <c r="D22" s="11"/>
      <c r="E22" s="11"/>
      <c r="F22" s="11"/>
      <c r="G22" s="11"/>
    </row>
    <row r="23" spans="1:16" x14ac:dyDescent="0.25">
      <c r="A23" s="11" t="s">
        <v>133</v>
      </c>
      <c r="B23" s="11"/>
      <c r="C23" s="11">
        <v>960</v>
      </c>
      <c r="D23" s="11"/>
      <c r="E23" s="11"/>
      <c r="F23" s="11"/>
      <c r="G23" s="11"/>
    </row>
    <row r="24" spans="1:16" x14ac:dyDescent="0.25">
      <c r="A24" s="11" t="s">
        <v>134</v>
      </c>
      <c r="B24" s="11"/>
      <c r="C24" s="11">
        <v>2250</v>
      </c>
      <c r="D24" s="11"/>
      <c r="E24" s="11"/>
      <c r="F24" s="11"/>
      <c r="G24" s="11"/>
    </row>
    <row r="25" spans="1:16" x14ac:dyDescent="0.25">
      <c r="A25" s="11" t="s">
        <v>135</v>
      </c>
      <c r="B25" s="11"/>
      <c r="C25" s="11">
        <v>600</v>
      </c>
      <c r="D25" s="11"/>
      <c r="E25" s="11"/>
      <c r="F25" s="11"/>
      <c r="G25" s="11"/>
    </row>
    <row r="26" spans="1:16" x14ac:dyDescent="0.25">
      <c r="A26" s="11" t="s">
        <v>65</v>
      </c>
      <c r="B26" s="11"/>
      <c r="C26" s="11">
        <v>-110</v>
      </c>
      <c r="D26" s="11"/>
      <c r="E26" s="11"/>
      <c r="F26" s="11"/>
      <c r="G26" s="11"/>
    </row>
    <row r="27" spans="1:16" x14ac:dyDescent="0.25">
      <c r="A27" s="6"/>
      <c r="B27" s="6"/>
      <c r="C27" s="5">
        <v>23400</v>
      </c>
      <c r="D27" s="5"/>
      <c r="E27" s="5"/>
      <c r="F27" s="5"/>
      <c r="G27" s="5">
        <v>23400</v>
      </c>
    </row>
  </sheetData>
  <mergeCells count="5">
    <mergeCell ref="C17:E17"/>
    <mergeCell ref="C5:E5"/>
    <mergeCell ref="A3:G3"/>
    <mergeCell ref="A1:G1"/>
    <mergeCell ref="J3:P3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164AF-8FCF-4FE1-8228-AF4B56FCAF99}">
  <dimension ref="A3:P32"/>
  <sheetViews>
    <sheetView tabSelected="1" topLeftCell="A4" zoomScale="80" zoomScaleNormal="80" workbookViewId="0">
      <selection activeCell="I23" sqref="I23"/>
    </sheetView>
  </sheetViews>
  <sheetFormatPr defaultRowHeight="15" x14ac:dyDescent="0.25"/>
  <cols>
    <col min="1" max="1" width="39.28515625" customWidth="1"/>
    <col min="4" max="4" width="9.140625" style="29"/>
    <col min="5" max="5" width="24" customWidth="1"/>
    <col min="10" max="10" width="20.5703125" customWidth="1"/>
    <col min="13" max="13" width="9.140625" style="36"/>
    <col min="14" max="14" width="26.5703125" customWidth="1"/>
  </cols>
  <sheetData>
    <row r="3" spans="1:16" x14ac:dyDescent="0.25">
      <c r="A3" s="51" t="s">
        <v>119</v>
      </c>
      <c r="B3" s="51"/>
      <c r="C3" s="51"/>
      <c r="D3" s="51"/>
      <c r="E3" s="51"/>
      <c r="F3" s="51"/>
      <c r="G3" s="51"/>
      <c r="J3" s="51" t="s">
        <v>137</v>
      </c>
      <c r="K3" s="51"/>
      <c r="L3" s="51"/>
      <c r="M3" s="51"/>
      <c r="N3" s="51"/>
      <c r="O3" s="51"/>
      <c r="P3" s="51"/>
    </row>
    <row r="4" spans="1:16" s="29" customFormat="1" x14ac:dyDescent="0.25">
      <c r="A4" s="31"/>
      <c r="B4" s="30"/>
      <c r="C4" s="30"/>
      <c r="D4" s="30"/>
      <c r="E4" s="30"/>
      <c r="F4" s="30"/>
      <c r="G4" s="30"/>
      <c r="J4" s="37"/>
      <c r="K4" s="37"/>
      <c r="L4" s="37"/>
      <c r="M4" s="37"/>
      <c r="N4" s="37"/>
      <c r="O4" s="37"/>
      <c r="P4" s="37"/>
    </row>
    <row r="5" spans="1:16" x14ac:dyDescent="0.25">
      <c r="A5" s="34"/>
      <c r="B5" s="27"/>
      <c r="C5" s="50" t="s">
        <v>25</v>
      </c>
      <c r="D5" s="50"/>
      <c r="E5" s="50"/>
      <c r="F5" s="33"/>
      <c r="G5" s="33"/>
      <c r="J5" s="5" t="s">
        <v>23</v>
      </c>
      <c r="K5" s="5"/>
      <c r="L5" s="5"/>
      <c r="M5" s="5"/>
      <c r="N5" s="5" t="s">
        <v>24</v>
      </c>
      <c r="O5" s="5"/>
      <c r="P5" s="5"/>
    </row>
    <row r="6" spans="1:16" s="29" customFormat="1" x14ac:dyDescent="0.25">
      <c r="A6" s="5" t="s">
        <v>23</v>
      </c>
      <c r="B6" s="5"/>
      <c r="C6" s="5"/>
      <c r="D6" s="5"/>
      <c r="E6" s="5" t="s">
        <v>24</v>
      </c>
      <c r="F6" s="5"/>
      <c r="G6" s="5"/>
      <c r="J6" s="14" t="s">
        <v>42</v>
      </c>
      <c r="K6" s="14" t="s">
        <v>1</v>
      </c>
      <c r="L6" s="14" t="s">
        <v>1</v>
      </c>
      <c r="M6" s="14"/>
      <c r="N6" s="14" t="s">
        <v>43</v>
      </c>
      <c r="O6" s="14" t="s">
        <v>1</v>
      </c>
      <c r="P6" s="14" t="s">
        <v>1</v>
      </c>
    </row>
    <row r="7" spans="1:16" x14ac:dyDescent="0.25">
      <c r="A7" s="14" t="s">
        <v>0</v>
      </c>
      <c r="B7" s="14" t="s">
        <v>1</v>
      </c>
      <c r="C7" s="14" t="s">
        <v>1</v>
      </c>
      <c r="D7" s="14"/>
      <c r="E7" s="14" t="s">
        <v>0</v>
      </c>
      <c r="F7" s="14" t="s">
        <v>1</v>
      </c>
      <c r="G7" s="14" t="s">
        <v>1</v>
      </c>
      <c r="J7" s="11" t="s">
        <v>45</v>
      </c>
      <c r="K7" s="35">
        <v>43100</v>
      </c>
      <c r="L7" s="11"/>
      <c r="M7" s="11"/>
      <c r="N7" s="11" t="s">
        <v>138</v>
      </c>
      <c r="O7" s="11"/>
      <c r="P7" s="11">
        <v>21000</v>
      </c>
    </row>
    <row r="8" spans="1:16" x14ac:dyDescent="0.25">
      <c r="A8" s="11" t="s">
        <v>2</v>
      </c>
      <c r="B8" s="11"/>
      <c r="C8" s="11">
        <v>14000</v>
      </c>
      <c r="D8" s="11"/>
      <c r="E8" s="11" t="s">
        <v>120</v>
      </c>
      <c r="F8" s="35">
        <v>53000</v>
      </c>
      <c r="G8" s="11"/>
      <c r="J8" s="11" t="s">
        <v>161</v>
      </c>
      <c r="K8" s="35">
        <v>5000</v>
      </c>
      <c r="L8" s="11"/>
      <c r="M8" s="11"/>
      <c r="N8" s="11" t="s">
        <v>50</v>
      </c>
      <c r="O8" s="35">
        <v>10000</v>
      </c>
      <c r="P8" s="11"/>
    </row>
    <row r="9" spans="1:16" x14ac:dyDescent="0.25">
      <c r="A9" s="11" t="s">
        <v>9</v>
      </c>
      <c r="B9" s="11"/>
      <c r="C9" s="11">
        <v>750</v>
      </c>
      <c r="D9" s="11"/>
      <c r="E9" s="11" t="s">
        <v>146</v>
      </c>
      <c r="F9" s="35">
        <v>1800</v>
      </c>
      <c r="G9" s="5">
        <v>51200</v>
      </c>
      <c r="J9" s="11" t="s">
        <v>47</v>
      </c>
      <c r="K9" s="35">
        <v>14250</v>
      </c>
      <c r="L9" s="5">
        <f>K7-K8+K9</f>
        <v>52350</v>
      </c>
      <c r="M9" s="11"/>
      <c r="N9" s="11" t="s">
        <v>162</v>
      </c>
      <c r="O9" s="35">
        <v>1000</v>
      </c>
      <c r="P9" s="5">
        <v>9000</v>
      </c>
    </row>
    <row r="10" spans="1:16" x14ac:dyDescent="0.25">
      <c r="A10" s="11" t="s">
        <v>4</v>
      </c>
      <c r="B10" s="35">
        <v>27000</v>
      </c>
      <c r="C10" s="11"/>
      <c r="D10" s="11"/>
      <c r="E10" s="11" t="s">
        <v>7</v>
      </c>
      <c r="F10" s="11"/>
      <c r="G10" s="11">
        <v>23500</v>
      </c>
      <c r="J10" s="11" t="s">
        <v>75</v>
      </c>
      <c r="K10" s="11"/>
      <c r="L10" s="11">
        <v>17000</v>
      </c>
      <c r="M10" s="11"/>
      <c r="N10" s="11" t="s">
        <v>53</v>
      </c>
      <c r="O10" s="35">
        <v>8000</v>
      </c>
      <c r="P10" s="5"/>
    </row>
    <row r="11" spans="1:16" x14ac:dyDescent="0.25">
      <c r="A11" s="11" t="s">
        <v>147</v>
      </c>
      <c r="B11" s="35">
        <v>2100</v>
      </c>
      <c r="C11" s="5">
        <v>24900</v>
      </c>
      <c r="D11" s="11"/>
      <c r="E11" s="11"/>
      <c r="F11" s="11"/>
      <c r="G11" s="11"/>
      <c r="J11" s="11" t="s">
        <v>144</v>
      </c>
      <c r="K11" s="11"/>
      <c r="L11" s="11">
        <v>300</v>
      </c>
      <c r="M11" s="11"/>
      <c r="N11" s="11" t="s">
        <v>142</v>
      </c>
      <c r="O11" s="35">
        <v>1200</v>
      </c>
      <c r="P11" s="5">
        <v>6800</v>
      </c>
    </row>
    <row r="12" spans="1:16" x14ac:dyDescent="0.25">
      <c r="A12" s="11" t="s">
        <v>49</v>
      </c>
      <c r="B12" s="11"/>
      <c r="C12" s="11">
        <v>4300</v>
      </c>
      <c r="D12" s="11"/>
      <c r="E12" s="11"/>
      <c r="F12" s="11"/>
      <c r="G12" s="11"/>
      <c r="J12" s="11" t="s">
        <v>141</v>
      </c>
      <c r="K12" s="11"/>
      <c r="L12" s="11">
        <v>24200</v>
      </c>
      <c r="M12" s="11"/>
      <c r="N12" s="11" t="s">
        <v>163</v>
      </c>
      <c r="O12" s="35">
        <v>4000</v>
      </c>
      <c r="P12" s="5"/>
    </row>
    <row r="13" spans="1:16" x14ac:dyDescent="0.25">
      <c r="A13" s="11" t="s">
        <v>148</v>
      </c>
      <c r="B13" s="11"/>
      <c r="C13" s="11">
        <v>1000</v>
      </c>
      <c r="D13" s="11"/>
      <c r="E13" s="11"/>
      <c r="F13" s="11"/>
      <c r="G13" s="11"/>
      <c r="J13" s="6"/>
      <c r="K13" s="6"/>
      <c r="L13" s="6"/>
      <c r="M13" s="11"/>
      <c r="N13" s="11" t="s">
        <v>142</v>
      </c>
      <c r="O13" s="35">
        <v>600</v>
      </c>
      <c r="P13" s="5">
        <v>3400</v>
      </c>
    </row>
    <row r="14" spans="1:16" x14ac:dyDescent="0.25">
      <c r="A14" s="11" t="s">
        <v>149</v>
      </c>
      <c r="B14" s="11"/>
      <c r="C14" s="11">
        <v>750</v>
      </c>
      <c r="D14" s="11"/>
      <c r="E14" s="11"/>
      <c r="F14" s="11"/>
      <c r="G14" s="11"/>
      <c r="J14" s="11"/>
      <c r="K14" s="11"/>
      <c r="L14" s="11"/>
      <c r="M14" s="11"/>
      <c r="N14" s="11" t="s">
        <v>164</v>
      </c>
      <c r="O14" s="35">
        <v>6000</v>
      </c>
      <c r="P14" s="5"/>
    </row>
    <row r="15" spans="1:16" x14ac:dyDescent="0.25">
      <c r="A15" s="11" t="s">
        <v>150</v>
      </c>
      <c r="B15" s="11"/>
      <c r="C15" s="11">
        <v>29000</v>
      </c>
      <c r="D15" s="11"/>
      <c r="E15" s="11"/>
      <c r="F15" s="11"/>
      <c r="G15" s="11"/>
      <c r="J15" s="11"/>
      <c r="K15" s="11"/>
      <c r="L15" s="11"/>
      <c r="M15" s="11"/>
      <c r="N15" s="11" t="s">
        <v>165</v>
      </c>
      <c r="O15" s="35">
        <v>600</v>
      </c>
      <c r="P15" s="5">
        <v>5400</v>
      </c>
    </row>
    <row r="16" spans="1:16" x14ac:dyDescent="0.25">
      <c r="A16" s="11"/>
      <c r="B16" s="11"/>
      <c r="C16" s="5">
        <v>74700</v>
      </c>
      <c r="D16" s="5"/>
      <c r="E16" s="5"/>
      <c r="F16" s="5"/>
      <c r="G16" s="5">
        <v>74700</v>
      </c>
      <c r="J16" s="11"/>
      <c r="K16" s="11"/>
      <c r="L16" s="11"/>
      <c r="M16" s="11"/>
      <c r="N16" s="11" t="s">
        <v>76</v>
      </c>
      <c r="O16" s="35">
        <v>24000</v>
      </c>
      <c r="P16" s="5"/>
    </row>
    <row r="17" spans="1:16" x14ac:dyDescent="0.25">
      <c r="A17" s="32"/>
      <c r="B17" s="32"/>
      <c r="C17" s="32"/>
      <c r="D17" s="32"/>
      <c r="E17" s="32"/>
      <c r="F17" s="32"/>
      <c r="G17" s="32"/>
      <c r="J17" s="11"/>
      <c r="K17" s="11"/>
      <c r="L17" s="11"/>
      <c r="M17" s="11"/>
      <c r="N17" s="11" t="s">
        <v>166</v>
      </c>
      <c r="O17" s="35">
        <v>1000</v>
      </c>
      <c r="P17" s="5">
        <v>23000</v>
      </c>
    </row>
    <row r="18" spans="1:16" x14ac:dyDescent="0.25">
      <c r="A18" s="32"/>
      <c r="B18" s="32"/>
      <c r="C18" s="32"/>
      <c r="D18" s="32"/>
      <c r="E18" s="32"/>
      <c r="F18" s="32"/>
      <c r="G18" s="32"/>
      <c r="J18" s="11"/>
      <c r="K18" s="11"/>
      <c r="L18" s="11"/>
      <c r="M18" s="11"/>
      <c r="N18" s="11" t="s">
        <v>167</v>
      </c>
      <c r="O18" s="11"/>
      <c r="P18" s="11">
        <v>250</v>
      </c>
    </row>
    <row r="19" spans="1:16" s="29" customFormat="1" x14ac:dyDescent="0.25">
      <c r="A19" s="32"/>
      <c r="B19" s="32"/>
      <c r="C19" s="50" t="s">
        <v>26</v>
      </c>
      <c r="D19" s="50"/>
      <c r="E19" s="50"/>
      <c r="F19" s="32"/>
      <c r="G19" s="32"/>
      <c r="J19" s="11"/>
      <c r="K19" s="11"/>
      <c r="L19" s="11"/>
      <c r="M19" s="11"/>
      <c r="N19" s="11" t="s">
        <v>59</v>
      </c>
      <c r="O19" s="11"/>
      <c r="P19" s="11">
        <v>23500</v>
      </c>
    </row>
    <row r="20" spans="1:16" x14ac:dyDescent="0.25">
      <c r="A20" s="11" t="s">
        <v>151</v>
      </c>
      <c r="B20" s="11"/>
      <c r="C20" s="11">
        <v>7500</v>
      </c>
      <c r="D20" s="11"/>
      <c r="E20" s="11" t="s">
        <v>62</v>
      </c>
      <c r="F20" s="11"/>
      <c r="G20" s="11">
        <v>29000</v>
      </c>
      <c r="J20" s="11"/>
      <c r="K20" s="11"/>
      <c r="L20" s="11"/>
      <c r="M20" s="11"/>
      <c r="N20" s="11" t="s">
        <v>168</v>
      </c>
      <c r="O20" s="11"/>
      <c r="P20" s="11">
        <v>1500</v>
      </c>
    </row>
    <row r="21" spans="1:16" x14ac:dyDescent="0.25">
      <c r="A21" s="11" t="s">
        <v>152</v>
      </c>
      <c r="B21" s="11"/>
      <c r="C21" s="11">
        <v>350</v>
      </c>
      <c r="D21" s="11"/>
      <c r="E21" s="11" t="s">
        <v>153</v>
      </c>
      <c r="F21" s="11"/>
      <c r="G21" s="11">
        <v>1150</v>
      </c>
      <c r="J21" s="11"/>
      <c r="K21" s="11"/>
      <c r="L21" s="5">
        <v>93850</v>
      </c>
      <c r="M21" s="5"/>
      <c r="N21" s="5"/>
      <c r="O21" s="5"/>
      <c r="P21" s="5">
        <v>93850</v>
      </c>
    </row>
    <row r="22" spans="1:16" x14ac:dyDescent="0.25">
      <c r="A22" s="11" t="s">
        <v>154</v>
      </c>
      <c r="B22" s="11"/>
      <c r="C22" s="11">
        <v>175</v>
      </c>
      <c r="D22" s="11"/>
      <c r="E22" s="11" t="s">
        <v>127</v>
      </c>
      <c r="F22" s="11">
        <v>4500</v>
      </c>
      <c r="G22" s="11"/>
      <c r="J22" s="38"/>
      <c r="K22" s="38"/>
      <c r="L22" s="38"/>
      <c r="M22" s="38"/>
      <c r="N22" s="38"/>
      <c r="O22" s="38"/>
      <c r="P22" s="38"/>
    </row>
    <row r="23" spans="1:16" x14ac:dyDescent="0.25">
      <c r="A23" s="11" t="s">
        <v>63</v>
      </c>
      <c r="B23" s="11"/>
      <c r="C23" s="11">
        <v>2725</v>
      </c>
      <c r="D23" s="11"/>
      <c r="E23" s="11" t="s">
        <v>155</v>
      </c>
      <c r="F23" s="11">
        <v>1500</v>
      </c>
      <c r="G23" s="11">
        <v>6000</v>
      </c>
    </row>
    <row r="24" spans="1:16" x14ac:dyDescent="0.25">
      <c r="A24" s="11" t="s">
        <v>156</v>
      </c>
      <c r="B24" s="11"/>
      <c r="C24" s="11">
        <v>2800</v>
      </c>
      <c r="D24" s="11"/>
      <c r="E24" s="11"/>
      <c r="F24" s="11"/>
      <c r="G24" s="11"/>
    </row>
    <row r="25" spans="1:16" x14ac:dyDescent="0.25">
      <c r="A25" s="11" t="s">
        <v>157</v>
      </c>
      <c r="B25" s="11"/>
      <c r="C25" s="11">
        <v>1200</v>
      </c>
      <c r="D25" s="11"/>
      <c r="E25" s="11"/>
      <c r="F25" s="11"/>
      <c r="G25" s="11"/>
    </row>
    <row r="26" spans="1:16" x14ac:dyDescent="0.25">
      <c r="A26" s="11" t="s">
        <v>132</v>
      </c>
      <c r="B26" s="11"/>
      <c r="C26" s="11">
        <v>750</v>
      </c>
      <c r="D26" s="11"/>
      <c r="E26" s="11"/>
      <c r="F26" s="11"/>
      <c r="G26" s="11"/>
    </row>
    <row r="27" spans="1:16" x14ac:dyDescent="0.25">
      <c r="A27" s="11" t="s">
        <v>158</v>
      </c>
      <c r="B27" s="11"/>
      <c r="C27" s="11">
        <v>600</v>
      </c>
      <c r="D27" s="11"/>
      <c r="E27" s="11"/>
      <c r="F27" s="11"/>
      <c r="G27" s="11"/>
    </row>
    <row r="28" spans="1:16" x14ac:dyDescent="0.25">
      <c r="A28" s="11" t="s">
        <v>19</v>
      </c>
      <c r="B28" s="11"/>
      <c r="C28" s="11">
        <v>4000</v>
      </c>
      <c r="D28" s="11"/>
      <c r="E28" s="11"/>
      <c r="F28" s="11"/>
      <c r="G28" s="11"/>
    </row>
    <row r="29" spans="1:16" x14ac:dyDescent="0.25">
      <c r="A29" s="11" t="s">
        <v>159</v>
      </c>
      <c r="B29" s="11"/>
      <c r="C29" s="11">
        <v>1200</v>
      </c>
      <c r="D29" s="11"/>
      <c r="E29" s="11"/>
      <c r="F29" s="11"/>
      <c r="G29" s="11"/>
    </row>
    <row r="30" spans="1:16" x14ac:dyDescent="0.25">
      <c r="A30" s="11" t="s">
        <v>160</v>
      </c>
      <c r="B30" s="11"/>
      <c r="C30" s="11">
        <v>600</v>
      </c>
      <c r="D30" s="11"/>
      <c r="E30" s="11"/>
      <c r="F30" s="11"/>
      <c r="G30" s="11"/>
    </row>
    <row r="31" spans="1:16" x14ac:dyDescent="0.25">
      <c r="A31" s="11" t="s">
        <v>65</v>
      </c>
      <c r="B31" s="11"/>
      <c r="C31" s="11">
        <v>14250</v>
      </c>
      <c r="D31" s="11"/>
      <c r="E31" s="11"/>
      <c r="F31" s="11"/>
      <c r="G31" s="11"/>
    </row>
    <row r="32" spans="1:16" x14ac:dyDescent="0.25">
      <c r="A32" s="11"/>
      <c r="B32" s="11"/>
      <c r="C32" s="5">
        <v>36150</v>
      </c>
      <c r="D32" s="5"/>
      <c r="E32" s="5"/>
      <c r="F32" s="5"/>
      <c r="G32" s="5">
        <v>36150</v>
      </c>
    </row>
  </sheetData>
  <mergeCells count="4">
    <mergeCell ref="C5:E5"/>
    <mergeCell ref="C19:E19"/>
    <mergeCell ref="A3:G3"/>
    <mergeCell ref="J3:P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Q1</vt:lpstr>
      <vt:lpstr>Q2</vt:lpstr>
      <vt:lpstr>Q3</vt:lpstr>
      <vt:lpstr>Q4</vt:lpstr>
      <vt:lpstr>Q5</vt:lpstr>
      <vt:lpstr>Q6</vt:lpstr>
      <vt:lpstr>Q7</vt:lpstr>
      <vt:lpstr>Q8</vt:lpstr>
      <vt:lpstr>Q10</vt:lpstr>
      <vt:lpstr>Q13</vt:lpstr>
      <vt:lpstr>Q14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Varun Khadayate</dc:creator>
  <cp:lastModifiedBy>Varun Khadayate</cp:lastModifiedBy>
  <dcterms:created xsi:type="dcterms:W3CDTF">2022-02-04T09:48:22Z</dcterms:created>
  <dcterms:modified xsi:type="dcterms:W3CDTF">2022-04-11T00:43:47Z</dcterms:modified>
</cp:coreProperties>
</file>