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09"/>
  <workbookPr defaultThemeVersion="124226"/>
  <xr:revisionPtr revIDLastSave="445" documentId="11_03392934C1D4D90049065B46648D1C9ED34FD04E" xr6:coauthVersionLast="47" xr6:coauthVersionMax="47" xr10:uidLastSave="{1665C9FD-4D5F-4126-990A-5FB39D9C7C2F}"/>
  <bookViews>
    <workbookView xWindow="240" yWindow="30" windowWidth="16275" windowHeight="8010" xr2:uid="{00000000-000D-0000-FFFF-FFFF00000000}"/>
  </bookViews>
  <sheets>
    <sheet name="Question-1" sheetId="1" r:id="rId1"/>
    <sheet name="question2" sheetId="2" r:id="rId2"/>
    <sheet name="question 3" sheetId="3" r:id="rId3"/>
    <sheet name="Question 6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4" l="1"/>
  <c r="C9" i="4"/>
  <c r="K15" i="4"/>
  <c r="C10" i="4"/>
  <c r="N18" i="4"/>
  <c r="N28" i="4" s="1"/>
  <c r="K21" i="4"/>
  <c r="K28" i="4" s="1"/>
  <c r="F10" i="4"/>
  <c r="G10" i="4" s="1"/>
  <c r="F8" i="4"/>
  <c r="G8" i="4" s="1"/>
  <c r="F12" i="4"/>
  <c r="G12" i="4" s="1"/>
  <c r="K13" i="4"/>
  <c r="K16" i="4" s="1"/>
  <c r="N9" i="4"/>
  <c r="N16" i="4" s="1"/>
  <c r="C24" i="3"/>
  <c r="N14" i="3"/>
  <c r="J9" i="3"/>
  <c r="K9" i="3" s="1"/>
  <c r="K14" i="3" s="1"/>
  <c r="C25" i="3"/>
  <c r="C15" i="3"/>
  <c r="F18" i="3" s="1"/>
  <c r="F25" i="3" s="1"/>
  <c r="J8" i="3"/>
  <c r="F8" i="3"/>
  <c r="F16" i="3" s="1"/>
  <c r="C9" i="3"/>
  <c r="C16" i="3" s="1"/>
  <c r="C23" i="2"/>
  <c r="C14" i="2"/>
  <c r="C9" i="2"/>
  <c r="F17" i="2"/>
  <c r="F24" i="2"/>
  <c r="C24" i="2"/>
  <c r="F15" i="2"/>
  <c r="C15" i="2"/>
  <c r="F8" i="2"/>
  <c r="C22" i="1"/>
  <c r="C23" i="1" s="1"/>
  <c r="C15" i="1"/>
  <c r="F17" i="1" s="1"/>
  <c r="F23" i="1" s="1"/>
  <c r="C9" i="1"/>
  <c r="C16" i="1" s="1"/>
  <c r="F8" i="1"/>
  <c r="F16" i="1" s="1"/>
  <c r="D10" i="4" l="1"/>
  <c r="D20" i="4" s="1"/>
  <c r="G20" i="4"/>
  <c r="G22" i="4"/>
</calcChain>
</file>

<file path=xl/sharedStrings.xml><?xml version="1.0" encoding="utf-8"?>
<sst xmlns="http://schemas.openxmlformats.org/spreadsheetml/2006/main" count="163" uniqueCount="96">
  <si>
    <t>Nehru</t>
  </si>
  <si>
    <t>Trading Account and Profit and Loss Account for the year ended 31st December</t>
  </si>
  <si>
    <t>Particulars</t>
  </si>
  <si>
    <t>Amount</t>
  </si>
  <si>
    <t>To Opening Stock</t>
  </si>
  <si>
    <t xml:space="preserve">By Sales </t>
  </si>
  <si>
    <t>To Purchases</t>
  </si>
  <si>
    <t>Less: Return Inward</t>
  </si>
  <si>
    <t>Less: Return Outward</t>
  </si>
  <si>
    <t>By Closing Stock</t>
  </si>
  <si>
    <t>To Productive wages</t>
  </si>
  <si>
    <t>To Carriage Inward</t>
  </si>
  <si>
    <t>To Octroi charges</t>
  </si>
  <si>
    <t>To Freight Inwards</t>
  </si>
  <si>
    <t>To Factory expenses</t>
  </si>
  <si>
    <t>To Gross Profit C/d</t>
  </si>
  <si>
    <t>To Salaries</t>
  </si>
  <si>
    <t>By Gross Profit b/d</t>
  </si>
  <si>
    <t>To Sales Commission</t>
  </si>
  <si>
    <t>To Carriage Outward</t>
  </si>
  <si>
    <t>To Freight Outwards</t>
  </si>
  <si>
    <t>To Advertisement</t>
  </si>
  <si>
    <t>To Net Profit carried to Balance Sheet</t>
  </si>
  <si>
    <t>Sardar Patel Traders</t>
  </si>
  <si>
    <t>Trading and Profit and Loss Account for the year ended 30th September 1997</t>
  </si>
  <si>
    <t>To Factory rent and taxes</t>
  </si>
  <si>
    <t>To motive power</t>
  </si>
  <si>
    <t>To Freight</t>
  </si>
  <si>
    <t>By Gross profit b/d</t>
  </si>
  <si>
    <t>To Discount allowed</t>
  </si>
  <si>
    <t>By Commission</t>
  </si>
  <si>
    <t>To Travelling exp</t>
  </si>
  <si>
    <t>To Repairs &amp; renewals</t>
  </si>
  <si>
    <t>To Insurance Premium</t>
  </si>
  <si>
    <t>To Bad debts</t>
  </si>
  <si>
    <t>To Net Profit</t>
  </si>
  <si>
    <t>Lal Bahadur Shastri</t>
  </si>
  <si>
    <t>Balancesheet as on 31st Dec 1997</t>
  </si>
  <si>
    <t>Liabilities</t>
  </si>
  <si>
    <t>Assets</t>
  </si>
  <si>
    <t>Capital A/c</t>
  </si>
  <si>
    <t>Furniture</t>
  </si>
  <si>
    <t>Less: Drawings A/c</t>
  </si>
  <si>
    <t>Machinery</t>
  </si>
  <si>
    <t xml:space="preserve">Building </t>
  </si>
  <si>
    <t>Less: Return outward</t>
  </si>
  <si>
    <t>Add: Net profit</t>
  </si>
  <si>
    <t>Closing Stock</t>
  </si>
  <si>
    <t>To Customs</t>
  </si>
  <si>
    <t>Loan from Bhagat Singh</t>
  </si>
  <si>
    <t>Bills Receivable</t>
  </si>
  <si>
    <t>To Depreciation on Machinery</t>
  </si>
  <si>
    <t>Creditors</t>
  </si>
  <si>
    <t>Debtors</t>
  </si>
  <si>
    <t>Bills Payable</t>
  </si>
  <si>
    <t>Bank A/c</t>
  </si>
  <si>
    <t>To wages</t>
  </si>
  <si>
    <t>To Fuel A/c</t>
  </si>
  <si>
    <t>To Gross profit c/d</t>
  </si>
  <si>
    <t>To Interest</t>
  </si>
  <si>
    <t>To Printing &amp; Stationery</t>
  </si>
  <si>
    <t>By Discount Received</t>
  </si>
  <si>
    <t>To Travelling Exp A/c</t>
  </si>
  <si>
    <t>By Dividend received a/c</t>
  </si>
  <si>
    <t>To salaries A/c</t>
  </si>
  <si>
    <t>To Rent A/c</t>
  </si>
  <si>
    <t>To Sundry Expense</t>
  </si>
  <si>
    <t>To Net Profit transferred to Balance sheet</t>
  </si>
  <si>
    <t>Marfatia</t>
  </si>
  <si>
    <t>Balancesheet as on 30th June 1996</t>
  </si>
  <si>
    <t>Trading and Profit and Loss Account for the year ended 30th June 1996</t>
  </si>
  <si>
    <t>Less: Drawings A/C</t>
  </si>
  <si>
    <t>Less : Depreciation @ 10%</t>
  </si>
  <si>
    <t>Motor Car</t>
  </si>
  <si>
    <t>Less : Depreciation @ 20%</t>
  </si>
  <si>
    <t>Machiney A/c</t>
  </si>
  <si>
    <t>Salaries outstanding A/c</t>
  </si>
  <si>
    <t>Less: Prepaid wages A/c</t>
  </si>
  <si>
    <t>Prepaid wages</t>
  </si>
  <si>
    <t>To Fuel &amp; power A/c</t>
  </si>
  <si>
    <t>Commission Receivable</t>
  </si>
  <si>
    <t>Cash at Bank A/c</t>
  </si>
  <si>
    <t>Cash in hand A/c</t>
  </si>
  <si>
    <t>To Motor Car Exp</t>
  </si>
  <si>
    <t>By Gross Profit B/d</t>
  </si>
  <si>
    <t>To Carriage Outward A/c</t>
  </si>
  <si>
    <t>By Commission A/c</t>
  </si>
  <si>
    <t>To Salaries A/c</t>
  </si>
  <si>
    <t>Add: Outstanding Salaries A/c</t>
  </si>
  <si>
    <t>To Rent</t>
  </si>
  <si>
    <t>To Insurance premium</t>
  </si>
  <si>
    <t>To General Exp A/c</t>
  </si>
  <si>
    <t>To Depreciation on Furniture A/c</t>
  </si>
  <si>
    <t>To Depreciation on Motor Car A/c</t>
  </si>
  <si>
    <t>To Net Profit transferred to Balancesheet</t>
  </si>
  <si>
    <t>Rent due but not received amounted to Rs.200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</si>
</sst>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1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4"/>
  <sheetViews>
    <sheetView tabSelected="1" workbookViewId="0">
      <selection activeCell="D7" sqref="D7"/>
    </sheetView>
  </sheetViews>
  <sheetFormatPr defaultRowHeight="15"/>
  <cols>
    <col min="1" max="1" width="33" customWidth="1"/>
    <col min="2" max="3" width="8.140625" customWidth="1"/>
    <col min="4" max="4" width="18.5703125" bestFit="1" customWidth="1"/>
    <col min="5" max="6" width="8.140625" customWidth="1"/>
  </cols>
  <sheetData>
    <row r="2" spans="1:7">
      <c r="C2" s="1" t="s">
        <v>0</v>
      </c>
    </row>
    <row r="3" spans="1:7">
      <c r="A3" s="1" t="s">
        <v>1</v>
      </c>
    </row>
    <row r="5" spans="1:7">
      <c r="A5" s="1" t="s">
        <v>2</v>
      </c>
      <c r="B5" s="1" t="s">
        <v>3</v>
      </c>
      <c r="C5" s="1" t="s">
        <v>3</v>
      </c>
      <c r="D5" s="1" t="s">
        <v>2</v>
      </c>
      <c r="E5" s="1" t="s">
        <v>3</v>
      </c>
      <c r="F5" s="1" t="s">
        <v>3</v>
      </c>
    </row>
    <row r="7" spans="1:7">
      <c r="A7" t="s">
        <v>4</v>
      </c>
      <c r="C7">
        <v>40000</v>
      </c>
      <c r="D7" t="s">
        <v>5</v>
      </c>
      <c r="E7">
        <v>80000</v>
      </c>
      <c r="G7" s="7"/>
    </row>
    <row r="8" spans="1:7">
      <c r="A8" t="s">
        <v>6</v>
      </c>
      <c r="B8">
        <v>55000</v>
      </c>
      <c r="D8" t="s">
        <v>7</v>
      </c>
      <c r="E8" s="2">
        <v>2000</v>
      </c>
      <c r="F8">
        <f>E7-E8</f>
        <v>78000</v>
      </c>
    </row>
    <row r="9" spans="1:7">
      <c r="A9" t="s">
        <v>8</v>
      </c>
      <c r="B9" s="2">
        <v>1500</v>
      </c>
      <c r="C9">
        <f>B8-B9</f>
        <v>53500</v>
      </c>
      <c r="D9" t="s">
        <v>9</v>
      </c>
      <c r="F9">
        <v>65000</v>
      </c>
    </row>
    <row r="10" spans="1:7">
      <c r="A10" t="s">
        <v>10</v>
      </c>
      <c r="C10">
        <v>1000</v>
      </c>
    </row>
    <row r="11" spans="1:7">
      <c r="A11" t="s">
        <v>11</v>
      </c>
      <c r="C11">
        <v>800</v>
      </c>
    </row>
    <row r="12" spans="1:7">
      <c r="A12" t="s">
        <v>12</v>
      </c>
      <c r="C12">
        <v>750</v>
      </c>
    </row>
    <row r="13" spans="1:7">
      <c r="A13" t="s">
        <v>13</v>
      </c>
      <c r="C13">
        <v>1200</v>
      </c>
    </row>
    <row r="14" spans="1:7">
      <c r="A14" t="s">
        <v>14</v>
      </c>
      <c r="C14">
        <v>7000</v>
      </c>
    </row>
    <row r="15" spans="1:7">
      <c r="A15" t="s">
        <v>15</v>
      </c>
      <c r="C15">
        <f>143000-104250</f>
        <v>38750</v>
      </c>
    </row>
    <row r="16" spans="1:7" ht="15.75" thickBot="1">
      <c r="C16" s="3">
        <f>SUM(C7:C15)</f>
        <v>143000</v>
      </c>
      <c r="F16" s="3">
        <f>SUM(F7:F15)</f>
        <v>143000</v>
      </c>
    </row>
    <row r="17" spans="1:6" ht="15.75" thickTop="1">
      <c r="A17" t="s">
        <v>16</v>
      </c>
      <c r="C17">
        <v>12000</v>
      </c>
      <c r="D17" t="s">
        <v>17</v>
      </c>
      <c r="F17">
        <f>C15</f>
        <v>38750</v>
      </c>
    </row>
    <row r="18" spans="1:6">
      <c r="A18" t="s">
        <v>18</v>
      </c>
      <c r="C18">
        <v>5000</v>
      </c>
    </row>
    <row r="19" spans="1:6">
      <c r="A19" t="s">
        <v>19</v>
      </c>
      <c r="C19">
        <v>1200</v>
      </c>
    </row>
    <row r="20" spans="1:6">
      <c r="A20" t="s">
        <v>20</v>
      </c>
      <c r="C20">
        <v>3000</v>
      </c>
    </row>
    <row r="21" spans="1:6">
      <c r="A21" t="s">
        <v>21</v>
      </c>
      <c r="C21">
        <v>3600</v>
      </c>
    </row>
    <row r="22" spans="1:6" ht="30">
      <c r="A22" s="4" t="s">
        <v>22</v>
      </c>
      <c r="C22">
        <f>38750-24800</f>
        <v>13950</v>
      </c>
    </row>
    <row r="23" spans="1:6" ht="15.75" thickBot="1">
      <c r="C23" s="3">
        <f>SUM(C17:C22)</f>
        <v>38750</v>
      </c>
      <c r="F23" s="3">
        <f>SUM(F17:F22)</f>
        <v>38750</v>
      </c>
    </row>
    <row r="24" spans="1:6" ht="15.75" thickTop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workbookViewId="0">
      <selection activeCell="I15" sqref="I15"/>
    </sheetView>
  </sheetViews>
  <sheetFormatPr defaultRowHeight="15"/>
  <cols>
    <col min="1" max="1" width="21.85546875" customWidth="1"/>
    <col min="4" max="4" width="18.7109375" bestFit="1" customWidth="1"/>
  </cols>
  <sheetData>
    <row r="1" spans="1:6">
      <c r="C1" s="1" t="s">
        <v>23</v>
      </c>
    </row>
    <row r="3" spans="1:6">
      <c r="A3" s="1" t="s">
        <v>24</v>
      </c>
    </row>
    <row r="5" spans="1:6">
      <c r="A5" s="1" t="s">
        <v>2</v>
      </c>
      <c r="B5" s="1" t="s">
        <v>3</v>
      </c>
      <c r="C5" s="1" t="s">
        <v>3</v>
      </c>
      <c r="D5" s="1" t="s">
        <v>2</v>
      </c>
      <c r="E5" s="1" t="s">
        <v>3</v>
      </c>
      <c r="F5" s="1" t="s">
        <v>3</v>
      </c>
    </row>
    <row r="7" spans="1:6">
      <c r="A7" t="s">
        <v>4</v>
      </c>
      <c r="C7">
        <v>89680</v>
      </c>
      <c r="D7" t="s">
        <v>5</v>
      </c>
      <c r="E7">
        <v>356430</v>
      </c>
    </row>
    <row r="8" spans="1:6">
      <c r="A8" t="s">
        <v>6</v>
      </c>
      <c r="B8">
        <v>256590</v>
      </c>
      <c r="D8" t="s">
        <v>7</v>
      </c>
      <c r="E8" s="2">
        <v>2780</v>
      </c>
      <c r="F8">
        <f>E7-E8</f>
        <v>353650</v>
      </c>
    </row>
    <row r="9" spans="1:6">
      <c r="A9" t="s">
        <v>8</v>
      </c>
      <c r="B9" s="2">
        <v>0</v>
      </c>
      <c r="C9">
        <f>B8-B9</f>
        <v>256590</v>
      </c>
      <c r="D9" t="s">
        <v>9</v>
      </c>
      <c r="F9">
        <v>128960</v>
      </c>
    </row>
    <row r="10" spans="1:6">
      <c r="A10" t="s">
        <v>10</v>
      </c>
      <c r="C10">
        <v>40970</v>
      </c>
    </row>
    <row r="11" spans="1:6">
      <c r="A11" t="s">
        <v>25</v>
      </c>
      <c r="C11">
        <v>5620</v>
      </c>
    </row>
    <row r="12" spans="1:6">
      <c r="A12" t="s">
        <v>26</v>
      </c>
      <c r="C12">
        <v>530</v>
      </c>
    </row>
    <row r="13" spans="1:6">
      <c r="A13" t="s">
        <v>27</v>
      </c>
      <c r="C13">
        <v>8970</v>
      </c>
    </row>
    <row r="14" spans="1:6">
      <c r="A14" t="s">
        <v>15</v>
      </c>
      <c r="C14">
        <f>482610-402360</f>
        <v>80250</v>
      </c>
    </row>
    <row r="15" spans="1:6">
      <c r="C15" s="6">
        <f>SUM(C7:C14)</f>
        <v>482610</v>
      </c>
      <c r="F15" s="6">
        <f>SUM(F7:F14)</f>
        <v>482610</v>
      </c>
    </row>
    <row r="17" spans="1:6">
      <c r="A17" t="s">
        <v>16</v>
      </c>
      <c r="C17">
        <v>11000</v>
      </c>
      <c r="D17" t="s">
        <v>28</v>
      </c>
      <c r="F17">
        <f>C14</f>
        <v>80250</v>
      </c>
    </row>
    <row r="18" spans="1:6">
      <c r="A18" t="s">
        <v>29</v>
      </c>
      <c r="C18">
        <v>5870</v>
      </c>
      <c r="D18" t="s">
        <v>30</v>
      </c>
      <c r="F18">
        <v>5640</v>
      </c>
    </row>
    <row r="19" spans="1:6">
      <c r="A19" t="s">
        <v>31</v>
      </c>
      <c r="C19">
        <v>1880</v>
      </c>
    </row>
    <row r="20" spans="1:6">
      <c r="A20" t="s">
        <v>32</v>
      </c>
      <c r="C20">
        <v>3370</v>
      </c>
    </row>
    <row r="21" spans="1:6">
      <c r="A21" t="s">
        <v>33</v>
      </c>
      <c r="C21">
        <v>900</v>
      </c>
    </row>
    <row r="22" spans="1:6">
      <c r="A22" t="s">
        <v>34</v>
      </c>
      <c r="C22">
        <v>620</v>
      </c>
    </row>
    <row r="23" spans="1:6">
      <c r="A23" t="s">
        <v>35</v>
      </c>
      <c r="C23" s="1">
        <f>85890-23640</f>
        <v>62250</v>
      </c>
    </row>
    <row r="24" spans="1:6">
      <c r="C24" s="6">
        <f>SUM(C17:C23)</f>
        <v>85890</v>
      </c>
      <c r="F24" s="6">
        <f>SUM(F17:F23)</f>
        <v>85890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"/>
  <sheetViews>
    <sheetView workbookViewId="0">
      <selection activeCell="I16" sqref="I16"/>
    </sheetView>
  </sheetViews>
  <sheetFormatPr defaultRowHeight="15"/>
  <cols>
    <col min="1" max="1" width="26.85546875" customWidth="1"/>
    <col min="4" max="4" width="25.42578125" customWidth="1"/>
    <col min="9" max="9" width="22.28515625" bestFit="1" customWidth="1"/>
    <col min="12" max="12" width="15.5703125" customWidth="1"/>
  </cols>
  <sheetData>
    <row r="1" spans="1:14">
      <c r="C1" s="1" t="s">
        <v>36</v>
      </c>
      <c r="J1" s="1" t="s">
        <v>36</v>
      </c>
    </row>
    <row r="2" spans="1:14">
      <c r="J2" s="1" t="s">
        <v>37</v>
      </c>
    </row>
    <row r="3" spans="1:14">
      <c r="A3" s="1" t="s">
        <v>24</v>
      </c>
    </row>
    <row r="4" spans="1:14">
      <c r="I4" s="1" t="s">
        <v>38</v>
      </c>
      <c r="J4" s="1" t="s">
        <v>3</v>
      </c>
      <c r="K4" s="1" t="s">
        <v>3</v>
      </c>
      <c r="L4" s="1" t="s">
        <v>39</v>
      </c>
      <c r="M4" s="1" t="s">
        <v>3</v>
      </c>
      <c r="N4" s="1" t="s">
        <v>3</v>
      </c>
    </row>
    <row r="5" spans="1:14">
      <c r="A5" s="1" t="s">
        <v>2</v>
      </c>
      <c r="B5" s="1" t="s">
        <v>3</v>
      </c>
      <c r="C5" s="1" t="s">
        <v>3</v>
      </c>
      <c r="D5" s="1" t="s">
        <v>2</v>
      </c>
      <c r="E5" s="1" t="s">
        <v>3</v>
      </c>
      <c r="F5" s="1" t="s">
        <v>3</v>
      </c>
    </row>
    <row r="6" spans="1:14">
      <c r="I6" t="s">
        <v>40</v>
      </c>
      <c r="J6">
        <v>50000</v>
      </c>
      <c r="L6" t="s">
        <v>41</v>
      </c>
      <c r="N6">
        <v>10000</v>
      </c>
    </row>
    <row r="7" spans="1:14">
      <c r="A7" t="s">
        <v>4</v>
      </c>
      <c r="C7">
        <v>5000</v>
      </c>
      <c r="D7" t="s">
        <v>5</v>
      </c>
      <c r="E7">
        <v>96000</v>
      </c>
      <c r="I7" t="s">
        <v>42</v>
      </c>
      <c r="J7" s="5">
        <v>8000</v>
      </c>
      <c r="L7" t="s">
        <v>43</v>
      </c>
      <c r="N7">
        <v>40000</v>
      </c>
    </row>
    <row r="8" spans="1:14">
      <c r="A8" t="s">
        <v>6</v>
      </c>
      <c r="B8">
        <v>55000</v>
      </c>
      <c r="D8" t="s">
        <v>7</v>
      </c>
      <c r="E8" s="2">
        <v>5000</v>
      </c>
      <c r="F8">
        <f>E7-E8</f>
        <v>91000</v>
      </c>
      <c r="J8">
        <f>J6-J7</f>
        <v>42000</v>
      </c>
      <c r="L8" t="s">
        <v>44</v>
      </c>
      <c r="N8">
        <v>20000</v>
      </c>
    </row>
    <row r="9" spans="1:14">
      <c r="A9" t="s">
        <v>45</v>
      </c>
      <c r="B9" s="5">
        <v>3000</v>
      </c>
      <c r="C9">
        <f>B8-B9</f>
        <v>52000</v>
      </c>
      <c r="D9" t="s">
        <v>9</v>
      </c>
      <c r="F9">
        <v>19000</v>
      </c>
      <c r="I9" t="s">
        <v>46</v>
      </c>
      <c r="J9" s="5">
        <f>C24</f>
        <v>12600</v>
      </c>
      <c r="K9">
        <f>J8+J9</f>
        <v>54600</v>
      </c>
      <c r="L9" t="s">
        <v>47</v>
      </c>
      <c r="N9">
        <v>19000</v>
      </c>
    </row>
    <row r="10" spans="1:14">
      <c r="A10" t="s">
        <v>48</v>
      </c>
      <c r="C10">
        <v>5000</v>
      </c>
      <c r="I10" t="s">
        <v>49</v>
      </c>
      <c r="K10">
        <v>15000</v>
      </c>
      <c r="L10" t="s">
        <v>50</v>
      </c>
      <c r="N10">
        <v>2000</v>
      </c>
    </row>
    <row r="11" spans="1:14">
      <c r="A11" t="s">
        <v>51</v>
      </c>
      <c r="C11">
        <v>3000</v>
      </c>
      <c r="I11" t="s">
        <v>52</v>
      </c>
      <c r="K11">
        <v>40000</v>
      </c>
      <c r="L11" t="s">
        <v>53</v>
      </c>
      <c r="N11">
        <v>20000</v>
      </c>
    </row>
    <row r="12" spans="1:14">
      <c r="A12" t="s">
        <v>27</v>
      </c>
      <c r="C12">
        <v>6000</v>
      </c>
      <c r="I12" t="s">
        <v>54</v>
      </c>
      <c r="K12">
        <v>2600</v>
      </c>
      <c r="L12" t="s">
        <v>55</v>
      </c>
      <c r="N12">
        <v>1200</v>
      </c>
    </row>
    <row r="13" spans="1:14">
      <c r="A13" t="s">
        <v>56</v>
      </c>
      <c r="C13">
        <v>10000</v>
      </c>
    </row>
    <row r="14" spans="1:14">
      <c r="A14" t="s">
        <v>57</v>
      </c>
      <c r="C14">
        <v>1000</v>
      </c>
      <c r="K14" s="6">
        <f>SUM(K9:K13)</f>
        <v>112200</v>
      </c>
      <c r="N14" s="6">
        <f>SUM(N6:N13)</f>
        <v>112200</v>
      </c>
    </row>
    <row r="15" spans="1:14">
      <c r="A15" t="s">
        <v>58</v>
      </c>
      <c r="C15">
        <f>110000-82000</f>
        <v>28000</v>
      </c>
    </row>
    <row r="16" spans="1:14">
      <c r="C16" s="6">
        <f>SUM(C7:C15)</f>
        <v>110000</v>
      </c>
      <c r="F16" s="6">
        <f>SUM(F7:F15)</f>
        <v>110000</v>
      </c>
    </row>
    <row r="18" spans="1:6">
      <c r="A18" t="s">
        <v>59</v>
      </c>
      <c r="C18">
        <v>2000</v>
      </c>
      <c r="D18" t="s">
        <v>17</v>
      </c>
      <c r="F18">
        <f>C15</f>
        <v>28000</v>
      </c>
    </row>
    <row r="19" spans="1:6">
      <c r="A19" t="s">
        <v>60</v>
      </c>
      <c r="C19">
        <v>500</v>
      </c>
      <c r="D19" t="s">
        <v>61</v>
      </c>
      <c r="F19">
        <v>300</v>
      </c>
    </row>
    <row r="20" spans="1:6">
      <c r="A20" t="s">
        <v>62</v>
      </c>
      <c r="C20">
        <v>500</v>
      </c>
      <c r="D20" t="s">
        <v>63</v>
      </c>
      <c r="F20">
        <v>1100</v>
      </c>
    </row>
    <row r="21" spans="1:6">
      <c r="A21" t="s">
        <v>64</v>
      </c>
      <c r="C21">
        <v>8000</v>
      </c>
    </row>
    <row r="22" spans="1:6">
      <c r="A22" t="s">
        <v>65</v>
      </c>
      <c r="C22">
        <v>5000</v>
      </c>
    </row>
    <row r="23" spans="1:6">
      <c r="A23" t="s">
        <v>66</v>
      </c>
      <c r="C23">
        <v>800</v>
      </c>
    </row>
    <row r="24" spans="1:6" ht="30">
      <c r="A24" s="4" t="s">
        <v>67</v>
      </c>
      <c r="C24">
        <f>29400-16800</f>
        <v>12600</v>
      </c>
    </row>
    <row r="25" spans="1:6">
      <c r="C25" s="6">
        <f>SUM(C18:C24)</f>
        <v>29400</v>
      </c>
      <c r="F25" s="6">
        <f>SUM(F18:F24)</f>
        <v>29400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3D1F0-2FFF-4983-AB6A-30A9FFD51D65}">
  <dimension ref="B1:N30"/>
  <sheetViews>
    <sheetView workbookViewId="0">
      <selection activeCell="Q26" sqref="Q26"/>
    </sheetView>
  </sheetViews>
  <sheetFormatPr defaultRowHeight="15"/>
  <cols>
    <col min="2" max="2" width="23" customWidth="1"/>
    <col min="5" max="5" width="24.5703125" bestFit="1" customWidth="1"/>
    <col min="8" max="8" width="15.42578125" customWidth="1"/>
    <col min="9" max="9" width="29.140625" customWidth="1"/>
    <col min="12" max="12" width="18.7109375" bestFit="1" customWidth="1"/>
  </cols>
  <sheetData>
    <row r="1" spans="2:14">
      <c r="D1" s="1" t="s">
        <v>68</v>
      </c>
      <c r="K1" s="1" t="s">
        <v>68</v>
      </c>
    </row>
    <row r="3" spans="2:14">
      <c r="C3" s="1" t="s">
        <v>69</v>
      </c>
    </row>
    <row r="4" spans="2:14">
      <c r="I4" s="1" t="s">
        <v>70</v>
      </c>
    </row>
    <row r="5" spans="2:14">
      <c r="B5" s="1" t="s">
        <v>38</v>
      </c>
      <c r="C5" s="1" t="s">
        <v>3</v>
      </c>
      <c r="D5" s="1" t="s">
        <v>3</v>
      </c>
      <c r="E5" s="1" t="s">
        <v>39</v>
      </c>
      <c r="F5" s="1" t="s">
        <v>3</v>
      </c>
      <c r="G5" s="1" t="s">
        <v>3</v>
      </c>
    </row>
    <row r="6" spans="2:14">
      <c r="I6" s="1" t="s">
        <v>2</v>
      </c>
      <c r="J6" s="1" t="s">
        <v>3</v>
      </c>
      <c r="K6" s="1" t="s">
        <v>3</v>
      </c>
      <c r="L6" s="1" t="s">
        <v>2</v>
      </c>
      <c r="M6" s="1" t="s">
        <v>3</v>
      </c>
      <c r="N6" s="1" t="s">
        <v>3</v>
      </c>
    </row>
    <row r="7" spans="2:14">
      <c r="B7" t="s">
        <v>40</v>
      </c>
      <c r="C7">
        <v>10000</v>
      </c>
      <c r="E7" t="s">
        <v>41</v>
      </c>
      <c r="F7">
        <v>1750</v>
      </c>
    </row>
    <row r="8" spans="2:14">
      <c r="B8" t="s">
        <v>71</v>
      </c>
      <c r="C8" s="5">
        <v>4000</v>
      </c>
      <c r="E8" t="s">
        <v>72</v>
      </c>
      <c r="F8" s="5">
        <f>F7*10%</f>
        <v>175</v>
      </c>
      <c r="G8">
        <f>F7-F8</f>
        <v>1575</v>
      </c>
      <c r="I8" t="s">
        <v>4</v>
      </c>
      <c r="K8">
        <v>5700</v>
      </c>
      <c r="L8" t="s">
        <v>5</v>
      </c>
      <c r="M8">
        <v>146000</v>
      </c>
    </row>
    <row r="9" spans="2:14">
      <c r="C9">
        <f>C7-C8</f>
        <v>6000</v>
      </c>
      <c r="E9" t="s">
        <v>73</v>
      </c>
      <c r="F9">
        <v>11000</v>
      </c>
      <c r="I9" t="s">
        <v>6</v>
      </c>
      <c r="K9">
        <v>72500</v>
      </c>
      <c r="L9" t="s">
        <v>7</v>
      </c>
      <c r="M9" s="2">
        <v>1300</v>
      </c>
      <c r="N9">
        <f>M8-M9</f>
        <v>144700</v>
      </c>
    </row>
    <row r="10" spans="2:14">
      <c r="B10" t="s">
        <v>46</v>
      </c>
      <c r="C10" s="5">
        <f>K27</f>
        <v>53971</v>
      </c>
      <c r="D10">
        <f>C9+C10</f>
        <v>59971</v>
      </c>
      <c r="E10" t="s">
        <v>74</v>
      </c>
      <c r="F10" s="5">
        <f>F9*20%</f>
        <v>2200</v>
      </c>
      <c r="G10">
        <f>F9-F10</f>
        <v>8800</v>
      </c>
      <c r="I10" t="s">
        <v>51</v>
      </c>
      <c r="K10">
        <v>1200</v>
      </c>
      <c r="L10" t="s">
        <v>9</v>
      </c>
      <c r="N10">
        <v>17500</v>
      </c>
    </row>
    <row r="11" spans="2:14">
      <c r="E11" t="s">
        <v>75</v>
      </c>
      <c r="F11">
        <v>12000</v>
      </c>
      <c r="I11" t="s">
        <v>11</v>
      </c>
      <c r="K11">
        <v>1020</v>
      </c>
    </row>
    <row r="12" spans="2:14">
      <c r="B12" t="s">
        <v>52</v>
      </c>
      <c r="D12">
        <v>11000</v>
      </c>
      <c r="E12" t="s">
        <v>72</v>
      </c>
      <c r="F12" s="5">
        <f>F11*10%</f>
        <v>1200</v>
      </c>
      <c r="G12">
        <f>F11-F12</f>
        <v>10800</v>
      </c>
      <c r="I12" t="s">
        <v>56</v>
      </c>
      <c r="J12">
        <v>11800</v>
      </c>
    </row>
    <row r="13" spans="2:14">
      <c r="B13" t="s">
        <v>76</v>
      </c>
      <c r="D13">
        <v>300</v>
      </c>
      <c r="E13" t="s">
        <v>47</v>
      </c>
      <c r="G13">
        <v>17500</v>
      </c>
      <c r="I13" t="s">
        <v>77</v>
      </c>
      <c r="J13" s="5">
        <v>500</v>
      </c>
      <c r="K13">
        <f>J12-J13</f>
        <v>11300</v>
      </c>
    </row>
    <row r="14" spans="2:14">
      <c r="E14" t="s">
        <v>78</v>
      </c>
      <c r="G14">
        <v>500</v>
      </c>
      <c r="I14" t="s">
        <v>79</v>
      </c>
      <c r="K14">
        <v>3215</v>
      </c>
    </row>
    <row r="15" spans="2:14">
      <c r="E15" t="s">
        <v>80</v>
      </c>
      <c r="G15">
        <v>1800</v>
      </c>
      <c r="I15" t="s">
        <v>15</v>
      </c>
      <c r="K15">
        <f>162200-94935</f>
        <v>67265</v>
      </c>
    </row>
    <row r="16" spans="2:14">
      <c r="D16" s="1"/>
      <c r="E16" t="s">
        <v>53</v>
      </c>
      <c r="G16">
        <v>26000</v>
      </c>
      <c r="K16" s="6">
        <f>SUM(K8:K15)</f>
        <v>162200</v>
      </c>
      <c r="N16" s="6">
        <f>SUM(N8:N15)</f>
        <v>162200</v>
      </c>
    </row>
    <row r="17" spans="2:14">
      <c r="E17" t="s">
        <v>81</v>
      </c>
      <c r="G17">
        <v>3100</v>
      </c>
    </row>
    <row r="18" spans="2:14">
      <c r="E18" t="s">
        <v>82</v>
      </c>
      <c r="G18">
        <v>1196</v>
      </c>
      <c r="I18" t="s">
        <v>83</v>
      </c>
      <c r="K18">
        <v>3054</v>
      </c>
      <c r="L18" t="s">
        <v>84</v>
      </c>
      <c r="N18">
        <f>K15</f>
        <v>67265</v>
      </c>
    </row>
    <row r="19" spans="2:14">
      <c r="I19" t="s">
        <v>85</v>
      </c>
      <c r="K19">
        <v>815</v>
      </c>
      <c r="L19" t="s">
        <v>86</v>
      </c>
      <c r="N19">
        <v>1800</v>
      </c>
    </row>
    <row r="20" spans="2:14">
      <c r="D20" s="6">
        <f>SUM(D7:D19)</f>
        <v>71271</v>
      </c>
      <c r="G20" s="6">
        <f>SUM(G7:G19)</f>
        <v>71271</v>
      </c>
      <c r="I20" t="s">
        <v>87</v>
      </c>
      <c r="J20">
        <v>4210</v>
      </c>
    </row>
    <row r="21" spans="2:14">
      <c r="I21" t="s">
        <v>88</v>
      </c>
      <c r="J21" s="5">
        <v>300</v>
      </c>
      <c r="K21">
        <f>J20+J21</f>
        <v>4510</v>
      </c>
    </row>
    <row r="22" spans="2:14">
      <c r="G22">
        <f>D20-G20</f>
        <v>0</v>
      </c>
      <c r="I22" t="s">
        <v>89</v>
      </c>
      <c r="K22">
        <v>1800</v>
      </c>
    </row>
    <row r="23" spans="2:14">
      <c r="I23" t="s">
        <v>90</v>
      </c>
      <c r="K23">
        <v>1200</v>
      </c>
    </row>
    <row r="24" spans="2:14">
      <c r="I24" t="s">
        <v>91</v>
      </c>
      <c r="K24">
        <v>1340</v>
      </c>
    </row>
    <row r="25" spans="2:14">
      <c r="I25" t="s">
        <v>92</v>
      </c>
      <c r="K25">
        <v>175</v>
      </c>
    </row>
    <row r="26" spans="2:14">
      <c r="I26" t="s">
        <v>93</v>
      </c>
      <c r="K26">
        <v>2200</v>
      </c>
    </row>
    <row r="27" spans="2:14" ht="30">
      <c r="I27" s="4" t="s">
        <v>94</v>
      </c>
      <c r="K27">
        <f>69065-15094</f>
        <v>53971</v>
      </c>
    </row>
    <row r="28" spans="2:14">
      <c r="K28" s="6">
        <f>SUM(K18:K27)</f>
        <v>69065</v>
      </c>
      <c r="N28" s="6">
        <f>SUM(N18:N27)</f>
        <v>69065</v>
      </c>
    </row>
    <row r="30" spans="2:14">
      <c r="B30" t="s">
        <v>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5A59A193031B4FA3AE1695977455D5" ma:contentTypeVersion="12" ma:contentTypeDescription="Create a new document." ma:contentTypeScope="" ma:versionID="a3581080d66eeb7ee11c19a3d7816b27">
  <xsd:schema xmlns:xsd="http://www.w3.org/2001/XMLSchema" xmlns:xs="http://www.w3.org/2001/XMLSchema" xmlns:p="http://schemas.microsoft.com/office/2006/metadata/properties" xmlns:ns2="eef5d95b-3b6e-445f-86bc-bd4e6d561047" xmlns:ns3="d99a907f-d3cf-4d86-a8e4-943e2be70537" targetNamespace="http://schemas.microsoft.com/office/2006/metadata/properties" ma:root="true" ma:fieldsID="9d656c8ba25cb54d205cfe53aa7371a4" ns2:_="" ns3:_="">
    <xsd:import namespace="eef5d95b-3b6e-445f-86bc-bd4e6d561047"/>
    <xsd:import namespace="d99a907f-d3cf-4d86-a8e4-943e2be705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5d95b-3b6e-445f-86bc-bd4e6d5610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9a907f-d3cf-4d86-a8e4-943e2be7053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CC069C-D4A3-4742-AE6A-78189F43352E}"/>
</file>

<file path=customXml/itemProps2.xml><?xml version="1.0" encoding="utf-8"?>
<ds:datastoreItem xmlns:ds="http://schemas.openxmlformats.org/officeDocument/2006/customXml" ds:itemID="{B4B55BAE-8DF8-49B5-90E1-D7E596101A7F}"/>
</file>

<file path=customXml/itemProps3.xml><?xml version="1.0" encoding="utf-8"?>
<ds:datastoreItem xmlns:ds="http://schemas.openxmlformats.org/officeDocument/2006/customXml" ds:itemID="{5FF5D6A0-A5DD-4321-9C67-1ED15F0CE5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Kush Bid</dc:creator>
  <cp:keywords/>
  <dc:description/>
  <cp:lastModifiedBy>SHAURYA VERMA - 70362019068</cp:lastModifiedBy>
  <cp:revision/>
  <dcterms:created xsi:type="dcterms:W3CDTF">2022-02-02T07:15:01Z</dcterms:created>
  <dcterms:modified xsi:type="dcterms:W3CDTF">2022-02-14T09:48:02Z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0x010100075A59A193031B4FA3AE1695977455D5</vt:lpwstr>
  </property>
</Properties>
</file>