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75" windowWidth="14355" windowHeight="469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G119" i="1"/>
  <c r="G118"/>
  <c r="G117"/>
  <c r="G116"/>
  <c r="D110"/>
  <c r="D100"/>
  <c r="D92"/>
  <c r="F80"/>
  <c r="E72"/>
  <c r="E64"/>
  <c r="F50"/>
  <c r="F49"/>
  <c r="F48"/>
  <c r="F47"/>
  <c r="G36"/>
  <c r="H36" s="1"/>
  <c r="F36"/>
  <c r="D36"/>
  <c r="F34"/>
  <c r="F33"/>
  <c r="F32"/>
  <c r="G32" s="1"/>
  <c r="H32" s="1"/>
  <c r="D33" s="1"/>
  <c r="D29"/>
  <c r="H16"/>
  <c r="E16"/>
  <c r="H13"/>
  <c r="D14" s="1"/>
  <c r="G13"/>
  <c r="F13"/>
  <c r="D10"/>
  <c r="G33" l="1"/>
  <c r="H33" s="1"/>
  <c r="D34" s="1"/>
  <c r="F14"/>
  <c r="G14" s="1"/>
  <c r="H14" s="1"/>
  <c r="D15" s="1"/>
  <c r="F15" s="1"/>
  <c r="G15" s="1"/>
  <c r="H15" s="1"/>
  <c r="D16" s="1"/>
  <c r="F16" s="1"/>
  <c r="G16" s="1"/>
  <c r="G34" l="1"/>
  <c r="H34" s="1"/>
  <c r="D35" s="1"/>
  <c r="F35" s="1"/>
  <c r="G35" l="1"/>
  <c r="H35" s="1"/>
</calcChain>
</file>

<file path=xl/sharedStrings.xml><?xml version="1.0" encoding="utf-8"?>
<sst xmlns="http://schemas.openxmlformats.org/spreadsheetml/2006/main" count="119" uniqueCount="85">
  <si>
    <t>Q1</t>
  </si>
  <si>
    <t>Loan Amortisation</t>
  </si>
  <si>
    <t>Loan Amount  = A X PVIFA (4, 10%)</t>
  </si>
  <si>
    <t>1000000 = A X 3.170</t>
  </si>
  <si>
    <t>A=</t>
  </si>
  <si>
    <t>Annuity</t>
  </si>
  <si>
    <t>Year</t>
  </si>
  <si>
    <t>Beginning Amount</t>
  </si>
  <si>
    <t>Annual Instalment</t>
  </si>
  <si>
    <t>Interest</t>
  </si>
  <si>
    <t>Principal Repayment</t>
  </si>
  <si>
    <t>Outstanding Balance</t>
  </si>
  <si>
    <t>Your firm borrows Rs. 1 million at an interest rate of 10% per year and loan is to be repaid in 4 equal annual instalments payable at the end of next 4 years. What proportion of the instalment payable at the end of year 2, represents principal repayment proportion?</t>
  </si>
  <si>
    <t>At the end of year 2 Rs. 237003 is the principal portion of the instalment paid.</t>
  </si>
  <si>
    <t>It is approximate 75 % of the instalment paid.</t>
  </si>
  <si>
    <t>Q2</t>
  </si>
  <si>
    <r>
      <rPr>
        <sz val="7"/>
        <color theme="1"/>
        <rFont val="Times New Roman"/>
        <family val="1"/>
      </rPr>
      <t xml:space="preserve"> </t>
    </r>
    <r>
      <rPr>
        <sz val="11"/>
        <color theme="1"/>
        <rFont val="Calibri"/>
        <family val="2"/>
        <scheme val="minor"/>
      </rPr>
      <t>Your firm borrows Rs. 2 million at an interest rate of 12% per year and the loan is repaid in 5 equal annual instalments payable at the end of the next 5 years. What is the annual instalment payable? What proportion of the instalment payable at the end of year 3, represents the principal repayment proportion?</t>
    </r>
  </si>
  <si>
    <t>Loan Amount  = A X PVIFA (5, 12%)</t>
  </si>
  <si>
    <t>2000000 = A X 3.605</t>
  </si>
  <si>
    <t>This is due to rounding up of the instalment amount</t>
  </si>
  <si>
    <t>Annual Instalment payable = Rs. 554785</t>
  </si>
  <si>
    <t>At the end of year 3 Rs. 394866 is the principal portion of the instalment paid.</t>
  </si>
  <si>
    <t>It is approximate 71 % of the instalment paid.</t>
  </si>
  <si>
    <r>
      <rPr>
        <sz val="7"/>
        <color theme="1"/>
        <rFont val="Times New Roman"/>
        <family val="1"/>
      </rPr>
      <t xml:space="preserve"> </t>
    </r>
    <r>
      <rPr>
        <sz val="11"/>
        <color theme="1"/>
        <rFont val="Calibri"/>
        <family val="2"/>
        <scheme val="minor"/>
      </rPr>
      <t>Calculate the value 5 years hence of a deposit of Rs. 1000 made today if the interest rate is 8%, 10%, 12%, 15%.</t>
    </r>
  </si>
  <si>
    <t xml:space="preserve">Q 3. </t>
  </si>
  <si>
    <t>A = P (1+r)^n</t>
  </si>
  <si>
    <t>If interest rate is 8 %</t>
  </si>
  <si>
    <t>If interest rate is 10 %</t>
  </si>
  <si>
    <t>1000* (1+0.08) ^ 5</t>
  </si>
  <si>
    <t>1000* (1+0.10) ^ 5</t>
  </si>
  <si>
    <t>If interest rate is 12 %</t>
  </si>
  <si>
    <t>If interest rate is 15 %</t>
  </si>
  <si>
    <t>1000* (1+0.12) ^ 5</t>
  </si>
  <si>
    <t>1000* (1+0.15) ^ 5</t>
  </si>
  <si>
    <t>Q 4.</t>
  </si>
  <si>
    <r>
      <rPr>
        <sz val="7"/>
        <color theme="1"/>
        <rFont val="Times New Roman"/>
        <family val="1"/>
      </rPr>
      <t xml:space="preserve">  </t>
    </r>
    <r>
      <rPr>
        <sz val="11"/>
        <color theme="1"/>
        <rFont val="Calibri"/>
        <family val="2"/>
        <scheme val="minor"/>
      </rPr>
      <t>You can save Rs. 2000 a year for 5 years, and Rs. 3000 a year for 10 years thereafter. What will this savings cumulate at the end of 15 years, if the interest rate is 10%.</t>
    </r>
  </si>
  <si>
    <t>OR</t>
  </si>
  <si>
    <t>A [{1-(1/1+r)^n}/r]</t>
  </si>
  <si>
    <t>FVA</t>
  </si>
  <si>
    <t xml:space="preserve">FVA = </t>
  </si>
  <si>
    <t>A{[(1+r)^n - 1]/r}</t>
  </si>
  <si>
    <t>A x FVIFA (r,n)</t>
  </si>
  <si>
    <t>FV</t>
  </si>
  <si>
    <t>2000 * FVIFA (10%,15) + 1000 * FVIFA (10%, 10)</t>
  </si>
  <si>
    <t>2000*31.772 + 1000 * 15.937</t>
  </si>
  <si>
    <t>Q5</t>
  </si>
  <si>
    <r>
      <rPr>
        <sz val="7"/>
        <color theme="1"/>
        <rFont val="Times New Roman"/>
        <family val="1"/>
      </rPr>
      <t xml:space="preserve"> </t>
    </r>
    <r>
      <rPr>
        <sz val="11"/>
        <color theme="1"/>
        <rFont val="Calibri"/>
        <family val="2"/>
        <scheme val="minor"/>
      </rPr>
      <t>Mr. Vinay plans to send his son for higher studies abroad after 10 years. He expects the cost of these studies to be Rs. 1million. How much should he save annually to have the sum of Rs. 1 million at the end of 10 years, if the interest rate is 12%.</t>
    </r>
  </si>
  <si>
    <t xml:space="preserve">1000000 = </t>
  </si>
  <si>
    <t>A x FVIFA (12%,10)</t>
  </si>
  <si>
    <t>1000000 =</t>
  </si>
  <si>
    <t>A x 17.549</t>
  </si>
  <si>
    <t>A =</t>
  </si>
  <si>
    <t>Q6</t>
  </si>
  <si>
    <r>
      <t>a)</t>
    </r>
    <r>
      <rPr>
        <sz val="7"/>
        <color theme="1"/>
        <rFont val="Times New Roman"/>
        <family val="1"/>
      </rPr>
      <t xml:space="preserve">      </t>
    </r>
    <r>
      <rPr>
        <sz val="11"/>
        <color theme="1"/>
        <rFont val="Calibri"/>
        <family val="2"/>
        <scheme val="minor"/>
      </rPr>
      <t>Annual pension of Rs. 10000, as long as he lives, and</t>
    </r>
  </si>
  <si>
    <r>
      <t>b)</t>
    </r>
    <r>
      <rPr>
        <sz val="7"/>
        <color theme="1"/>
        <rFont val="Times New Roman"/>
        <family val="1"/>
      </rPr>
      <t xml:space="preserve">      </t>
    </r>
    <r>
      <rPr>
        <sz val="11"/>
        <color theme="1"/>
        <rFont val="Calibri"/>
        <family val="2"/>
        <scheme val="minor"/>
      </rPr>
      <t>A lumpsum amount of Rs. 50000. If Mr. Jingo expects to live for 15 years and the interest rate is 15%, which option appears more attractive?</t>
    </r>
  </si>
  <si>
    <r>
      <rPr>
        <sz val="7"/>
        <color theme="1"/>
        <rFont val="Times New Roman"/>
        <family val="1"/>
      </rPr>
      <t xml:space="preserve"> </t>
    </r>
    <r>
      <rPr>
        <sz val="11"/>
        <color theme="1"/>
        <rFont val="Calibri"/>
        <family val="2"/>
        <scheme val="minor"/>
      </rPr>
      <t>At the time of retirement, Mr. Jingo is given a choice between 2 alternatives</t>
    </r>
  </si>
  <si>
    <t xml:space="preserve">Annual pension option after 15 years = </t>
  </si>
  <si>
    <t>10000 x PVIFA (15%, 15 YRS)</t>
  </si>
  <si>
    <t>10000 X 5.847</t>
  </si>
  <si>
    <t>PVA =</t>
  </si>
  <si>
    <t>Lumpsum amount of Rs. 50000</t>
  </si>
  <si>
    <t>Alternatively</t>
  </si>
  <si>
    <t>Option of Annual pension is better than the lumpsum amount of Rs.50000</t>
  </si>
  <si>
    <t>Q7</t>
  </si>
  <si>
    <t>Answer</t>
  </si>
  <si>
    <r>
      <rPr>
        <sz val="7"/>
        <color theme="1"/>
        <rFont val="Times New Roman"/>
        <family val="1"/>
      </rPr>
      <t xml:space="preserve"> </t>
    </r>
    <r>
      <rPr>
        <sz val="11"/>
        <color theme="1"/>
        <rFont val="Calibri"/>
        <family val="2"/>
        <scheme val="minor"/>
      </rPr>
      <t>Suppose you deposit Rs. 10000 with an investment company which pays 16% interest with quarterly compounding. How much will this deposit grow to in 5 years?</t>
    </r>
  </si>
  <si>
    <t>FV=</t>
  </si>
  <si>
    <t>A(1+r/4)^n*4</t>
  </si>
  <si>
    <t>10000 x (1+16%/4)^5*4</t>
  </si>
  <si>
    <t>Q8</t>
  </si>
  <si>
    <r>
      <rPr>
        <sz val="7"/>
        <color theme="1"/>
        <rFont val="Times New Roman"/>
        <family val="1"/>
      </rPr>
      <t xml:space="preserve"> </t>
    </r>
    <r>
      <rPr>
        <sz val="11"/>
        <color theme="1"/>
        <rFont val="Calibri"/>
        <family val="2"/>
        <scheme val="minor"/>
      </rPr>
      <t>How much would you deposit of Rs. 5000 at the end of 5 years be, if the interest rate is 12% and if the compounding is done quarterly?</t>
    </r>
  </si>
  <si>
    <t>5000 x ( 1 + 12%/4)^5*4</t>
  </si>
  <si>
    <t>Q9</t>
  </si>
  <si>
    <r>
      <rPr>
        <sz val="7"/>
        <color theme="1"/>
        <rFont val="Times New Roman"/>
        <family val="1"/>
      </rPr>
      <t xml:space="preserve"> </t>
    </r>
    <r>
      <rPr>
        <sz val="11"/>
        <color theme="1"/>
        <rFont val="Calibri"/>
        <family val="2"/>
        <scheme val="minor"/>
      </rPr>
      <t>Mr. X deposits Rs. 100000 in a bank which pays 10% interest. How much can he withdraw annually for a period of 30 years. Assume that at the end of 30 years the amount deposited will whittle down to zero.</t>
    </r>
  </si>
  <si>
    <t xml:space="preserve">PVA = </t>
  </si>
  <si>
    <t>A X PVIFA (10%,30)</t>
  </si>
  <si>
    <t>100000 =</t>
  </si>
  <si>
    <t>A X 9.427</t>
  </si>
  <si>
    <t>Q 10</t>
  </si>
  <si>
    <t>What is the Present value of an income stream which provides Rs. 1000 at the end of year one, Rs. 2500 at the end of year two, and Rs. 5000 during each of the year 3,  if discount rate is 12%.</t>
  </si>
  <si>
    <t>YEAR</t>
  </si>
  <si>
    <t>INCOME STREAM</t>
  </si>
  <si>
    <t xml:space="preserve">PRESENT VALUE </t>
  </si>
  <si>
    <t>PVIF @ 12%</t>
  </si>
  <si>
    <t>PRESENT VALUE OF INCOME STREAM</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</si>
</sst>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7"/>
      <color theme="1"/>
      <name val="Times New Roman"/>
      <family val="1"/>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s>
  <cellStyleXfs count="1">
    <xf numFmtId="0" fontId="0" fillId="0" borderId="0"/>
  </cellStyleXfs>
  <cellXfs count="15">
    <xf numFmtId="0" fontId="0" fillId="0" borderId="0" xfId="0"/>
    <xf numFmtId="0" fontId="1" fillId="0" borderId="0" xfId="0" applyFont="1"/>
    <xf numFmtId="1" fontId="0" fillId="0" borderId="0" xfId="0" applyNumberFormat="1"/>
    <xf numFmtId="0" fontId="0" fillId="0" borderId="0" xfId="0" applyAlignment="1">
      <alignment horizontal="left" indent="5"/>
    </xf>
    <xf numFmtId="0" fontId="0" fillId="0" borderId="0" xfId="0" applyAlignment="1">
      <alignment horizontal="left" wrapText="1" indent="5"/>
    </xf>
    <xf numFmtId="0" fontId="0" fillId="0" borderId="0" xfId="0" applyAlignment="1">
      <alignment horizontal="left" wrapText="1"/>
    </xf>
    <xf numFmtId="0" fontId="0" fillId="0" borderId="0" xfId="0" applyAlignment="1">
      <alignment horizontal="left" vertical="top" wrapText="1" indent="5"/>
    </xf>
    <xf numFmtId="0" fontId="1" fillId="0" borderId="0" xfId="0" applyFont="1" applyAlignment="1">
      <alignment vertical="top"/>
    </xf>
    <xf numFmtId="2" fontId="0" fillId="0" borderId="0" xfId="0" applyNumberFormat="1"/>
    <xf numFmtId="0" fontId="0" fillId="0" borderId="0" xfId="0" applyAlignment="1">
      <alignment horizontal="left" indent="8"/>
    </xf>
    <xf numFmtId="0" fontId="1" fillId="0" borderId="2" xfId="0" applyFont="1" applyBorder="1"/>
    <xf numFmtId="0" fontId="1" fillId="0" borderId="1" xfId="0" applyFont="1" applyBorder="1" applyAlignment="1">
      <alignment horizontal="right"/>
    </xf>
    <xf numFmtId="0" fontId="1" fillId="0" borderId="1" xfId="0" applyFont="1" applyBorder="1"/>
    <xf numFmtId="0" fontId="0" fillId="0" borderId="1" xfId="0" applyBorder="1"/>
    <xf numFmtId="1" fontId="0" fillId="0" borderId="1" xfId="0" applyNumberForma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2:M120"/>
  <sheetViews>
    <sheetView tabSelected="1" topLeftCell="A103" workbookViewId="0">
      <selection activeCell="F123" sqref="F123"/>
    </sheetView>
  </sheetViews>
  <sheetFormatPr defaultRowHeight="15"/>
  <cols>
    <col min="4" max="4" width="17.7109375" bestFit="1" customWidth="1"/>
    <col min="5" max="5" width="17.5703125" bestFit="1" customWidth="1"/>
    <col min="6" max="6" width="11.5703125" customWidth="1"/>
    <col min="7" max="7" width="15.85546875" customWidth="1"/>
  </cols>
  <sheetData>
    <row r="2" spans="2:9" ht="45" customHeight="1">
      <c r="B2" s="7" t="s">
        <v>0</v>
      </c>
      <c r="C2" s="5" t="s">
        <v>12</v>
      </c>
      <c r="D2" s="5"/>
      <c r="E2" s="5"/>
      <c r="F2" s="5"/>
      <c r="G2" s="5"/>
      <c r="H2" s="5"/>
    </row>
    <row r="4" spans="2:9">
      <c r="B4" t="s">
        <v>64</v>
      </c>
      <c r="C4" s="1" t="s">
        <v>1</v>
      </c>
    </row>
    <row r="6" spans="2:9">
      <c r="C6" t="s">
        <v>2</v>
      </c>
      <c r="F6" t="s">
        <v>36</v>
      </c>
      <c r="G6" t="s">
        <v>37</v>
      </c>
    </row>
    <row r="8" spans="2:9">
      <c r="C8" t="s">
        <v>3</v>
      </c>
    </row>
    <row r="10" spans="2:9">
      <c r="C10" t="s">
        <v>5</v>
      </c>
      <c r="D10" s="8">
        <f>1000000/3.17</f>
        <v>315457.41324921139</v>
      </c>
    </row>
    <row r="12" spans="2:9">
      <c r="C12" t="s">
        <v>6</v>
      </c>
      <c r="D12" t="s">
        <v>7</v>
      </c>
      <c r="E12" t="s">
        <v>8</v>
      </c>
      <c r="F12" t="s">
        <v>9</v>
      </c>
      <c r="G12" t="s">
        <v>10</v>
      </c>
      <c r="H12" t="s">
        <v>11</v>
      </c>
    </row>
    <row r="13" spans="2:9">
      <c r="C13">
        <v>1</v>
      </c>
      <c r="D13">
        <v>1000000</v>
      </c>
      <c r="E13">
        <v>315457</v>
      </c>
      <c r="F13">
        <f>D13*10%</f>
        <v>100000</v>
      </c>
      <c r="G13">
        <f>E13-F13</f>
        <v>215457</v>
      </c>
      <c r="H13">
        <f>D13-G13</f>
        <v>784543</v>
      </c>
    </row>
    <row r="14" spans="2:9">
      <c r="C14">
        <v>2</v>
      </c>
      <c r="D14">
        <f>H13</f>
        <v>784543</v>
      </c>
      <c r="E14">
        <v>315457</v>
      </c>
      <c r="F14" s="2">
        <f>D14*10%</f>
        <v>78454.3</v>
      </c>
      <c r="G14" s="2">
        <f>E14-F14</f>
        <v>237002.7</v>
      </c>
      <c r="H14" s="2">
        <f>D14-G14</f>
        <v>547540.30000000005</v>
      </c>
    </row>
    <row r="15" spans="2:9">
      <c r="C15">
        <v>3</v>
      </c>
      <c r="D15" s="2">
        <f>H14</f>
        <v>547540.30000000005</v>
      </c>
      <c r="E15">
        <v>315457</v>
      </c>
      <c r="F15" s="2">
        <f>D15*10%</f>
        <v>54754.030000000006</v>
      </c>
      <c r="G15" s="2">
        <f>E15-F15</f>
        <v>260702.97</v>
      </c>
      <c r="H15" s="2">
        <f>D15-G15</f>
        <v>286837.33000000007</v>
      </c>
    </row>
    <row r="16" spans="2:9">
      <c r="C16">
        <v>4</v>
      </c>
      <c r="D16" s="2">
        <f>H15</f>
        <v>286837.33000000007</v>
      </c>
      <c r="E16">
        <f>315457</f>
        <v>315457</v>
      </c>
      <c r="F16" s="2">
        <f>D16*10%</f>
        <v>28683.733000000007</v>
      </c>
      <c r="G16" s="2">
        <f>E16-F16</f>
        <v>286773.26699999999</v>
      </c>
      <c r="H16" s="2">
        <f>D16-G16</f>
        <v>64.063000000081956</v>
      </c>
      <c r="I16" t="s">
        <v>19</v>
      </c>
    </row>
    <row r="18" spans="2:8">
      <c r="D18" t="s">
        <v>13</v>
      </c>
    </row>
    <row r="19" spans="2:8">
      <c r="D19" t="s">
        <v>14</v>
      </c>
    </row>
    <row r="21" spans="2:8" ht="60" customHeight="1">
      <c r="B21" s="7" t="s">
        <v>15</v>
      </c>
      <c r="C21" s="6" t="s">
        <v>16</v>
      </c>
      <c r="D21" s="6"/>
      <c r="E21" s="6"/>
      <c r="F21" s="6"/>
      <c r="G21" s="6"/>
      <c r="H21" s="6"/>
    </row>
    <row r="23" spans="2:8">
      <c r="B23" t="s">
        <v>64</v>
      </c>
      <c r="C23" s="1" t="s">
        <v>1</v>
      </c>
    </row>
    <row r="25" spans="2:8">
      <c r="C25" t="s">
        <v>17</v>
      </c>
      <c r="F25" t="s">
        <v>36</v>
      </c>
      <c r="G25" t="s">
        <v>59</v>
      </c>
      <c r="H25" t="s">
        <v>37</v>
      </c>
    </row>
    <row r="27" spans="2:8">
      <c r="C27" t="s">
        <v>18</v>
      </c>
    </row>
    <row r="29" spans="2:8">
      <c r="C29" t="s">
        <v>5</v>
      </c>
      <c r="D29" s="8">
        <f>2000000/3.605</f>
        <v>554785.02080443827</v>
      </c>
    </row>
    <row r="31" spans="2:8">
      <c r="C31" t="s">
        <v>6</v>
      </c>
      <c r="D31" t="s">
        <v>7</v>
      </c>
      <c r="E31" t="s">
        <v>8</v>
      </c>
      <c r="F31" t="s">
        <v>9</v>
      </c>
      <c r="G31" t="s">
        <v>10</v>
      </c>
      <c r="H31" t="s">
        <v>11</v>
      </c>
    </row>
    <row r="32" spans="2:8">
      <c r="C32">
        <v>1</v>
      </c>
      <c r="D32">
        <v>2000000</v>
      </c>
      <c r="E32">
        <v>554785</v>
      </c>
      <c r="F32">
        <f>D32*12%</f>
        <v>240000</v>
      </c>
      <c r="G32">
        <f>E32-F32</f>
        <v>314785</v>
      </c>
      <c r="H32">
        <f>D32-G32</f>
        <v>1685215</v>
      </c>
    </row>
    <row r="33" spans="2:9">
      <c r="C33">
        <v>2</v>
      </c>
      <c r="D33">
        <f>H32</f>
        <v>1685215</v>
      </c>
      <c r="E33">
        <v>554785</v>
      </c>
      <c r="F33" s="2">
        <f>D33*12%</f>
        <v>202225.8</v>
      </c>
      <c r="G33" s="2">
        <f>E33-F33</f>
        <v>352559.2</v>
      </c>
      <c r="H33" s="2">
        <f>D33-G33</f>
        <v>1332655.8</v>
      </c>
    </row>
    <row r="34" spans="2:9">
      <c r="C34">
        <v>3</v>
      </c>
      <c r="D34" s="2">
        <f>H33</f>
        <v>1332655.8</v>
      </c>
      <c r="E34">
        <v>554785</v>
      </c>
      <c r="F34" s="2">
        <f t="shared" ref="F34:F35" si="0">D34*12%</f>
        <v>159918.696</v>
      </c>
      <c r="G34" s="2">
        <f>E34-F34</f>
        <v>394866.304</v>
      </c>
      <c r="H34" s="2">
        <f>D34-G34</f>
        <v>937789.49600000004</v>
      </c>
    </row>
    <row r="35" spans="2:9">
      <c r="C35">
        <v>4</v>
      </c>
      <c r="D35" s="2">
        <f>H34</f>
        <v>937789.49600000004</v>
      </c>
      <c r="E35">
        <v>554785</v>
      </c>
      <c r="F35" s="2">
        <f t="shared" si="0"/>
        <v>112534.73952</v>
      </c>
      <c r="G35" s="2">
        <f>E35-F35</f>
        <v>442250.26048</v>
      </c>
      <c r="H35" s="2">
        <f>D35-G35</f>
        <v>495539.23552000005</v>
      </c>
    </row>
    <row r="36" spans="2:9">
      <c r="C36">
        <v>5</v>
      </c>
      <c r="D36" s="2">
        <f>H35</f>
        <v>495539.23552000005</v>
      </c>
      <c r="E36">
        <v>554785</v>
      </c>
      <c r="F36" s="2">
        <f t="shared" ref="F36" si="1">D36*12%</f>
        <v>59464.708262400003</v>
      </c>
      <c r="G36" s="2">
        <f>E36-F36</f>
        <v>495320.2917376</v>
      </c>
      <c r="H36" s="2">
        <f>D36-G36</f>
        <v>218.9437824000488</v>
      </c>
      <c r="I36" t="s">
        <v>19</v>
      </c>
    </row>
    <row r="38" spans="2:9">
      <c r="D38" t="s">
        <v>20</v>
      </c>
    </row>
    <row r="39" spans="2:9">
      <c r="D39" t="s">
        <v>21</v>
      </c>
    </row>
    <row r="40" spans="2:9">
      <c r="D40" t="s">
        <v>22</v>
      </c>
    </row>
    <row r="43" spans="2:9">
      <c r="B43" t="s">
        <v>24</v>
      </c>
      <c r="C43" s="3" t="s">
        <v>23</v>
      </c>
    </row>
    <row r="45" spans="2:9">
      <c r="B45" t="s">
        <v>64</v>
      </c>
      <c r="C45" t="s">
        <v>25</v>
      </c>
    </row>
    <row r="47" spans="2:9">
      <c r="C47" t="s">
        <v>26</v>
      </c>
      <c r="E47" t="s">
        <v>28</v>
      </c>
      <c r="F47" s="2">
        <f>1000*(1+0.08)^5</f>
        <v>1469.3280768000004</v>
      </c>
    </row>
    <row r="48" spans="2:9">
      <c r="C48" t="s">
        <v>27</v>
      </c>
      <c r="E48" t="s">
        <v>29</v>
      </c>
      <c r="F48" s="2">
        <f>1000*(1+0.1)^5</f>
        <v>1610.5100000000004</v>
      </c>
    </row>
    <row r="49" spans="2:6">
      <c r="C49" t="s">
        <v>30</v>
      </c>
      <c r="E49" t="s">
        <v>32</v>
      </c>
      <c r="F49" s="2">
        <f>1000*(1+0.12)^5</f>
        <v>1762.3416832000005</v>
      </c>
    </row>
    <row r="50" spans="2:6">
      <c r="C50" t="s">
        <v>31</v>
      </c>
      <c r="E50" t="s">
        <v>33</v>
      </c>
      <c r="F50" s="2">
        <f>1000*(1+0.15)^5</f>
        <v>2011.3571874999993</v>
      </c>
    </row>
    <row r="53" spans="2:6">
      <c r="B53" t="s">
        <v>34</v>
      </c>
      <c r="C53" s="3" t="s">
        <v>35</v>
      </c>
    </row>
    <row r="55" spans="2:6">
      <c r="B55" t="s">
        <v>64</v>
      </c>
      <c r="D55" t="s">
        <v>39</v>
      </c>
      <c r="E55" t="s">
        <v>40</v>
      </c>
    </row>
    <row r="57" spans="2:6">
      <c r="E57" t="s">
        <v>36</v>
      </c>
    </row>
    <row r="59" spans="2:6">
      <c r="D59" t="s">
        <v>38</v>
      </c>
      <c r="E59" t="s">
        <v>41</v>
      </c>
    </row>
    <row r="61" spans="2:6">
      <c r="D61" t="s">
        <v>42</v>
      </c>
      <c r="E61" t="s">
        <v>43</v>
      </c>
    </row>
    <row r="63" spans="2:6">
      <c r="E63" t="s">
        <v>44</v>
      </c>
    </row>
    <row r="64" spans="2:6">
      <c r="E64">
        <f>(2000*31.772)+(1000*15.937)</f>
        <v>79481</v>
      </c>
    </row>
    <row r="66" spans="2:13" ht="30" customHeight="1">
      <c r="B66" t="s">
        <v>45</v>
      </c>
      <c r="C66" s="4" t="s">
        <v>46</v>
      </c>
      <c r="D66" s="4"/>
      <c r="E66" s="4"/>
      <c r="F66" s="4"/>
      <c r="G66" s="4"/>
      <c r="H66" s="4"/>
      <c r="I66" s="4"/>
      <c r="J66" s="4"/>
      <c r="K66" s="4"/>
      <c r="L66" s="4"/>
      <c r="M66" s="4"/>
    </row>
    <row r="68" spans="2:13">
      <c r="B68" t="s">
        <v>64</v>
      </c>
      <c r="D68" t="s">
        <v>39</v>
      </c>
      <c r="E68" t="s">
        <v>41</v>
      </c>
      <c r="F68" t="s">
        <v>36</v>
      </c>
      <c r="G68" t="s">
        <v>39</v>
      </c>
      <c r="H68" t="s">
        <v>40</v>
      </c>
    </row>
    <row r="70" spans="2:13">
      <c r="D70" t="s">
        <v>47</v>
      </c>
      <c r="E70" t="s">
        <v>48</v>
      </c>
    </row>
    <row r="71" spans="2:13">
      <c r="D71" t="s">
        <v>49</v>
      </c>
      <c r="E71" t="s">
        <v>50</v>
      </c>
    </row>
    <row r="72" spans="2:13">
      <c r="D72" t="s">
        <v>51</v>
      </c>
      <c r="E72" s="2">
        <f>1000000/17.549</f>
        <v>56983.303891959658</v>
      </c>
    </row>
    <row r="74" spans="2:13">
      <c r="B74" t="s">
        <v>52</v>
      </c>
      <c r="C74" s="3" t="s">
        <v>55</v>
      </c>
    </row>
    <row r="75" spans="2:13">
      <c r="C75" s="9" t="s">
        <v>53</v>
      </c>
    </row>
    <row r="76" spans="2:13">
      <c r="C76" s="9" t="s">
        <v>54</v>
      </c>
    </row>
    <row r="78" spans="2:13">
      <c r="B78" t="s">
        <v>64</v>
      </c>
      <c r="D78" t="s">
        <v>56</v>
      </c>
      <c r="F78" t="s">
        <v>57</v>
      </c>
      <c r="H78" t="s">
        <v>36</v>
      </c>
      <c r="I78" t="s">
        <v>59</v>
      </c>
      <c r="J78" t="s">
        <v>37</v>
      </c>
    </row>
    <row r="79" spans="2:13">
      <c r="F79" t="s">
        <v>58</v>
      </c>
    </row>
    <row r="80" spans="2:13">
      <c r="F80">
        <f>10000*5.847</f>
        <v>58470.000000000007</v>
      </c>
    </row>
    <row r="81" spans="2:4">
      <c r="D81" t="s">
        <v>61</v>
      </c>
    </row>
    <row r="82" spans="2:4">
      <c r="D82" t="s">
        <v>60</v>
      </c>
    </row>
    <row r="84" spans="2:4">
      <c r="D84" t="s">
        <v>62</v>
      </c>
    </row>
    <row r="86" spans="2:4">
      <c r="B86" s="1" t="s">
        <v>63</v>
      </c>
      <c r="C86" s="3" t="s">
        <v>65</v>
      </c>
    </row>
    <row r="88" spans="2:4">
      <c r="B88" t="s">
        <v>64</v>
      </c>
      <c r="C88" t="s">
        <v>66</v>
      </c>
      <c r="D88" t="s">
        <v>67</v>
      </c>
    </row>
    <row r="90" spans="2:4">
      <c r="D90" t="s">
        <v>68</v>
      </c>
    </row>
    <row r="92" spans="2:4">
      <c r="D92" s="2">
        <f>10000*(1+0.04)^20</f>
        <v>21911.231430334214</v>
      </c>
    </row>
    <row r="94" spans="2:4">
      <c r="B94" s="1" t="s">
        <v>69</v>
      </c>
      <c r="C94" s="3" t="s">
        <v>70</v>
      </c>
    </row>
    <row r="96" spans="2:4">
      <c r="B96" s="1" t="s">
        <v>64</v>
      </c>
      <c r="C96" t="s">
        <v>66</v>
      </c>
      <c r="D96" t="s">
        <v>67</v>
      </c>
    </row>
    <row r="98" spans="2:13">
      <c r="D98" t="s">
        <v>71</v>
      </c>
    </row>
    <row r="100" spans="2:13">
      <c r="D100" s="2">
        <f>5000*(1+0.03)^20</f>
        <v>9030.5561733470659</v>
      </c>
    </row>
    <row r="102" spans="2:13" ht="30" customHeight="1">
      <c r="B102" s="7" t="s">
        <v>72</v>
      </c>
      <c r="C102" s="5" t="s">
        <v>73</v>
      </c>
      <c r="D102" s="5"/>
      <c r="E102" s="5"/>
      <c r="F102" s="5"/>
      <c r="G102" s="5"/>
      <c r="H102" s="5"/>
      <c r="I102" s="5"/>
      <c r="J102" s="5"/>
      <c r="K102" s="5"/>
      <c r="L102" s="5"/>
      <c r="M102" s="5"/>
    </row>
    <row r="104" spans="2:13">
      <c r="B104" s="1" t="s">
        <v>64</v>
      </c>
      <c r="C104" t="s">
        <v>74</v>
      </c>
      <c r="D104" t="s">
        <v>37</v>
      </c>
    </row>
    <row r="106" spans="2:13">
      <c r="D106" t="s">
        <v>36</v>
      </c>
    </row>
    <row r="108" spans="2:13">
      <c r="C108" t="s">
        <v>74</v>
      </c>
      <c r="D108" t="s">
        <v>75</v>
      </c>
    </row>
    <row r="109" spans="2:13">
      <c r="C109" t="s">
        <v>76</v>
      </c>
      <c r="D109" t="s">
        <v>77</v>
      </c>
    </row>
    <row r="110" spans="2:13">
      <c r="C110" t="s">
        <v>4</v>
      </c>
      <c r="D110" s="2">
        <f>100000/9.427</f>
        <v>10607.828577490189</v>
      </c>
    </row>
    <row r="112" spans="2:13" ht="30" customHeight="1">
      <c r="B112" s="7" t="s">
        <v>78</v>
      </c>
      <c r="C112" s="4" t="s">
        <v>79</v>
      </c>
      <c r="D112" s="4"/>
      <c r="E112" s="4"/>
      <c r="F112" s="4"/>
      <c r="G112" s="4"/>
      <c r="H112" s="4"/>
      <c r="I112" s="4"/>
      <c r="J112" s="4"/>
      <c r="K112" s="4"/>
      <c r="L112" s="4"/>
      <c r="M112" s="4"/>
    </row>
    <row r="114" spans="2:7">
      <c r="B114" s="1" t="s">
        <v>64</v>
      </c>
    </row>
    <row r="115" spans="2:7">
      <c r="D115" s="11" t="s">
        <v>80</v>
      </c>
      <c r="E115" s="12" t="s">
        <v>81</v>
      </c>
      <c r="F115" s="12" t="s">
        <v>83</v>
      </c>
      <c r="G115" s="12" t="s">
        <v>82</v>
      </c>
    </row>
    <row r="116" spans="2:7">
      <c r="D116" s="13">
        <v>1</v>
      </c>
      <c r="E116" s="13">
        <v>1000</v>
      </c>
      <c r="F116" s="13">
        <v>0.89300000000000002</v>
      </c>
      <c r="G116" s="13">
        <f>E116*F116</f>
        <v>893</v>
      </c>
    </row>
    <row r="117" spans="2:7">
      <c r="D117" s="13">
        <v>2</v>
      </c>
      <c r="E117" s="13">
        <v>2500</v>
      </c>
      <c r="F117" s="13">
        <v>0.79700000000000004</v>
      </c>
      <c r="G117" s="14">
        <f t="shared" ref="G117:G118" si="2">E117*F117</f>
        <v>1992.5</v>
      </c>
    </row>
    <row r="118" spans="2:7">
      <c r="D118" s="13">
        <v>3</v>
      </c>
      <c r="E118" s="13">
        <v>5000</v>
      </c>
      <c r="F118" s="13">
        <v>0.71199999999999997</v>
      </c>
      <c r="G118" s="13">
        <f t="shared" si="2"/>
        <v>3560</v>
      </c>
    </row>
    <row r="119" spans="2:7" ht="15.75" thickBot="1">
      <c r="D119" s="1" t="s">
        <v>84</v>
      </c>
      <c r="G119" s="10">
        <f>SUM(G116:G118)</f>
        <v>6445.5</v>
      </c>
    </row>
    <row r="120" spans="2:7" ht="15.75" thickTop="1"/>
  </sheetData>
  <mergeCells count="5">
    <mergeCell ref="C102:M102"/>
    <mergeCell ref="C112:M112"/>
    <mergeCell ref="C2:H2"/>
    <mergeCell ref="C21:H21"/>
    <mergeCell ref="C66:M6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Kush Bid</dc:creator>
  <cp:lastModifiedBy>Kush Bid</cp:lastModifiedBy>
  <dcterms:created xsi:type="dcterms:W3CDTF">2022-08-18T14:02:13Z</dcterms:created>
  <dcterms:modified xsi:type="dcterms:W3CDTF">2022-08-18T16:41:21Z</dcterms:modified>
</cp:coreProperties>
</file>