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92"/>
  </bookViews>
  <sheets>
    <sheet name="Discrete (3)" sheetId="7" r:id="rId1"/>
    <sheet name="D3" sheetId="4" r:id="rId2"/>
  </sheets>
  <externalReferences>
    <externalReference r:id="rId3"/>
  </externalReferences>
  <definedNames>
    <definedName name="Call">'Discrete (3)'!$F$46</definedName>
    <definedName name="Msg">'Discrete (3)'!$G$46</definedName>
    <definedName name="NPS">'Discrete (3)'!$D$46</definedName>
    <definedName name="PS">'Discrete (3)'!$E$46</definedName>
    <definedName name="SEF">'Discrete (3)'!$H$46</definedName>
    <definedName name="SEL">'Discrete (3)'!$I$46</definedName>
    <definedName name="solver_adj" localSheetId="0" hidden="1">'Discrete (3)'!$D$46:$I$46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'Discrete (3)'!$D$46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'Discrete (3)'!$H$71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D50" i="7" l="1"/>
  <c r="E50" i="7" s="1"/>
  <c r="D70" i="7"/>
  <c r="E70" i="7" s="1"/>
  <c r="D68" i="7"/>
  <c r="E68" i="7" s="1"/>
  <c r="D66" i="7"/>
  <c r="E66" i="7" s="1"/>
  <c r="D64" i="7"/>
  <c r="E64" i="7" s="1"/>
  <c r="D57" i="7"/>
  <c r="E57" i="7" s="1"/>
  <c r="D55" i="7"/>
  <c r="E55" i="7" s="1"/>
  <c r="D53" i="7"/>
  <c r="E53" i="7" s="1"/>
  <c r="D51" i="7"/>
  <c r="E51" i="7" s="1"/>
  <c r="D69" i="7"/>
  <c r="E69" i="7" s="1"/>
  <c r="D67" i="7"/>
  <c r="E67" i="7" s="1"/>
  <c r="D65" i="7"/>
  <c r="E65" i="7" s="1"/>
  <c r="D63" i="7"/>
  <c r="E63" i="7" s="1"/>
  <c r="D56" i="7"/>
  <c r="E56" i="7" s="1"/>
  <c r="D54" i="7"/>
  <c r="E54" i="7" s="1"/>
  <c r="D52" i="7"/>
  <c r="E52" i="7" s="1"/>
  <c r="E58" i="7" l="1"/>
  <c r="F53" i="7" s="1"/>
  <c r="G53" i="7" s="1"/>
  <c r="H53" i="7" s="1"/>
  <c r="E71" i="7"/>
  <c r="F69" i="7" s="1"/>
  <c r="G69" i="7" s="1"/>
  <c r="H69" i="7" s="1"/>
  <c r="F52" i="7" l="1"/>
  <c r="G52" i="7" s="1"/>
  <c r="H52" i="7" s="1"/>
  <c r="F55" i="7"/>
  <c r="G55" i="7" s="1"/>
  <c r="H55" i="7" s="1"/>
  <c r="F63" i="7"/>
  <c r="G63" i="7" s="1"/>
  <c r="H63" i="7" s="1"/>
  <c r="F54" i="7"/>
  <c r="G54" i="7" s="1"/>
  <c r="H54" i="7" s="1"/>
  <c r="F51" i="7"/>
  <c r="G51" i="7" s="1"/>
  <c r="H51" i="7" s="1"/>
  <c r="F50" i="7"/>
  <c r="G50" i="7" s="1"/>
  <c r="H50" i="7" s="1"/>
  <c r="F56" i="7"/>
  <c r="G56" i="7" s="1"/>
  <c r="H56" i="7" s="1"/>
  <c r="F67" i="7"/>
  <c r="G67" i="7" s="1"/>
  <c r="H67" i="7" s="1"/>
  <c r="F64" i="7"/>
  <c r="G64" i="7" s="1"/>
  <c r="H64" i="7" s="1"/>
  <c r="F66" i="7"/>
  <c r="G66" i="7" s="1"/>
  <c r="H66" i="7" s="1"/>
  <c r="F57" i="7"/>
  <c r="G57" i="7" s="1"/>
  <c r="H57" i="7" s="1"/>
  <c r="F65" i="7"/>
  <c r="G65" i="7" s="1"/>
  <c r="H65" i="7" s="1"/>
  <c r="F68" i="7"/>
  <c r="G68" i="7" s="1"/>
  <c r="H68" i="7" s="1"/>
  <c r="F70" i="7"/>
  <c r="G70" i="7" s="1"/>
  <c r="H70" i="7" s="1"/>
  <c r="H71" i="7" l="1"/>
  <c r="H58" i="7"/>
</calcChain>
</file>

<file path=xl/sharedStrings.xml><?xml version="1.0" encoding="utf-8"?>
<sst xmlns="http://schemas.openxmlformats.org/spreadsheetml/2006/main" count="89" uniqueCount="29">
  <si>
    <t>Choices</t>
  </si>
  <si>
    <t>Ratings</t>
  </si>
  <si>
    <t>Value</t>
  </si>
  <si>
    <t>trial values</t>
  </si>
  <si>
    <t>Score</t>
  </si>
  <si>
    <t>Exp(Score)</t>
  </si>
  <si>
    <t>Probability</t>
  </si>
  <si>
    <t>Ln (P)</t>
  </si>
  <si>
    <t>Ln(P) x Ratings</t>
  </si>
  <si>
    <t>PS</t>
  </si>
  <si>
    <t>NPS</t>
  </si>
  <si>
    <t>Call</t>
  </si>
  <si>
    <t>Msg</t>
  </si>
  <si>
    <t>SEF</t>
  </si>
  <si>
    <t>SEL</t>
  </si>
  <si>
    <t>Price Sensitive</t>
  </si>
  <si>
    <t>Not Price Sensitive</t>
  </si>
  <si>
    <t>Reporting issue / complaint</t>
  </si>
  <si>
    <t>Service Engineer has to adjust as per customer timings</t>
  </si>
  <si>
    <t>Service Engineer is free to visit as per his / her time</t>
  </si>
  <si>
    <t>PS Msg SEF</t>
  </si>
  <si>
    <t>PS Call SEF</t>
  </si>
  <si>
    <t>NPS Msg SEF</t>
  </si>
  <si>
    <t>NPS Call SEF</t>
  </si>
  <si>
    <t>PS Call SEL</t>
  </si>
  <si>
    <t>NPS Call SEL</t>
  </si>
  <si>
    <t>PS Msg SEL</t>
  </si>
  <si>
    <t>NPS Msg SEL</t>
  </si>
  <si>
    <t>Determine the Score for each of the eight types of Service elements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</si>
</sst>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 applyAlignment="1">
      <alignment vertical="center" readingOrder="1"/>
    </xf>
    <xf numFmtId="0" fontId="5" fillId="0" borderId="0" xfId="0" applyFont="1" applyAlignment="1">
      <alignment readingOrder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9" fillId="0" borderId="1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</xdr:row>
      <xdr:rowOff>123825</xdr:rowOff>
    </xdr:from>
    <xdr:to>
      <xdr:col>8</xdr:col>
      <xdr:colOff>323850</xdr:colOff>
      <xdr:row>3</xdr:row>
      <xdr:rowOff>98311</xdr:rowOff>
    </xdr:to>
    <xdr:sp macro="" textlink="">
      <xdr:nvSpPr>
        <xdr:cNvPr id="2" name="Rectangle 1"/>
        <xdr:cNvSpPr/>
      </xdr:nvSpPr>
      <xdr:spPr>
        <a:xfrm>
          <a:off x="561975" y="307975"/>
          <a:ext cx="7185025" cy="34278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/>
            <a:t>Services (call) might be described by the following levels </a:t>
          </a:r>
        </a:p>
      </xdr:txBody>
    </xdr:sp>
    <xdr:clientData/>
  </xdr:twoCellAnchor>
  <xdr:twoCellAnchor>
    <xdr:from>
      <xdr:col>0</xdr:col>
      <xdr:colOff>552450</xdr:colOff>
      <xdr:row>3</xdr:row>
      <xdr:rowOff>95250</xdr:rowOff>
    </xdr:from>
    <xdr:to>
      <xdr:col>13</xdr:col>
      <xdr:colOff>501650</xdr:colOff>
      <xdr:row>8</xdr:row>
      <xdr:rowOff>112257</xdr:rowOff>
    </xdr:to>
    <xdr:sp macro="" textlink="">
      <xdr:nvSpPr>
        <xdr:cNvPr id="3" name="Rectangle 2"/>
        <xdr:cNvSpPr/>
      </xdr:nvSpPr>
      <xdr:spPr>
        <a:xfrm>
          <a:off x="552450" y="647700"/>
          <a:ext cx="10566400" cy="937757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Price Sensitive or not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Log calls by calling customer care  or messages  </a:t>
          </a:r>
        </a:p>
        <a:p>
          <a:pPr marL="685800" indent="-685800">
            <a:buFont typeface="Wingdings" panose="05000000000000000000" pitchFamily="2" charset="2"/>
            <a:buChar char="Ø"/>
          </a:pPr>
          <a:r>
            <a:rPr lang="en-US" sz="1800" b="1"/>
            <a:t>Are the customers open to welcome service engineer at his/her preffered time or not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257175</xdr:colOff>
      <xdr:row>27</xdr:row>
      <xdr:rowOff>21739</xdr:rowOff>
    </xdr:to>
    <xdr:sp macro="" textlink="">
      <xdr:nvSpPr>
        <xdr:cNvPr id="6" name="Rectangle 5"/>
        <xdr:cNvSpPr/>
      </xdr:nvSpPr>
      <xdr:spPr>
        <a:xfrm>
          <a:off x="609600" y="4389120"/>
          <a:ext cx="8433435" cy="57037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1" baseline="0"/>
            <a:t>A survey is conducted to understand the preferences / Choices</a:t>
          </a:r>
        </a:p>
        <a:p>
          <a:r>
            <a:rPr lang="en-US" sz="1600" b="1" i="1" baseline="0"/>
            <a:t>Score of 5 is most preferred and 0 is least preffered </a:t>
          </a:r>
          <a:endParaRPr lang="en-US" sz="1600" b="1" i="1"/>
        </a:p>
      </xdr:txBody>
    </xdr:sp>
    <xdr:clientData/>
  </xdr:twoCellAnchor>
  <xdr:twoCellAnchor>
    <xdr:from>
      <xdr:col>1</xdr:col>
      <xdr:colOff>0</xdr:colOff>
      <xdr:row>75</xdr:row>
      <xdr:rowOff>152400</xdr:rowOff>
    </xdr:from>
    <xdr:to>
      <xdr:col>13</xdr:col>
      <xdr:colOff>332961</xdr:colOff>
      <xdr:row>81</xdr:row>
      <xdr:rowOff>79193</xdr:rowOff>
    </xdr:to>
    <xdr:sp macro="" textlink="">
      <xdr:nvSpPr>
        <xdr:cNvPr id="7" name="Rectangle 6"/>
        <xdr:cNvSpPr/>
      </xdr:nvSpPr>
      <xdr:spPr>
        <a:xfrm>
          <a:off x="609600" y="14389100"/>
          <a:ext cx="10340561" cy="1031693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200"/>
            <a:t>NPS = 0, PS = –1.38, so Customers in</a:t>
          </a:r>
          <a:r>
            <a:rPr lang="en-US" sz="1200" baseline="0"/>
            <a:t> this area region are not price sensitive and the difference between them is </a:t>
          </a:r>
          <a:r>
            <a:rPr lang="en-US" sz="1200"/>
            <a:t>1.38.</a:t>
          </a:r>
        </a:p>
        <a:p>
          <a:endParaRPr lang="en-US" sz="1200"/>
        </a:p>
        <a:p>
          <a:r>
            <a:rPr lang="en-US" sz="1200"/>
            <a:t>Call= 0.38 and Msg = 2.57, so customers here prefer to message their complain and the difference between them is 2.19. </a:t>
          </a:r>
        </a:p>
        <a:p>
          <a:endParaRPr lang="en-US" sz="1200"/>
        </a:p>
        <a:p>
          <a:r>
            <a:rPr lang="en-US" sz="1200"/>
            <a:t>SEF = 2.07 and SEL = 0.69, so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ar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r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S71"/>
  <sheetViews>
    <sheetView tabSelected="1" zoomScale="120" zoomScaleNormal="120" workbookViewId="0"/>
  </sheetViews>
  <sheetFormatPr defaultRowHeight="14.4" x14ac:dyDescent="0.3"/>
  <cols>
    <col min="2" max="2" width="21.44140625" customWidth="1"/>
    <col min="3" max="3" width="12.44140625" customWidth="1"/>
    <col min="4" max="4" width="11" customWidth="1"/>
    <col min="5" max="5" width="11.88671875" customWidth="1"/>
    <col min="6" max="6" width="14.44140625" customWidth="1"/>
    <col min="7" max="7" width="12.109375" customWidth="1"/>
    <col min="8" max="8" width="16" customWidth="1"/>
    <col min="9" max="9" width="11" bestFit="1" customWidth="1"/>
  </cols>
  <sheetData>
    <row r="31" spans="2:7" ht="15.6" x14ac:dyDescent="0.3">
      <c r="B31" s="1" t="s">
        <v>0</v>
      </c>
      <c r="C31" s="1" t="s">
        <v>1</v>
      </c>
      <c r="F31" t="s">
        <v>9</v>
      </c>
      <c r="G31" t="s">
        <v>15</v>
      </c>
    </row>
    <row r="32" spans="2:7" ht="15.6" x14ac:dyDescent="0.3">
      <c r="B32" s="2" t="s">
        <v>26</v>
      </c>
      <c r="C32" s="3">
        <v>0</v>
      </c>
      <c r="F32" t="s">
        <v>10</v>
      </c>
      <c r="G32" t="s">
        <v>16</v>
      </c>
    </row>
    <row r="33" spans="2:19" ht="15.6" x14ac:dyDescent="0.3">
      <c r="B33" s="2" t="s">
        <v>20</v>
      </c>
      <c r="C33" s="3">
        <v>2</v>
      </c>
      <c r="F33" t="s">
        <v>11</v>
      </c>
      <c r="G33" t="s">
        <v>17</v>
      </c>
    </row>
    <row r="34" spans="2:19" ht="15.6" x14ac:dyDescent="0.3">
      <c r="B34" s="2" t="s">
        <v>24</v>
      </c>
      <c r="C34" s="3">
        <v>0</v>
      </c>
      <c r="F34" t="s">
        <v>12</v>
      </c>
      <c r="G34" t="s">
        <v>17</v>
      </c>
    </row>
    <row r="35" spans="2:19" ht="15.6" x14ac:dyDescent="0.3">
      <c r="B35" s="2" t="s">
        <v>21</v>
      </c>
      <c r="C35" s="3">
        <v>0</v>
      </c>
      <c r="F35" t="s">
        <v>13</v>
      </c>
      <c r="G35" t="s">
        <v>19</v>
      </c>
    </row>
    <row r="36" spans="2:19" ht="15.6" x14ac:dyDescent="0.3">
      <c r="B36" s="2" t="s">
        <v>27</v>
      </c>
      <c r="C36" s="3">
        <v>2</v>
      </c>
      <c r="F36" t="s">
        <v>14</v>
      </c>
      <c r="G36" t="s">
        <v>18</v>
      </c>
    </row>
    <row r="37" spans="2:19" ht="15.6" x14ac:dyDescent="0.3">
      <c r="B37" s="2" t="s">
        <v>22</v>
      </c>
      <c r="C37" s="3">
        <v>5</v>
      </c>
    </row>
    <row r="38" spans="2:19" ht="15.6" x14ac:dyDescent="0.3">
      <c r="B38" s="2" t="s">
        <v>25</v>
      </c>
      <c r="C38" s="3">
        <v>0</v>
      </c>
      <c r="M38" s="13"/>
    </row>
    <row r="39" spans="2:19" ht="15.6" x14ac:dyDescent="0.3">
      <c r="B39" s="2" t="s">
        <v>23</v>
      </c>
      <c r="C39" s="3">
        <v>1</v>
      </c>
    </row>
    <row r="42" spans="2:19" ht="21" x14ac:dyDescent="0.4">
      <c r="B42" s="5" t="s">
        <v>28</v>
      </c>
      <c r="C42" s="6"/>
      <c r="D42" s="6"/>
      <c r="E42" s="6"/>
      <c r="F42" s="6"/>
      <c r="G42" s="6"/>
      <c r="H42" s="6"/>
      <c r="I42" s="6"/>
      <c r="J42" s="4"/>
      <c r="K42" s="4"/>
      <c r="L42" s="4"/>
      <c r="M42" s="4"/>
      <c r="N42" s="4"/>
      <c r="O42" s="4"/>
    </row>
    <row r="45" spans="2:19" x14ac:dyDescent="0.3">
      <c r="D45" s="8" t="s">
        <v>10</v>
      </c>
      <c r="E45" s="8" t="s">
        <v>9</v>
      </c>
      <c r="F45" s="8" t="s">
        <v>11</v>
      </c>
      <c r="G45" s="8" t="s">
        <v>12</v>
      </c>
      <c r="H45" s="8" t="s">
        <v>13</v>
      </c>
      <c r="I45" s="8" t="s">
        <v>14</v>
      </c>
      <c r="N45" s="8" t="s">
        <v>10</v>
      </c>
      <c r="O45" s="8" t="s">
        <v>9</v>
      </c>
      <c r="P45" s="8" t="s">
        <v>11</v>
      </c>
      <c r="Q45" s="8" t="s">
        <v>12</v>
      </c>
      <c r="R45" s="8" t="s">
        <v>13</v>
      </c>
      <c r="S45" s="8" t="s">
        <v>14</v>
      </c>
    </row>
    <row r="46" spans="2:19" x14ac:dyDescent="0.3">
      <c r="C46" s="9" t="s">
        <v>2</v>
      </c>
      <c r="D46" s="10"/>
      <c r="E46" s="10"/>
      <c r="F46" s="10"/>
      <c r="G46" s="10"/>
      <c r="H46" s="10"/>
      <c r="I46" s="10"/>
      <c r="M46" s="9" t="s">
        <v>2</v>
      </c>
      <c r="N46" s="10">
        <v>0</v>
      </c>
      <c r="O46" s="10">
        <v>1</v>
      </c>
      <c r="P46" s="10">
        <v>0.5</v>
      </c>
      <c r="Q46" s="10">
        <v>1.5</v>
      </c>
      <c r="R46" s="10">
        <v>1.75</v>
      </c>
      <c r="S46" s="10">
        <v>0.75</v>
      </c>
    </row>
    <row r="47" spans="2:19" x14ac:dyDescent="0.3">
      <c r="D47" s="11" t="s">
        <v>3</v>
      </c>
      <c r="E47" s="11" t="s">
        <v>3</v>
      </c>
      <c r="F47" s="11" t="s">
        <v>3</v>
      </c>
      <c r="G47" s="11" t="s">
        <v>3</v>
      </c>
      <c r="H47" s="11" t="s">
        <v>3</v>
      </c>
      <c r="I47" s="11" t="s">
        <v>3</v>
      </c>
      <c r="N47" s="11" t="s">
        <v>3</v>
      </c>
      <c r="O47" s="11" t="s">
        <v>3</v>
      </c>
      <c r="P47" s="11" t="s">
        <v>3</v>
      </c>
      <c r="Q47" s="11" t="s">
        <v>3</v>
      </c>
      <c r="R47" s="11" t="s">
        <v>3</v>
      </c>
      <c r="S47" s="11" t="s">
        <v>3</v>
      </c>
    </row>
    <row r="49" spans="2:8" ht="15.6" x14ac:dyDescent="0.3">
      <c r="B49" s="1" t="s">
        <v>0</v>
      </c>
      <c r="C49" s="1" t="s">
        <v>1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</row>
    <row r="50" spans="2:8" ht="15.6" x14ac:dyDescent="0.3">
      <c r="B50" s="2" t="s">
        <v>26</v>
      </c>
      <c r="C50" s="3">
        <v>0</v>
      </c>
      <c r="D50" s="7">
        <f>PS+Msg+SEL</f>
        <v>0</v>
      </c>
      <c r="E50" s="7">
        <f>EXP(D50)</f>
        <v>1</v>
      </c>
      <c r="F50" s="7">
        <f>E50/$E$58</f>
        <v>0.125</v>
      </c>
      <c r="G50" s="7">
        <f>LN(F50)</f>
        <v>-2.0794415416798357</v>
      </c>
      <c r="H50" s="7">
        <f>G50*C50</f>
        <v>0</v>
      </c>
    </row>
    <row r="51" spans="2:8" ht="15.6" x14ac:dyDescent="0.3">
      <c r="B51" s="2" t="s">
        <v>20</v>
      </c>
      <c r="C51" s="3">
        <v>2</v>
      </c>
      <c r="D51" s="7">
        <f>PS+Msg+SEF</f>
        <v>0</v>
      </c>
      <c r="E51" s="7">
        <f t="shared" ref="E51:E57" si="0">EXP(D51)</f>
        <v>1</v>
      </c>
      <c r="F51" s="7">
        <f t="shared" ref="F51:F57" si="1">E51/$E$58</f>
        <v>0.125</v>
      </c>
      <c r="G51" s="7">
        <f t="shared" ref="G51:G57" si="2">LN(F51)</f>
        <v>-2.0794415416798357</v>
      </c>
      <c r="H51" s="7">
        <f t="shared" ref="H51:H57" si="3">G51*C51</f>
        <v>-4.1588830833596715</v>
      </c>
    </row>
    <row r="52" spans="2:8" ht="15.6" x14ac:dyDescent="0.3">
      <c r="B52" s="2" t="s">
        <v>24</v>
      </c>
      <c r="C52" s="3">
        <v>0</v>
      </c>
      <c r="D52" s="7">
        <f>PS+Call+SEL</f>
        <v>0</v>
      </c>
      <c r="E52" s="7">
        <f t="shared" si="0"/>
        <v>1</v>
      </c>
      <c r="F52" s="7">
        <f t="shared" si="1"/>
        <v>0.125</v>
      </c>
      <c r="G52" s="7">
        <f t="shared" si="2"/>
        <v>-2.0794415416798357</v>
      </c>
      <c r="H52" s="7">
        <f t="shared" si="3"/>
        <v>0</v>
      </c>
    </row>
    <row r="53" spans="2:8" ht="15.6" x14ac:dyDescent="0.3">
      <c r="B53" s="2" t="s">
        <v>21</v>
      </c>
      <c r="C53" s="3">
        <v>0</v>
      </c>
      <c r="D53" s="7">
        <f>PS+Call+SEF</f>
        <v>0</v>
      </c>
      <c r="E53" s="7">
        <f t="shared" si="0"/>
        <v>1</v>
      </c>
      <c r="F53" s="7">
        <f t="shared" si="1"/>
        <v>0.125</v>
      </c>
      <c r="G53" s="7">
        <f t="shared" si="2"/>
        <v>-2.0794415416798357</v>
      </c>
      <c r="H53" s="7">
        <f t="shared" si="3"/>
        <v>0</v>
      </c>
    </row>
    <row r="54" spans="2:8" ht="15.6" x14ac:dyDescent="0.3">
      <c r="B54" s="2" t="s">
        <v>27</v>
      </c>
      <c r="C54" s="3">
        <v>2</v>
      </c>
      <c r="D54" s="7">
        <f>NPS+Msg+SEL</f>
        <v>0</v>
      </c>
      <c r="E54" s="7">
        <f t="shared" si="0"/>
        <v>1</v>
      </c>
      <c r="F54" s="7">
        <f t="shared" si="1"/>
        <v>0.125</v>
      </c>
      <c r="G54" s="7">
        <f t="shared" si="2"/>
        <v>-2.0794415416798357</v>
      </c>
      <c r="H54" s="7">
        <f t="shared" si="3"/>
        <v>-4.1588830833596715</v>
      </c>
    </row>
    <row r="55" spans="2:8" ht="15.6" x14ac:dyDescent="0.3">
      <c r="B55" s="2" t="s">
        <v>22</v>
      </c>
      <c r="C55" s="3">
        <v>5</v>
      </c>
      <c r="D55" s="7">
        <f>NPS+Msg+SEF</f>
        <v>0</v>
      </c>
      <c r="E55" s="7">
        <f t="shared" si="0"/>
        <v>1</v>
      </c>
      <c r="F55" s="7">
        <f t="shared" si="1"/>
        <v>0.125</v>
      </c>
      <c r="G55" s="7">
        <f t="shared" si="2"/>
        <v>-2.0794415416798357</v>
      </c>
      <c r="H55" s="7">
        <f t="shared" si="3"/>
        <v>-10.397207708399179</v>
      </c>
    </row>
    <row r="56" spans="2:8" ht="15.6" x14ac:dyDescent="0.3">
      <c r="B56" s="2" t="s">
        <v>25</v>
      </c>
      <c r="C56" s="3">
        <v>0</v>
      </c>
      <c r="D56" s="7">
        <f>NPS+Call+SEL</f>
        <v>0</v>
      </c>
      <c r="E56" s="7">
        <f t="shared" si="0"/>
        <v>1</v>
      </c>
      <c r="F56" s="7">
        <f t="shared" si="1"/>
        <v>0.125</v>
      </c>
      <c r="G56" s="7">
        <f t="shared" si="2"/>
        <v>-2.0794415416798357</v>
      </c>
      <c r="H56" s="7">
        <f t="shared" si="3"/>
        <v>0</v>
      </c>
    </row>
    <row r="57" spans="2:8" ht="15.6" x14ac:dyDescent="0.3">
      <c r="B57" s="2" t="s">
        <v>23</v>
      </c>
      <c r="C57" s="3">
        <v>1</v>
      </c>
      <c r="D57" s="7">
        <f>NPS+Call+SEF</f>
        <v>0</v>
      </c>
      <c r="E57" s="7">
        <f t="shared" si="0"/>
        <v>1</v>
      </c>
      <c r="F57" s="7">
        <f t="shared" si="1"/>
        <v>0.125</v>
      </c>
      <c r="G57" s="7">
        <f t="shared" si="2"/>
        <v>-2.0794415416798357</v>
      </c>
      <c r="H57" s="7">
        <f t="shared" si="3"/>
        <v>-2.0794415416798357</v>
      </c>
    </row>
    <row r="58" spans="2:8" x14ac:dyDescent="0.3">
      <c r="E58" s="12">
        <f>SUM(E50:E57)</f>
        <v>8</v>
      </c>
      <c r="H58" s="12">
        <f>SUM(H50:H57)</f>
        <v>-20.794415416798358</v>
      </c>
    </row>
    <row r="62" spans="2:8" ht="15.6" x14ac:dyDescent="0.3">
      <c r="B62" s="1" t="s">
        <v>0</v>
      </c>
      <c r="C62" s="1" t="s">
        <v>1</v>
      </c>
      <c r="D62" s="1" t="s">
        <v>4</v>
      </c>
      <c r="E62" s="1" t="s">
        <v>5</v>
      </c>
      <c r="F62" s="1" t="s">
        <v>6</v>
      </c>
      <c r="G62" s="1" t="s">
        <v>7</v>
      </c>
      <c r="H62" s="1" t="s">
        <v>8</v>
      </c>
    </row>
    <row r="63" spans="2:8" ht="15.6" x14ac:dyDescent="0.3">
      <c r="B63" s="2" t="s">
        <v>26</v>
      </c>
      <c r="C63" s="3">
        <v>0</v>
      </c>
      <c r="D63" s="7">
        <f>PS+Msg+SEL</f>
        <v>0</v>
      </c>
      <c r="E63" s="7">
        <f>EXP(D63)</f>
        <v>1</v>
      </c>
      <c r="F63" s="7">
        <f>E63/$E$71</f>
        <v>0.125</v>
      </c>
      <c r="G63" s="7">
        <f>LN(F63)</f>
        <v>-2.0794415416798357</v>
      </c>
      <c r="H63" s="7">
        <f>G63*C63</f>
        <v>0</v>
      </c>
    </row>
    <row r="64" spans="2:8" ht="15.6" x14ac:dyDescent="0.3">
      <c r="B64" s="2" t="s">
        <v>20</v>
      </c>
      <c r="C64" s="3">
        <v>2</v>
      </c>
      <c r="D64" s="7">
        <f>PS+Msg+SEF</f>
        <v>0</v>
      </c>
      <c r="E64" s="7">
        <f t="shared" ref="E64:E70" si="4">EXP(D64)</f>
        <v>1</v>
      </c>
      <c r="F64" s="7">
        <f t="shared" ref="F64:F70" si="5">E64/$E$71</f>
        <v>0.125</v>
      </c>
      <c r="G64" s="7">
        <f t="shared" ref="G64:G70" si="6">LN(F64)</f>
        <v>-2.0794415416798357</v>
      </c>
      <c r="H64" s="7">
        <f t="shared" ref="H64:H70" si="7">G64*C64</f>
        <v>-4.1588830833596715</v>
      </c>
    </row>
    <row r="65" spans="2:8" ht="15.6" x14ac:dyDescent="0.3">
      <c r="B65" s="2" t="s">
        <v>24</v>
      </c>
      <c r="C65" s="3">
        <v>0</v>
      </c>
      <c r="D65" s="7">
        <f>PS+Call+SEL</f>
        <v>0</v>
      </c>
      <c r="E65" s="7">
        <f t="shared" si="4"/>
        <v>1</v>
      </c>
      <c r="F65" s="7">
        <f t="shared" si="5"/>
        <v>0.125</v>
      </c>
      <c r="G65" s="7">
        <f t="shared" si="6"/>
        <v>-2.0794415416798357</v>
      </c>
      <c r="H65" s="7">
        <f t="shared" si="7"/>
        <v>0</v>
      </c>
    </row>
    <row r="66" spans="2:8" ht="15.6" x14ac:dyDescent="0.3">
      <c r="B66" s="2" t="s">
        <v>21</v>
      </c>
      <c r="C66" s="3">
        <v>0</v>
      </c>
      <c r="D66" s="7">
        <f>PS+Call+SEF</f>
        <v>0</v>
      </c>
      <c r="E66" s="7">
        <f t="shared" si="4"/>
        <v>1</v>
      </c>
      <c r="F66" s="7">
        <f t="shared" si="5"/>
        <v>0.125</v>
      </c>
      <c r="G66" s="7">
        <f t="shared" si="6"/>
        <v>-2.0794415416798357</v>
      </c>
      <c r="H66" s="7">
        <f t="shared" si="7"/>
        <v>0</v>
      </c>
    </row>
    <row r="67" spans="2:8" ht="15.6" x14ac:dyDescent="0.3">
      <c r="B67" s="2" t="s">
        <v>27</v>
      </c>
      <c r="C67" s="3">
        <v>2</v>
      </c>
      <c r="D67" s="7">
        <f>NPS+Msg+SEL</f>
        <v>0</v>
      </c>
      <c r="E67" s="7">
        <f t="shared" si="4"/>
        <v>1</v>
      </c>
      <c r="F67" s="7">
        <f t="shared" si="5"/>
        <v>0.125</v>
      </c>
      <c r="G67" s="7">
        <f t="shared" si="6"/>
        <v>-2.0794415416798357</v>
      </c>
      <c r="H67" s="7">
        <f t="shared" si="7"/>
        <v>-4.1588830833596715</v>
      </c>
    </row>
    <row r="68" spans="2:8" ht="15.6" x14ac:dyDescent="0.3">
      <c r="B68" s="2" t="s">
        <v>22</v>
      </c>
      <c r="C68" s="3">
        <v>5</v>
      </c>
      <c r="D68" s="7">
        <f>NPS+Msg+SEF</f>
        <v>0</v>
      </c>
      <c r="E68" s="7">
        <f t="shared" si="4"/>
        <v>1</v>
      </c>
      <c r="F68" s="7">
        <f t="shared" si="5"/>
        <v>0.125</v>
      </c>
      <c r="G68" s="7">
        <f t="shared" si="6"/>
        <v>-2.0794415416798357</v>
      </c>
      <c r="H68" s="7">
        <f t="shared" si="7"/>
        <v>-10.397207708399179</v>
      </c>
    </row>
    <row r="69" spans="2:8" ht="15.6" x14ac:dyDescent="0.3">
      <c r="B69" s="2" t="s">
        <v>25</v>
      </c>
      <c r="C69" s="3">
        <v>0</v>
      </c>
      <c r="D69" s="7">
        <f>NPS+Call+SEL</f>
        <v>0</v>
      </c>
      <c r="E69" s="7">
        <f t="shared" si="4"/>
        <v>1</v>
      </c>
      <c r="F69" s="7">
        <f t="shared" si="5"/>
        <v>0.125</v>
      </c>
      <c r="G69" s="7">
        <f t="shared" si="6"/>
        <v>-2.0794415416798357</v>
      </c>
      <c r="H69" s="7">
        <f t="shared" si="7"/>
        <v>0</v>
      </c>
    </row>
    <row r="70" spans="2:8" ht="15.6" x14ac:dyDescent="0.3">
      <c r="B70" s="2" t="s">
        <v>23</v>
      </c>
      <c r="C70" s="3">
        <v>1</v>
      </c>
      <c r="D70" s="7">
        <f>NPS+Call+SEF</f>
        <v>0</v>
      </c>
      <c r="E70" s="7">
        <f t="shared" si="4"/>
        <v>1</v>
      </c>
      <c r="F70" s="7">
        <f t="shared" si="5"/>
        <v>0.125</v>
      </c>
      <c r="G70" s="7">
        <f t="shared" si="6"/>
        <v>-2.0794415416798357</v>
      </c>
      <c r="H70" s="7">
        <f t="shared" si="7"/>
        <v>-2.0794415416798357</v>
      </c>
    </row>
    <row r="71" spans="2:8" x14ac:dyDescent="0.3">
      <c r="E71" s="12">
        <f>SUM(E63:E70)</f>
        <v>8</v>
      </c>
      <c r="H71" s="12">
        <f>SUM(H63:H70)</f>
        <v>-20.794415416798358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4"/>
  <sheetViews>
    <sheetView workbookViewId="0">
      <selection activeCell="J23" sqref="J23"/>
    </sheetView>
  </sheetViews>
  <sheetFormatPr defaultRowHeight="14.4" x14ac:dyDescent="0.3"/>
  <cols>
    <col min="2" max="2" width="20.5546875" customWidth="1"/>
    <col min="3" max="3" width="9.88671875" customWidth="1"/>
  </cols>
  <sheetData>
    <row r="6" spans="2:3" ht="15.6" x14ac:dyDescent="0.3">
      <c r="B6" s="1" t="s">
        <v>0</v>
      </c>
      <c r="C6" s="1" t="s">
        <v>1</v>
      </c>
    </row>
    <row r="7" spans="2:3" ht="15.6" x14ac:dyDescent="0.3">
      <c r="B7" s="2" t="s">
        <v>26</v>
      </c>
      <c r="C7" s="3">
        <v>1</v>
      </c>
    </row>
    <row r="8" spans="2:3" ht="15.6" x14ac:dyDescent="0.3">
      <c r="B8" s="2" t="s">
        <v>20</v>
      </c>
      <c r="C8" s="3">
        <v>2</v>
      </c>
    </row>
    <row r="9" spans="2:3" ht="15.6" x14ac:dyDescent="0.3">
      <c r="B9" s="2" t="s">
        <v>24</v>
      </c>
      <c r="C9" s="3">
        <v>1</v>
      </c>
    </row>
    <row r="10" spans="2:3" ht="15.6" x14ac:dyDescent="0.3">
      <c r="B10" s="2" t="s">
        <v>21</v>
      </c>
      <c r="C10" s="3">
        <v>2</v>
      </c>
    </row>
    <row r="11" spans="2:3" ht="15.6" x14ac:dyDescent="0.3">
      <c r="B11" s="2" t="s">
        <v>27</v>
      </c>
      <c r="C11" s="3">
        <v>1</v>
      </c>
    </row>
    <row r="12" spans="2:3" ht="15.6" x14ac:dyDescent="0.3">
      <c r="B12" s="2" t="s">
        <v>22</v>
      </c>
      <c r="C12" s="3">
        <v>1</v>
      </c>
    </row>
    <row r="13" spans="2:3" ht="15.6" x14ac:dyDescent="0.3">
      <c r="B13" s="2" t="s">
        <v>25</v>
      </c>
      <c r="C13" s="3">
        <v>1</v>
      </c>
    </row>
    <row r="14" spans="2:3" ht="15.6" x14ac:dyDescent="0.3">
      <c r="B14" s="2" t="s">
        <v>23</v>
      </c>
      <c r="C1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Discrete (3)</vt:lpstr>
      <vt:lpstr>D3</vt:lpstr>
      <vt:lpstr>Call</vt:lpstr>
      <vt:lpstr>Msg</vt:lpstr>
      <vt:lpstr>NPS</vt:lpstr>
      <vt:lpstr>PS</vt:lpstr>
      <vt:lpstr>SEF</vt:lpstr>
      <vt:lpstr>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2023-02-17T06:37:14Z</dcterms:modified>
</cp:coreProperties>
</file>