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Team" sheetId="1" r:id="rId3"/>
    <sheet state="visible" name="Product Backlog" sheetId="2" r:id="rId4"/>
    <sheet state="visible" name="Sprint Backlog" sheetId="3" r:id="rId5"/>
  </sheets>
  <definedNames/>
  <calcPr/>
</workbook>
</file>

<file path=xl/sharedStrings.xml><?xml version="1.0" encoding="utf-8"?>
<sst xmlns="http://schemas.openxmlformats.org/spreadsheetml/2006/main" count="155" uniqueCount="83">
  <si>
    <t>ID</t>
  </si>
  <si>
    <t>Sprint</t>
  </si>
  <si>
    <t>Work Load</t>
  </si>
  <si>
    <t>Name</t>
  </si>
  <si>
    <t>Description</t>
  </si>
  <si>
    <t>Components</t>
  </si>
  <si>
    <t>Owner</t>
  </si>
  <si>
    <t>Reviewer</t>
  </si>
  <si>
    <t xml:space="preserve">Priority </t>
  </si>
  <si>
    <t>Effort Plan Original</t>
  </si>
  <si>
    <t>Effort Plan Updated</t>
  </si>
  <si>
    <t>Effort Actual</t>
  </si>
  <si>
    <t>Status</t>
  </si>
  <si>
    <t>Total 🡒</t>
  </si>
  <si>
    <t>Story Name</t>
  </si>
  <si>
    <t>Effort Plan Original (in h)</t>
  </si>
  <si>
    <t>GitHub Alias</t>
  </si>
  <si>
    <t>Funktion</t>
  </si>
  <si>
    <t>Sprint #1</t>
  </si>
  <si>
    <t>Effort Plan Updated (in h)</t>
  </si>
  <si>
    <t>Effort Actual (in h)</t>
  </si>
  <si>
    <t>Minimalsystem</t>
  </si>
  <si>
    <t>- Patientenverwaltung
- Fallmanagement
   - Diagnose
   - Anamnese
   - Appointement</t>
  </si>
  <si>
    <t>Däppen, Michael</t>
  </si>
  <si>
    <t>High</t>
  </si>
  <si>
    <t>Not started</t>
  </si>
  <si>
    <t>Case Report</t>
  </si>
  <si>
    <t>Base System Main View</t>
  </si>
  <si>
    <t>Functioning Vaadin Enviroment</t>
  </si>
  <si>
    <t>Base System</t>
  </si>
  <si>
    <t>Case Report aufgrund von Regeln / Favorisierung
 -&gt; Favorisierung innerhalb Cases
 Entscheidungslogik für Report Elemente
- Fallmanagement
   - Drugs
   - Labor</t>
  </si>
  <si>
    <t>Med</t>
  </si>
  <si>
    <t>all</t>
  </si>
  <si>
    <t>Messages</t>
  </si>
  <si>
    <t>Nachrichten bei Patientenzugriff
(-&gt; Informationsfluss)</t>
  </si>
  <si>
    <t>Low</t>
  </si>
  <si>
    <t>Dev</t>
  </si>
  <si>
    <t>new</t>
  </si>
  <si>
    <t>Screen Design Main View</t>
  </si>
  <si>
    <t>Create Main View "Homepage", based on prototype</t>
  </si>
  <si>
    <t>Mock-Up / Presentation</t>
  </si>
  <si>
    <t>Pulfer, Samuel</t>
  </si>
  <si>
    <t>Screen Design patient details</t>
  </si>
  <si>
    <t>Create Patientlist (P1, P2, etc.) based on prototype</t>
  </si>
  <si>
    <t>Dressler, Armon</t>
  </si>
  <si>
    <t>Screen Design case details</t>
  </si>
  <si>
    <t>Create Caselist (F1, F2, F3) based on prototype</t>
  </si>
  <si>
    <t>medium</t>
  </si>
  <si>
    <t>Screen Design dialog boxes</t>
  </si>
  <si>
    <t>Includes general building (diagnosis, anamnesis, calendar, etc)</t>
  </si>
  <si>
    <t>low</t>
  </si>
  <si>
    <t>Kündig, Moritz</t>
  </si>
  <si>
    <t>Class Patient</t>
  </si>
  <si>
    <t>Create Patientlist according to the Mock-Up. Includes Class natPerson (Task Screen Design patient details)</t>
  </si>
  <si>
    <t>Class Case</t>
  </si>
  <si>
    <t>Create Caselist according to the Mock-Up. Includes Class natPerson (Screen Design case details)</t>
  </si>
  <si>
    <t>Tschanz, Roger</t>
  </si>
  <si>
    <t>Class Case Details</t>
  </si>
  <si>
    <t>Create the InfoBoxes Diagnosis, Anamnesis, Appointement of each Case according to the Mock-Up (Task Screen Design dialog boxes)</t>
  </si>
  <si>
    <t>SCRUM Master, Dev</t>
  </si>
  <si>
    <t>Presentation Patient</t>
  </si>
  <si>
    <t>Shows patient details</t>
  </si>
  <si>
    <t>Presentation</t>
  </si>
  <si>
    <t>Presentation Case</t>
  </si>
  <si>
    <t>Show case details</t>
  </si>
  <si>
    <t>InfoBox Diagnosis</t>
  </si>
  <si>
    <t>Shows diagnosis within case details</t>
  </si>
  <si>
    <t>InfoBox Anamnesis</t>
  </si>
  <si>
    <t>Shows anamnesis within case details</t>
  </si>
  <si>
    <t>Vogel, Jürgen</t>
  </si>
  <si>
    <t>Product Owner</t>
  </si>
  <si>
    <t>InfoBox Appointment</t>
  </si>
  <si>
    <t>Shows appointement within case details</t>
  </si>
  <si>
    <t>Pfarrer, Marcel</t>
  </si>
  <si>
    <t>Appointment Calendar</t>
  </si>
  <si>
    <t>Includes a calendar for the Appointment InfoBox</t>
  </si>
  <si>
    <t>DB - Semantic Modeling</t>
  </si>
  <si>
    <t>Modeling the ERD (entities, relationships, attributes)</t>
  </si>
  <si>
    <t>Model</t>
  </si>
  <si>
    <t>DB - Logical Modeling</t>
  </si>
  <si>
    <t>Modelling the DB-ORM</t>
  </si>
  <si>
    <t xml:space="preserve">DB - Implementation </t>
  </si>
  <si>
    <t>Implementing the model including. constraints, indexes, etc.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</si>
</sst>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FFFFFF"/>
      <name val="Calibri"/>
    </font>
    <font>
      <b/>
      <sz val="12.0"/>
      <color rgb="FFFFFFFF"/>
      <name val="Calibri"/>
    </font>
    <font>
      <b/>
      <sz val="11.0"/>
      <color rgb="FF0F243E"/>
      <name val="Calibri"/>
    </font>
    <font/>
    <font>
      <u/>
      <sz val="11.0"/>
      <color rgb="FF000000"/>
      <name val="Calibri"/>
    </font>
    <font>
      <sz val="11.0"/>
      <color rgb="FFF7981D"/>
    </font>
    <font>
      <color rgb="FFFFFFFF"/>
    </font>
  </fonts>
  <fills count="3">
    <fill>
      <patternFill patternType="none"/>
    </fill>
    <fill>
      <patternFill patternType="lightGray"/>
    </fill>
    <fill>
      <patternFill patternType="solid">
        <fgColor rgb="FF0F243E"/>
        <bgColor rgb="FF0F243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1" fillId="2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readingOrder="0" shrinkToFit="0" vertical="top" wrapText="0"/>
    </xf>
    <xf borderId="0" fillId="2" fontId="1" numFmtId="0" xfId="0" applyAlignment="1" applyFont="1">
      <alignment readingOrder="0" shrinkToFit="0" wrapText="1"/>
    </xf>
    <xf borderId="1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horizontal="left" readingOrder="0" vertical="top"/>
    </xf>
    <xf borderId="1" fillId="2" fontId="1" numFmtId="0" xfId="0" applyAlignment="1" applyBorder="1" applyFont="1">
      <alignment readingOrder="0" shrinkToFit="0" wrapText="1"/>
    </xf>
    <xf borderId="0" fillId="0" fontId="0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readingOrder="0" vertical="top"/>
    </xf>
    <xf borderId="0" fillId="0" fontId="5" numFmtId="0" xfId="0" applyFont="1"/>
    <xf borderId="0" fillId="0" fontId="6" numFmtId="0" xfId="0" applyFont="1"/>
    <xf borderId="0" fillId="0" fontId="4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5.29"/>
    <col customWidth="1" min="2" max="2" width="18.57"/>
    <col customWidth="1" min="3" max="3" width="18.29"/>
    <col customWidth="1" min="4" max="4" width="10.71"/>
    <col customWidth="1" min="5" max="26" width="8.86"/>
  </cols>
  <sheetData>
    <row r="1" ht="18.75" customHeight="1">
      <c r="A1" s="1"/>
      <c r="B1" s="1"/>
      <c r="C1" s="1"/>
      <c r="D1" s="5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7" t="s">
        <v>3</v>
      </c>
      <c r="B2" s="7" t="s">
        <v>16</v>
      </c>
      <c r="C2" s="7" t="s">
        <v>17</v>
      </c>
      <c r="D2" s="12" t="s">
        <v>18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t="s">
        <v>23</v>
      </c>
      <c r="B3" s="17" t="str">
        <f>HYPERLINK("https://github.com/damichu","damichu")</f>
        <v>damichu</v>
      </c>
      <c r="C3" t="s">
        <v>36</v>
      </c>
      <c r="D3" s="19">
        <f>SUMIF('Sprint Backlog'!$F$3:$F$19,A3,'Sprint Backlog'!$I$3:$I$19)</f>
        <v>7</v>
      </c>
    </row>
    <row r="4" ht="14.25" customHeight="1">
      <c r="A4" t="s">
        <v>44</v>
      </c>
      <c r="B4" s="17" t="str">
        <f>HYPERLINK("https://github.com/tetanushamster","tetanushamster")</f>
        <v>tetanushamster</v>
      </c>
      <c r="C4" t="s">
        <v>36</v>
      </c>
      <c r="D4" s="19">
        <f>SUMIF('Sprint Backlog'!$F$3:$F$19,A4,'Sprint Backlog'!$I$3:$I$19)</f>
        <v>8</v>
      </c>
    </row>
    <row r="5" ht="14.25" customHeight="1">
      <c r="A5" t="s">
        <v>51</v>
      </c>
      <c r="B5" s="17" t="str">
        <f>HYPERLINK("https://github.com/kundm2","kundm2")</f>
        <v>kundm2</v>
      </c>
      <c r="C5" t="s">
        <v>36</v>
      </c>
      <c r="D5" s="19">
        <f>SUMIF('Sprint Backlog'!$F$3:$F$19,A5,'Sprint Backlog'!$I$3:$I$19)</f>
        <v>7</v>
      </c>
    </row>
    <row r="6" ht="14.25" customHeight="1">
      <c r="A6" t="s">
        <v>41</v>
      </c>
      <c r="B6" s="17" t="str">
        <f>HYPERLINK("https://github.com/samuelpulfer","samuelpulfer")</f>
        <v>samuelpulfer</v>
      </c>
      <c r="C6" t="s">
        <v>59</v>
      </c>
      <c r="D6" s="19">
        <f>SUMIF('Sprint Backlog'!$F$3:$F$19,A6,'Sprint Backlog'!$I$3:$I$19)</f>
        <v>9</v>
      </c>
    </row>
    <row r="7" ht="14.25" customHeight="1">
      <c r="A7" t="s">
        <v>56</v>
      </c>
      <c r="B7" s="17" t="str">
        <f>HYPERLINK("https://github.com/tschr3","tschr3")</f>
        <v>tschr3</v>
      </c>
      <c r="C7" t="s">
        <v>36</v>
      </c>
      <c r="D7" s="19">
        <f>SUMIF('Sprint Backlog'!$F$3:$F$19,A7,'Sprint Backlog'!$I$3:$I$19)</f>
        <v>9</v>
      </c>
    </row>
    <row r="8" ht="14.25" customHeight="1">
      <c r="A8" s="20"/>
      <c r="B8" s="17"/>
      <c r="D8" s="19"/>
    </row>
    <row r="9" ht="14.25" customHeight="1">
      <c r="A9" t="s">
        <v>69</v>
      </c>
      <c r="B9" s="17" t="str">
        <f>HYPERLINK("https://github.com/vgj1","vgj1")</f>
        <v>vgj1</v>
      </c>
      <c r="C9" t="s">
        <v>70</v>
      </c>
      <c r="D9" s="19">
        <f>SUMIF('Sprint Backlog'!$F$3:$F$19,A9,'Sprint Backlog'!$I$3:$I$19)</f>
        <v>0</v>
      </c>
    </row>
    <row r="10" ht="14.25" customHeight="1">
      <c r="A10" t="s">
        <v>73</v>
      </c>
      <c r="B10" s="17" t="str">
        <f>HYPERLINK("https://github.com/prm2","prm2")</f>
        <v>prm2</v>
      </c>
      <c r="C10" t="s">
        <v>70</v>
      </c>
      <c r="D10" s="19">
        <f>SUMIF('Sprint Backlog'!$F$3:$F$19,A10,'Sprint Backlog'!$I$3:$I$19)</f>
        <v>0</v>
      </c>
    </row>
    <row r="11" ht="14.25" customHeight="1">
      <c r="B11" s="17"/>
      <c r="D11" s="19"/>
    </row>
    <row r="12" ht="14.25" customHeight="1">
      <c r="A12" s="21" t="s">
        <v>32</v>
      </c>
      <c r="B12" s="17"/>
      <c r="D12" s="19">
        <f>SUMIF('Sprint Backlog'!$F$3:$F$19,A12,'Sprint Backlog'!$I$3:$I$19)</f>
        <v>5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4.29"/>
    <col customWidth="1" min="3" max="3" width="44.14"/>
    <col customWidth="1" min="4" max="4" width="8.14"/>
    <col customWidth="1" min="5" max="5" width="13.43"/>
    <col customWidth="1" min="6" max="6" width="15.0"/>
    <col customWidth="1" min="7" max="7" width="12.43"/>
    <col customWidth="1" min="8" max="8" width="14.43"/>
    <col customWidth="1" min="9" max="26" width="8.86"/>
  </cols>
  <sheetData>
    <row r="1" ht="14.25" customHeight="1">
      <c r="A1" s="3" t="s">
        <v>0</v>
      </c>
      <c r="B1" s="3" t="s">
        <v>14</v>
      </c>
      <c r="C1" s="3" t="s">
        <v>4</v>
      </c>
      <c r="D1" s="3" t="s">
        <v>8</v>
      </c>
      <c r="E1" s="8" t="s">
        <v>15</v>
      </c>
      <c r="F1" s="8" t="s">
        <v>19</v>
      </c>
      <c r="G1" s="8" t="s">
        <v>20</v>
      </c>
      <c r="H1" s="3" t="s">
        <v>12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0">
        <v>1.0</v>
      </c>
      <c r="B2" s="11" t="s">
        <v>21</v>
      </c>
      <c r="C2" s="13" t="s">
        <v>22</v>
      </c>
      <c r="D2" s="11" t="s">
        <v>24</v>
      </c>
      <c r="E2" s="11">
        <v>45.0</v>
      </c>
      <c r="F2" s="10"/>
      <c r="G2" s="10"/>
      <c r="H2" s="11" t="s">
        <v>25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5">
        <v>2.0</v>
      </c>
      <c r="B3" s="16" t="s">
        <v>26</v>
      </c>
      <c r="C3" s="16" t="s">
        <v>30</v>
      </c>
      <c r="D3" s="16" t="s">
        <v>31</v>
      </c>
      <c r="E3" s="16">
        <v>70.0</v>
      </c>
      <c r="F3" s="15"/>
      <c r="G3" s="15"/>
      <c r="H3" s="16" t="s">
        <v>25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5">
        <v>3.0</v>
      </c>
      <c r="B4" s="16" t="s">
        <v>33</v>
      </c>
      <c r="C4" s="16" t="s">
        <v>34</v>
      </c>
      <c r="D4" s="16" t="s">
        <v>35</v>
      </c>
      <c r="E4" s="16">
        <v>35.0</v>
      </c>
      <c r="F4" s="15"/>
      <c r="G4" s="15"/>
      <c r="H4" s="16" t="s">
        <v>25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5"/>
      <c r="B5" s="15"/>
      <c r="C5" s="15"/>
      <c r="D5" s="15"/>
      <c r="E5" s="18">
        <f>sum(E2:E4)</f>
        <v>150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0"/>
    <col customWidth="1" min="2" max="2" width="3.14"/>
    <col customWidth="1" min="3" max="3" width="15.71"/>
    <col customWidth="1" min="4" max="4" width="29.14"/>
    <col customWidth="1" min="5" max="5" width="11.86"/>
    <col customWidth="1" min="6" max="6" width="14.14"/>
    <col customWidth="1" min="7" max="7" width="9.71"/>
    <col customWidth="1" min="8" max="8" width="8.29"/>
    <col customWidth="1" min="9" max="9" width="7.86"/>
    <col customWidth="1" min="10" max="10" width="9.14"/>
    <col customWidth="1" min="11" max="11" width="7.29"/>
    <col customWidth="1" min="12" max="12" width="15.29"/>
    <col customWidth="1" min="13" max="26" width="8.86"/>
  </cols>
  <sheetData>
    <row r="1" ht="14.25" customHeight="1">
      <c r="A1" s="2" t="s">
        <v>1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4" t="s">
        <v>13</v>
      </c>
      <c r="B2" s="6">
        <v>0.0</v>
      </c>
      <c r="C2" s="2"/>
      <c r="D2" s="2"/>
      <c r="E2" s="2"/>
      <c r="F2" s="2"/>
      <c r="G2" s="2"/>
      <c r="H2" s="2"/>
      <c r="I2" s="2">
        <f>SUM(I3:I30)</f>
        <v>45</v>
      </c>
      <c r="J2" s="2">
        <f>SUM(J4:J30)</f>
        <v>0</v>
      </c>
      <c r="K2" s="9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4">
        <v>1.0</v>
      </c>
      <c r="B3" s="14">
        <f t="shared" ref="B3:B19" si="1">B2+1</f>
        <v>1</v>
      </c>
      <c r="C3" s="14" t="s">
        <v>27</v>
      </c>
      <c r="D3" s="14" t="s">
        <v>28</v>
      </c>
      <c r="E3" s="14" t="s">
        <v>29</v>
      </c>
      <c r="F3" s="14" t="s">
        <v>32</v>
      </c>
      <c r="G3" s="14"/>
      <c r="H3" s="14" t="s">
        <v>24</v>
      </c>
      <c r="I3" s="14">
        <v>5.0</v>
      </c>
      <c r="J3" s="14"/>
      <c r="K3" s="14"/>
      <c r="L3" s="14" t="s">
        <v>37</v>
      </c>
      <c r="M3" s="14"/>
    </row>
    <row r="4" ht="14.25" customHeight="1">
      <c r="A4" s="14">
        <v>1.0</v>
      </c>
      <c r="B4" s="14">
        <f t="shared" si="1"/>
        <v>2</v>
      </c>
      <c r="C4" s="14" t="s">
        <v>38</v>
      </c>
      <c r="D4" s="14" t="s">
        <v>39</v>
      </c>
      <c r="E4" s="14" t="s">
        <v>40</v>
      </c>
      <c r="F4" s="14" t="s">
        <v>41</v>
      </c>
      <c r="G4" s="14"/>
      <c r="H4" s="14" t="s">
        <v>24</v>
      </c>
      <c r="I4" s="14">
        <v>2.0</v>
      </c>
      <c r="J4" s="14"/>
      <c r="K4" s="14"/>
      <c r="L4" s="14" t="s">
        <v>37</v>
      </c>
      <c r="M4" s="14"/>
    </row>
    <row r="5" ht="14.25" customHeight="1">
      <c r="A5" s="14">
        <v>1.0</v>
      </c>
      <c r="B5" s="14">
        <f t="shared" si="1"/>
        <v>3</v>
      </c>
      <c r="C5" s="14" t="s">
        <v>42</v>
      </c>
      <c r="D5" s="14" t="s">
        <v>43</v>
      </c>
      <c r="E5" s="14" t="s">
        <v>40</v>
      </c>
      <c r="F5" s="14" t="s">
        <v>41</v>
      </c>
      <c r="G5" s="14"/>
      <c r="H5" s="14" t="s">
        <v>24</v>
      </c>
      <c r="I5" s="14">
        <v>1.0</v>
      </c>
      <c r="J5" s="14"/>
      <c r="K5" s="14"/>
      <c r="L5" s="14" t="s">
        <v>37</v>
      </c>
      <c r="M5" s="14"/>
    </row>
    <row r="6" ht="14.25" customHeight="1">
      <c r="A6" s="14">
        <v>1.0</v>
      </c>
      <c r="B6" s="14">
        <f t="shared" si="1"/>
        <v>4</v>
      </c>
      <c r="C6" s="14" t="s">
        <v>45</v>
      </c>
      <c r="D6" s="14" t="s">
        <v>46</v>
      </c>
      <c r="E6" s="14" t="s">
        <v>40</v>
      </c>
      <c r="F6" s="14" t="s">
        <v>41</v>
      </c>
      <c r="G6" s="14"/>
      <c r="H6" s="14" t="s">
        <v>47</v>
      </c>
      <c r="I6" s="14">
        <v>1.0</v>
      </c>
      <c r="J6" s="14"/>
      <c r="K6" s="14"/>
      <c r="L6" s="14" t="s">
        <v>37</v>
      </c>
      <c r="M6" s="14"/>
    </row>
    <row r="7" ht="14.25" customHeight="1">
      <c r="A7" s="14">
        <v>1.0</v>
      </c>
      <c r="B7" s="14">
        <f t="shared" si="1"/>
        <v>5</v>
      </c>
      <c r="C7" s="14" t="s">
        <v>48</v>
      </c>
      <c r="D7" s="14" t="s">
        <v>49</v>
      </c>
      <c r="E7" s="14" t="s">
        <v>40</v>
      </c>
      <c r="F7" s="14" t="s">
        <v>41</v>
      </c>
      <c r="G7" s="14"/>
      <c r="H7" s="14" t="s">
        <v>50</v>
      </c>
      <c r="I7" s="14">
        <v>1.0</v>
      </c>
      <c r="J7" s="14"/>
      <c r="K7" s="14"/>
      <c r="L7" s="14" t="s">
        <v>37</v>
      </c>
      <c r="M7" s="14"/>
    </row>
    <row r="8" ht="14.25" customHeight="1">
      <c r="A8" s="14">
        <v>1.0</v>
      </c>
      <c r="B8" s="14">
        <f t="shared" si="1"/>
        <v>6</v>
      </c>
      <c r="C8" s="14" t="s">
        <v>52</v>
      </c>
      <c r="D8" s="14" t="s">
        <v>53</v>
      </c>
      <c r="E8" s="14" t="s">
        <v>29</v>
      </c>
      <c r="F8" s="14" t="s">
        <v>41</v>
      </c>
      <c r="G8" s="14"/>
      <c r="H8" s="14" t="s">
        <v>47</v>
      </c>
      <c r="I8" s="14">
        <v>2.0</v>
      </c>
      <c r="J8" s="14"/>
      <c r="K8" s="14"/>
      <c r="L8" s="14" t="s">
        <v>37</v>
      </c>
      <c r="M8" s="14"/>
    </row>
    <row r="9" ht="14.25" customHeight="1">
      <c r="A9" s="14">
        <v>1.0</v>
      </c>
      <c r="B9" s="14">
        <f t="shared" si="1"/>
        <v>7</v>
      </c>
      <c r="C9" s="14" t="s">
        <v>54</v>
      </c>
      <c r="D9" s="14" t="s">
        <v>55</v>
      </c>
      <c r="E9" s="14" t="s">
        <v>29</v>
      </c>
      <c r="F9" s="14" t="s">
        <v>56</v>
      </c>
      <c r="G9" s="14"/>
      <c r="H9" s="14" t="s">
        <v>47</v>
      </c>
      <c r="I9" s="14">
        <v>2.0</v>
      </c>
      <c r="J9" s="14"/>
      <c r="K9" s="14"/>
      <c r="L9" s="14" t="s">
        <v>37</v>
      </c>
      <c r="M9" s="14"/>
    </row>
    <row r="10" ht="14.25" customHeight="1">
      <c r="A10" s="14">
        <v>1.0</v>
      </c>
      <c r="B10" s="14">
        <f t="shared" si="1"/>
        <v>8</v>
      </c>
      <c r="C10" s="14" t="s">
        <v>57</v>
      </c>
      <c r="D10" s="14" t="s">
        <v>58</v>
      </c>
      <c r="E10" s="14" t="s">
        <v>29</v>
      </c>
      <c r="F10" s="14" t="s">
        <v>51</v>
      </c>
      <c r="G10" s="14"/>
      <c r="H10" s="14" t="s">
        <v>47</v>
      </c>
      <c r="I10" s="14">
        <v>1.0</v>
      </c>
      <c r="J10" s="14"/>
      <c r="K10" s="14"/>
      <c r="L10" s="14" t="s">
        <v>37</v>
      </c>
      <c r="M10" s="14"/>
    </row>
    <row r="11" ht="14.25" customHeight="1">
      <c r="A11" s="14">
        <v>1.0</v>
      </c>
      <c r="B11" s="14">
        <f t="shared" si="1"/>
        <v>9</v>
      </c>
      <c r="C11" s="14" t="s">
        <v>60</v>
      </c>
      <c r="D11" s="14" t="s">
        <v>61</v>
      </c>
      <c r="E11" s="14" t="s">
        <v>62</v>
      </c>
      <c r="F11" s="14" t="s">
        <v>44</v>
      </c>
      <c r="G11" s="14"/>
      <c r="H11" s="14" t="s">
        <v>47</v>
      </c>
      <c r="I11" s="14">
        <v>4.0</v>
      </c>
      <c r="J11" s="14"/>
      <c r="K11" s="14"/>
      <c r="L11" s="14" t="s">
        <v>37</v>
      </c>
      <c r="M11" s="14"/>
    </row>
    <row r="12" ht="14.25" customHeight="1">
      <c r="A12" s="14">
        <v>1.0</v>
      </c>
      <c r="B12" s="14">
        <f t="shared" si="1"/>
        <v>10</v>
      </c>
      <c r="C12" s="14" t="s">
        <v>63</v>
      </c>
      <c r="D12" s="14" t="s">
        <v>64</v>
      </c>
      <c r="E12" s="14" t="s">
        <v>62</v>
      </c>
      <c r="F12" s="14" t="s">
        <v>23</v>
      </c>
      <c r="G12" s="14"/>
      <c r="H12" s="14" t="s">
        <v>47</v>
      </c>
      <c r="I12" s="14">
        <v>4.0</v>
      </c>
      <c r="J12" s="14"/>
      <c r="K12" s="14"/>
      <c r="L12" s="14" t="s">
        <v>37</v>
      </c>
      <c r="M12" s="14"/>
    </row>
    <row r="13" ht="14.25" customHeight="1">
      <c r="A13" s="14">
        <v>1.0</v>
      </c>
      <c r="B13" s="14">
        <f t="shared" si="1"/>
        <v>11</v>
      </c>
      <c r="C13" s="14" t="s">
        <v>65</v>
      </c>
      <c r="D13" s="14" t="s">
        <v>66</v>
      </c>
      <c r="E13" s="14" t="s">
        <v>62</v>
      </c>
      <c r="F13" s="14" t="s">
        <v>41</v>
      </c>
      <c r="G13" s="14"/>
      <c r="H13" s="14" t="s">
        <v>50</v>
      </c>
      <c r="I13" s="14">
        <v>2.0</v>
      </c>
      <c r="J13" s="14"/>
      <c r="K13" s="14"/>
      <c r="L13" s="14" t="s">
        <v>37</v>
      </c>
      <c r="M13" s="14"/>
    </row>
    <row r="14" ht="14.25" customHeight="1">
      <c r="A14" s="14">
        <v>1.0</v>
      </c>
      <c r="B14" s="14">
        <f t="shared" si="1"/>
        <v>12</v>
      </c>
      <c r="C14" s="14" t="s">
        <v>67</v>
      </c>
      <c r="D14" s="14" t="s">
        <v>68</v>
      </c>
      <c r="E14" s="14" t="s">
        <v>62</v>
      </c>
      <c r="F14" s="14" t="s">
        <v>51</v>
      </c>
      <c r="G14" s="14"/>
      <c r="H14" s="14" t="s">
        <v>50</v>
      </c>
      <c r="I14" s="14">
        <v>2.0</v>
      </c>
      <c r="J14" s="14"/>
      <c r="K14" s="14"/>
      <c r="L14" s="14" t="s">
        <v>37</v>
      </c>
      <c r="M14" s="14"/>
    </row>
    <row r="15" ht="14.25" customHeight="1">
      <c r="A15" s="14">
        <v>1.0</v>
      </c>
      <c r="B15" s="14">
        <f t="shared" si="1"/>
        <v>13</v>
      </c>
      <c r="C15" s="14" t="s">
        <v>71</v>
      </c>
      <c r="D15" s="14" t="s">
        <v>72</v>
      </c>
      <c r="E15" s="14" t="s">
        <v>62</v>
      </c>
      <c r="F15" s="14" t="s">
        <v>56</v>
      </c>
      <c r="G15" s="14"/>
      <c r="H15" s="14" t="s">
        <v>47</v>
      </c>
      <c r="I15" s="14">
        <v>3.0</v>
      </c>
      <c r="J15" s="14"/>
      <c r="K15" s="14"/>
      <c r="L15" s="14" t="s">
        <v>37</v>
      </c>
      <c r="M15" s="14"/>
    </row>
    <row r="16" ht="14.25" customHeight="1">
      <c r="A16" s="14">
        <v>1.0</v>
      </c>
      <c r="B16" s="14">
        <f t="shared" si="1"/>
        <v>14</v>
      </c>
      <c r="C16" s="14" t="s">
        <v>74</v>
      </c>
      <c r="D16" s="14" t="s">
        <v>75</v>
      </c>
      <c r="E16" s="14" t="s">
        <v>29</v>
      </c>
      <c r="F16" s="14" t="s">
        <v>23</v>
      </c>
      <c r="G16" s="14"/>
      <c r="H16" s="14" t="s">
        <v>47</v>
      </c>
      <c r="I16" s="14">
        <v>3.0</v>
      </c>
      <c r="J16" s="14"/>
      <c r="K16" s="14"/>
      <c r="L16" s="14" t="s">
        <v>37</v>
      </c>
      <c r="M16" s="14"/>
    </row>
    <row r="17" ht="14.25" customHeight="1">
      <c r="A17" s="14">
        <v>1.0</v>
      </c>
      <c r="B17" s="14">
        <f t="shared" si="1"/>
        <v>15</v>
      </c>
      <c r="C17" s="14" t="s">
        <v>76</v>
      </c>
      <c r="D17" s="14" t="s">
        <v>77</v>
      </c>
      <c r="E17" s="14" t="s">
        <v>78</v>
      </c>
      <c r="F17" s="14" t="s">
        <v>44</v>
      </c>
      <c r="G17" s="14"/>
      <c r="H17" s="14" t="s">
        <v>24</v>
      </c>
      <c r="I17" s="14">
        <v>4.0</v>
      </c>
      <c r="J17" s="14"/>
      <c r="K17" s="14"/>
      <c r="L17" s="14" t="s">
        <v>37</v>
      </c>
      <c r="M17" s="14"/>
    </row>
    <row r="18" ht="14.25" customHeight="1">
      <c r="A18" s="14">
        <v>1.0</v>
      </c>
      <c r="B18" s="14">
        <f t="shared" si="1"/>
        <v>16</v>
      </c>
      <c r="C18" s="14" t="s">
        <v>79</v>
      </c>
      <c r="D18" s="14" t="s">
        <v>80</v>
      </c>
      <c r="E18" s="14" t="s">
        <v>78</v>
      </c>
      <c r="F18" s="14" t="s">
        <v>51</v>
      </c>
      <c r="G18" s="14"/>
      <c r="H18" s="14" t="s">
        <v>24</v>
      </c>
      <c r="I18" s="14">
        <v>4.0</v>
      </c>
      <c r="J18" s="14"/>
      <c r="K18" s="14"/>
      <c r="L18" s="14" t="s">
        <v>37</v>
      </c>
      <c r="M18" s="14"/>
    </row>
    <row r="19" ht="14.25" customHeight="1">
      <c r="A19" s="14">
        <v>1.0</v>
      </c>
      <c r="B19" s="14">
        <f t="shared" si="1"/>
        <v>17</v>
      </c>
      <c r="C19" s="14" t="s">
        <v>81</v>
      </c>
      <c r="D19" s="14" t="s">
        <v>82</v>
      </c>
      <c r="E19" s="14" t="s">
        <v>78</v>
      </c>
      <c r="F19" s="14" t="s">
        <v>56</v>
      </c>
      <c r="G19" s="14"/>
      <c r="H19" s="14" t="s">
        <v>24</v>
      </c>
      <c r="I19" s="14">
        <v>4.0</v>
      </c>
      <c r="J19" s="14"/>
      <c r="K19" s="14"/>
      <c r="L19" s="14" t="s">
        <v>37</v>
      </c>
    </row>
    <row r="20" ht="14.25" customHeight="1">
      <c r="A20" s="14"/>
      <c r="B20" s="14"/>
      <c r="C20" s="14"/>
      <c r="D20" s="14"/>
      <c r="E20" s="14"/>
      <c r="F20" s="14"/>
      <c r="G20" s="14"/>
      <c r="H20" s="14"/>
    </row>
    <row r="21" ht="14.25" customHeight="1">
      <c r="A21" s="22"/>
      <c r="B21" s="14"/>
    </row>
    <row r="22" ht="14.25" customHeight="1">
      <c r="A22" s="22"/>
      <c r="B22" s="14"/>
    </row>
    <row r="23" ht="14.25" customHeight="1">
      <c r="A23" s="22"/>
      <c r="B23" s="14"/>
    </row>
    <row r="24" ht="14.25" customHeight="1">
      <c r="A24" s="22"/>
      <c r="B24" s="14"/>
    </row>
    <row r="25" ht="14.25" customHeight="1">
      <c r="A25" s="22"/>
      <c r="B25" s="14"/>
      <c r="D25" s="16"/>
    </row>
    <row r="26" ht="14.25" customHeight="1">
      <c r="A26" s="22"/>
      <c r="B26" s="14"/>
    </row>
    <row r="27" ht="14.25" customHeight="1">
      <c r="A27" s="22"/>
      <c r="B27" s="14"/>
    </row>
    <row r="28" ht="14.25" customHeight="1">
      <c r="A28" s="22"/>
      <c r="B28" s="14"/>
    </row>
    <row r="29" ht="14.25" customHeight="1">
      <c r="A29" s="22"/>
      <c r="B29" s="14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>
      <c r="E899" s="14"/>
    </row>
  </sheetData>
  <dataValidations>
    <dataValidation type="list" allowBlank="1" sqref="F3:G19">
      <formula1>ProjectTeam!$A$3:$A$20</formula1>
    </dataValidation>
  </dataValidations>
  <printOptions/>
  <pageMargins bottom="0.75" footer="0.0" header="0.0" left="0.7" right="0.7" top="0.75"/>
  <pageSetup orientation="landscape"/>
  <drawing r:id="rId1"/>
</worksheet>
</file>