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665" yWindow="-15" windowWidth="7650" windowHeight="9270" firstSheet="2" activeTab="4"/>
  </bookViews>
  <sheets>
    <sheet name="時系列決算コピー" sheetId="7" r:id="rId1"/>
    <sheet name="時系列予算" sheetId="6" r:id="rId2"/>
    <sheet name="⑤H２０一般会計報告" sheetId="1" r:id="rId3"/>
    <sheet name="⑥H２０会館会計報告" sheetId="2" r:id="rId4"/>
    <sheet name="⑦統括と監査報告" sheetId="3" r:id="rId5"/>
    <sheet name="⑨H２１一般会計予算" sheetId="4" r:id="rId6"/>
    <sheet name="⑩H２１会館会計予算" sheetId="5" r:id="rId7"/>
  </sheets>
  <externalReferences>
    <externalReference r:id="rId8"/>
  </externalReferences>
  <definedNames>
    <definedName name="_xlnm.Print_Area" localSheetId="2">⑤H２０一般会計報告!$B$1:$F$40</definedName>
    <definedName name="_xlnm.Print_Area" localSheetId="3">⑥H２０会館会計報告!$B$1:$F$32</definedName>
    <definedName name="_xlnm.Print_Area" localSheetId="4">⑦統括と監査報告!$B$1:$E$25</definedName>
    <definedName name="_xlnm.Print_Area" localSheetId="5">⑨H２１一般会計予算!$B$1:$F$34</definedName>
    <definedName name="_xlnm.Print_Area" localSheetId="6">⑩H２１会館会計予算!$B$1:$F$27</definedName>
    <definedName name="_xlnm.Print_Area" localSheetId="0">時系列決算コピー!$M$2:$V$34</definedName>
    <definedName name="_xlnm.Print_Area" localSheetId="1">時系列予算!$B$2:$S$41</definedName>
  </definedNames>
  <calcPr calcId="114210"/>
</workbook>
</file>

<file path=xl/calcChain.xml><?xml version="1.0" encoding="utf-8"?>
<calcChain xmlns="http://schemas.openxmlformats.org/spreadsheetml/2006/main">
  <c r="D23" i="5"/>
  <c r="D20"/>
  <c r="D21"/>
  <c r="D22"/>
  <c r="D19"/>
  <c r="D18"/>
  <c r="D17"/>
  <c r="D16"/>
  <c r="C8"/>
  <c r="C7"/>
  <c r="C6"/>
  <c r="C5"/>
  <c r="R12" i="6"/>
  <c r="D9" i="5"/>
  <c r="D8"/>
  <c r="D7"/>
  <c r="D6"/>
  <c r="D5"/>
  <c r="C9" i="4"/>
  <c r="C8"/>
  <c r="C7"/>
  <c r="C6"/>
  <c r="C30" i="1"/>
  <c r="D29" i="4"/>
  <c r="D30"/>
  <c r="D24"/>
  <c r="D25"/>
  <c r="D26"/>
  <c r="D27"/>
  <c r="D28"/>
  <c r="D18"/>
  <c r="D19"/>
  <c r="D20"/>
  <c r="D21"/>
  <c r="D22"/>
  <c r="D23"/>
  <c r="D17"/>
  <c r="D32"/>
  <c r="D9"/>
  <c r="D8"/>
  <c r="D6"/>
  <c r="D7"/>
  <c r="D5"/>
  <c r="D24" i="1"/>
  <c r="D25"/>
  <c r="D26"/>
  <c r="D27"/>
  <c r="D28"/>
  <c r="D29"/>
  <c r="D30"/>
  <c r="D31"/>
  <c r="D32"/>
  <c r="D33"/>
  <c r="D34"/>
  <c r="D35"/>
  <c r="D36"/>
  <c r="D23"/>
  <c r="D38"/>
  <c r="D10"/>
  <c r="D9"/>
  <c r="D7"/>
  <c r="D8"/>
  <c r="D6"/>
  <c r="C26" i="2"/>
  <c r="C25"/>
  <c r="C23"/>
  <c r="C22"/>
  <c r="C21"/>
  <c r="C20"/>
  <c r="C19"/>
  <c r="C24"/>
  <c r="D25"/>
  <c r="D24"/>
  <c r="D23"/>
  <c r="D22"/>
  <c r="D21"/>
  <c r="D20"/>
  <c r="D19"/>
  <c r="D10"/>
  <c r="D9"/>
  <c r="D8"/>
  <c r="D7"/>
  <c r="D6"/>
  <c r="C8"/>
  <c r="C7"/>
  <c r="C9"/>
  <c r="C10"/>
  <c r="C6"/>
  <c r="C34" i="1"/>
  <c r="C35"/>
  <c r="E35"/>
  <c r="C36"/>
  <c r="C31"/>
  <c r="C32"/>
  <c r="C33"/>
  <c r="C25"/>
  <c r="C26"/>
  <c r="C27"/>
  <c r="C28"/>
  <c r="C29"/>
  <c r="C24"/>
  <c r="C23"/>
  <c r="D14"/>
  <c r="D15"/>
  <c r="D16"/>
  <c r="D17"/>
  <c r="F14"/>
  <c r="F15"/>
  <c r="F16"/>
  <c r="F18"/>
  <c r="C10"/>
  <c r="C9"/>
  <c r="C8"/>
  <c r="C7"/>
  <c r="C6"/>
  <c r="R48" i="7"/>
  <c r="E31" i="4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2"/>
  <c r="D23" i="3"/>
  <c r="Q31" i="6"/>
  <c r="P31"/>
  <c r="Q32"/>
  <c r="P32"/>
  <c r="O31"/>
  <c r="O32"/>
  <c r="F40"/>
  <c r="F37"/>
  <c r="F19"/>
  <c r="F41"/>
  <c r="H5"/>
  <c r="C23" i="5"/>
  <c r="C22"/>
  <c r="C21"/>
  <c r="C20"/>
  <c r="C19"/>
  <c r="C18"/>
  <c r="E18"/>
  <c r="C17"/>
  <c r="C16"/>
  <c r="E7"/>
  <c r="E5"/>
  <c r="O13" i="6"/>
  <c r="O12"/>
  <c r="O33"/>
  <c r="Q47" i="7"/>
  <c r="Q46"/>
  <c r="Q44"/>
  <c r="Q40"/>
  <c r="Q48"/>
  <c r="F37"/>
  <c r="F7"/>
  <c r="F19"/>
  <c r="F39"/>
  <c r="Q22"/>
  <c r="Q16"/>
  <c r="Q30"/>
  <c r="Q12"/>
  <c r="P48"/>
  <c r="P47"/>
  <c r="P46"/>
  <c r="G5" i="6"/>
  <c r="E6" i="5"/>
  <c r="E8"/>
  <c r="E9"/>
  <c r="E17"/>
  <c r="E19"/>
  <c r="E20"/>
  <c r="E21"/>
  <c r="E22"/>
  <c r="E23"/>
  <c r="C11"/>
  <c r="C27"/>
  <c r="C25"/>
  <c r="D11"/>
  <c r="D27"/>
  <c r="C11" i="4"/>
  <c r="C34"/>
  <c r="E7"/>
  <c r="E8"/>
  <c r="E9"/>
  <c r="E20" i="7"/>
  <c r="P13"/>
  <c r="G20" i="6"/>
  <c r="H20"/>
  <c r="P13"/>
  <c r="Q13"/>
  <c r="D24" i="3"/>
  <c r="P34" i="7"/>
  <c r="E41"/>
  <c r="P12" i="6"/>
  <c r="P33"/>
  <c r="G19"/>
  <c r="G41"/>
  <c r="G40"/>
  <c r="G37"/>
  <c r="D26" i="2"/>
  <c r="D28"/>
  <c r="Q12" i="6"/>
  <c r="Q33"/>
  <c r="H19"/>
  <c r="H41"/>
  <c r="H37"/>
  <c r="H40"/>
  <c r="D12" i="2"/>
  <c r="D30"/>
  <c r="C12"/>
  <c r="C30"/>
  <c r="C28"/>
  <c r="C29"/>
  <c r="E6" i="3"/>
  <c r="D12" i="1"/>
  <c r="D40"/>
  <c r="D39"/>
  <c r="C12"/>
  <c r="C40"/>
  <c r="J41" i="6"/>
  <c r="J40"/>
  <c r="I41"/>
  <c r="I40"/>
  <c r="M2"/>
  <c r="N2" i="7"/>
  <c r="D6" i="3"/>
  <c r="C6"/>
  <c r="C5"/>
  <c r="E6" i="1"/>
  <c r="E7"/>
  <c r="E8"/>
  <c r="E9"/>
  <c r="E10"/>
  <c r="E12"/>
  <c r="E23"/>
  <c r="E24"/>
  <c r="E25"/>
  <c r="E26"/>
  <c r="E27"/>
  <c r="E28"/>
  <c r="E29"/>
  <c r="E30"/>
  <c r="E31"/>
  <c r="E32"/>
  <c r="E33"/>
  <c r="E34"/>
  <c r="E36"/>
  <c r="E6" i="2"/>
  <c r="E7"/>
  <c r="E8"/>
  <c r="E9"/>
  <c r="E10"/>
  <c r="E11"/>
  <c r="E19"/>
  <c r="E20"/>
  <c r="E21"/>
  <c r="E22"/>
  <c r="E23"/>
  <c r="E24"/>
  <c r="E25"/>
  <c r="E26"/>
  <c r="E27"/>
  <c r="C33"/>
  <c r="F3"/>
  <c r="E10" i="5"/>
  <c r="E24"/>
  <c r="C7" i="3"/>
  <c r="D11" i="4"/>
  <c r="D34"/>
  <c r="D37"/>
  <c r="E5"/>
  <c r="D33"/>
  <c r="E28" i="2"/>
  <c r="D25" i="3"/>
  <c r="D43" i="1"/>
  <c r="E6" i="4"/>
  <c r="E12" i="2"/>
  <c r="E33"/>
  <c r="E38" i="1"/>
  <c r="E32" i="4"/>
  <c r="C38" i="1"/>
  <c r="C39"/>
  <c r="D25" i="5"/>
  <c r="E16"/>
  <c r="E25"/>
  <c r="C30"/>
  <c r="C26"/>
  <c r="E24" i="3"/>
  <c r="C24"/>
  <c r="E11" i="5"/>
  <c r="D26"/>
  <c r="D30"/>
  <c r="E11" i="4"/>
  <c r="E43" i="1"/>
  <c r="D33" i="2"/>
  <c r="D29"/>
  <c r="E29"/>
  <c r="E30"/>
  <c r="C37" i="4"/>
  <c r="C33"/>
  <c r="D5" i="3"/>
  <c r="D7"/>
  <c r="C43" i="1"/>
  <c r="Q34" i="7"/>
  <c r="E7" i="3"/>
  <c r="C23"/>
  <c r="C25"/>
  <c r="E25"/>
  <c r="E39" i="1"/>
  <c r="E40"/>
  <c r="E5" i="3"/>
  <c r="E26" i="5"/>
  <c r="E27"/>
  <c r="E30"/>
  <c r="E23" i="3"/>
  <c r="E33" i="4"/>
  <c r="E34"/>
  <c r="E37"/>
</calcChain>
</file>

<file path=xl/sharedStrings.xml><?xml version="1.0" encoding="utf-8"?>
<sst xmlns="http://schemas.openxmlformats.org/spreadsheetml/2006/main" count="410" uniqueCount="193">
  <si>
    <t>本年度決算額</t>
    <rPh sb="0" eb="3">
      <t>ホンネンド</t>
    </rPh>
    <rPh sb="3" eb="5">
      <t>ケッサン</t>
    </rPh>
    <rPh sb="5" eb="6">
      <t>ガク</t>
    </rPh>
    <phoneticPr fontId="2"/>
  </si>
  <si>
    <t>本年度予算額</t>
    <rPh sb="0" eb="3">
      <t>ホンネンド</t>
    </rPh>
    <rPh sb="3" eb="6">
      <t>ヨサンガク</t>
    </rPh>
    <phoneticPr fontId="2"/>
  </si>
  <si>
    <t>対比予算増減</t>
    <rPh sb="0" eb="2">
      <t>タイヒ</t>
    </rPh>
    <rPh sb="2" eb="4">
      <t>ヨサン</t>
    </rPh>
    <rPh sb="4" eb="6">
      <t>ゾウゲン</t>
    </rPh>
    <phoneticPr fontId="2"/>
  </si>
  <si>
    <t>前年度繰越金</t>
    <rPh sb="0" eb="3">
      <t>ゼンネンド</t>
    </rPh>
    <rPh sb="3" eb="5">
      <t>クリコシ</t>
    </rPh>
    <rPh sb="5" eb="6">
      <t>キン</t>
    </rPh>
    <phoneticPr fontId="2"/>
  </si>
  <si>
    <t>収入の部合計</t>
    <rPh sb="0" eb="2">
      <t>シュウニュウ</t>
    </rPh>
    <rPh sb="3" eb="4">
      <t>ブ</t>
    </rPh>
    <rPh sb="4" eb="6">
      <t>ゴウケイ</t>
    </rPh>
    <phoneticPr fontId="2"/>
  </si>
  <si>
    <t>補助金内訳</t>
    <rPh sb="0" eb="3">
      <t>ホジョキン</t>
    </rPh>
    <rPh sb="3" eb="5">
      <t>ウチワケ</t>
    </rPh>
    <phoneticPr fontId="2"/>
  </si>
  <si>
    <t>自治会交付金</t>
    <rPh sb="0" eb="3">
      <t>ジチカイ</t>
    </rPh>
    <rPh sb="3" eb="6">
      <t>コウフキン</t>
    </rPh>
    <phoneticPr fontId="2"/>
  </si>
  <si>
    <t>敬老会補助金</t>
    <rPh sb="0" eb="3">
      <t>ケイロウカイ</t>
    </rPh>
    <rPh sb="3" eb="6">
      <t>ホジョキン</t>
    </rPh>
    <phoneticPr fontId="2"/>
  </si>
  <si>
    <t>有価物回収報奨金</t>
    <rPh sb="0" eb="3">
      <t>ユウカブツ</t>
    </rPh>
    <rPh sb="3" eb="5">
      <t>カイシュウ</t>
    </rPh>
    <rPh sb="5" eb="7">
      <t>ホウショウ</t>
    </rPh>
    <rPh sb="7" eb="8">
      <t>キン</t>
    </rPh>
    <phoneticPr fontId="2"/>
  </si>
  <si>
    <t>緑の保全助成金</t>
    <rPh sb="0" eb="1">
      <t>ミドリ</t>
    </rPh>
    <rPh sb="2" eb="4">
      <t>ホゼン</t>
    </rPh>
    <rPh sb="4" eb="7">
      <t>ジョセイキン</t>
    </rPh>
    <phoneticPr fontId="2"/>
  </si>
  <si>
    <t>会館維持補助金</t>
    <rPh sb="0" eb="2">
      <t>カイカン</t>
    </rPh>
    <rPh sb="2" eb="4">
      <t>イジ</t>
    </rPh>
    <rPh sb="4" eb="7">
      <t>ホジョキン</t>
    </rPh>
    <phoneticPr fontId="2"/>
  </si>
  <si>
    <t>１．収入の部</t>
    <rPh sb="2" eb="4">
      <t>シュウニュウ</t>
    </rPh>
    <rPh sb="5" eb="6">
      <t>ブ</t>
    </rPh>
    <phoneticPr fontId="2"/>
  </si>
  <si>
    <t>２．支出の部</t>
    <rPh sb="2" eb="4">
      <t>シシュツ</t>
    </rPh>
    <rPh sb="5" eb="6">
      <t>ブ</t>
    </rPh>
    <phoneticPr fontId="2"/>
  </si>
  <si>
    <t>敬老会費</t>
    <rPh sb="0" eb="2">
      <t>ケイロウ</t>
    </rPh>
    <rPh sb="2" eb="4">
      <t>カイヒ</t>
    </rPh>
    <phoneticPr fontId="2"/>
  </si>
  <si>
    <t>会館維持費払出</t>
    <rPh sb="0" eb="2">
      <t>カイカン</t>
    </rPh>
    <rPh sb="2" eb="5">
      <t>イジヒ</t>
    </rPh>
    <rPh sb="5" eb="6">
      <t>ハラ</t>
    </rPh>
    <rPh sb="6" eb="7">
      <t>ダ</t>
    </rPh>
    <phoneticPr fontId="2"/>
  </si>
  <si>
    <t>小計</t>
    <rPh sb="0" eb="2">
      <t>ショウケイ</t>
    </rPh>
    <phoneticPr fontId="2"/>
  </si>
  <si>
    <t>支出の部合計</t>
    <rPh sb="0" eb="2">
      <t>シシュツ</t>
    </rPh>
    <rPh sb="3" eb="4">
      <t>ブ</t>
    </rPh>
    <rPh sb="4" eb="6">
      <t>ゴウケイ</t>
    </rPh>
    <phoneticPr fontId="2"/>
  </si>
  <si>
    <t>会館会計へ繰入</t>
    <rPh sb="0" eb="2">
      <t>カイカン</t>
    </rPh>
    <rPh sb="2" eb="4">
      <t>カイケイ</t>
    </rPh>
    <rPh sb="5" eb="6">
      <t>ク</t>
    </rPh>
    <rPh sb="6" eb="7">
      <t>イ</t>
    </rPh>
    <phoneticPr fontId="2"/>
  </si>
  <si>
    <t>備   考</t>
    <rPh sb="0" eb="1">
      <t>ソナエ</t>
    </rPh>
    <rPh sb="4" eb="5">
      <t>コウ</t>
    </rPh>
    <phoneticPr fontId="2"/>
  </si>
  <si>
    <t>(単位：円)</t>
    <rPh sb="1" eb="3">
      <t>タンイ</t>
    </rPh>
    <rPh sb="4" eb="5">
      <t>エン</t>
    </rPh>
    <phoneticPr fontId="2"/>
  </si>
  <si>
    <t>備品等購入費</t>
    <rPh sb="0" eb="3">
      <t>ビヒントウ</t>
    </rPh>
    <rPh sb="3" eb="6">
      <t>コウニュウヒ</t>
    </rPh>
    <phoneticPr fontId="2"/>
  </si>
  <si>
    <t>費　　　目</t>
    <rPh sb="0" eb="1">
      <t>ヒ</t>
    </rPh>
    <rPh sb="4" eb="5">
      <t>メ</t>
    </rPh>
    <phoneticPr fontId="2"/>
  </si>
  <si>
    <t>収　　　入</t>
    <rPh sb="0" eb="1">
      <t>オサム</t>
    </rPh>
    <rPh sb="4" eb="5">
      <t>イリ</t>
    </rPh>
    <phoneticPr fontId="2"/>
  </si>
  <si>
    <t>支　　　出</t>
    <rPh sb="0" eb="1">
      <t>ササ</t>
    </rPh>
    <rPh sb="4" eb="5">
      <t>デ</t>
    </rPh>
    <phoneticPr fontId="2"/>
  </si>
  <si>
    <t>繰　　越　　金</t>
    <rPh sb="0" eb="1">
      <t>クリ</t>
    </rPh>
    <rPh sb="3" eb="4">
      <t>コシ</t>
    </rPh>
    <rPh sb="6" eb="7">
      <t>キン</t>
    </rPh>
    <phoneticPr fontId="2"/>
  </si>
  <si>
    <t>一般会計および会館会計の収入の部、支出の部併せて記載の通り報告いたします。</t>
    <rPh sb="0" eb="2">
      <t>イッパン</t>
    </rPh>
    <rPh sb="2" eb="3">
      <t>カイ</t>
    </rPh>
    <rPh sb="3" eb="4">
      <t>ケイ</t>
    </rPh>
    <rPh sb="7" eb="9">
      <t>カイカン</t>
    </rPh>
    <rPh sb="9" eb="11">
      <t>カイケイ</t>
    </rPh>
    <rPh sb="12" eb="14">
      <t>シュウニュウ</t>
    </rPh>
    <rPh sb="15" eb="16">
      <t>ブ</t>
    </rPh>
    <rPh sb="17" eb="19">
      <t>シシュツ</t>
    </rPh>
    <rPh sb="20" eb="21">
      <t>ブ</t>
    </rPh>
    <rPh sb="21" eb="22">
      <t>アワ</t>
    </rPh>
    <rPh sb="24" eb="26">
      <t>キサイ</t>
    </rPh>
    <rPh sb="27" eb="28">
      <t>トオ</t>
    </rPh>
    <rPh sb="29" eb="31">
      <t>ホウコク</t>
    </rPh>
    <phoneticPr fontId="2"/>
  </si>
  <si>
    <t>　　　　　　　副会長</t>
    <rPh sb="7" eb="10">
      <t>フク</t>
    </rPh>
    <phoneticPr fontId="2"/>
  </si>
  <si>
    <t>金杉町会　　会   長</t>
    <rPh sb="0" eb="2">
      <t>カナスギ</t>
    </rPh>
    <rPh sb="2" eb="4">
      <t>チョウカイ</t>
    </rPh>
    <rPh sb="6" eb="7">
      <t>カイ</t>
    </rPh>
    <rPh sb="10" eb="11">
      <t>チョウ</t>
    </rPh>
    <phoneticPr fontId="2"/>
  </si>
  <si>
    <t>監査の結果、上記の決算内容に相違ないことを認めます。</t>
    <rPh sb="0" eb="2">
      <t>カンサ</t>
    </rPh>
    <rPh sb="3" eb="5">
      <t>ケッカ</t>
    </rPh>
    <rPh sb="6" eb="8">
      <t>ジョウキ</t>
    </rPh>
    <rPh sb="9" eb="11">
      <t>ケッサン</t>
    </rPh>
    <rPh sb="11" eb="13">
      <t>ナイヨウ</t>
    </rPh>
    <rPh sb="14" eb="16">
      <t>ソウイ</t>
    </rPh>
    <rPh sb="21" eb="22">
      <t>ミト</t>
    </rPh>
    <phoneticPr fontId="2"/>
  </si>
  <si>
    <t>監査役</t>
    <rPh sb="0" eb="3">
      <t>カンサヤク</t>
    </rPh>
    <phoneticPr fontId="2"/>
  </si>
  <si>
    <t>本年度予算額</t>
    <rPh sb="0" eb="3">
      <t>ホンネンド</t>
    </rPh>
    <rPh sb="3" eb="5">
      <t>ヨサン</t>
    </rPh>
    <rPh sb="5" eb="6">
      <t>ガク</t>
    </rPh>
    <phoneticPr fontId="2"/>
  </si>
  <si>
    <t>費　　目</t>
    <rPh sb="0" eb="1">
      <t>ヒ</t>
    </rPh>
    <rPh sb="3" eb="4">
      <t>メ</t>
    </rPh>
    <phoneticPr fontId="2"/>
  </si>
  <si>
    <t>前年度予算額</t>
    <rPh sb="0" eb="3">
      <t>ゼンネンド</t>
    </rPh>
    <rPh sb="3" eb="6">
      <t>ヨサンガク</t>
    </rPh>
    <phoneticPr fontId="2"/>
  </si>
  <si>
    <t>防　犯　灯</t>
    <rPh sb="0" eb="1">
      <t>ボウ</t>
    </rPh>
    <rPh sb="2" eb="3">
      <t>ハン</t>
    </rPh>
    <rPh sb="4" eb="5">
      <t>トウ</t>
    </rPh>
    <phoneticPr fontId="2"/>
  </si>
  <si>
    <t>夏　祭　り</t>
    <rPh sb="0" eb="1">
      <t>ナツ</t>
    </rPh>
    <rPh sb="2" eb="3">
      <t>サイ</t>
    </rPh>
    <phoneticPr fontId="2"/>
  </si>
  <si>
    <t>社会　教育費</t>
    <rPh sb="0" eb="2">
      <t>シャカイ</t>
    </rPh>
    <rPh sb="3" eb="6">
      <t>キョウイクヒ</t>
    </rPh>
    <phoneticPr fontId="2"/>
  </si>
  <si>
    <t>総　会　費</t>
    <rPh sb="0" eb="1">
      <t>フサ</t>
    </rPh>
    <rPh sb="2" eb="3">
      <t>カイ</t>
    </rPh>
    <rPh sb="4" eb="5">
      <t>ヒ</t>
    </rPh>
    <phoneticPr fontId="2"/>
  </si>
  <si>
    <t>報　　　酬</t>
    <rPh sb="0" eb="1">
      <t>ホウ</t>
    </rPh>
    <rPh sb="4" eb="5">
      <t>シュウ</t>
    </rPh>
    <phoneticPr fontId="2"/>
  </si>
  <si>
    <t>交　際　費</t>
    <rPh sb="0" eb="1">
      <t>コウ</t>
    </rPh>
    <rPh sb="2" eb="3">
      <t>サイ</t>
    </rPh>
    <rPh sb="4" eb="5">
      <t>ヒ</t>
    </rPh>
    <phoneticPr fontId="2"/>
  </si>
  <si>
    <t>防　災　費</t>
    <rPh sb="0" eb="1">
      <t>ボウ</t>
    </rPh>
    <rPh sb="2" eb="3">
      <t>ワザワ</t>
    </rPh>
    <rPh sb="4" eb="5">
      <t>ヒ</t>
    </rPh>
    <phoneticPr fontId="2"/>
  </si>
  <si>
    <t>交　通　費</t>
    <rPh sb="0" eb="1">
      <t>コウ</t>
    </rPh>
    <rPh sb="2" eb="3">
      <t>ツウ</t>
    </rPh>
    <rPh sb="4" eb="5">
      <t>ヒ</t>
    </rPh>
    <phoneticPr fontId="2"/>
  </si>
  <si>
    <t>庶　務　費</t>
    <rPh sb="0" eb="1">
      <t>チカシ</t>
    </rPh>
    <rPh sb="2" eb="3">
      <t>ツトム</t>
    </rPh>
    <rPh sb="4" eb="5">
      <t>ヒ</t>
    </rPh>
    <phoneticPr fontId="2"/>
  </si>
  <si>
    <t>雑　　　費</t>
    <rPh sb="0" eb="1">
      <t>ザツ</t>
    </rPh>
    <rPh sb="4" eb="5">
      <t>ヒ</t>
    </rPh>
    <phoneticPr fontId="2"/>
  </si>
  <si>
    <t>保険　衛生費</t>
    <rPh sb="0" eb="2">
      <t>ホケン</t>
    </rPh>
    <rPh sb="3" eb="6">
      <t>エイセイヒ</t>
    </rPh>
    <phoneticPr fontId="2"/>
  </si>
  <si>
    <t>慶　弔　費</t>
    <rPh sb="0" eb="1">
      <t>ケイ</t>
    </rPh>
    <rPh sb="2" eb="3">
      <t>トムラ</t>
    </rPh>
    <rPh sb="4" eb="5">
      <t>ヒ</t>
    </rPh>
    <phoneticPr fontId="2"/>
  </si>
  <si>
    <t>小　　　計</t>
    <rPh sb="0" eb="1">
      <t>ショウ</t>
    </rPh>
    <rPh sb="4" eb="5">
      <t>ケイ</t>
    </rPh>
    <phoneticPr fontId="2"/>
  </si>
  <si>
    <t>繰越金／予備費</t>
    <rPh sb="0" eb="2">
      <t>クリコシ</t>
    </rPh>
    <rPh sb="2" eb="3">
      <t>キン</t>
    </rPh>
    <rPh sb="4" eb="7">
      <t>ヨビヒ</t>
    </rPh>
    <phoneticPr fontId="2"/>
  </si>
  <si>
    <t>備      考</t>
    <rPh sb="0" eb="1">
      <t>ソナエ</t>
    </rPh>
    <rPh sb="7" eb="8">
      <t>コウ</t>
    </rPh>
    <phoneticPr fontId="2"/>
  </si>
  <si>
    <t>町  会  費</t>
    <rPh sb="0" eb="1">
      <t>マチ</t>
    </rPh>
    <rPh sb="3" eb="4">
      <t>カイ</t>
    </rPh>
    <rPh sb="6" eb="7">
      <t>ヒ</t>
    </rPh>
    <phoneticPr fontId="2"/>
  </si>
  <si>
    <t>補  助  金</t>
    <rPh sb="0" eb="1">
      <t>タスク</t>
    </rPh>
    <rPh sb="3" eb="4">
      <t>スケ</t>
    </rPh>
    <rPh sb="6" eb="7">
      <t>カネ</t>
    </rPh>
    <phoneticPr fontId="2"/>
  </si>
  <si>
    <t>寄　付　金</t>
    <rPh sb="0" eb="1">
      <t>ヤドリキ</t>
    </rPh>
    <rPh sb="2" eb="3">
      <t>ヅケ</t>
    </rPh>
    <rPh sb="4" eb="5">
      <t>キン</t>
    </rPh>
    <phoneticPr fontId="2"/>
  </si>
  <si>
    <t>雑　収　入</t>
    <rPh sb="0" eb="1">
      <t>ザツ</t>
    </rPh>
    <rPh sb="2" eb="3">
      <t>オサム</t>
    </rPh>
    <rPh sb="4" eb="5">
      <t>イリ</t>
    </rPh>
    <phoneticPr fontId="2"/>
  </si>
  <si>
    <t>会館 利用料</t>
    <rPh sb="0" eb="2">
      <t>カイカン</t>
    </rPh>
    <rPh sb="3" eb="6">
      <t>リヨウリョウ</t>
    </rPh>
    <phoneticPr fontId="2"/>
  </si>
  <si>
    <t>町会 分担金</t>
    <rPh sb="0" eb="2">
      <t>チョウカイ</t>
    </rPh>
    <rPh sb="3" eb="6">
      <t>ブンタンキン</t>
    </rPh>
    <phoneticPr fontId="2"/>
  </si>
  <si>
    <t>補   助   金</t>
    <rPh sb="0" eb="1">
      <t>タスク</t>
    </rPh>
    <rPh sb="4" eb="5">
      <t>スケ</t>
    </rPh>
    <rPh sb="8" eb="9">
      <t>キン</t>
    </rPh>
    <phoneticPr fontId="2"/>
  </si>
  <si>
    <t>雑   収   入</t>
    <rPh sb="0" eb="1">
      <t>ザツ</t>
    </rPh>
    <rPh sb="4" eb="5">
      <t>オサム</t>
    </rPh>
    <rPh sb="8" eb="9">
      <t>イリ</t>
    </rPh>
    <phoneticPr fontId="2"/>
  </si>
  <si>
    <t>水道・光熱費</t>
    <rPh sb="0" eb="2">
      <t>スイドウ</t>
    </rPh>
    <rPh sb="3" eb="6">
      <t>コウネツヒ</t>
    </rPh>
    <phoneticPr fontId="2"/>
  </si>
  <si>
    <t>火 災 保 険</t>
    <rPh sb="0" eb="1">
      <t>ヒ</t>
    </rPh>
    <rPh sb="2" eb="3">
      <t>ワザワ</t>
    </rPh>
    <rPh sb="4" eb="5">
      <t>ホ</t>
    </rPh>
    <rPh sb="6" eb="7">
      <t>ケン</t>
    </rPh>
    <phoneticPr fontId="2"/>
  </si>
  <si>
    <t>維  持  費</t>
    <rPh sb="0" eb="1">
      <t>ユイ</t>
    </rPh>
    <rPh sb="3" eb="4">
      <t>モチ</t>
    </rPh>
    <rPh sb="6" eb="7">
      <t>ヒ</t>
    </rPh>
    <phoneticPr fontId="2"/>
  </si>
  <si>
    <t>管  理  費</t>
    <rPh sb="0" eb="1">
      <t>カン</t>
    </rPh>
    <rPh sb="3" eb="4">
      <t>リ</t>
    </rPh>
    <rPh sb="6" eb="7">
      <t>ヒ</t>
    </rPh>
    <phoneticPr fontId="2"/>
  </si>
  <si>
    <t>地     代</t>
    <rPh sb="0" eb="1">
      <t>チ</t>
    </rPh>
    <rPh sb="6" eb="7">
      <t>ダイ</t>
    </rPh>
    <phoneticPr fontId="2"/>
  </si>
  <si>
    <t>修  理  費</t>
    <rPh sb="0" eb="1">
      <t>オサム</t>
    </rPh>
    <rPh sb="3" eb="4">
      <t>リ</t>
    </rPh>
    <rPh sb="6" eb="7">
      <t>ヒ</t>
    </rPh>
    <phoneticPr fontId="2"/>
  </si>
  <si>
    <t>雑     費</t>
    <rPh sb="0" eb="1">
      <t>ザツ</t>
    </rPh>
    <rPh sb="6" eb="7">
      <t>ヒ</t>
    </rPh>
    <phoneticPr fontId="2"/>
  </si>
  <si>
    <t>小       計</t>
    <rPh sb="0" eb="1">
      <t>ショウ</t>
    </rPh>
    <rPh sb="8" eb="9">
      <t>ケイ</t>
    </rPh>
    <phoneticPr fontId="2"/>
  </si>
  <si>
    <t>備　　　考</t>
    <rPh sb="0" eb="1">
      <t>ソナエ</t>
    </rPh>
    <rPh sb="4" eb="5">
      <t>コウ</t>
    </rPh>
    <phoneticPr fontId="2"/>
  </si>
  <si>
    <t>（単位：円）</t>
    <rPh sb="1" eb="3">
      <t>タンイ</t>
    </rPh>
    <rPh sb="4" eb="5">
      <t>エン</t>
    </rPh>
    <phoneticPr fontId="2"/>
  </si>
  <si>
    <t>一  般  会  計</t>
    <rPh sb="0" eb="1">
      <t>イチ</t>
    </rPh>
    <rPh sb="3" eb="4">
      <t>パン</t>
    </rPh>
    <rPh sb="6" eb="7">
      <t>カイ</t>
    </rPh>
    <rPh sb="9" eb="10">
      <t>ケイ</t>
    </rPh>
    <phoneticPr fontId="2"/>
  </si>
  <si>
    <t>会  館  会  計</t>
    <rPh sb="0" eb="1">
      <t>カイ</t>
    </rPh>
    <rPh sb="3" eb="4">
      <t>カン</t>
    </rPh>
    <rPh sb="6" eb="7">
      <t>カイ</t>
    </rPh>
    <rPh sb="9" eb="10">
      <t>ケイ</t>
    </rPh>
    <phoneticPr fontId="2"/>
  </si>
  <si>
    <t>総　　　   合</t>
    <rPh sb="0" eb="1">
      <t>フサ</t>
    </rPh>
    <rPh sb="7" eb="8">
      <t>ゴウ</t>
    </rPh>
    <phoneticPr fontId="2"/>
  </si>
  <si>
    <t>防災　消火器詰替</t>
    <rPh sb="0" eb="2">
      <t>ボウサイ</t>
    </rPh>
    <rPh sb="3" eb="6">
      <t>ショウカキ</t>
    </rPh>
    <rPh sb="6" eb="8">
      <t>ツメカ</t>
    </rPh>
    <phoneticPr fontId="2"/>
  </si>
  <si>
    <t>ミニデイ補助金</t>
    <rPh sb="4" eb="7">
      <t>ホジョキン</t>
    </rPh>
    <phoneticPr fontId="2"/>
  </si>
  <si>
    <t>日赤募金手数料</t>
    <rPh sb="0" eb="1">
      <t>ヒ</t>
    </rPh>
    <rPh sb="1" eb="2">
      <t>アカ</t>
    </rPh>
    <rPh sb="2" eb="4">
      <t>ボキン</t>
    </rPh>
    <rPh sb="4" eb="7">
      <t>テスウリョウ</t>
    </rPh>
    <phoneticPr fontId="2"/>
  </si>
  <si>
    <t>補 助 金 合 計</t>
    <rPh sb="0" eb="1">
      <t>タスク</t>
    </rPh>
    <rPh sb="2" eb="3">
      <t>スケ</t>
    </rPh>
    <rPh sb="4" eb="5">
      <t>カネ</t>
    </rPh>
    <rPh sb="6" eb="7">
      <t>ゴウ</t>
    </rPh>
    <rPh sb="8" eb="9">
      <t>ケイ</t>
    </rPh>
    <phoneticPr fontId="2"/>
  </si>
  <si>
    <t>防犯灯維持管理補助</t>
    <rPh sb="0" eb="2">
      <t>ボウハン</t>
    </rPh>
    <rPh sb="2" eb="3">
      <t>トウ</t>
    </rPh>
    <rPh sb="3" eb="5">
      <t>イジ</t>
    </rPh>
    <rPh sb="5" eb="7">
      <t>カンリ</t>
    </rPh>
    <rPh sb="7" eb="9">
      <t>ホジョ</t>
    </rPh>
    <phoneticPr fontId="2"/>
  </si>
  <si>
    <t>敬 老 会 費</t>
    <rPh sb="0" eb="1">
      <t>ケイ</t>
    </rPh>
    <rPh sb="2" eb="3">
      <t>ロウ</t>
    </rPh>
    <rPh sb="4" eb="5">
      <t>カイ</t>
    </rPh>
    <rPh sb="6" eb="7">
      <t>ヒ</t>
    </rPh>
    <phoneticPr fontId="2"/>
  </si>
  <si>
    <t>本年のみ収支</t>
    <rPh sb="0" eb="2">
      <t>ホンネン</t>
    </rPh>
    <rPh sb="4" eb="6">
      <t>シュウシ</t>
    </rPh>
    <phoneticPr fontId="2"/>
  </si>
  <si>
    <t>収　　　　支</t>
    <rPh sb="0" eb="1">
      <t>オサム</t>
    </rPh>
    <rPh sb="5" eb="6">
      <t>ササ</t>
    </rPh>
    <phoneticPr fontId="2"/>
  </si>
  <si>
    <t>上　2.5</t>
    <rPh sb="0" eb="1">
      <t>ウエ</t>
    </rPh>
    <phoneticPr fontId="2"/>
  </si>
  <si>
    <t>下　2.5</t>
    <rPh sb="0" eb="1">
      <t>シタ</t>
    </rPh>
    <phoneticPr fontId="2"/>
  </si>
  <si>
    <t>左　2</t>
    <rPh sb="0" eb="1">
      <t>ヒダリ</t>
    </rPh>
    <phoneticPr fontId="2"/>
  </si>
  <si>
    <t>右　3</t>
    <rPh sb="0" eb="1">
      <t>ミギ</t>
    </rPh>
    <phoneticPr fontId="2"/>
  </si>
  <si>
    <t>　　　　　　      ㊞</t>
    <phoneticPr fontId="2"/>
  </si>
  <si>
    <t>　　　　　　      ㊞</t>
    <phoneticPr fontId="2"/>
  </si>
  <si>
    <t xml:space="preserve">　　　　　　     ㊞ </t>
    <phoneticPr fontId="2"/>
  </si>
  <si>
    <t>　　　　　　     ㊞</t>
    <phoneticPr fontId="2"/>
  </si>
  <si>
    <t>　</t>
    <phoneticPr fontId="2"/>
  </si>
  <si>
    <t>　</t>
    <phoneticPr fontId="2"/>
  </si>
  <si>
    <t>収　入　の　部</t>
    <rPh sb="0" eb="1">
      <t>オサム</t>
    </rPh>
    <rPh sb="2" eb="3">
      <t>イリ</t>
    </rPh>
    <rPh sb="6" eb="7">
      <t>ブ</t>
    </rPh>
    <phoneticPr fontId="2"/>
  </si>
  <si>
    <t>町　会　費</t>
    <rPh sb="0" eb="1">
      <t>マチ</t>
    </rPh>
    <rPh sb="2" eb="3">
      <t>カイ</t>
    </rPh>
    <rPh sb="4" eb="5">
      <t>ヒ</t>
    </rPh>
    <phoneticPr fontId="2"/>
  </si>
  <si>
    <t>補　助　金</t>
    <rPh sb="0" eb="1">
      <t>タスク</t>
    </rPh>
    <rPh sb="2" eb="3">
      <t>スケ</t>
    </rPh>
    <rPh sb="4" eb="5">
      <t>カネ</t>
    </rPh>
    <phoneticPr fontId="2"/>
  </si>
  <si>
    <t>防犯灯維持管理</t>
    <rPh sb="0" eb="2">
      <t>ボウハン</t>
    </rPh>
    <rPh sb="2" eb="3">
      <t>トウ</t>
    </rPh>
    <rPh sb="3" eb="5">
      <t>イジ</t>
    </rPh>
    <rPh sb="5" eb="7">
      <t>カンリ</t>
    </rPh>
    <phoneticPr fontId="2"/>
  </si>
  <si>
    <t>日赤募金手数料</t>
    <rPh sb="0" eb="2">
      <t>ニッセキ</t>
    </rPh>
    <rPh sb="2" eb="4">
      <t>ボキン</t>
    </rPh>
    <rPh sb="4" eb="7">
      <t>テスウリョウ</t>
    </rPh>
    <phoneticPr fontId="2"/>
  </si>
  <si>
    <t>防災　消火器詰替</t>
    <rPh sb="0" eb="2">
      <t>ボウサイ</t>
    </rPh>
    <rPh sb="3" eb="6">
      <t>ショウカキ</t>
    </rPh>
    <rPh sb="6" eb="7">
      <t>ツ</t>
    </rPh>
    <rPh sb="7" eb="8">
      <t>カ</t>
    </rPh>
    <phoneticPr fontId="2"/>
  </si>
  <si>
    <t>緑の保全助成金</t>
    <rPh sb="0" eb="1">
      <t>ミドリ</t>
    </rPh>
    <rPh sb="2" eb="3">
      <t>ホ</t>
    </rPh>
    <rPh sb="3" eb="4">
      <t>ゼン</t>
    </rPh>
    <rPh sb="4" eb="7">
      <t>ジョセイキン</t>
    </rPh>
    <phoneticPr fontId="2"/>
  </si>
  <si>
    <t>収　入　合　計</t>
    <rPh sb="0" eb="1">
      <t>オサム</t>
    </rPh>
    <rPh sb="2" eb="3">
      <t>イリ</t>
    </rPh>
    <rPh sb="4" eb="5">
      <t>ゴウ</t>
    </rPh>
    <rPh sb="6" eb="7">
      <t>ケイ</t>
    </rPh>
    <phoneticPr fontId="2"/>
  </si>
  <si>
    <t>支　出　の　部</t>
    <rPh sb="0" eb="1">
      <t>ササ</t>
    </rPh>
    <rPh sb="2" eb="3">
      <t>デ</t>
    </rPh>
    <rPh sb="6" eb="7">
      <t>ブ</t>
    </rPh>
    <phoneticPr fontId="2"/>
  </si>
  <si>
    <t>敬　老　会　費</t>
    <rPh sb="0" eb="1">
      <t>ケイ</t>
    </rPh>
    <rPh sb="2" eb="3">
      <t>ロウ</t>
    </rPh>
    <rPh sb="4" eb="5">
      <t>カイ</t>
    </rPh>
    <rPh sb="6" eb="7">
      <t>ヒ</t>
    </rPh>
    <phoneticPr fontId="2"/>
  </si>
  <si>
    <t>社会教育費</t>
    <rPh sb="0" eb="2">
      <t>シャカイ</t>
    </rPh>
    <rPh sb="2" eb="5">
      <t>キョウイクヒ</t>
    </rPh>
    <phoneticPr fontId="2"/>
  </si>
  <si>
    <t>保健衛生費</t>
    <rPh sb="0" eb="2">
      <t>ホケン</t>
    </rPh>
    <rPh sb="2" eb="5">
      <t>エイセイヒ</t>
    </rPh>
    <phoneticPr fontId="2"/>
  </si>
  <si>
    <t>会館維持費</t>
    <rPh sb="0" eb="2">
      <t>カイカン</t>
    </rPh>
    <rPh sb="2" eb="5">
      <t>イジヒ</t>
    </rPh>
    <phoneticPr fontId="2"/>
  </si>
  <si>
    <t>支 出 合 計</t>
    <rPh sb="0" eb="1">
      <t>ササ</t>
    </rPh>
    <rPh sb="2" eb="3">
      <t>デ</t>
    </rPh>
    <rPh sb="4" eb="5">
      <t>ゴウ</t>
    </rPh>
    <rPh sb="6" eb="7">
      <t>ケイ</t>
    </rPh>
    <phoneticPr fontId="2"/>
  </si>
  <si>
    <t>会館利用料(一般)</t>
    <rPh sb="0" eb="2">
      <t>カイカン</t>
    </rPh>
    <rPh sb="2" eb="5">
      <t>リヨウリョウ</t>
    </rPh>
    <rPh sb="6" eb="8">
      <t>イッパン</t>
    </rPh>
    <phoneticPr fontId="2"/>
  </si>
  <si>
    <t>会館利用料(臨時)</t>
    <rPh sb="0" eb="2">
      <t>カイカン</t>
    </rPh>
    <rPh sb="2" eb="5">
      <t>リヨウリョウ</t>
    </rPh>
    <rPh sb="6" eb="8">
      <t>リンジ</t>
    </rPh>
    <phoneticPr fontId="2"/>
  </si>
  <si>
    <t>町 会 分 担 金</t>
    <rPh sb="0" eb="1">
      <t>マチ</t>
    </rPh>
    <rPh sb="2" eb="3">
      <t>カイ</t>
    </rPh>
    <rPh sb="4" eb="5">
      <t>ブン</t>
    </rPh>
    <rPh sb="6" eb="7">
      <t>タン</t>
    </rPh>
    <rPh sb="8" eb="9">
      <t>カネ</t>
    </rPh>
    <phoneticPr fontId="2"/>
  </si>
  <si>
    <t>補 助 金 （市 ）</t>
    <rPh sb="0" eb="1">
      <t>タスク</t>
    </rPh>
    <rPh sb="2" eb="3">
      <t>スケ</t>
    </rPh>
    <rPh sb="4" eb="5">
      <t>カネ</t>
    </rPh>
    <rPh sb="7" eb="8">
      <t>シ</t>
    </rPh>
    <phoneticPr fontId="2"/>
  </si>
  <si>
    <t>雑　 収 　入</t>
    <rPh sb="0" eb="1">
      <t>ザツ</t>
    </rPh>
    <rPh sb="3" eb="4">
      <t>オサム</t>
    </rPh>
    <rPh sb="6" eb="7">
      <t>イリ</t>
    </rPh>
    <phoneticPr fontId="2"/>
  </si>
  <si>
    <t>支 　出 　の　 部</t>
    <rPh sb="0" eb="1">
      <t>ササ</t>
    </rPh>
    <rPh sb="3" eb="4">
      <t>デ</t>
    </rPh>
    <rPh sb="9" eb="10">
      <t>ブ</t>
    </rPh>
    <phoneticPr fontId="2"/>
  </si>
  <si>
    <t>水道･光熱費</t>
    <rPh sb="0" eb="2">
      <t>スイドウ</t>
    </rPh>
    <rPh sb="3" eb="6">
      <t>コウネツヒ</t>
    </rPh>
    <phoneticPr fontId="2"/>
  </si>
  <si>
    <t>電気料金(灯)</t>
    <rPh sb="0" eb="2">
      <t>デンキ</t>
    </rPh>
    <rPh sb="2" eb="4">
      <t>リョウキン</t>
    </rPh>
    <rPh sb="5" eb="6">
      <t>トウ</t>
    </rPh>
    <phoneticPr fontId="2"/>
  </si>
  <si>
    <t>電気料金(カ)</t>
    <rPh sb="0" eb="2">
      <t>デンキ</t>
    </rPh>
    <rPh sb="2" eb="4">
      <t>リョウキン</t>
    </rPh>
    <phoneticPr fontId="2"/>
  </si>
  <si>
    <t>ガ ス 料 金</t>
    <rPh sb="4" eb="5">
      <t>リョウ</t>
    </rPh>
    <rPh sb="6" eb="7">
      <t>キン</t>
    </rPh>
    <phoneticPr fontId="2"/>
  </si>
  <si>
    <t>水 道 料 金</t>
    <rPh sb="0" eb="1">
      <t>ミズ</t>
    </rPh>
    <rPh sb="2" eb="3">
      <t>ミチ</t>
    </rPh>
    <rPh sb="4" eb="5">
      <t>リョウ</t>
    </rPh>
    <rPh sb="6" eb="7">
      <t>カネ</t>
    </rPh>
    <phoneticPr fontId="2"/>
  </si>
  <si>
    <t>エイケン浄化槽点検</t>
    <rPh sb="4" eb="7">
      <t>ジョウカソウ</t>
    </rPh>
    <rPh sb="7" eb="9">
      <t>テンケン</t>
    </rPh>
    <phoneticPr fontId="2"/>
  </si>
  <si>
    <t>ダスキンモップ交替</t>
    <rPh sb="7" eb="9">
      <t>コウタイ</t>
    </rPh>
    <phoneticPr fontId="2"/>
  </si>
  <si>
    <t>修　理　費</t>
    <rPh sb="0" eb="1">
      <t>オサム</t>
    </rPh>
    <rPh sb="2" eb="3">
      <t>リ</t>
    </rPh>
    <rPh sb="4" eb="5">
      <t>ヒ</t>
    </rPh>
    <phoneticPr fontId="2"/>
  </si>
  <si>
    <t>雑      費</t>
    <rPh sb="0" eb="1">
      <t>ザツ</t>
    </rPh>
    <rPh sb="7" eb="8">
      <t>ヒ</t>
    </rPh>
    <phoneticPr fontId="2"/>
  </si>
  <si>
    <t>一般会計実績</t>
    <rPh sb="0" eb="2">
      <t>イッパン</t>
    </rPh>
    <rPh sb="2" eb="4">
      <t>カイケイ</t>
    </rPh>
    <rPh sb="4" eb="6">
      <t>ジッセキ</t>
    </rPh>
    <phoneticPr fontId="2"/>
  </si>
  <si>
    <t>会館会計実績</t>
    <rPh sb="0" eb="2">
      <t>カイカン</t>
    </rPh>
    <rPh sb="2" eb="4">
      <t>カイケイ</t>
    </rPh>
    <rPh sb="4" eb="6">
      <t>ジッセキ</t>
    </rPh>
    <phoneticPr fontId="2"/>
  </si>
  <si>
    <t>一般会計予算</t>
    <rPh sb="0" eb="2">
      <t>イッパン</t>
    </rPh>
    <rPh sb="2" eb="4">
      <t>カイケイ</t>
    </rPh>
    <rPh sb="4" eb="6">
      <t>ヨサン</t>
    </rPh>
    <phoneticPr fontId="2"/>
  </si>
  <si>
    <t>会館会計予算</t>
    <rPh sb="0" eb="2">
      <t>カイカン</t>
    </rPh>
    <rPh sb="2" eb="4">
      <t>カイケイ</t>
    </rPh>
    <rPh sb="4" eb="6">
      <t>ヨサン</t>
    </rPh>
    <phoneticPr fontId="2"/>
  </si>
  <si>
    <t>会館利用料</t>
    <rPh sb="0" eb="2">
      <t>カイカン</t>
    </rPh>
    <rPh sb="2" eb="5">
      <t>リヨウリョウ</t>
    </rPh>
    <phoneticPr fontId="2"/>
  </si>
  <si>
    <t>維 持  費</t>
    <rPh sb="0" eb="1">
      <t>ユイ</t>
    </rPh>
    <rPh sb="2" eb="3">
      <t>モチ</t>
    </rPh>
    <rPh sb="5" eb="6">
      <t>ヒ</t>
    </rPh>
    <phoneticPr fontId="2"/>
  </si>
  <si>
    <t>管　理　費</t>
    <rPh sb="0" eb="1">
      <t>カン</t>
    </rPh>
    <rPh sb="2" eb="3">
      <t>リ</t>
    </rPh>
    <rPh sb="4" eb="5">
      <t>ヒ</t>
    </rPh>
    <phoneticPr fontId="2"/>
  </si>
  <si>
    <t>地　　　代</t>
    <rPh sb="0" eb="1">
      <t>チ</t>
    </rPh>
    <rPh sb="4" eb="5">
      <t>ダイ</t>
    </rPh>
    <phoneticPr fontId="2"/>
  </si>
  <si>
    <t>備品購入費</t>
    <rPh sb="0" eb="2">
      <t>ビヒン</t>
    </rPh>
    <rPh sb="2" eb="4">
      <t>コウニュウ</t>
    </rPh>
    <rPh sb="4" eb="5">
      <t>ヒ</t>
    </rPh>
    <phoneticPr fontId="2"/>
  </si>
  <si>
    <t>町会分担金</t>
    <rPh sb="0" eb="2">
      <t>チョウカイ</t>
    </rPh>
    <rPh sb="2" eb="5">
      <t>ブンタンキン</t>
    </rPh>
    <phoneticPr fontId="2"/>
  </si>
  <si>
    <t>会館利用料</t>
    <rPh sb="0" eb="2">
      <t>カイカン</t>
    </rPh>
    <rPh sb="2" eb="4">
      <t>リヨウ</t>
    </rPh>
    <rPh sb="4" eb="5">
      <t>リョウ</t>
    </rPh>
    <phoneticPr fontId="2"/>
  </si>
  <si>
    <t>報酬は菅原分の増加を見込む</t>
    <rPh sb="0" eb="2">
      <t>ホウシュウ</t>
    </rPh>
    <rPh sb="3" eb="5">
      <t>スガハラ</t>
    </rPh>
    <rPh sb="5" eb="6">
      <t>ブン</t>
    </rPh>
    <rPh sb="7" eb="9">
      <t>ゾウカ</t>
    </rPh>
    <rPh sb="10" eb="12">
      <t>ミコ</t>
    </rPh>
    <phoneticPr fontId="2"/>
  </si>
  <si>
    <t>修理費は3万円見込む必要あり</t>
    <rPh sb="0" eb="3">
      <t>シュウリヒ</t>
    </rPh>
    <rPh sb="5" eb="7">
      <t>マンエン</t>
    </rPh>
    <rPh sb="7" eb="9">
      <t>ミコ</t>
    </rPh>
    <rPh sb="10" eb="12">
      <t>ヒツヨウ</t>
    </rPh>
    <phoneticPr fontId="2"/>
  </si>
  <si>
    <t>[B1:F30]</t>
    <phoneticPr fontId="2"/>
  </si>
  <si>
    <t>繰越金=収入－支出</t>
    <rPh sb="0" eb="2">
      <t>クリコシ</t>
    </rPh>
    <rPh sb="2" eb="3">
      <t>キン</t>
    </rPh>
    <rPh sb="4" eb="6">
      <t>シュウニュウ</t>
    </rPh>
    <rPh sb="7" eb="9">
      <t>シシュツ</t>
    </rPh>
    <phoneticPr fontId="2"/>
  </si>
  <si>
    <t>防犯灯経費ー補助</t>
    <rPh sb="0" eb="2">
      <t>ボウハン</t>
    </rPh>
    <rPh sb="2" eb="3">
      <t>トウ</t>
    </rPh>
    <rPh sb="3" eb="5">
      <t>ケイヒ</t>
    </rPh>
    <rPh sb="6" eb="8">
      <t>ホジョ</t>
    </rPh>
    <phoneticPr fontId="2"/>
  </si>
  <si>
    <t>繰　越　金</t>
    <rPh sb="0" eb="1">
      <t>クリ</t>
    </rPh>
    <rPh sb="2" eb="3">
      <t>コシ</t>
    </rPh>
    <rPh sb="4" eb="5">
      <t>キン</t>
    </rPh>
    <phoneticPr fontId="2"/>
  </si>
  <si>
    <t>増　　　減</t>
    <rPh sb="0" eb="1">
      <t>ゾウ</t>
    </rPh>
    <rPh sb="4" eb="5">
      <t>ゲン</t>
    </rPh>
    <phoneticPr fontId="2"/>
  </si>
  <si>
    <t>増    　減</t>
    <rPh sb="0" eb="1">
      <t>ゾウ</t>
    </rPh>
    <rPh sb="6" eb="7">
      <t>ゲン</t>
    </rPh>
    <phoneticPr fontId="2"/>
  </si>
  <si>
    <t>H18実績</t>
    <rPh sb="3" eb="5">
      <t>ジッセキ</t>
    </rPh>
    <phoneticPr fontId="2"/>
  </si>
  <si>
    <t>H18</t>
    <phoneticPr fontId="2"/>
  </si>
  <si>
    <t>H19案</t>
    <rPh sb="3" eb="4">
      <t>アン</t>
    </rPh>
    <phoneticPr fontId="2"/>
  </si>
  <si>
    <t>当年度と数年の動きを見て、本表で予算を作成する。</t>
    <rPh sb="0" eb="1">
      <t>トウ</t>
    </rPh>
    <rPh sb="1" eb="2">
      <t>ネン</t>
    </rPh>
    <rPh sb="2" eb="3">
      <t>ド</t>
    </rPh>
    <rPh sb="4" eb="6">
      <t>スウネン</t>
    </rPh>
    <rPh sb="7" eb="8">
      <t>ウゴ</t>
    </rPh>
    <rPh sb="10" eb="11">
      <t>ミ</t>
    </rPh>
    <rPh sb="13" eb="14">
      <t>ホン</t>
    </rPh>
    <rPh sb="14" eb="15">
      <t>ヒョウ</t>
    </rPh>
    <rPh sb="16" eb="18">
      <t>ヨサン</t>
    </rPh>
    <rPh sb="19" eb="21">
      <t>サクセイ</t>
    </rPh>
    <phoneticPr fontId="2"/>
  </si>
  <si>
    <t>実績は『当年度の町会会計表』から、コピーする（会館も同じ）。</t>
    <rPh sb="0" eb="2">
      <t>ジッセキ</t>
    </rPh>
    <rPh sb="4" eb="5">
      <t>トウ</t>
    </rPh>
    <rPh sb="5" eb="7">
      <t>ネンド</t>
    </rPh>
    <rPh sb="8" eb="10">
      <t>チョウカイ</t>
    </rPh>
    <rPh sb="10" eb="12">
      <t>カイケイ</t>
    </rPh>
    <rPh sb="12" eb="13">
      <t>ヒョウ</t>
    </rPh>
    <rPh sb="23" eb="25">
      <t>カイカン</t>
    </rPh>
    <rPh sb="26" eb="27">
      <t>オナ</t>
    </rPh>
    <phoneticPr fontId="2"/>
  </si>
  <si>
    <t>H18予算</t>
    <rPh sb="3" eb="5">
      <t>ヨサン</t>
    </rPh>
    <phoneticPr fontId="2"/>
  </si>
  <si>
    <t xml:space="preserve"> </t>
  </si>
  <si>
    <t>繰越金を除く</t>
    <rPh sb="0" eb="2">
      <t>クリコシ</t>
    </rPh>
    <rPh sb="2" eb="3">
      <t>キン</t>
    </rPh>
    <rPh sb="4" eb="5">
      <t>ノゾ</t>
    </rPh>
    <phoneticPr fontId="2"/>
  </si>
  <si>
    <t>(下記内訳参照)</t>
    <rPh sb="1" eb="3">
      <t>カキ</t>
    </rPh>
    <rPh sb="3" eb="5">
      <t>ウチワケ</t>
    </rPh>
    <rPh sb="5" eb="7">
      <t>サンショウ</t>
    </rPh>
    <phoneticPr fontId="2"/>
  </si>
  <si>
    <t>従前文章</t>
    <rPh sb="0" eb="2">
      <t>ジュウゼン</t>
    </rPh>
    <rPh sb="2" eb="4">
      <t>ブンショウ</t>
    </rPh>
    <phoneticPr fontId="2"/>
  </si>
  <si>
    <t>標記年度の一般会計及び会館会計を記載の通り報告致します。</t>
    <rPh sb="0" eb="2">
      <t>ヒョウキ</t>
    </rPh>
    <rPh sb="2" eb="4">
      <t>ネンド</t>
    </rPh>
    <rPh sb="5" eb="7">
      <t>イッパン</t>
    </rPh>
    <rPh sb="7" eb="9">
      <t>カイケイ</t>
    </rPh>
    <rPh sb="9" eb="10">
      <t>オヨ</t>
    </rPh>
    <rPh sb="11" eb="13">
      <t>カイカン</t>
    </rPh>
    <rPh sb="13" eb="15">
      <t>カイケイ</t>
    </rPh>
    <rPh sb="16" eb="18">
      <t>キサイ</t>
    </rPh>
    <rPh sb="19" eb="20">
      <t>トオ</t>
    </rPh>
    <rPh sb="21" eb="23">
      <t>ホウコク</t>
    </rPh>
    <rPh sb="23" eb="24">
      <t>イタ</t>
    </rPh>
    <phoneticPr fontId="2"/>
  </si>
  <si>
    <t>【B2:R41】</t>
    <phoneticPr fontId="2"/>
  </si>
  <si>
    <t>昨年は多く約30万円の差あり</t>
    <rPh sb="0" eb="2">
      <t>サクネン</t>
    </rPh>
    <rPh sb="3" eb="4">
      <t>オオ</t>
    </rPh>
    <rPh sb="5" eb="6">
      <t>ヤク</t>
    </rPh>
    <rPh sb="8" eb="10">
      <t>マンエン</t>
    </rPh>
    <rPh sb="11" eb="12">
      <t>サ</t>
    </rPh>
    <phoneticPr fontId="2"/>
  </si>
  <si>
    <t>校外、和楽会、運動会</t>
    <rPh sb="0" eb="2">
      <t>コウガイ</t>
    </rPh>
    <rPh sb="3" eb="5">
      <t>ワラク</t>
    </rPh>
    <rPh sb="5" eb="6">
      <t>カイ</t>
    </rPh>
    <rPh sb="7" eb="10">
      <t>ウンドウカイ</t>
    </rPh>
    <phoneticPr fontId="2"/>
  </si>
  <si>
    <t>氏子、学校など</t>
    <rPh sb="0" eb="2">
      <t>ウジコ</t>
    </rPh>
    <rPh sb="3" eb="5">
      <t>ガッコウ</t>
    </rPh>
    <phoneticPr fontId="2"/>
  </si>
  <si>
    <t>鳶安藤の塀修理含む</t>
    <rPh sb="0" eb="1">
      <t>トビ</t>
    </rPh>
    <rPh sb="1" eb="3">
      <t>アンドウ</t>
    </rPh>
    <rPh sb="4" eb="5">
      <t>ヘイ</t>
    </rPh>
    <rPh sb="5" eb="7">
      <t>シュウリ</t>
    </rPh>
    <rPh sb="7" eb="8">
      <t>フク</t>
    </rPh>
    <phoneticPr fontId="2"/>
  </si>
  <si>
    <t>消防団分担と詰め替え代</t>
    <rPh sb="0" eb="3">
      <t>ショウボウダン</t>
    </rPh>
    <rPh sb="3" eb="5">
      <t>ブンタン</t>
    </rPh>
    <rPh sb="6" eb="7">
      <t>ツ</t>
    </rPh>
    <rPh sb="8" eb="9">
      <t>カ</t>
    </rPh>
    <rPh sb="10" eb="11">
      <t>ダイ</t>
    </rPh>
    <phoneticPr fontId="2"/>
  </si>
  <si>
    <t>年３回のごみ袋と飲み物</t>
    <rPh sb="0" eb="1">
      <t>ネン</t>
    </rPh>
    <rPh sb="2" eb="3">
      <t>カイ</t>
    </rPh>
    <rPh sb="6" eb="7">
      <t>フクロ</t>
    </rPh>
    <rPh sb="8" eb="9">
      <t>ノ</t>
    </rPh>
    <rPh sb="10" eb="11">
      <t>モノ</t>
    </rPh>
    <phoneticPr fontId="2"/>
  </si>
  <si>
    <t>慶は含まず、香典のみ</t>
    <rPh sb="0" eb="1">
      <t>ケイ</t>
    </rPh>
    <rPh sb="2" eb="3">
      <t>フク</t>
    </rPh>
    <rPh sb="6" eb="8">
      <t>コウデン</t>
    </rPh>
    <phoneticPr fontId="2"/>
  </si>
  <si>
    <t>- 5 -</t>
    <phoneticPr fontId="2"/>
  </si>
  <si>
    <t>- 6 -</t>
    <phoneticPr fontId="2"/>
  </si>
  <si>
    <t>- 7 -</t>
    <phoneticPr fontId="2"/>
  </si>
  <si>
    <t>- 9 -</t>
    <phoneticPr fontId="2"/>
  </si>
  <si>
    <t>- 10 -</t>
    <phoneticPr fontId="2"/>
  </si>
  <si>
    <t>左　４</t>
    <rPh sb="0" eb="1">
      <t>ヒダリ</t>
    </rPh>
    <phoneticPr fontId="2"/>
  </si>
  <si>
    <t>右　１</t>
    <rPh sb="0" eb="1">
      <t>ミギ</t>
    </rPh>
    <phoneticPr fontId="2"/>
  </si>
  <si>
    <t>左　３．５</t>
    <rPh sb="0" eb="1">
      <t>ヒダリ</t>
    </rPh>
    <phoneticPr fontId="2"/>
  </si>
  <si>
    <t>右　１.５</t>
    <rPh sb="0" eb="1">
      <t>ミギ</t>
    </rPh>
    <phoneticPr fontId="2"/>
  </si>
  <si>
    <t>左　３.５</t>
    <rPh sb="0" eb="1">
      <t>ヒダリ</t>
    </rPh>
    <phoneticPr fontId="2"/>
  </si>
  <si>
    <t>左　２</t>
    <rPh sb="0" eb="1">
      <t>ヒダリ</t>
    </rPh>
    <phoneticPr fontId="2"/>
  </si>
  <si>
    <t>右　３</t>
    <rPh sb="0" eb="1">
      <t>ミギ</t>
    </rPh>
    <phoneticPr fontId="2"/>
  </si>
  <si>
    <t>一般</t>
    <rPh sb="0" eb="2">
      <t>イッパン</t>
    </rPh>
    <phoneticPr fontId="2"/>
  </si>
  <si>
    <t>統括</t>
    <rPh sb="0" eb="2">
      <t>トウカツ</t>
    </rPh>
    <phoneticPr fontId="2"/>
  </si>
  <si>
    <t>会館</t>
    <rPh sb="0" eb="2">
      <t>カイカン</t>
    </rPh>
    <phoneticPr fontId="2"/>
  </si>
  <si>
    <t>統　括　収　支</t>
    <rPh sb="0" eb="1">
      <t>オサム</t>
    </rPh>
    <rPh sb="2" eb="3">
      <t>クク</t>
    </rPh>
    <rPh sb="4" eb="5">
      <t>オサム</t>
    </rPh>
    <rPh sb="6" eb="7">
      <t>ササ</t>
    </rPh>
    <phoneticPr fontId="2"/>
  </si>
  <si>
    <t>会　館　会　計</t>
    <rPh sb="0" eb="1">
      <t>カイ</t>
    </rPh>
    <rPh sb="2" eb="3">
      <t>カン</t>
    </rPh>
    <rPh sb="4" eb="5">
      <t>カイ</t>
    </rPh>
    <rPh sb="6" eb="7">
      <t>ケイ</t>
    </rPh>
    <phoneticPr fontId="2"/>
  </si>
  <si>
    <t>Ｈ１９実績</t>
    <rPh sb="3" eb="5">
      <t>ジッセキ</t>
    </rPh>
    <phoneticPr fontId="2"/>
  </si>
  <si>
    <t>Ｈ１９</t>
    <phoneticPr fontId="2"/>
  </si>
  <si>
    <t>H19実績</t>
    <rPh sb="3" eb="5">
      <t>ジッセキ</t>
    </rPh>
    <phoneticPr fontId="2"/>
  </si>
  <si>
    <t>H20案</t>
  </si>
  <si>
    <t>H20案</t>
    <rPh sb="3" eb="4">
      <t>アン</t>
    </rPh>
    <phoneticPr fontId="2"/>
  </si>
  <si>
    <t>繰　越　金</t>
  </si>
  <si>
    <t>収入の部合計</t>
  </si>
  <si>
    <t>支 出 合 計</t>
  </si>
  <si>
    <t>斜面工事費</t>
    <rPh sb="0" eb="2">
      <t>シャメン</t>
    </rPh>
    <rPh sb="2" eb="5">
      <t>コウジヒ</t>
    </rPh>
    <phoneticPr fontId="2"/>
  </si>
  <si>
    <t xml:space="preserve">           平 成 20 年 度　　会 計 実 績 統 括</t>
    <rPh sb="11" eb="12">
      <t>ヒラ</t>
    </rPh>
    <rPh sb="13" eb="14">
      <t>シゲル</t>
    </rPh>
    <rPh sb="18" eb="19">
      <t>トシ</t>
    </rPh>
    <rPh sb="20" eb="21">
      <t>ド</t>
    </rPh>
    <rPh sb="23" eb="24">
      <t>カイ</t>
    </rPh>
    <rPh sb="25" eb="26">
      <t>ケイ</t>
    </rPh>
    <rPh sb="27" eb="28">
      <t>ジツ</t>
    </rPh>
    <rPh sb="29" eb="30">
      <t>ツムギ</t>
    </rPh>
    <rPh sb="31" eb="32">
      <t>オサム</t>
    </rPh>
    <rPh sb="33" eb="34">
      <t>クク</t>
    </rPh>
    <phoneticPr fontId="2"/>
  </si>
  <si>
    <t>平 成 20年 度　　一 般 会 計 報 告</t>
    <rPh sb="0" eb="1">
      <t>ヒラ</t>
    </rPh>
    <rPh sb="2" eb="3">
      <t>シゲル</t>
    </rPh>
    <rPh sb="6" eb="7">
      <t>トシ</t>
    </rPh>
    <rPh sb="8" eb="9">
      <t>ド</t>
    </rPh>
    <rPh sb="11" eb="12">
      <t>イチ</t>
    </rPh>
    <rPh sb="13" eb="14">
      <t>パン</t>
    </rPh>
    <rPh sb="15" eb="16">
      <t>カイ</t>
    </rPh>
    <rPh sb="17" eb="18">
      <t>ケイ</t>
    </rPh>
    <rPh sb="19" eb="20">
      <t>ホウ</t>
    </rPh>
    <rPh sb="21" eb="22">
      <t>コク</t>
    </rPh>
    <phoneticPr fontId="2"/>
  </si>
  <si>
    <t>平成２1年3月31日現在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2"/>
  </si>
  <si>
    <t>H20実績</t>
    <rPh sb="3" eb="5">
      <t>ジッセキ</t>
    </rPh>
    <phoneticPr fontId="2"/>
  </si>
  <si>
    <t>Ｈ２０実績</t>
    <rPh sb="3" eb="5">
      <t>ジッセキ</t>
    </rPh>
    <phoneticPr fontId="2"/>
  </si>
  <si>
    <t>平 成 ２０ 年 度　　会 館 会 計 報 告</t>
    <rPh sb="0" eb="1">
      <t>ヒラ</t>
    </rPh>
    <rPh sb="2" eb="3">
      <t>シゲル</t>
    </rPh>
    <rPh sb="7" eb="8">
      <t>トシ</t>
    </rPh>
    <rPh sb="9" eb="10">
      <t>ド</t>
    </rPh>
    <rPh sb="12" eb="13">
      <t>カイ</t>
    </rPh>
    <rPh sb="14" eb="15">
      <t>カン</t>
    </rPh>
    <rPh sb="16" eb="17">
      <t>カイ</t>
    </rPh>
    <rPh sb="18" eb="19">
      <t>ケイ</t>
    </rPh>
    <rPh sb="20" eb="21">
      <t>ホウ</t>
    </rPh>
    <rPh sb="22" eb="23">
      <t>コク</t>
    </rPh>
    <phoneticPr fontId="2"/>
  </si>
  <si>
    <t>Ｈ２０</t>
    <phoneticPr fontId="2"/>
  </si>
  <si>
    <t>平 成 ２１ 年 度　一 般 会 計 予 算　(案)</t>
    <rPh sb="0" eb="1">
      <t>ヒラ</t>
    </rPh>
    <rPh sb="2" eb="3">
      <t>シゲル</t>
    </rPh>
    <rPh sb="7" eb="8">
      <t>トシ</t>
    </rPh>
    <rPh sb="9" eb="10">
      <t>ド</t>
    </rPh>
    <rPh sb="11" eb="12">
      <t>イチ</t>
    </rPh>
    <rPh sb="13" eb="14">
      <t>パン</t>
    </rPh>
    <rPh sb="15" eb="16">
      <t>カイ</t>
    </rPh>
    <rPh sb="17" eb="18">
      <t>ケイ</t>
    </rPh>
    <rPh sb="19" eb="20">
      <t>ヨ</t>
    </rPh>
    <rPh sb="21" eb="22">
      <t>ザン</t>
    </rPh>
    <rPh sb="24" eb="25">
      <t>アン</t>
    </rPh>
    <phoneticPr fontId="2"/>
  </si>
  <si>
    <t>平 成 ２１ 年 度　　会 館 会 計 予 算 （案）</t>
    <rPh sb="0" eb="1">
      <t>ヒラ</t>
    </rPh>
    <rPh sb="2" eb="3">
      <t>シゲル</t>
    </rPh>
    <rPh sb="7" eb="8">
      <t>トシ</t>
    </rPh>
    <rPh sb="9" eb="10">
      <t>ド</t>
    </rPh>
    <rPh sb="12" eb="13">
      <t>カイ</t>
    </rPh>
    <rPh sb="14" eb="15">
      <t>カン</t>
    </rPh>
    <rPh sb="16" eb="17">
      <t>カイ</t>
    </rPh>
    <rPh sb="18" eb="19">
      <t>ケイ</t>
    </rPh>
    <rPh sb="20" eb="21">
      <t>ヨ</t>
    </rPh>
    <rPh sb="22" eb="23">
      <t>ザン</t>
    </rPh>
    <rPh sb="25" eb="26">
      <t>アン</t>
    </rPh>
    <phoneticPr fontId="2"/>
  </si>
  <si>
    <t>△971,580</t>
    <phoneticPr fontId="2"/>
  </si>
  <si>
    <t>H２１案</t>
    <rPh sb="3" eb="4">
      <t>アン</t>
    </rPh>
    <phoneticPr fontId="2"/>
  </si>
  <si>
    <t>H21案</t>
    <rPh sb="3" eb="4">
      <t>アン</t>
    </rPh>
    <phoneticPr fontId="2"/>
  </si>
  <si>
    <t>　　　平 成21年 度　　会 計 予 算 (案) 統 括</t>
    <rPh sb="3" eb="4">
      <t>ヒラ</t>
    </rPh>
    <rPh sb="5" eb="6">
      <t>シゲル</t>
    </rPh>
    <rPh sb="8" eb="9">
      <t>トシ</t>
    </rPh>
    <rPh sb="10" eb="11">
      <t>ド</t>
    </rPh>
    <rPh sb="13" eb="14">
      <t>カイ</t>
    </rPh>
    <rPh sb="15" eb="16">
      <t>ケイ</t>
    </rPh>
    <rPh sb="17" eb="18">
      <t>ヨ</t>
    </rPh>
    <rPh sb="19" eb="20">
      <t>ザン</t>
    </rPh>
    <rPh sb="22" eb="23">
      <t>アン</t>
    </rPh>
    <rPh sb="25" eb="26">
      <t>オサム</t>
    </rPh>
    <rPh sb="27" eb="28">
      <t>クク</t>
    </rPh>
    <phoneticPr fontId="2"/>
  </si>
</sst>
</file>

<file path=xl/styles.xml><?xml version="1.0" encoding="utf-8"?>
<styleSheet xmlns="http://schemas.openxmlformats.org/spreadsheetml/2006/main">
  <numFmts count="3">
    <numFmt numFmtId="176" formatCode="#,##0;&quot;△ &quot;#,##0"/>
    <numFmt numFmtId="177" formatCode="#,##0_);[Red]\(#,##0\)"/>
    <numFmt numFmtId="178" formatCode="#,##0_ 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10"/>
      <name val="ＭＳ Ｐ明朝"/>
      <family val="1"/>
      <charset val="128"/>
    </font>
    <font>
      <sz val="11"/>
      <color indexed="12"/>
      <name val="ＭＳ Ｐ明朝"/>
      <family val="1"/>
      <charset val="128"/>
    </font>
    <font>
      <u/>
      <sz val="11"/>
      <name val="ＭＳ Ｐ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14"/>
      <name val="HGS創英角ﾎﾟｯﾌﾟ体"/>
      <family val="3"/>
      <charset val="128"/>
    </font>
    <font>
      <sz val="11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14"/>
      <color indexed="18"/>
      <name val="HGS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7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38" fontId="11" fillId="0" borderId="1" xfId="1" applyFont="1" applyBorder="1">
      <alignment vertical="center"/>
    </xf>
    <xf numFmtId="176" fontId="11" fillId="0" borderId="1" xfId="0" applyNumberFormat="1" applyFont="1" applyBorder="1">
      <alignment vertical="center"/>
    </xf>
    <xf numFmtId="176" fontId="11" fillId="0" borderId="1" xfId="1" applyNumberFormat="1" applyFont="1" applyBorder="1">
      <alignment vertical="center"/>
    </xf>
    <xf numFmtId="176" fontId="3" fillId="0" borderId="0" xfId="0" applyNumberFormat="1" applyFont="1">
      <alignment vertical="center"/>
    </xf>
    <xf numFmtId="38" fontId="3" fillId="0" borderId="0" xfId="0" applyNumberFormat="1" applyFont="1">
      <alignment vertical="center"/>
    </xf>
    <xf numFmtId="9" fontId="0" fillId="0" borderId="2" xfId="0" applyNumberForma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1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6" fontId="11" fillId="0" borderId="5" xfId="0" applyNumberFormat="1" applyFont="1" applyBorder="1">
      <alignment vertical="center"/>
    </xf>
    <xf numFmtId="0" fontId="1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9" fillId="0" borderId="6" xfId="0" applyFont="1" applyBorder="1" applyAlignment="1">
      <alignment horizontal="center" vertical="center"/>
    </xf>
    <xf numFmtId="176" fontId="11" fillId="0" borderId="6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15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176" fontId="3" fillId="0" borderId="7" xfId="0" applyNumberFormat="1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0" fontId="1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6" fontId="3" fillId="0" borderId="9" xfId="0" applyNumberFormat="1" applyFont="1" applyBorder="1">
      <alignment vertical="center"/>
    </xf>
    <xf numFmtId="0" fontId="16" fillId="0" borderId="0" xfId="0" applyFont="1">
      <alignment vertical="center"/>
    </xf>
    <xf numFmtId="38" fontId="3" fillId="0" borderId="0" xfId="1" applyFont="1">
      <alignment vertical="center"/>
    </xf>
    <xf numFmtId="0" fontId="18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8" fontId="3" fillId="0" borderId="1" xfId="1" applyFont="1" applyBorder="1">
      <alignment vertical="center"/>
    </xf>
    <xf numFmtId="38" fontId="3" fillId="0" borderId="7" xfId="1" applyFont="1" applyBorder="1">
      <alignment vertical="center"/>
    </xf>
    <xf numFmtId="38" fontId="3" fillId="0" borderId="8" xfId="1" applyFont="1" applyBorder="1">
      <alignment vertical="center"/>
    </xf>
    <xf numFmtId="38" fontId="3" fillId="0" borderId="9" xfId="1" applyFont="1" applyBorder="1">
      <alignment vertical="center"/>
    </xf>
    <xf numFmtId="0" fontId="17" fillId="0" borderId="9" xfId="0" applyFont="1" applyBorder="1" applyAlignment="1">
      <alignment horizontal="center" vertical="center"/>
    </xf>
    <xf numFmtId="38" fontId="3" fillId="0" borderId="4" xfId="1" applyFont="1" applyBorder="1">
      <alignment vertical="center"/>
    </xf>
    <xf numFmtId="38" fontId="3" fillId="0" borderId="12" xfId="1" applyFont="1" applyBorder="1">
      <alignment vertical="center"/>
    </xf>
    <xf numFmtId="38" fontId="3" fillId="0" borderId="13" xfId="1" applyFont="1" applyBorder="1">
      <alignment vertical="center"/>
    </xf>
    <xf numFmtId="176" fontId="3" fillId="0" borderId="0" xfId="0" applyNumberFormat="1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76" fontId="11" fillId="0" borderId="14" xfId="0" applyNumberFormat="1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38" fontId="11" fillId="0" borderId="2" xfId="1" applyFont="1" applyBorder="1">
      <alignment vertical="center"/>
    </xf>
    <xf numFmtId="38" fontId="11" fillId="0" borderId="14" xfId="1" applyFont="1" applyBorder="1">
      <alignment vertical="center"/>
    </xf>
    <xf numFmtId="176" fontId="11" fillId="0" borderId="2" xfId="1" applyNumberFormat="1" applyFont="1" applyBorder="1">
      <alignment vertical="center"/>
    </xf>
    <xf numFmtId="176" fontId="11" fillId="0" borderId="14" xfId="1" applyNumberFormat="1" applyFont="1" applyBorder="1">
      <alignment vertical="center"/>
    </xf>
    <xf numFmtId="38" fontId="3" fillId="0" borderId="1" xfId="0" applyNumberFormat="1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176" fontId="16" fillId="0" borderId="1" xfId="0" applyNumberFormat="1" applyFont="1" applyBorder="1">
      <alignment vertical="center"/>
    </xf>
    <xf numFmtId="176" fontId="3" fillId="0" borderId="13" xfId="0" applyNumberFormat="1" applyFont="1" applyBorder="1">
      <alignment vertical="center"/>
    </xf>
    <xf numFmtId="176" fontId="3" fillId="0" borderId="12" xfId="0" applyNumberFormat="1" applyFont="1" applyBorder="1">
      <alignment vertical="center"/>
    </xf>
    <xf numFmtId="0" fontId="0" fillId="0" borderId="0" xfId="0" applyFill="1" applyBorder="1" applyAlignment="1">
      <alignment horizontal="center"/>
    </xf>
    <xf numFmtId="0" fontId="9" fillId="0" borderId="0" xfId="0" quotePrefix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76" fontId="11" fillId="0" borderId="0" xfId="0" applyNumberFormat="1" applyFont="1" applyBorder="1">
      <alignment vertical="center"/>
    </xf>
    <xf numFmtId="0" fontId="3" fillId="0" borderId="11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21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3" fillId="0" borderId="7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17" fillId="0" borderId="7" xfId="0" applyNumberFormat="1" applyFont="1" applyBorder="1" applyAlignment="1">
      <alignment horizontal="center" vertical="center"/>
    </xf>
    <xf numFmtId="177" fontId="17" fillId="0" borderId="12" xfId="0" applyNumberFormat="1" applyFont="1" applyBorder="1" applyAlignment="1">
      <alignment horizontal="center" vertical="center"/>
    </xf>
    <xf numFmtId="177" fontId="3" fillId="0" borderId="22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17" fillId="0" borderId="8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19" xfId="0" applyFont="1" applyBorder="1" applyAlignment="1">
      <alignment vertical="center" textRotation="255"/>
    </xf>
    <xf numFmtId="0" fontId="3" fillId="0" borderId="15" xfId="0" applyFont="1" applyBorder="1" applyAlignment="1">
      <alignment horizontal="left" vertical="center"/>
    </xf>
    <xf numFmtId="176" fontId="11" fillId="0" borderId="3" xfId="0" applyNumberFormat="1" applyFont="1" applyBorder="1">
      <alignment vertical="center"/>
    </xf>
    <xf numFmtId="176" fontId="11" fillId="0" borderId="6" xfId="0" applyNumberFormat="1" applyFont="1" applyBorder="1" applyAlignment="1">
      <alignment horizontal="right" vertical="center"/>
    </xf>
    <xf numFmtId="178" fontId="6" fillId="0" borderId="15" xfId="0" applyNumberFormat="1" applyFont="1" applyBorder="1" applyAlignment="1">
      <alignment horizontal="center" vertical="center"/>
    </xf>
    <xf numFmtId="178" fontId="3" fillId="0" borderId="15" xfId="0" applyNumberFormat="1" applyFont="1" applyBorder="1" applyAlignment="1">
      <alignment horizontal="center" vertical="center"/>
    </xf>
    <xf numFmtId="178" fontId="3" fillId="0" borderId="21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8" fontId="17" fillId="0" borderId="8" xfId="0" applyNumberFormat="1" applyFont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3" fillId="0" borderId="0" xfId="0" applyNumberFormat="1" applyFo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textRotation="255"/>
    </xf>
    <xf numFmtId="0" fontId="3" fillId="0" borderId="15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17</xdr:row>
      <xdr:rowOff>66675</xdr:rowOff>
    </xdr:from>
    <xdr:to>
      <xdr:col>4</xdr:col>
      <xdr:colOff>1352550</xdr:colOff>
      <xdr:row>17</xdr:row>
      <xdr:rowOff>85725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71475" y="6543675"/>
          <a:ext cx="5591175" cy="19050"/>
        </a:xfrm>
        <a:prstGeom prst="line">
          <a:avLst/>
        </a:prstGeom>
        <a:noFill/>
        <a:ln w="76200" cmpd="tri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15</xdr:row>
      <xdr:rowOff>0</xdr:rowOff>
    </xdr:from>
    <xdr:to>
      <xdr:col>4</xdr:col>
      <xdr:colOff>952500</xdr:colOff>
      <xdr:row>15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143250" y="5715000"/>
          <a:ext cx="2419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16</xdr:row>
      <xdr:rowOff>0</xdr:rowOff>
    </xdr:from>
    <xdr:to>
      <xdr:col>3</xdr:col>
      <xdr:colOff>19050</xdr:colOff>
      <xdr:row>16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152775" y="6191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1466850</xdr:colOff>
      <xdr:row>16</xdr:row>
      <xdr:rowOff>0</xdr:rowOff>
    </xdr:from>
    <xdr:to>
      <xdr:col>4</xdr:col>
      <xdr:colOff>1000125</xdr:colOff>
      <xdr:row>16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124200" y="6191250"/>
          <a:ext cx="2486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962025</xdr:colOff>
      <xdr:row>11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3133725" y="400050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0</xdr:rowOff>
    </xdr:from>
    <xdr:to>
      <xdr:col>4</xdr:col>
      <xdr:colOff>981075</xdr:colOff>
      <xdr:row>10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143250" y="3524250"/>
          <a:ext cx="2447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12</xdr:row>
      <xdr:rowOff>0</xdr:rowOff>
    </xdr:from>
    <xdr:to>
      <xdr:col>4</xdr:col>
      <xdr:colOff>971550</xdr:colOff>
      <xdr:row>12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3143250" y="447675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30707;&#20117;/&#12487;&#12473;&#12463;&#12488;&#12483;&#12503;/&#65320;&#65297;&#65305;&#24180;&#24230;&#32207;&#20250;&#38306;&#20418;/H&#65297;&#65305;&#24180;&#24230;,&#32207;&#20250;&#36039;&#26009;/Documents%20and%20Settings/Pc&#12288;User/My%20Documents/&#30010;&#20250;/H17&#24180;&#24230;&#20107;&#26989;&amp;&#29677;&#38263;&#20250;/H17&#32207;&#20250;H18.4.16/&#9733;H17&#30010;&#20250;&#20250;&#35336;&#12539;&#20250;&#39208;&#20250;&#35336;-&#26376;&#27425;&#22577;&#2157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一般会計月次"/>
      <sheetName val="会館会計月次"/>
      <sheetName val="一般書き込み表"/>
      <sheetName val="会館書き込み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48"/>
  <sheetViews>
    <sheetView topLeftCell="C1" zoomScale="85" workbookViewId="0">
      <selection activeCell="G5" sqref="G5"/>
    </sheetView>
  </sheetViews>
  <sheetFormatPr defaultRowHeight="13.5"/>
  <cols>
    <col min="1" max="1" width="3.5" style="1" customWidth="1"/>
    <col min="2" max="2" width="3.375" style="1" customWidth="1"/>
    <col min="3" max="3" width="1.375" style="1" customWidth="1"/>
    <col min="4" max="4" width="14" style="1" customWidth="1"/>
    <col min="5" max="11" width="10" style="1" customWidth="1"/>
    <col min="12" max="12" width="3.125" style="1" customWidth="1"/>
    <col min="13" max="13" width="3.375" style="1" customWidth="1"/>
    <col min="14" max="14" width="1.375" style="1" customWidth="1"/>
    <col min="15" max="15" width="14" style="1" customWidth="1"/>
    <col min="16" max="22" width="9.5" style="1" customWidth="1"/>
    <col min="23" max="23" width="3.375" style="1" customWidth="1"/>
    <col min="24" max="16384" width="9" style="1"/>
  </cols>
  <sheetData>
    <row r="2" spans="1:26" ht="17.25">
      <c r="A2" s="148"/>
      <c r="C2" s="42"/>
      <c r="D2" s="42" t="s">
        <v>116</v>
      </c>
      <c r="E2" s="42"/>
      <c r="F2" s="1" t="s">
        <v>139</v>
      </c>
      <c r="N2" s="54">
        <f>[1]一般会計月次!I2</f>
        <v>0</v>
      </c>
      <c r="O2" s="54" t="s">
        <v>117</v>
      </c>
      <c r="P2" s="54"/>
    </row>
    <row r="3" spans="1:26">
      <c r="A3" s="148"/>
    </row>
    <row r="4" spans="1:26" ht="13.5" customHeight="1">
      <c r="B4" s="143" t="s">
        <v>87</v>
      </c>
      <c r="C4" s="139"/>
      <c r="D4" s="149"/>
      <c r="E4" s="81" t="s">
        <v>135</v>
      </c>
      <c r="F4" s="6" t="s">
        <v>173</v>
      </c>
      <c r="G4" s="6" t="s">
        <v>183</v>
      </c>
      <c r="H4" s="6"/>
      <c r="I4" s="6"/>
      <c r="J4" s="6"/>
      <c r="K4" s="6"/>
      <c r="M4" s="143" t="s">
        <v>87</v>
      </c>
      <c r="N4" s="138"/>
      <c r="O4" s="139"/>
      <c r="P4" s="6" t="s">
        <v>135</v>
      </c>
      <c r="Q4" s="6" t="s">
        <v>171</v>
      </c>
      <c r="R4" s="6" t="s">
        <v>184</v>
      </c>
      <c r="S4" s="6"/>
      <c r="T4" s="6"/>
      <c r="U4" s="6"/>
      <c r="V4" s="6"/>
    </row>
    <row r="5" spans="1:26">
      <c r="B5" s="144"/>
      <c r="C5" s="125" t="s">
        <v>3</v>
      </c>
      <c r="D5" s="126"/>
      <c r="E5" s="43">
        <v>3700842</v>
      </c>
      <c r="F5" s="43">
        <v>3917057</v>
      </c>
      <c r="G5" s="43">
        <v>4202612</v>
      </c>
      <c r="H5" s="43"/>
      <c r="I5" s="43"/>
      <c r="J5" s="43"/>
      <c r="K5" s="43"/>
      <c r="M5" s="144"/>
      <c r="N5" s="132" t="s">
        <v>3</v>
      </c>
      <c r="O5" s="130"/>
      <c r="P5" s="43">
        <v>261466</v>
      </c>
      <c r="Q5" s="62">
        <v>362775</v>
      </c>
      <c r="R5" s="62">
        <v>508471</v>
      </c>
      <c r="S5" s="62"/>
      <c r="T5" s="62"/>
      <c r="U5" s="62"/>
      <c r="V5" s="62"/>
    </row>
    <row r="6" spans="1:26" ht="13.5" customHeight="1">
      <c r="B6" s="144"/>
      <c r="C6" s="130" t="s">
        <v>88</v>
      </c>
      <c r="D6" s="131"/>
      <c r="E6" s="43">
        <v>1358600</v>
      </c>
      <c r="F6" s="43">
        <v>1362400</v>
      </c>
      <c r="G6" s="43">
        <v>1492000</v>
      </c>
      <c r="H6" s="43"/>
      <c r="I6" s="43"/>
      <c r="J6" s="43"/>
      <c r="K6" s="43"/>
      <c r="M6" s="144"/>
      <c r="N6" s="133" t="s">
        <v>101</v>
      </c>
      <c r="O6" s="134"/>
      <c r="P6" s="43">
        <v>289300</v>
      </c>
      <c r="Q6" s="62">
        <v>337000</v>
      </c>
      <c r="R6" s="62">
        <v>279300</v>
      </c>
      <c r="S6" s="62"/>
      <c r="T6" s="62"/>
      <c r="U6" s="62"/>
      <c r="V6" s="62"/>
    </row>
    <row r="7" spans="1:26">
      <c r="A7"/>
      <c r="B7" s="144"/>
      <c r="C7" s="133" t="s">
        <v>89</v>
      </c>
      <c r="D7" s="150"/>
      <c r="E7" s="43">
        <v>1114061</v>
      </c>
      <c r="F7" s="43">
        <f>F8+F9+F10+F11+F12+F13+F14+F15+F16</f>
        <v>1190934</v>
      </c>
      <c r="G7" s="43">
        <v>1253187</v>
      </c>
      <c r="H7" s="43"/>
      <c r="I7" s="43"/>
      <c r="J7" s="43"/>
      <c r="K7" s="43"/>
      <c r="M7" s="144"/>
      <c r="N7" s="133" t="s">
        <v>102</v>
      </c>
      <c r="O7" s="134"/>
      <c r="P7" s="43">
        <v>14445</v>
      </c>
      <c r="Q7" s="62"/>
      <c r="R7" s="62"/>
      <c r="S7" s="62"/>
      <c r="T7" s="62"/>
      <c r="U7" s="62"/>
      <c r="V7" s="62"/>
    </row>
    <row r="8" spans="1:26">
      <c r="A8"/>
      <c r="B8" s="144"/>
      <c r="C8" s="44"/>
      <c r="D8" s="45" t="s">
        <v>6</v>
      </c>
      <c r="E8" s="46">
        <v>108410</v>
      </c>
      <c r="F8" s="46">
        <v>106930</v>
      </c>
      <c r="G8" s="46">
        <v>113590</v>
      </c>
      <c r="H8" s="46"/>
      <c r="I8" s="46"/>
      <c r="J8" s="46"/>
      <c r="K8" s="46"/>
      <c r="M8" s="144"/>
      <c r="N8" s="132" t="s">
        <v>103</v>
      </c>
      <c r="O8" s="130"/>
      <c r="P8" s="43">
        <v>60000</v>
      </c>
      <c r="Q8" s="62">
        <v>60000</v>
      </c>
      <c r="R8" s="62">
        <v>100000</v>
      </c>
      <c r="S8" s="62"/>
      <c r="T8" s="62"/>
      <c r="U8" s="62"/>
      <c r="V8" s="62"/>
    </row>
    <row r="9" spans="1:26">
      <c r="A9"/>
      <c r="B9" s="144"/>
      <c r="C9" s="44"/>
      <c r="D9" s="47" t="s">
        <v>90</v>
      </c>
      <c r="E9" s="48">
        <v>520200</v>
      </c>
      <c r="F9" s="48">
        <v>658622</v>
      </c>
      <c r="G9" s="48">
        <v>712892</v>
      </c>
      <c r="H9" s="48"/>
      <c r="I9" s="48"/>
      <c r="J9" s="48"/>
      <c r="K9" s="48"/>
      <c r="M9" s="144"/>
      <c r="N9" s="132" t="s">
        <v>104</v>
      </c>
      <c r="O9" s="130"/>
      <c r="P9" s="43">
        <v>43324</v>
      </c>
      <c r="Q9" s="62">
        <v>33988</v>
      </c>
      <c r="R9" s="62">
        <v>33988</v>
      </c>
      <c r="S9" s="62"/>
      <c r="T9" s="62"/>
      <c r="U9" s="62"/>
      <c r="V9" s="62"/>
    </row>
    <row r="10" spans="1:26">
      <c r="A10"/>
      <c r="B10" s="144"/>
      <c r="C10" s="44"/>
      <c r="D10" s="47" t="s">
        <v>7</v>
      </c>
      <c r="E10" s="48">
        <v>320000</v>
      </c>
      <c r="F10" s="48">
        <v>332000</v>
      </c>
      <c r="G10" s="48">
        <v>342000</v>
      </c>
      <c r="H10" s="48"/>
      <c r="I10" s="48"/>
      <c r="J10" s="48"/>
      <c r="K10" s="48"/>
      <c r="M10" s="144"/>
      <c r="N10" s="133" t="s">
        <v>105</v>
      </c>
      <c r="O10" s="134"/>
      <c r="P10" s="43">
        <v>132</v>
      </c>
      <c r="Q10" s="62">
        <v>5884</v>
      </c>
      <c r="R10" s="62">
        <v>5656</v>
      </c>
      <c r="S10" s="62"/>
      <c r="T10" s="62"/>
      <c r="U10" s="62"/>
      <c r="V10" s="62"/>
    </row>
    <row r="11" spans="1:26">
      <c r="A11"/>
      <c r="B11" s="144"/>
      <c r="C11" s="44"/>
      <c r="D11" s="47" t="s">
        <v>91</v>
      </c>
      <c r="E11" s="48">
        <v>4010</v>
      </c>
      <c r="F11" s="48">
        <v>3545</v>
      </c>
      <c r="G11" s="48">
        <v>3775</v>
      </c>
      <c r="H11" s="48"/>
      <c r="I11" s="48"/>
      <c r="J11" s="48"/>
      <c r="K11" s="48"/>
      <c r="M11" s="144"/>
      <c r="N11" s="133"/>
      <c r="O11" s="134"/>
      <c r="P11" s="43">
        <v>0</v>
      </c>
      <c r="Q11" s="62"/>
      <c r="R11" s="62"/>
      <c r="S11" s="62"/>
      <c r="T11" s="62"/>
      <c r="U11" s="62"/>
      <c r="V11" s="62"/>
    </row>
    <row r="12" spans="1:26">
      <c r="A12"/>
      <c r="B12" s="144"/>
      <c r="C12" s="44"/>
      <c r="D12" s="49" t="s">
        <v>8</v>
      </c>
      <c r="E12" s="48">
        <v>92017</v>
      </c>
      <c r="F12" s="48">
        <v>87337</v>
      </c>
      <c r="G12" s="48">
        <v>78430</v>
      </c>
      <c r="H12" s="48"/>
      <c r="I12" s="48"/>
      <c r="J12" s="48"/>
      <c r="K12" s="48"/>
      <c r="M12" s="145"/>
      <c r="N12" s="132" t="s">
        <v>94</v>
      </c>
      <c r="O12" s="130"/>
      <c r="P12" s="43">
        <v>668667</v>
      </c>
      <c r="Q12" s="62">
        <f>SUM(Q5:Q11)</f>
        <v>799647</v>
      </c>
      <c r="R12" s="62">
        <v>927415</v>
      </c>
      <c r="S12" s="62"/>
      <c r="T12" s="62"/>
      <c r="U12" s="62"/>
      <c r="V12" s="62"/>
    </row>
    <row r="13" spans="1:26">
      <c r="A13"/>
      <c r="B13" s="144"/>
      <c r="C13" s="44"/>
      <c r="D13" s="49" t="s">
        <v>92</v>
      </c>
      <c r="E13" s="48">
        <v>23600</v>
      </c>
      <c r="F13" s="48"/>
      <c r="G13" s="48"/>
      <c r="H13" s="48"/>
      <c r="I13" s="48"/>
      <c r="J13" s="48"/>
      <c r="K13" s="48"/>
      <c r="L13"/>
      <c r="M13"/>
      <c r="N13"/>
      <c r="O13" s="1" t="s">
        <v>142</v>
      </c>
      <c r="P13" s="22">
        <f>SUM(P6:P11)</f>
        <v>407201</v>
      </c>
      <c r="Q13" s="22"/>
      <c r="R13" s="22"/>
      <c r="S13" s="22"/>
      <c r="T13" s="22"/>
      <c r="U13" s="22"/>
      <c r="V13" s="22"/>
    </row>
    <row r="14" spans="1:26">
      <c r="A14"/>
      <c r="B14" s="144"/>
      <c r="C14" s="44"/>
      <c r="D14" s="49" t="s">
        <v>93</v>
      </c>
      <c r="E14" s="48">
        <v>2500</v>
      </c>
      <c r="F14" s="48">
        <v>2500</v>
      </c>
      <c r="G14" s="48">
        <v>2500</v>
      </c>
      <c r="H14" s="48"/>
      <c r="I14" s="48"/>
      <c r="J14" s="48"/>
      <c r="K14" s="48"/>
      <c r="Q14" s="53"/>
      <c r="R14" s="53"/>
      <c r="S14" s="53"/>
      <c r="T14" s="53"/>
      <c r="U14" s="53"/>
      <c r="V14" s="53"/>
    </row>
    <row r="15" spans="1:26">
      <c r="A15"/>
      <c r="B15" s="144"/>
      <c r="C15" s="44"/>
      <c r="D15" s="47" t="s">
        <v>10</v>
      </c>
      <c r="E15" s="48">
        <v>43324</v>
      </c>
      <c r="F15" s="48"/>
      <c r="G15" s="48"/>
      <c r="H15" s="48"/>
      <c r="I15" s="48"/>
      <c r="J15" s="48"/>
      <c r="K15" s="48"/>
      <c r="M15" s="143" t="s">
        <v>106</v>
      </c>
      <c r="N15" s="138"/>
      <c r="O15" s="138"/>
      <c r="P15" s="6" t="s">
        <v>135</v>
      </c>
      <c r="Q15" s="6" t="s">
        <v>171</v>
      </c>
      <c r="R15" s="6" t="s">
        <v>184</v>
      </c>
      <c r="S15" s="6"/>
      <c r="T15" s="6"/>
      <c r="U15" s="6"/>
      <c r="V15" s="6"/>
      <c r="W15"/>
      <c r="X15"/>
      <c r="Y15"/>
      <c r="Z15"/>
    </row>
    <row r="16" spans="1:26">
      <c r="A16"/>
      <c r="B16" s="144"/>
      <c r="C16" s="38"/>
      <c r="D16" s="50" t="s">
        <v>70</v>
      </c>
      <c r="E16" s="51" t="s">
        <v>141</v>
      </c>
      <c r="F16" s="51"/>
      <c r="G16" s="51"/>
      <c r="H16" s="51"/>
      <c r="I16" s="51"/>
      <c r="J16" s="51"/>
      <c r="K16" s="51"/>
      <c r="M16" s="144"/>
      <c r="N16" s="133" t="s">
        <v>107</v>
      </c>
      <c r="O16" s="134"/>
      <c r="P16" s="87">
        <v>182180</v>
      </c>
      <c r="Q16" s="62">
        <f>Q17+Q18+Q19+Q20</f>
        <v>180741</v>
      </c>
      <c r="R16" s="62">
        <v>191318</v>
      </c>
      <c r="S16" s="62"/>
      <c r="T16" s="62"/>
      <c r="U16" s="62"/>
      <c r="V16" s="62"/>
      <c r="W16"/>
      <c r="X16"/>
      <c r="Y16"/>
      <c r="Z16"/>
    </row>
    <row r="17" spans="2:26">
      <c r="B17" s="144"/>
      <c r="C17" s="130" t="s">
        <v>50</v>
      </c>
      <c r="D17" s="131"/>
      <c r="E17" s="43">
        <v>467000</v>
      </c>
      <c r="F17" s="43">
        <v>383000</v>
      </c>
      <c r="G17" s="43">
        <v>427000</v>
      </c>
      <c r="H17" s="43"/>
      <c r="I17" s="43"/>
      <c r="J17" s="43"/>
      <c r="K17" s="43"/>
      <c r="M17" s="144"/>
      <c r="N17" s="55"/>
      <c r="O17" s="82" t="s">
        <v>108</v>
      </c>
      <c r="P17" s="88">
        <v>50391</v>
      </c>
      <c r="Q17" s="63">
        <v>48489</v>
      </c>
      <c r="R17" s="63">
        <v>53366</v>
      </c>
      <c r="S17" s="63"/>
      <c r="T17" s="63"/>
      <c r="U17" s="63"/>
      <c r="V17" s="63"/>
      <c r="W17"/>
      <c r="X17"/>
      <c r="Y17"/>
      <c r="Z17"/>
    </row>
    <row r="18" spans="2:26" ht="13.5" customHeight="1">
      <c r="B18" s="144"/>
      <c r="C18" s="130" t="s">
        <v>51</v>
      </c>
      <c r="D18" s="131"/>
      <c r="E18" s="43">
        <v>162899</v>
      </c>
      <c r="F18" s="43">
        <v>196354</v>
      </c>
      <c r="G18" s="43">
        <v>174367</v>
      </c>
      <c r="H18" s="43"/>
      <c r="I18" s="43"/>
      <c r="J18" s="43"/>
      <c r="K18" s="43"/>
      <c r="M18" s="144"/>
      <c r="N18" s="55"/>
      <c r="O18" s="83" t="s">
        <v>109</v>
      </c>
      <c r="P18" s="48">
        <v>98809</v>
      </c>
      <c r="Q18" s="64">
        <v>98778</v>
      </c>
      <c r="R18" s="64">
        <v>103655</v>
      </c>
      <c r="S18" s="64"/>
      <c r="T18" s="64"/>
      <c r="U18" s="64"/>
      <c r="V18" s="64"/>
      <c r="W18"/>
      <c r="X18"/>
      <c r="Y18"/>
      <c r="Z18"/>
    </row>
    <row r="19" spans="2:26">
      <c r="B19" s="145"/>
      <c r="C19" s="130" t="s">
        <v>94</v>
      </c>
      <c r="D19" s="131"/>
      <c r="E19" s="43">
        <v>6803402</v>
      </c>
      <c r="F19" s="43">
        <f>F5+F6+F7+F17+F18</f>
        <v>7049745</v>
      </c>
      <c r="G19" s="43">
        <v>7549166</v>
      </c>
      <c r="H19" s="43"/>
      <c r="I19" s="43"/>
      <c r="J19" s="43"/>
      <c r="K19" s="43"/>
      <c r="M19" s="144"/>
      <c r="N19" s="55"/>
      <c r="O19" s="83" t="s">
        <v>110</v>
      </c>
      <c r="P19" s="48">
        <v>25780</v>
      </c>
      <c r="Q19" s="64">
        <v>26334</v>
      </c>
      <c r="R19" s="64">
        <v>26617</v>
      </c>
      <c r="S19" s="64"/>
      <c r="T19" s="64"/>
      <c r="U19" s="64"/>
      <c r="V19" s="64"/>
      <c r="W19"/>
      <c r="X19"/>
      <c r="Y19"/>
      <c r="Z19"/>
    </row>
    <row r="20" spans="2:26">
      <c r="D20" s="1" t="s">
        <v>142</v>
      </c>
      <c r="E20" s="22">
        <f>SUM(E6:E7,E17:E18)</f>
        <v>3102560</v>
      </c>
      <c r="F20" s="22"/>
      <c r="G20" s="22"/>
      <c r="H20" s="22"/>
      <c r="I20" s="22"/>
      <c r="J20" s="22"/>
      <c r="K20" s="22"/>
      <c r="M20" s="144"/>
      <c r="N20" s="57"/>
      <c r="O20" s="84" t="s">
        <v>111</v>
      </c>
      <c r="P20" s="51">
        <v>7200</v>
      </c>
      <c r="Q20" s="65">
        <v>7140</v>
      </c>
      <c r="R20" s="65">
        <v>7680</v>
      </c>
      <c r="S20" s="65"/>
      <c r="T20" s="65"/>
      <c r="U20" s="65"/>
      <c r="V20" s="65"/>
      <c r="W20"/>
      <c r="X20"/>
      <c r="Y20"/>
      <c r="Z20"/>
    </row>
    <row r="21" spans="2:26">
      <c r="M21" s="144"/>
      <c r="N21" s="133" t="s">
        <v>57</v>
      </c>
      <c r="O21" s="134"/>
      <c r="P21" s="43">
        <v>37800</v>
      </c>
      <c r="Q21" s="62">
        <v>37800</v>
      </c>
      <c r="R21" s="62">
        <v>37800</v>
      </c>
      <c r="S21" s="62"/>
      <c r="T21" s="62"/>
      <c r="U21" s="62"/>
      <c r="V21" s="62"/>
      <c r="W21"/>
      <c r="X21"/>
      <c r="Y21"/>
      <c r="Z21"/>
    </row>
    <row r="22" spans="2:26" ht="13.5" customHeight="1">
      <c r="B22" s="143" t="s">
        <v>95</v>
      </c>
      <c r="C22" s="139"/>
      <c r="D22" s="149"/>
      <c r="E22" s="81" t="s">
        <v>135</v>
      </c>
      <c r="F22" s="6" t="s">
        <v>171</v>
      </c>
      <c r="G22" s="6" t="s">
        <v>184</v>
      </c>
      <c r="H22" s="6"/>
      <c r="I22" s="6"/>
      <c r="J22" s="6"/>
      <c r="K22" s="6"/>
      <c r="M22" s="144"/>
      <c r="N22" s="133" t="s">
        <v>121</v>
      </c>
      <c r="O22" s="134"/>
      <c r="P22" s="87">
        <v>35520</v>
      </c>
      <c r="Q22" s="62">
        <f>Q23+Q24</f>
        <v>25570</v>
      </c>
      <c r="R22" s="62">
        <v>27020</v>
      </c>
      <c r="S22" s="62"/>
      <c r="T22" s="62"/>
      <c r="U22" s="62"/>
      <c r="V22" s="62"/>
      <c r="W22"/>
      <c r="X22"/>
      <c r="Y22"/>
      <c r="Z22"/>
    </row>
    <row r="23" spans="2:26" ht="13.5" customHeight="1">
      <c r="B23" s="144"/>
      <c r="C23" s="130" t="s">
        <v>33</v>
      </c>
      <c r="D23" s="131"/>
      <c r="E23" s="43">
        <v>549250</v>
      </c>
      <c r="F23" s="43">
        <v>819351</v>
      </c>
      <c r="G23" s="43">
        <v>836561</v>
      </c>
      <c r="H23" s="43"/>
      <c r="I23" s="43"/>
      <c r="J23" s="43"/>
      <c r="K23" s="43"/>
      <c r="M23" s="144"/>
      <c r="N23" s="58"/>
      <c r="O23" s="85" t="s">
        <v>112</v>
      </c>
      <c r="P23" s="46">
        <v>15120</v>
      </c>
      <c r="Q23" s="63">
        <v>11970</v>
      </c>
      <c r="R23" s="63">
        <v>15120</v>
      </c>
      <c r="S23" s="63"/>
      <c r="T23" s="63"/>
      <c r="U23" s="63"/>
      <c r="V23" s="63"/>
      <c r="W23"/>
      <c r="X23"/>
      <c r="Y23"/>
      <c r="Z23"/>
    </row>
    <row r="24" spans="2:26" ht="12.75" customHeight="1">
      <c r="B24" s="144"/>
      <c r="C24" s="130" t="s">
        <v>96</v>
      </c>
      <c r="D24" s="131"/>
      <c r="E24" s="43">
        <v>573408</v>
      </c>
      <c r="F24" s="43">
        <v>591486</v>
      </c>
      <c r="G24" s="43">
        <v>566167</v>
      </c>
      <c r="H24" s="43"/>
      <c r="I24" s="43"/>
      <c r="J24" s="43"/>
      <c r="K24" s="43"/>
      <c r="M24" s="144"/>
      <c r="N24" s="58"/>
      <c r="O24" s="86" t="s">
        <v>113</v>
      </c>
      <c r="P24" s="89">
        <v>20400</v>
      </c>
      <c r="Q24" s="68">
        <v>13600</v>
      </c>
      <c r="R24" s="68">
        <v>11900</v>
      </c>
      <c r="S24" s="68"/>
      <c r="T24" s="68"/>
      <c r="U24" s="68"/>
      <c r="V24" s="68"/>
      <c r="W24"/>
      <c r="X24"/>
      <c r="Y24"/>
      <c r="Z24"/>
    </row>
    <row r="25" spans="2:26">
      <c r="B25" s="144"/>
      <c r="C25" s="130" t="s">
        <v>34</v>
      </c>
      <c r="D25" s="131"/>
      <c r="E25" s="43">
        <v>472612</v>
      </c>
      <c r="F25" s="43">
        <v>429733</v>
      </c>
      <c r="G25" s="43">
        <v>317338</v>
      </c>
      <c r="H25" s="43"/>
      <c r="I25" s="43"/>
      <c r="J25" s="43"/>
      <c r="K25" s="43"/>
      <c r="M25" s="144"/>
      <c r="N25" s="132" t="s">
        <v>122</v>
      </c>
      <c r="O25" s="130"/>
      <c r="P25" s="43">
        <v>25000</v>
      </c>
      <c r="Q25" s="62">
        <v>25000</v>
      </c>
      <c r="R25" s="62">
        <v>25000</v>
      </c>
      <c r="S25" s="62"/>
      <c r="T25" s="62"/>
      <c r="U25" s="62"/>
      <c r="V25" s="62"/>
      <c r="W25"/>
      <c r="X25"/>
      <c r="Y25"/>
      <c r="Z25"/>
    </row>
    <row r="26" spans="2:26">
      <c r="B26" s="144"/>
      <c r="C26" s="130" t="s">
        <v>97</v>
      </c>
      <c r="D26" s="131"/>
      <c r="E26" s="43">
        <v>306886</v>
      </c>
      <c r="F26" s="43">
        <v>248953</v>
      </c>
      <c r="G26" s="43">
        <v>251937</v>
      </c>
      <c r="H26" s="43"/>
      <c r="I26" s="43"/>
      <c r="J26" s="43"/>
      <c r="K26" s="43"/>
      <c r="M26" s="144"/>
      <c r="N26" s="132" t="s">
        <v>123</v>
      </c>
      <c r="O26" s="130"/>
      <c r="P26" s="43">
        <v>20000</v>
      </c>
      <c r="Q26" s="62">
        <v>20000</v>
      </c>
      <c r="R26" s="62">
        <v>20000</v>
      </c>
      <c r="S26" s="62"/>
      <c r="T26" s="62"/>
      <c r="U26" s="62"/>
      <c r="V26" s="62"/>
      <c r="W26"/>
      <c r="X26"/>
      <c r="Y26"/>
      <c r="Z26"/>
    </row>
    <row r="27" spans="2:26">
      <c r="B27" s="144"/>
      <c r="C27" s="130" t="s">
        <v>36</v>
      </c>
      <c r="D27" s="131"/>
      <c r="E27" s="43">
        <v>200000</v>
      </c>
      <c r="F27" s="43">
        <v>200000</v>
      </c>
      <c r="G27" s="43">
        <v>200000</v>
      </c>
      <c r="H27" s="43"/>
      <c r="I27" s="43"/>
      <c r="J27" s="43"/>
      <c r="K27" s="43"/>
      <c r="M27" s="144"/>
      <c r="N27" s="146" t="s">
        <v>114</v>
      </c>
      <c r="O27" s="147"/>
      <c r="P27" s="43">
        <v>4200</v>
      </c>
      <c r="Q27" s="62"/>
      <c r="R27" s="62">
        <v>8085</v>
      </c>
      <c r="S27" s="62"/>
      <c r="T27" s="62"/>
      <c r="U27" s="62"/>
      <c r="V27" s="62"/>
      <c r="W27"/>
      <c r="X27"/>
      <c r="Y27"/>
      <c r="Z27"/>
    </row>
    <row r="28" spans="2:26">
      <c r="B28" s="144"/>
      <c r="C28" s="130" t="s">
        <v>38</v>
      </c>
      <c r="D28" s="131"/>
      <c r="E28" s="43">
        <v>141150</v>
      </c>
      <c r="F28" s="43">
        <v>104950</v>
      </c>
      <c r="G28" s="43">
        <v>103850</v>
      </c>
      <c r="H28" s="43"/>
      <c r="I28" s="43"/>
      <c r="J28" s="43"/>
      <c r="K28" s="43"/>
      <c r="M28" s="144"/>
      <c r="N28" s="130" t="s">
        <v>124</v>
      </c>
      <c r="O28" s="142"/>
      <c r="P28" s="88">
        <v>0</v>
      </c>
      <c r="Q28" s="67"/>
      <c r="R28" s="67"/>
      <c r="S28" s="67"/>
      <c r="T28" s="67"/>
      <c r="U28" s="67"/>
      <c r="V28" s="67"/>
      <c r="W28"/>
      <c r="X28"/>
      <c r="Y28"/>
      <c r="Z28"/>
    </row>
    <row r="29" spans="2:26">
      <c r="B29" s="144"/>
      <c r="C29" s="130" t="s">
        <v>37</v>
      </c>
      <c r="D29" s="131"/>
      <c r="E29" s="43">
        <v>160000</v>
      </c>
      <c r="F29" s="43">
        <v>170000</v>
      </c>
      <c r="G29" s="43">
        <v>140000</v>
      </c>
      <c r="H29" s="43"/>
      <c r="I29" s="43"/>
      <c r="J29" s="43"/>
      <c r="K29" s="43"/>
      <c r="M29" s="144"/>
      <c r="N29" s="140" t="s">
        <v>115</v>
      </c>
      <c r="O29" s="141"/>
      <c r="P29" s="43">
        <v>1192</v>
      </c>
      <c r="Q29" s="62">
        <v>2065</v>
      </c>
      <c r="R29" s="62">
        <v>2688</v>
      </c>
      <c r="S29" s="62"/>
      <c r="T29" s="62"/>
      <c r="U29" s="62"/>
      <c r="V29" s="62"/>
      <c r="W29"/>
      <c r="X29"/>
      <c r="Y29"/>
      <c r="Z29"/>
    </row>
    <row r="30" spans="2:26">
      <c r="B30" s="144"/>
      <c r="C30" s="130" t="s">
        <v>42</v>
      </c>
      <c r="D30" s="131"/>
      <c r="E30" s="43">
        <v>76017</v>
      </c>
      <c r="F30" s="43">
        <v>17818</v>
      </c>
      <c r="G30" s="43">
        <v>4189</v>
      </c>
      <c r="H30" s="43"/>
      <c r="I30" s="43"/>
      <c r="J30" s="43"/>
      <c r="K30" s="43"/>
      <c r="M30" s="145"/>
      <c r="N30" s="130" t="s">
        <v>100</v>
      </c>
      <c r="O30" s="142"/>
      <c r="P30" s="43">
        <v>305892</v>
      </c>
      <c r="Q30" s="62">
        <f>Q16+Q21+Q22+Q25+Q26+Q27+Q28+Q29</f>
        <v>291176</v>
      </c>
      <c r="R30" s="62">
        <v>311911</v>
      </c>
      <c r="S30" s="62"/>
      <c r="T30" s="62"/>
      <c r="U30" s="62"/>
      <c r="V30" s="62"/>
      <c r="W30"/>
      <c r="X30"/>
      <c r="Y30"/>
      <c r="Z30"/>
    </row>
    <row r="31" spans="2:26">
      <c r="B31" s="144"/>
      <c r="C31" s="130" t="s">
        <v>39</v>
      </c>
      <c r="D31" s="131"/>
      <c r="E31" s="43">
        <v>121739</v>
      </c>
      <c r="F31" s="43">
        <v>77750</v>
      </c>
      <c r="G31" s="43">
        <v>76750</v>
      </c>
      <c r="H31" s="43"/>
      <c r="I31" s="43"/>
      <c r="J31" s="43"/>
      <c r="K31" s="43"/>
      <c r="Z31"/>
    </row>
    <row r="32" spans="2:26">
      <c r="B32" s="144"/>
      <c r="C32" s="130" t="s">
        <v>98</v>
      </c>
      <c r="D32" s="131"/>
      <c r="E32" s="43">
        <v>39272</v>
      </c>
      <c r="F32" s="43">
        <v>52830</v>
      </c>
      <c r="G32" s="43">
        <v>25057</v>
      </c>
      <c r="H32" s="43"/>
      <c r="I32" s="43"/>
      <c r="J32" s="43"/>
      <c r="K32" s="43"/>
      <c r="W32"/>
      <c r="X32"/>
      <c r="Z32"/>
    </row>
    <row r="33" spans="1:26">
      <c r="B33" s="144"/>
      <c r="C33" s="130" t="s">
        <v>41</v>
      </c>
      <c r="D33" s="131"/>
      <c r="E33" s="43">
        <v>51847</v>
      </c>
      <c r="F33" s="43">
        <v>10762</v>
      </c>
      <c r="G33" s="43">
        <v>28893</v>
      </c>
      <c r="H33" s="43"/>
      <c r="I33" s="43"/>
      <c r="J33" s="43"/>
      <c r="K33" s="43"/>
      <c r="M33" s="130" t="s">
        <v>170</v>
      </c>
      <c r="N33" s="142"/>
      <c r="O33" s="131"/>
      <c r="P33" s="81" t="s">
        <v>136</v>
      </c>
      <c r="Q33" s="6" t="s">
        <v>172</v>
      </c>
      <c r="R33" s="6" t="s">
        <v>186</v>
      </c>
      <c r="S33" s="6"/>
      <c r="T33" s="6"/>
      <c r="U33" s="6"/>
      <c r="V33" s="6"/>
      <c r="Z33"/>
    </row>
    <row r="34" spans="1:26">
      <c r="B34" s="144"/>
      <c r="C34" s="130" t="s">
        <v>40</v>
      </c>
      <c r="D34" s="131"/>
      <c r="E34" s="43">
        <v>63840</v>
      </c>
      <c r="F34" s="43">
        <v>54170</v>
      </c>
      <c r="G34" s="43">
        <v>45500</v>
      </c>
      <c r="H34" s="43"/>
      <c r="I34" s="43"/>
      <c r="J34" s="43"/>
      <c r="K34" s="43"/>
      <c r="M34" s="130" t="s">
        <v>130</v>
      </c>
      <c r="N34" s="142"/>
      <c r="O34" s="131"/>
      <c r="P34" s="80">
        <f>P12-P30</f>
        <v>362775</v>
      </c>
      <c r="Q34" s="62">
        <f>Q12-Q30</f>
        <v>508471</v>
      </c>
      <c r="R34" s="80">
        <v>615504</v>
      </c>
      <c r="S34" s="80"/>
      <c r="T34" s="80"/>
      <c r="U34" s="80"/>
      <c r="V34" s="80"/>
    </row>
    <row r="35" spans="1:26">
      <c r="B35" s="144"/>
      <c r="C35" s="130" t="s">
        <v>44</v>
      </c>
      <c r="D35" s="131"/>
      <c r="E35" s="43">
        <v>27000</v>
      </c>
      <c r="F35" s="43">
        <v>18000</v>
      </c>
      <c r="G35" s="43">
        <v>29000</v>
      </c>
      <c r="H35" s="43"/>
      <c r="I35" s="43"/>
      <c r="J35" s="43"/>
      <c r="K35" s="43"/>
    </row>
    <row r="36" spans="1:26">
      <c r="B36" s="144"/>
      <c r="C36" s="130" t="s">
        <v>99</v>
      </c>
      <c r="D36" s="131"/>
      <c r="E36" s="43">
        <v>103324</v>
      </c>
      <c r="F36" s="43">
        <v>60000</v>
      </c>
      <c r="G36" s="43">
        <v>100000</v>
      </c>
      <c r="H36" s="43"/>
      <c r="I36" s="43"/>
      <c r="J36" s="43"/>
      <c r="K36" s="43"/>
      <c r="M36"/>
      <c r="N36"/>
      <c r="O36"/>
      <c r="P36"/>
      <c r="Q36"/>
    </row>
    <row r="37" spans="1:26">
      <c r="B37" s="145"/>
      <c r="C37" s="130" t="s">
        <v>100</v>
      </c>
      <c r="D37" s="131"/>
      <c r="E37" s="43">
        <v>2886345</v>
      </c>
      <c r="F37" s="43">
        <f>SUM(F23:F36)</f>
        <v>2855803</v>
      </c>
      <c r="G37" s="43"/>
      <c r="H37" s="43"/>
      <c r="I37" s="43"/>
      <c r="J37" s="43"/>
      <c r="K37" s="43"/>
      <c r="M37" s="135" t="s">
        <v>169</v>
      </c>
      <c r="N37" s="136"/>
      <c r="O37" s="137"/>
      <c r="P37" s="6" t="s">
        <v>135</v>
      </c>
      <c r="Q37" s="6" t="s">
        <v>171</v>
      </c>
      <c r="R37" s="6" t="s">
        <v>184</v>
      </c>
      <c r="S37" s="6"/>
      <c r="T37" s="6"/>
      <c r="U37" s="6"/>
      <c r="V37" s="6"/>
    </row>
    <row r="38" spans="1:26">
      <c r="E38" s="22"/>
      <c r="F38" s="22"/>
      <c r="G38" s="22"/>
      <c r="H38" s="22"/>
      <c r="I38" s="22"/>
      <c r="J38" s="22"/>
      <c r="K38" s="22"/>
      <c r="M38" s="127" t="s">
        <v>166</v>
      </c>
      <c r="N38" s="130" t="s">
        <v>94</v>
      </c>
      <c r="O38" s="131"/>
      <c r="P38" s="43">
        <v>6803402</v>
      </c>
      <c r="Q38" s="43">
        <v>7049745</v>
      </c>
      <c r="R38" s="43">
        <v>7549166</v>
      </c>
      <c r="S38" s="43"/>
      <c r="T38" s="43"/>
      <c r="U38" s="43"/>
      <c r="V38" s="43"/>
    </row>
    <row r="39" spans="1:26">
      <c r="C39" s="125" t="s">
        <v>130</v>
      </c>
      <c r="D39" s="126"/>
      <c r="E39" s="43">
        <v>3917057</v>
      </c>
      <c r="F39" s="43">
        <f>F19-F37</f>
        <v>4193942</v>
      </c>
      <c r="G39" s="43"/>
      <c r="H39" s="43"/>
      <c r="I39" s="43"/>
      <c r="J39" s="43"/>
      <c r="K39" s="43"/>
      <c r="M39" s="128"/>
      <c r="N39" s="130" t="s">
        <v>100</v>
      </c>
      <c r="O39" s="131"/>
      <c r="P39" s="43">
        <v>2886345</v>
      </c>
      <c r="Q39" s="43">
        <v>2855803</v>
      </c>
      <c r="R39" s="43">
        <v>3253662</v>
      </c>
      <c r="S39" s="43"/>
      <c r="T39" s="43"/>
      <c r="U39" s="43"/>
      <c r="V39" s="43"/>
    </row>
    <row r="40" spans="1:26">
      <c r="E40" s="22"/>
      <c r="F40" s="22"/>
      <c r="G40" s="22"/>
      <c r="H40" s="22"/>
      <c r="I40" s="22"/>
      <c r="J40" s="22"/>
      <c r="K40" s="22"/>
      <c r="M40" s="129"/>
      <c r="N40" s="125" t="s">
        <v>130</v>
      </c>
      <c r="O40" s="126"/>
      <c r="P40" s="43">
        <v>3917057</v>
      </c>
      <c r="Q40" s="43">
        <f>Q38-Q39</f>
        <v>4193942</v>
      </c>
      <c r="R40" s="43">
        <v>4295504</v>
      </c>
      <c r="S40" s="43"/>
      <c r="T40" s="43"/>
      <c r="U40" s="43"/>
      <c r="V40" s="43"/>
    </row>
    <row r="41" spans="1:26">
      <c r="A41"/>
      <c r="B41"/>
      <c r="C41" s="125" t="s">
        <v>131</v>
      </c>
      <c r="D41" s="126"/>
      <c r="E41" s="43">
        <f>E23-E9</f>
        <v>29050</v>
      </c>
      <c r="F41" s="43"/>
      <c r="G41" s="43"/>
      <c r="H41" s="43"/>
      <c r="I41" s="43"/>
      <c r="J41" s="43"/>
      <c r="K41" s="43"/>
      <c r="M41" s="94"/>
      <c r="N41" s="11"/>
      <c r="O41" s="11"/>
      <c r="P41" s="11"/>
      <c r="Q41" s="11"/>
      <c r="R41" s="11"/>
      <c r="S41" s="11"/>
      <c r="T41" s="11"/>
      <c r="U41" s="11"/>
      <c r="V41" s="95"/>
    </row>
    <row r="42" spans="1:26">
      <c r="G42"/>
      <c r="M42" s="127" t="s">
        <v>168</v>
      </c>
      <c r="N42" s="130" t="s">
        <v>94</v>
      </c>
      <c r="O42" s="131"/>
      <c r="P42" s="43">
        <v>668667</v>
      </c>
      <c r="Q42" s="62">
        <v>799647</v>
      </c>
      <c r="R42" s="62">
        <v>927415</v>
      </c>
      <c r="S42" s="62"/>
      <c r="T42" s="62"/>
      <c r="U42" s="62"/>
      <c r="V42" s="62"/>
    </row>
    <row r="43" spans="1:26">
      <c r="B43" s="1" t="s">
        <v>127</v>
      </c>
      <c r="G43"/>
      <c r="M43" s="128"/>
      <c r="N43" s="130" t="s">
        <v>100</v>
      </c>
      <c r="O43" s="131"/>
      <c r="P43" s="43">
        <v>305892</v>
      </c>
      <c r="Q43" s="62">
        <v>291176</v>
      </c>
      <c r="R43" s="62">
        <v>311911</v>
      </c>
      <c r="S43" s="62"/>
      <c r="T43" s="62"/>
      <c r="U43" s="62"/>
      <c r="V43" s="62"/>
    </row>
    <row r="44" spans="1:26">
      <c r="F44" s="22"/>
      <c r="M44" s="129"/>
      <c r="N44" s="125" t="s">
        <v>130</v>
      </c>
      <c r="O44" s="126"/>
      <c r="P44" s="80">
        <v>362775</v>
      </c>
      <c r="Q44" s="62">
        <f>+Q42-Q43</f>
        <v>508471</v>
      </c>
      <c r="R44" s="80">
        <v>615504</v>
      </c>
      <c r="S44" s="80"/>
      <c r="T44" s="80"/>
      <c r="U44" s="80"/>
      <c r="V44" s="80"/>
    </row>
    <row r="45" spans="1:26">
      <c r="M45" s="94"/>
      <c r="N45" s="11"/>
      <c r="O45" s="11"/>
      <c r="P45" s="11"/>
      <c r="Q45" s="11"/>
      <c r="R45" s="11"/>
      <c r="S45" s="11"/>
      <c r="T45" s="11"/>
      <c r="U45" s="11"/>
      <c r="V45" s="95"/>
    </row>
    <row r="46" spans="1:26">
      <c r="M46" s="127" t="s">
        <v>167</v>
      </c>
      <c r="N46" s="130" t="s">
        <v>94</v>
      </c>
      <c r="O46" s="131"/>
      <c r="P46" s="43">
        <f>SUM(P38,P42)</f>
        <v>7472069</v>
      </c>
      <c r="Q46" s="43">
        <f>Q38+Q42</f>
        <v>7849392</v>
      </c>
      <c r="R46" s="43">
        <v>8476581</v>
      </c>
      <c r="S46" s="43"/>
      <c r="T46" s="43"/>
      <c r="U46" s="43"/>
      <c r="V46" s="43"/>
    </row>
    <row r="47" spans="1:26">
      <c r="M47" s="128"/>
      <c r="N47" s="130" t="s">
        <v>100</v>
      </c>
      <c r="O47" s="131"/>
      <c r="P47" s="43">
        <f>SUM(P39,P43)</f>
        <v>3192237</v>
      </c>
      <c r="Q47" s="43">
        <f>Q39+Q43</f>
        <v>3146979</v>
      </c>
      <c r="R47" s="43">
        <v>3565573</v>
      </c>
      <c r="S47" s="43"/>
      <c r="T47" s="43"/>
      <c r="U47" s="43"/>
      <c r="V47" s="43"/>
    </row>
    <row r="48" spans="1:26">
      <c r="M48" s="129"/>
      <c r="N48" s="125" t="s">
        <v>130</v>
      </c>
      <c r="O48" s="126"/>
      <c r="P48" s="43">
        <f>SUM(P40,P44)</f>
        <v>4279832</v>
      </c>
      <c r="Q48" s="43">
        <f>SUM(Q40,Q44)</f>
        <v>4702413</v>
      </c>
      <c r="R48" s="43">
        <f>SUM(R40,R44)</f>
        <v>4911008</v>
      </c>
      <c r="S48" s="43"/>
      <c r="T48" s="43"/>
      <c r="U48" s="43"/>
      <c r="V48" s="43"/>
    </row>
  </sheetData>
  <mergeCells count="64">
    <mergeCell ref="C29:D29"/>
    <mergeCell ref="C19:D19"/>
    <mergeCell ref="B22:B37"/>
    <mergeCell ref="C22:D22"/>
    <mergeCell ref="C23:D23"/>
    <mergeCell ref="C24:D24"/>
    <mergeCell ref="C25:D25"/>
    <mergeCell ref="C36:D36"/>
    <mergeCell ref="C26:D26"/>
    <mergeCell ref="C27:D27"/>
    <mergeCell ref="C28:D28"/>
    <mergeCell ref="C30:D30"/>
    <mergeCell ref="C35:D35"/>
    <mergeCell ref="A2:A3"/>
    <mergeCell ref="B4:B19"/>
    <mergeCell ref="C4:D4"/>
    <mergeCell ref="C5:D5"/>
    <mergeCell ref="C6:D6"/>
    <mergeCell ref="C7:D7"/>
    <mergeCell ref="C17:D17"/>
    <mergeCell ref="C18:D18"/>
    <mergeCell ref="M33:O33"/>
    <mergeCell ref="C39:D39"/>
    <mergeCell ref="C31:D31"/>
    <mergeCell ref="C32:D32"/>
    <mergeCell ref="C33:D33"/>
    <mergeCell ref="C34:D34"/>
    <mergeCell ref="C37:D37"/>
    <mergeCell ref="N12:O12"/>
    <mergeCell ref="M4:M12"/>
    <mergeCell ref="M34:O34"/>
    <mergeCell ref="N39:O39"/>
    <mergeCell ref="N25:O25"/>
    <mergeCell ref="N26:O26"/>
    <mergeCell ref="N27:O27"/>
    <mergeCell ref="N28:O28"/>
    <mergeCell ref="N38:O38"/>
    <mergeCell ref="N11:O11"/>
    <mergeCell ref="N29:O29"/>
    <mergeCell ref="N30:O30"/>
    <mergeCell ref="M15:M30"/>
    <mergeCell ref="N15:O15"/>
    <mergeCell ref="N16:O16"/>
    <mergeCell ref="N21:O21"/>
    <mergeCell ref="N22:O22"/>
    <mergeCell ref="N40:O40"/>
    <mergeCell ref="N9:O9"/>
    <mergeCell ref="N10:O10"/>
    <mergeCell ref="M37:O37"/>
    <mergeCell ref="M38:M40"/>
    <mergeCell ref="N4:O4"/>
    <mergeCell ref="N6:O6"/>
    <mergeCell ref="N7:O7"/>
    <mergeCell ref="N8:O8"/>
    <mergeCell ref="N5:O5"/>
    <mergeCell ref="C41:D41"/>
    <mergeCell ref="M46:M48"/>
    <mergeCell ref="N46:O46"/>
    <mergeCell ref="N47:O47"/>
    <mergeCell ref="N48:O48"/>
    <mergeCell ref="N44:O44"/>
    <mergeCell ref="M42:M44"/>
    <mergeCell ref="N42:O42"/>
    <mergeCell ref="N43:O43"/>
  </mergeCells>
  <phoneticPr fontId="2"/>
  <printOptions horizontalCentered="1"/>
  <pageMargins left="0.78740157480314965" right="0.78740157480314965" top="0.59055118110236227" bottom="0.39370078740157483" header="0.51181102362204722" footer="0.51181102362204722"/>
  <pageSetup paperSize="9" orientation="landscape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6"/>
  <sheetViews>
    <sheetView topLeftCell="C7" workbookViewId="0">
      <selection activeCell="R14" sqref="R14"/>
    </sheetView>
  </sheetViews>
  <sheetFormatPr defaultRowHeight="13.5"/>
  <cols>
    <col min="1" max="1" width="3.5" style="1" customWidth="1"/>
    <col min="2" max="2" width="3.375" style="1" customWidth="1"/>
    <col min="3" max="3" width="1.375" style="1" customWidth="1"/>
    <col min="4" max="5" width="14" style="1" customWidth="1"/>
    <col min="6" max="8" width="10.375" style="1" customWidth="1"/>
    <col min="9" max="9" width="9.75" style="1" customWidth="1"/>
    <col min="10" max="10" width="9.75" style="1" bestFit="1" customWidth="1"/>
    <col min="11" max="11" width="8.375" style="1" customWidth="1"/>
    <col min="12" max="12" width="4" style="1" customWidth="1"/>
    <col min="13" max="13" width="1.375" style="1" customWidth="1"/>
    <col min="14" max="14" width="14" style="1" customWidth="1"/>
    <col min="15" max="15" width="10.375" style="1" customWidth="1"/>
    <col min="16" max="16" width="8.875" style="1" customWidth="1"/>
    <col min="17" max="19" width="9" style="1"/>
    <col min="20" max="20" width="3.25" style="1" customWidth="1"/>
    <col min="21" max="16384" width="9" style="1"/>
  </cols>
  <sheetData>
    <row r="1" spans="1:25">
      <c r="S1" s="1" t="s">
        <v>146</v>
      </c>
    </row>
    <row r="2" spans="1:25" ht="17.25">
      <c r="A2" s="148"/>
      <c r="C2" s="42"/>
      <c r="D2" s="42" t="s">
        <v>118</v>
      </c>
      <c r="E2" s="42"/>
      <c r="F2" s="42"/>
      <c r="G2" s="42"/>
      <c r="H2" s="1" t="s">
        <v>138</v>
      </c>
      <c r="M2" s="54">
        <f>[1]一般会計月次!I2</f>
        <v>0</v>
      </c>
      <c r="N2" s="54" t="s">
        <v>119</v>
      </c>
      <c r="O2" s="54"/>
    </row>
    <row r="3" spans="1:25">
      <c r="A3" s="148"/>
      <c r="G3" s="1">
        <v>3197057</v>
      </c>
      <c r="H3" s="1">
        <v>3700842</v>
      </c>
      <c r="T3"/>
      <c r="U3"/>
      <c r="V3"/>
    </row>
    <row r="4" spans="1:25" ht="13.5" customHeight="1">
      <c r="B4" s="143" t="s">
        <v>87</v>
      </c>
      <c r="C4" s="139"/>
      <c r="D4" s="149"/>
      <c r="E4" s="114" t="s">
        <v>190</v>
      </c>
      <c r="F4" s="81" t="s">
        <v>174</v>
      </c>
      <c r="G4" s="6" t="s">
        <v>137</v>
      </c>
      <c r="H4" s="6" t="s">
        <v>140</v>
      </c>
      <c r="I4" s="6"/>
      <c r="J4" s="6"/>
      <c r="L4" s="143" t="s">
        <v>87</v>
      </c>
      <c r="M4" s="138"/>
      <c r="N4" s="138"/>
      <c r="O4" s="6" t="s">
        <v>174</v>
      </c>
      <c r="P4" s="6" t="s">
        <v>137</v>
      </c>
      <c r="Q4" s="6" t="s">
        <v>140</v>
      </c>
      <c r="R4" s="6" t="s">
        <v>191</v>
      </c>
      <c r="S4" s="6"/>
      <c r="T4"/>
      <c r="U4"/>
      <c r="V4"/>
    </row>
    <row r="5" spans="1:25">
      <c r="B5" s="144"/>
      <c r="C5" s="125" t="s">
        <v>3</v>
      </c>
      <c r="D5" s="126"/>
      <c r="E5" s="117">
        <v>4295504</v>
      </c>
      <c r="F5" s="107">
        <v>4193942</v>
      </c>
      <c r="G5" s="43">
        <f ca="1">時系列決算コピー!E39</f>
        <v>3917057</v>
      </c>
      <c r="H5" s="43">
        <f ca="1">時系列決算コピー!E39</f>
        <v>3917057</v>
      </c>
      <c r="I5" s="43"/>
      <c r="J5" s="43"/>
      <c r="L5" s="144"/>
      <c r="M5" s="132" t="s">
        <v>3</v>
      </c>
      <c r="N5" s="132"/>
      <c r="O5" s="97">
        <v>508471</v>
      </c>
      <c r="P5" s="62">
        <v>362775</v>
      </c>
      <c r="Q5" s="62">
        <v>261466</v>
      </c>
      <c r="R5" s="62">
        <v>615504</v>
      </c>
      <c r="S5" s="62"/>
      <c r="T5"/>
      <c r="U5"/>
      <c r="V5"/>
    </row>
    <row r="6" spans="1:25" ht="13.5" customHeight="1">
      <c r="B6" s="144"/>
      <c r="C6" s="130" t="s">
        <v>88</v>
      </c>
      <c r="D6" s="131"/>
      <c r="E6" s="118">
        <v>1488000</v>
      </c>
      <c r="F6" s="106">
        <v>1440000</v>
      </c>
      <c r="G6" s="43">
        <v>1400000</v>
      </c>
      <c r="H6" s="43">
        <v>1380000</v>
      </c>
      <c r="I6" s="43"/>
      <c r="J6" s="43"/>
      <c r="L6" s="144"/>
      <c r="M6" s="133" t="s">
        <v>120</v>
      </c>
      <c r="N6" s="150"/>
      <c r="O6" s="98">
        <v>300000</v>
      </c>
      <c r="P6" s="62">
        <v>250000</v>
      </c>
      <c r="Q6" s="62">
        <v>200000</v>
      </c>
      <c r="R6" s="62">
        <v>250000</v>
      </c>
      <c r="S6" s="62"/>
      <c r="T6"/>
      <c r="U6"/>
      <c r="V6"/>
    </row>
    <row r="7" spans="1:25">
      <c r="B7" s="144"/>
      <c r="C7" s="133" t="s">
        <v>89</v>
      </c>
      <c r="D7" s="150"/>
      <c r="E7" s="119">
        <v>900000</v>
      </c>
      <c r="F7" s="98">
        <v>900000</v>
      </c>
      <c r="G7" s="43">
        <v>900000</v>
      </c>
      <c r="H7" s="43">
        <v>900000</v>
      </c>
      <c r="I7" s="43"/>
      <c r="J7" s="43"/>
      <c r="L7" s="144"/>
      <c r="M7" s="133"/>
      <c r="N7" s="150"/>
      <c r="O7" s="98"/>
      <c r="P7" s="62"/>
      <c r="Q7" s="62"/>
      <c r="R7" s="62"/>
      <c r="S7" s="62"/>
      <c r="T7"/>
      <c r="U7"/>
      <c r="V7"/>
    </row>
    <row r="8" spans="1:25">
      <c r="B8" s="144"/>
      <c r="C8" s="44"/>
      <c r="D8" s="45" t="s">
        <v>6</v>
      </c>
      <c r="E8" s="120"/>
      <c r="F8" s="108"/>
      <c r="G8" s="46"/>
      <c r="H8" s="46"/>
      <c r="I8" s="46"/>
      <c r="J8" s="46"/>
      <c r="L8" s="144"/>
      <c r="M8" s="132" t="s">
        <v>103</v>
      </c>
      <c r="N8" s="132"/>
      <c r="O8" s="97">
        <v>100000</v>
      </c>
      <c r="P8" s="62">
        <v>60000</v>
      </c>
      <c r="Q8" s="62">
        <v>60000</v>
      </c>
      <c r="R8" s="62">
        <v>100000</v>
      </c>
      <c r="S8" s="62"/>
      <c r="T8"/>
      <c r="U8"/>
      <c r="V8"/>
    </row>
    <row r="9" spans="1:25">
      <c r="B9" s="144"/>
      <c r="C9" s="44"/>
      <c r="D9" s="47" t="s">
        <v>90</v>
      </c>
      <c r="E9" s="121"/>
      <c r="F9" s="109"/>
      <c r="G9" s="48"/>
      <c r="H9" s="48"/>
      <c r="I9" s="48"/>
      <c r="J9" s="48"/>
      <c r="L9" s="144"/>
      <c r="M9" s="132" t="s">
        <v>104</v>
      </c>
      <c r="N9" s="132"/>
      <c r="O9" s="97">
        <v>30000</v>
      </c>
      <c r="P9" s="62">
        <v>44000</v>
      </c>
      <c r="Q9" s="62">
        <v>44000</v>
      </c>
      <c r="R9" s="62">
        <v>30000</v>
      </c>
      <c r="S9" s="62"/>
      <c r="T9"/>
      <c r="U9"/>
      <c r="V9"/>
    </row>
    <row r="10" spans="1:25">
      <c r="B10" s="144"/>
      <c r="C10" s="44"/>
      <c r="D10" s="47" t="s">
        <v>7</v>
      </c>
      <c r="E10" s="121"/>
      <c r="F10" s="109"/>
      <c r="G10" s="48"/>
      <c r="H10" s="48"/>
      <c r="I10" s="48"/>
      <c r="J10" s="48"/>
      <c r="L10" s="144"/>
      <c r="M10" s="133" t="s">
        <v>105</v>
      </c>
      <c r="N10" s="150"/>
      <c r="O10" s="98"/>
      <c r="P10" s="62"/>
      <c r="Q10" s="62"/>
      <c r="R10" s="62"/>
      <c r="S10" s="62"/>
      <c r="T10"/>
      <c r="U10"/>
      <c r="V10"/>
    </row>
    <row r="11" spans="1:25">
      <c r="B11" s="144"/>
      <c r="C11" s="44"/>
      <c r="D11" s="47" t="s">
        <v>91</v>
      </c>
      <c r="E11" s="121"/>
      <c r="F11" s="109"/>
      <c r="G11" s="48"/>
      <c r="H11" s="48"/>
      <c r="I11" s="48"/>
      <c r="J11" s="48"/>
      <c r="L11" s="144"/>
      <c r="M11" s="133"/>
      <c r="N11" s="150"/>
      <c r="O11" s="98"/>
      <c r="P11" s="62"/>
      <c r="Q11" s="62"/>
      <c r="R11" s="62"/>
      <c r="S11" s="62"/>
      <c r="T11"/>
      <c r="U11"/>
      <c r="V11"/>
    </row>
    <row r="12" spans="1:25">
      <c r="B12" s="144"/>
      <c r="C12" s="44"/>
      <c r="D12" s="49" t="s">
        <v>8</v>
      </c>
      <c r="E12" s="122"/>
      <c r="F12" s="110"/>
      <c r="G12" s="48"/>
      <c r="H12" s="48"/>
      <c r="I12" s="48"/>
      <c r="J12" s="48"/>
      <c r="L12" s="145"/>
      <c r="M12" s="132" t="s">
        <v>94</v>
      </c>
      <c r="N12" s="132"/>
      <c r="O12" s="97">
        <f>SUM(O5:O11)</f>
        <v>938471</v>
      </c>
      <c r="P12" s="62">
        <f>SUM(P5:P11)</f>
        <v>716775</v>
      </c>
      <c r="Q12" s="62">
        <f>SUM(Q5:Q11)</f>
        <v>565466</v>
      </c>
      <c r="R12" s="62">
        <f>SUM(R5:R11)</f>
        <v>995504</v>
      </c>
      <c r="S12" s="62"/>
      <c r="T12"/>
      <c r="U12"/>
      <c r="V12"/>
    </row>
    <row r="13" spans="1:25">
      <c r="B13" s="144"/>
      <c r="C13" s="44"/>
      <c r="D13" s="49" t="s">
        <v>92</v>
      </c>
      <c r="E13" s="122"/>
      <c r="F13" s="110"/>
      <c r="G13" s="48"/>
      <c r="H13" s="48"/>
      <c r="I13" s="48"/>
      <c r="J13" s="48"/>
      <c r="N13" s="1" t="s">
        <v>142</v>
      </c>
      <c r="O13" s="99">
        <f>SUM(O6:O11)</f>
        <v>430000</v>
      </c>
      <c r="P13" s="23">
        <f>SUM(P6:P11)</f>
        <v>354000</v>
      </c>
      <c r="Q13" s="23">
        <f>SUM(Q6:Q11)</f>
        <v>304000</v>
      </c>
      <c r="R13" s="23"/>
      <c r="S13" s="23"/>
      <c r="T13"/>
      <c r="U13"/>
      <c r="V13"/>
      <c r="W13"/>
      <c r="X13"/>
      <c r="Y13"/>
    </row>
    <row r="14" spans="1:25">
      <c r="B14" s="144"/>
      <c r="C14" s="44"/>
      <c r="D14" s="49" t="s">
        <v>70</v>
      </c>
      <c r="E14" s="122"/>
      <c r="F14" s="110"/>
      <c r="G14" s="48"/>
      <c r="H14" s="48"/>
      <c r="I14" s="48"/>
      <c r="J14" s="48"/>
      <c r="P14" s="53"/>
      <c r="Q14" s="53"/>
      <c r="R14" s="53"/>
      <c r="S14" s="53"/>
      <c r="T14"/>
      <c r="U14"/>
      <c r="V14"/>
      <c r="W14"/>
      <c r="X14"/>
      <c r="Y14"/>
    </row>
    <row r="15" spans="1:25" ht="13.5" customHeight="1">
      <c r="B15" s="144"/>
      <c r="C15" s="44"/>
      <c r="D15" s="47" t="s">
        <v>93</v>
      </c>
      <c r="E15" s="121"/>
      <c r="F15" s="109"/>
      <c r="G15" s="48"/>
      <c r="H15" s="48"/>
      <c r="I15" s="48"/>
      <c r="J15" s="48"/>
      <c r="L15" s="143" t="s">
        <v>106</v>
      </c>
      <c r="M15" s="138"/>
      <c r="N15" s="138"/>
      <c r="O15" s="6" t="s">
        <v>174</v>
      </c>
      <c r="P15" s="6" t="s">
        <v>137</v>
      </c>
      <c r="Q15" s="6" t="s">
        <v>140</v>
      </c>
      <c r="R15" s="6"/>
      <c r="S15" s="6"/>
      <c r="T15"/>
      <c r="U15"/>
      <c r="V15"/>
      <c r="W15"/>
      <c r="X15"/>
      <c r="Y15"/>
    </row>
    <row r="16" spans="1:25">
      <c r="B16" s="144"/>
      <c r="C16" s="38"/>
      <c r="D16" s="50" t="s">
        <v>10</v>
      </c>
      <c r="E16" s="123"/>
      <c r="F16" s="111"/>
      <c r="G16" s="51"/>
      <c r="H16" s="51"/>
      <c r="I16" s="51"/>
      <c r="J16" s="51"/>
      <c r="L16" s="144"/>
      <c r="M16" s="133" t="s">
        <v>107</v>
      </c>
      <c r="N16" s="150"/>
      <c r="O16" s="98">
        <v>200000</v>
      </c>
      <c r="P16" s="62">
        <v>200000</v>
      </c>
      <c r="Q16" s="62">
        <v>200000</v>
      </c>
      <c r="R16" s="62"/>
      <c r="S16" s="62"/>
      <c r="T16"/>
      <c r="U16"/>
      <c r="V16"/>
      <c r="W16"/>
      <c r="X16"/>
      <c r="Y16"/>
    </row>
    <row r="17" spans="2:25">
      <c r="B17" s="144"/>
      <c r="C17" s="130" t="s">
        <v>50</v>
      </c>
      <c r="D17" s="131"/>
      <c r="E17" s="118">
        <v>350000</v>
      </c>
      <c r="F17" s="106">
        <v>350000</v>
      </c>
      <c r="G17" s="43">
        <v>380000</v>
      </c>
      <c r="H17" s="43">
        <v>350000</v>
      </c>
      <c r="I17" s="43"/>
      <c r="J17" s="43"/>
      <c r="L17" s="144"/>
      <c r="M17" s="55"/>
      <c r="N17" s="56" t="s">
        <v>108</v>
      </c>
      <c r="O17" s="100"/>
      <c r="P17" s="69"/>
      <c r="Q17" s="69"/>
      <c r="R17" s="69"/>
      <c r="S17" s="69"/>
      <c r="T17"/>
      <c r="U17"/>
      <c r="V17"/>
      <c r="W17"/>
      <c r="X17"/>
      <c r="Y17"/>
    </row>
    <row r="18" spans="2:25" ht="13.5" customHeight="1">
      <c r="B18" s="144"/>
      <c r="C18" s="130" t="s">
        <v>51</v>
      </c>
      <c r="D18" s="131"/>
      <c r="E18" s="118">
        <v>100000</v>
      </c>
      <c r="F18" s="106">
        <v>100000</v>
      </c>
      <c r="G18" s="43">
        <v>100000</v>
      </c>
      <c r="H18" s="43">
        <v>70000</v>
      </c>
      <c r="I18" s="43"/>
      <c r="J18" s="43"/>
      <c r="L18" s="144"/>
      <c r="M18" s="55"/>
      <c r="N18" s="60" t="s">
        <v>109</v>
      </c>
      <c r="O18" s="101"/>
      <c r="P18" s="64"/>
      <c r="Q18" s="64"/>
      <c r="R18" s="64"/>
      <c r="S18" s="64"/>
      <c r="T18"/>
      <c r="U18"/>
      <c r="V18"/>
      <c r="W18"/>
      <c r="X18"/>
      <c r="Y18"/>
    </row>
    <row r="19" spans="2:25">
      <c r="B19" s="145"/>
      <c r="C19" s="130" t="s">
        <v>94</v>
      </c>
      <c r="D19" s="131"/>
      <c r="E19" s="118"/>
      <c r="F19" s="106">
        <f>F5+F6+F7+F17+F18</f>
        <v>6983942</v>
      </c>
      <c r="G19" s="43">
        <f>SUM(G5:G18)</f>
        <v>6697057</v>
      </c>
      <c r="H19" s="43">
        <f>SUM(H5:H18)</f>
        <v>6617057</v>
      </c>
      <c r="I19" s="43"/>
      <c r="J19" s="43"/>
      <c r="L19" s="144"/>
      <c r="M19" s="55"/>
      <c r="N19" s="60" t="s">
        <v>110</v>
      </c>
      <c r="O19" s="101"/>
      <c r="P19" s="64"/>
      <c r="Q19" s="64"/>
      <c r="R19" s="64"/>
      <c r="S19" s="64"/>
      <c r="T19"/>
      <c r="U19"/>
      <c r="V19"/>
      <c r="W19"/>
      <c r="X19"/>
      <c r="Y19"/>
    </row>
    <row r="20" spans="2:25">
      <c r="D20" s="1" t="s">
        <v>142</v>
      </c>
      <c r="E20" s="124"/>
      <c r="G20" s="22">
        <f>SUM(G6:G18)</f>
        <v>2780000</v>
      </c>
      <c r="H20" s="22">
        <f>SUM(H6:H18)</f>
        <v>2700000</v>
      </c>
      <c r="I20" s="22"/>
      <c r="J20" s="22"/>
      <c r="L20" s="144"/>
      <c r="M20" s="57"/>
      <c r="N20" s="61" t="s">
        <v>111</v>
      </c>
      <c r="O20" s="102"/>
      <c r="P20" s="65"/>
      <c r="Q20" s="65"/>
      <c r="R20" s="65"/>
      <c r="S20" s="65"/>
      <c r="T20"/>
      <c r="U20"/>
      <c r="V20"/>
      <c r="W20"/>
      <c r="X20"/>
      <c r="Y20"/>
    </row>
    <row r="21" spans="2:25">
      <c r="L21" s="144"/>
      <c r="M21" s="133" t="s">
        <v>57</v>
      </c>
      <c r="N21" s="150"/>
      <c r="O21" s="98">
        <v>40000</v>
      </c>
      <c r="P21" s="62">
        <v>40000</v>
      </c>
      <c r="Q21" s="62">
        <v>40000</v>
      </c>
      <c r="R21" s="62"/>
      <c r="S21" s="62"/>
      <c r="T21"/>
      <c r="U21"/>
      <c r="V21"/>
      <c r="W21"/>
      <c r="X21"/>
      <c r="Y21"/>
    </row>
    <row r="22" spans="2:25" ht="13.5" customHeight="1">
      <c r="B22" s="143" t="s">
        <v>95</v>
      </c>
      <c r="C22" s="139"/>
      <c r="D22" s="149"/>
      <c r="E22" s="114"/>
      <c r="F22" s="81" t="s">
        <v>175</v>
      </c>
      <c r="G22" s="6" t="s">
        <v>137</v>
      </c>
      <c r="H22" s="6" t="s">
        <v>140</v>
      </c>
      <c r="I22" s="6"/>
      <c r="J22" s="6"/>
      <c r="L22" s="144"/>
      <c r="M22" s="133" t="s">
        <v>121</v>
      </c>
      <c r="N22" s="150"/>
      <c r="O22" s="98">
        <v>40000</v>
      </c>
      <c r="P22" s="62">
        <v>40000</v>
      </c>
      <c r="Q22" s="62">
        <v>40000</v>
      </c>
      <c r="R22" s="62"/>
      <c r="S22" s="62"/>
      <c r="T22"/>
      <c r="U22"/>
      <c r="V22"/>
      <c r="W22"/>
      <c r="X22"/>
      <c r="Y22"/>
    </row>
    <row r="23" spans="2:25" ht="13.5" customHeight="1">
      <c r="B23" s="144"/>
      <c r="C23" s="130" t="s">
        <v>33</v>
      </c>
      <c r="D23" s="131"/>
      <c r="E23" s="81"/>
      <c r="F23" s="106">
        <v>700000</v>
      </c>
      <c r="G23" s="43">
        <v>600000</v>
      </c>
      <c r="H23" s="43">
        <v>600000</v>
      </c>
      <c r="I23" s="43"/>
      <c r="J23" s="43"/>
      <c r="L23" s="144"/>
      <c r="M23" s="58"/>
      <c r="N23" s="59" t="s">
        <v>112</v>
      </c>
      <c r="O23" s="103"/>
      <c r="P23" s="63"/>
      <c r="Q23" s="63"/>
      <c r="R23" s="63"/>
      <c r="S23" s="63"/>
      <c r="T23"/>
      <c r="U23"/>
      <c r="V23"/>
      <c r="W23"/>
      <c r="X23"/>
      <c r="Y23"/>
    </row>
    <row r="24" spans="2:25" ht="12.75" customHeight="1">
      <c r="B24" s="144"/>
      <c r="C24" s="130" t="s">
        <v>96</v>
      </c>
      <c r="D24" s="131"/>
      <c r="E24" s="81"/>
      <c r="F24" s="106">
        <v>600000</v>
      </c>
      <c r="G24" s="43">
        <v>600000</v>
      </c>
      <c r="H24" s="43">
        <v>600000</v>
      </c>
      <c r="I24" s="43"/>
      <c r="J24" s="43"/>
      <c r="L24" s="144"/>
      <c r="M24" s="58"/>
      <c r="N24" s="66" t="s">
        <v>113</v>
      </c>
      <c r="O24" s="104"/>
      <c r="P24" s="68"/>
      <c r="Q24" s="68"/>
      <c r="R24" s="68"/>
      <c r="S24" s="68"/>
      <c r="T24"/>
      <c r="U24"/>
      <c r="V24"/>
      <c r="W24"/>
      <c r="X24"/>
      <c r="Y24"/>
    </row>
    <row r="25" spans="2:25">
      <c r="B25" s="144"/>
      <c r="C25" s="130" t="s">
        <v>34</v>
      </c>
      <c r="D25" s="131"/>
      <c r="E25" s="81"/>
      <c r="F25" s="106">
        <v>500000</v>
      </c>
      <c r="G25" s="43">
        <v>500000</v>
      </c>
      <c r="H25" s="43">
        <v>500000</v>
      </c>
      <c r="I25" s="43"/>
      <c r="J25" s="43"/>
      <c r="L25" s="144"/>
      <c r="M25" s="132" t="s">
        <v>122</v>
      </c>
      <c r="N25" s="132"/>
      <c r="O25" s="97">
        <v>25000</v>
      </c>
      <c r="P25" s="62">
        <v>25000</v>
      </c>
      <c r="Q25" s="62">
        <v>25000</v>
      </c>
      <c r="R25" s="62"/>
      <c r="S25" s="62"/>
      <c r="T25"/>
      <c r="U25"/>
      <c r="V25"/>
      <c r="W25"/>
      <c r="X25"/>
      <c r="Y25"/>
    </row>
    <row r="26" spans="2:25">
      <c r="B26" s="144"/>
      <c r="C26" s="130" t="s">
        <v>97</v>
      </c>
      <c r="D26" s="131"/>
      <c r="E26" s="81"/>
      <c r="F26" s="106">
        <v>300000</v>
      </c>
      <c r="G26" s="43">
        <v>300000</v>
      </c>
      <c r="H26" s="43">
        <v>300000</v>
      </c>
      <c r="I26" s="43"/>
      <c r="J26" s="43"/>
      <c r="L26" s="144"/>
      <c r="M26" s="132" t="s">
        <v>123</v>
      </c>
      <c r="N26" s="132"/>
      <c r="O26" s="97">
        <v>20000</v>
      </c>
      <c r="P26" s="62">
        <v>20000</v>
      </c>
      <c r="Q26" s="62">
        <v>20000</v>
      </c>
      <c r="R26" s="62"/>
      <c r="S26" s="62"/>
      <c r="T26"/>
      <c r="U26"/>
      <c r="V26"/>
      <c r="W26"/>
      <c r="X26"/>
      <c r="Y26"/>
    </row>
    <row r="27" spans="2:25">
      <c r="B27" s="144"/>
      <c r="C27" s="130" t="s">
        <v>36</v>
      </c>
      <c r="D27" s="131"/>
      <c r="E27" s="81"/>
      <c r="F27" s="106">
        <v>200000</v>
      </c>
      <c r="G27" s="43">
        <v>200000</v>
      </c>
      <c r="H27" s="43">
        <v>200000</v>
      </c>
      <c r="I27" s="43"/>
      <c r="J27" s="43"/>
      <c r="L27" s="144"/>
      <c r="M27" s="146" t="s">
        <v>114</v>
      </c>
      <c r="N27" s="151"/>
      <c r="O27" s="105">
        <v>30000</v>
      </c>
      <c r="P27" s="62">
        <v>30000</v>
      </c>
      <c r="Q27" s="62">
        <v>30000</v>
      </c>
      <c r="R27" s="62"/>
      <c r="S27" s="62"/>
      <c r="T27"/>
      <c r="U27"/>
      <c r="V27"/>
      <c r="W27"/>
      <c r="X27"/>
      <c r="Y27"/>
    </row>
    <row r="28" spans="2:25">
      <c r="B28" s="144"/>
      <c r="C28" s="130" t="s">
        <v>38</v>
      </c>
      <c r="D28" s="131"/>
      <c r="E28" s="81"/>
      <c r="F28" s="106">
        <v>200000</v>
      </c>
      <c r="G28" s="43">
        <v>200000</v>
      </c>
      <c r="H28" s="43">
        <v>200000</v>
      </c>
      <c r="I28" s="43"/>
      <c r="J28" s="43"/>
      <c r="L28" s="144"/>
      <c r="M28" s="130" t="s">
        <v>124</v>
      </c>
      <c r="N28" s="131"/>
      <c r="O28" s="105">
        <v>20000</v>
      </c>
      <c r="P28" s="67">
        <v>20000</v>
      </c>
      <c r="Q28" s="67">
        <v>10000</v>
      </c>
      <c r="R28" s="67"/>
      <c r="S28" s="67"/>
      <c r="T28"/>
      <c r="U28"/>
      <c r="V28"/>
      <c r="W28"/>
      <c r="X28"/>
      <c r="Y28"/>
    </row>
    <row r="29" spans="2:25">
      <c r="B29" s="144"/>
      <c r="C29" s="130" t="s">
        <v>37</v>
      </c>
      <c r="D29" s="131"/>
      <c r="E29" s="81"/>
      <c r="F29" s="106">
        <v>160000</v>
      </c>
      <c r="G29" s="43">
        <v>160000</v>
      </c>
      <c r="H29" s="43">
        <v>160000</v>
      </c>
      <c r="I29" s="43"/>
      <c r="J29" s="43"/>
      <c r="L29" s="144"/>
      <c r="M29" s="130" t="s">
        <v>115</v>
      </c>
      <c r="N29" s="131"/>
      <c r="O29" s="106">
        <v>5000</v>
      </c>
      <c r="P29" s="62">
        <v>5000</v>
      </c>
      <c r="Q29" s="62">
        <v>5000</v>
      </c>
      <c r="R29" s="62"/>
      <c r="S29" s="62"/>
      <c r="T29"/>
      <c r="U29"/>
      <c r="V29"/>
      <c r="W29"/>
      <c r="X29"/>
      <c r="Y29"/>
    </row>
    <row r="30" spans="2:25">
      <c r="B30" s="144"/>
      <c r="C30" s="130" t="s">
        <v>42</v>
      </c>
      <c r="D30" s="131"/>
      <c r="E30" s="81"/>
      <c r="F30" s="106">
        <v>130000</v>
      </c>
      <c r="G30" s="43">
        <v>130000</v>
      </c>
      <c r="H30" s="43">
        <v>130000</v>
      </c>
      <c r="I30" s="43"/>
      <c r="J30" s="43"/>
      <c r="L30" s="145"/>
      <c r="M30" s="130"/>
      <c r="N30" s="131"/>
      <c r="O30" s="106"/>
      <c r="P30" s="62"/>
      <c r="Q30" s="62"/>
      <c r="R30" s="62"/>
      <c r="S30" s="62"/>
      <c r="T30"/>
      <c r="U30"/>
      <c r="V30"/>
      <c r="W30"/>
      <c r="X30"/>
      <c r="Y30"/>
    </row>
    <row r="31" spans="2:25">
      <c r="B31" s="144"/>
      <c r="C31" s="130" t="s">
        <v>39</v>
      </c>
      <c r="D31" s="131"/>
      <c r="E31" s="81"/>
      <c r="F31" s="106">
        <v>120000</v>
      </c>
      <c r="G31" s="43">
        <v>120000</v>
      </c>
      <c r="H31" s="43">
        <v>120000</v>
      </c>
      <c r="I31" s="43"/>
      <c r="J31" s="43"/>
      <c r="L31" s="113"/>
      <c r="M31" s="130" t="s">
        <v>178</v>
      </c>
      <c r="N31" s="142"/>
      <c r="O31" s="112">
        <f>O16+O21+O22+O25+O26+O27+O28+O29</f>
        <v>380000</v>
      </c>
      <c r="P31" s="62">
        <f>P16+P21+P22+P25+P26+P27+P28+P29</f>
        <v>380000</v>
      </c>
      <c r="Q31" s="80">
        <f>Q16+Q21+Q22+Q25+Q26+Q27+Q28+Q29</f>
        <v>370000</v>
      </c>
      <c r="R31" s="7"/>
      <c r="S31" s="7"/>
      <c r="T31"/>
      <c r="U31"/>
      <c r="V31"/>
      <c r="W31"/>
      <c r="X31"/>
      <c r="Y31"/>
    </row>
    <row r="32" spans="2:25">
      <c r="B32" s="144"/>
      <c r="C32" s="130" t="s">
        <v>98</v>
      </c>
      <c r="D32" s="131"/>
      <c r="E32" s="81"/>
      <c r="F32" s="106">
        <v>50000</v>
      </c>
      <c r="G32" s="43">
        <v>50000</v>
      </c>
      <c r="H32" s="43">
        <v>50000</v>
      </c>
      <c r="I32" s="43"/>
      <c r="J32" s="43"/>
      <c r="L32"/>
      <c r="M32" s="130" t="s">
        <v>176</v>
      </c>
      <c r="N32" s="131"/>
      <c r="O32" s="106">
        <f>O5</f>
        <v>508471</v>
      </c>
      <c r="P32" s="62">
        <f>P5</f>
        <v>362775</v>
      </c>
      <c r="Q32" s="62">
        <f>Q5</f>
        <v>261466</v>
      </c>
      <c r="R32" s="62"/>
      <c r="S32" s="62"/>
      <c r="T32"/>
      <c r="U32"/>
      <c r="V32"/>
      <c r="W32"/>
    </row>
    <row r="33" spans="2:23">
      <c r="B33" s="144"/>
      <c r="C33" s="130" t="s">
        <v>41</v>
      </c>
      <c r="D33" s="131"/>
      <c r="E33" s="81"/>
      <c r="F33" s="106">
        <v>80000</v>
      </c>
      <c r="G33" s="43">
        <v>80000</v>
      </c>
      <c r="H33" s="43">
        <v>85000</v>
      </c>
      <c r="I33" s="43"/>
      <c r="J33" s="43"/>
      <c r="K33"/>
      <c r="L33"/>
      <c r="M33" s="130" t="s">
        <v>177</v>
      </c>
      <c r="N33" s="131"/>
      <c r="O33" s="106">
        <f>O12</f>
        <v>938471</v>
      </c>
      <c r="P33" s="62">
        <f>P12</f>
        <v>716775</v>
      </c>
      <c r="Q33" s="62">
        <f>Q12</f>
        <v>565466</v>
      </c>
      <c r="R33" s="62"/>
      <c r="S33" s="62"/>
      <c r="T33"/>
      <c r="U33"/>
      <c r="V33"/>
    </row>
    <row r="34" spans="2:23">
      <c r="B34" s="144"/>
      <c r="C34" s="130" t="s">
        <v>40</v>
      </c>
      <c r="D34" s="131"/>
      <c r="E34" s="81"/>
      <c r="F34" s="106">
        <v>70000</v>
      </c>
      <c r="G34" s="43">
        <v>70000</v>
      </c>
      <c r="H34" s="43">
        <v>70000</v>
      </c>
      <c r="I34" s="43"/>
      <c r="J34" s="43"/>
      <c r="K34"/>
      <c r="L34"/>
      <c r="M34" s="96"/>
      <c r="N34"/>
      <c r="O34"/>
      <c r="P34"/>
      <c r="Q34"/>
      <c r="R34"/>
      <c r="S34"/>
      <c r="T34"/>
      <c r="U34"/>
      <c r="V34"/>
    </row>
    <row r="35" spans="2:23">
      <c r="B35" s="144"/>
      <c r="C35" s="130" t="s">
        <v>44</v>
      </c>
      <c r="D35" s="131"/>
      <c r="E35" s="81"/>
      <c r="F35" s="106">
        <v>60000</v>
      </c>
      <c r="G35" s="43">
        <v>60000</v>
      </c>
      <c r="H35" s="43">
        <v>40000</v>
      </c>
      <c r="I35" s="43"/>
      <c r="J35" s="43"/>
      <c r="K35"/>
      <c r="L35" s="1" t="s">
        <v>128</v>
      </c>
      <c r="M35"/>
      <c r="R35"/>
      <c r="S35"/>
      <c r="T35"/>
      <c r="U35"/>
      <c r="V35"/>
    </row>
    <row r="36" spans="2:23">
      <c r="B36" s="144"/>
      <c r="C36" s="130" t="s">
        <v>99</v>
      </c>
      <c r="D36" s="131"/>
      <c r="E36" s="81"/>
      <c r="F36" s="106">
        <v>100000</v>
      </c>
      <c r="G36" s="43">
        <v>104000</v>
      </c>
      <c r="H36" s="43">
        <v>104000</v>
      </c>
      <c r="I36" s="43"/>
      <c r="J36" s="43"/>
      <c r="R36"/>
      <c r="S36"/>
      <c r="T36"/>
      <c r="U36"/>
      <c r="V36"/>
      <c r="W36"/>
    </row>
    <row r="37" spans="2:23">
      <c r="B37" s="145"/>
      <c r="C37" s="130" t="s">
        <v>100</v>
      </c>
      <c r="D37" s="131"/>
      <c r="E37" s="81"/>
      <c r="F37" s="106">
        <f>SUM(F23:F36)</f>
        <v>3270000</v>
      </c>
      <c r="G37" s="43">
        <f>SUM(G23:G36)</f>
        <v>3174000</v>
      </c>
      <c r="H37" s="43">
        <f>SUM(H23:H36)</f>
        <v>3159000</v>
      </c>
      <c r="I37" s="43"/>
      <c r="J37" s="43"/>
      <c r="L37"/>
      <c r="N37"/>
      <c r="O37"/>
      <c r="P37"/>
      <c r="Q37"/>
      <c r="R37"/>
      <c r="S37"/>
      <c r="T37"/>
      <c r="U37"/>
      <c r="V37"/>
      <c r="W37"/>
    </row>
    <row r="38" spans="2:23">
      <c r="G38" s="52"/>
      <c r="H38" s="52"/>
      <c r="I38" s="52"/>
      <c r="J38" s="52"/>
      <c r="L38"/>
      <c r="M38"/>
      <c r="N38"/>
      <c r="O38"/>
      <c r="P38"/>
      <c r="Q38"/>
      <c r="R38"/>
      <c r="S38"/>
    </row>
    <row r="39" spans="2:23">
      <c r="B39"/>
      <c r="C39"/>
      <c r="D39"/>
      <c r="E39"/>
      <c r="F39"/>
      <c r="G39"/>
      <c r="H39"/>
      <c r="I39"/>
      <c r="J39"/>
      <c r="L39"/>
      <c r="M39"/>
      <c r="N39"/>
      <c r="O39"/>
      <c r="P39"/>
      <c r="Q39"/>
      <c r="R39"/>
      <c r="S39"/>
    </row>
    <row r="40" spans="2:23">
      <c r="C40" s="130" t="s">
        <v>132</v>
      </c>
      <c r="D40" s="131"/>
      <c r="E40" s="81"/>
      <c r="F40" s="106">
        <f>F5</f>
        <v>4193942</v>
      </c>
      <c r="G40" s="62">
        <f>G41-G37</f>
        <v>3523057</v>
      </c>
      <c r="H40" s="62">
        <f>H41-H37</f>
        <v>3458057</v>
      </c>
      <c r="I40" s="62">
        <f>I41-I37</f>
        <v>0</v>
      </c>
      <c r="J40" s="62">
        <f>J41-J37</f>
        <v>0</v>
      </c>
      <c r="M40"/>
      <c r="N40"/>
      <c r="O40"/>
      <c r="P40"/>
      <c r="Q40"/>
      <c r="R40"/>
      <c r="S40"/>
    </row>
    <row r="41" spans="2:23" ht="13.5" customHeight="1">
      <c r="B41"/>
      <c r="C41" s="130" t="s">
        <v>4</v>
      </c>
      <c r="D41" s="131"/>
      <c r="E41" s="81"/>
      <c r="F41" s="106">
        <f>F19</f>
        <v>6983942</v>
      </c>
      <c r="G41" s="62">
        <f>G19</f>
        <v>6697057</v>
      </c>
      <c r="H41" s="62">
        <f>H19</f>
        <v>6617057</v>
      </c>
      <c r="I41" s="62">
        <f>I19</f>
        <v>0</v>
      </c>
      <c r="J41" s="62">
        <f>J19</f>
        <v>0</v>
      </c>
      <c r="M41"/>
    </row>
    <row r="42" spans="2:23">
      <c r="B42"/>
      <c r="C42"/>
      <c r="D42"/>
      <c r="E42"/>
      <c r="F42"/>
      <c r="G42"/>
      <c r="H42"/>
      <c r="I42"/>
    </row>
    <row r="43" spans="2:23">
      <c r="B43"/>
      <c r="C43"/>
      <c r="D43"/>
      <c r="E43"/>
      <c r="F43"/>
      <c r="G43"/>
      <c r="H43"/>
      <c r="I43"/>
    </row>
    <row r="44" spans="2:23">
      <c r="B44"/>
      <c r="C44"/>
      <c r="D44"/>
      <c r="E44"/>
      <c r="F44"/>
      <c r="G44"/>
      <c r="H44"/>
      <c r="I44"/>
    </row>
    <row r="45" spans="2:23">
      <c r="B45"/>
      <c r="C45"/>
      <c r="D45"/>
      <c r="E45"/>
      <c r="F45"/>
      <c r="G45"/>
      <c r="H45"/>
      <c r="I45"/>
    </row>
    <row r="46" spans="2:23">
      <c r="I46" s="22"/>
    </row>
  </sheetData>
  <mergeCells count="52">
    <mergeCell ref="M4:N4"/>
    <mergeCell ref="C5:D5"/>
    <mergeCell ref="M5:N5"/>
    <mergeCell ref="M12:N12"/>
    <mergeCell ref="M15:N15"/>
    <mergeCell ref="C6:D6"/>
    <mergeCell ref="M6:N6"/>
    <mergeCell ref="C7:D7"/>
    <mergeCell ref="M7:N7"/>
    <mergeCell ref="M8:N8"/>
    <mergeCell ref="M9:N9"/>
    <mergeCell ref="M10:N10"/>
    <mergeCell ref="M11:N11"/>
    <mergeCell ref="L4:L12"/>
    <mergeCell ref="M30:N30"/>
    <mergeCell ref="L15:L30"/>
    <mergeCell ref="C28:D28"/>
    <mergeCell ref="C29:D29"/>
    <mergeCell ref="C17:D17"/>
    <mergeCell ref="C18:D18"/>
    <mergeCell ref="M16:N16"/>
    <mergeCell ref="M21:N21"/>
    <mergeCell ref="M22:N22"/>
    <mergeCell ref="M29:N29"/>
    <mergeCell ref="C41:D41"/>
    <mergeCell ref="C35:D35"/>
    <mergeCell ref="C36:D36"/>
    <mergeCell ref="C37:D37"/>
    <mergeCell ref="C34:D34"/>
    <mergeCell ref="C26:D26"/>
    <mergeCell ref="C27:D27"/>
    <mergeCell ref="C31:D31"/>
    <mergeCell ref="C32:D32"/>
    <mergeCell ref="A2:A3"/>
    <mergeCell ref="C40:D40"/>
    <mergeCell ref="M27:N27"/>
    <mergeCell ref="M25:N25"/>
    <mergeCell ref="M26:N26"/>
    <mergeCell ref="M28:N28"/>
    <mergeCell ref="M32:N32"/>
    <mergeCell ref="C30:D30"/>
    <mergeCell ref="M31:N31"/>
    <mergeCell ref="M33:N33"/>
    <mergeCell ref="C19:D19"/>
    <mergeCell ref="B22:B37"/>
    <mergeCell ref="C22:D22"/>
    <mergeCell ref="C23:D23"/>
    <mergeCell ref="C24:D24"/>
    <mergeCell ref="C25:D25"/>
    <mergeCell ref="C33:D33"/>
    <mergeCell ref="B4:B19"/>
    <mergeCell ref="C4:D4"/>
  </mergeCells>
  <phoneticPr fontId="2"/>
  <printOptions horizontalCentered="1"/>
  <pageMargins left="0.19685039370078741" right="0.19685039370078741" top="0.59055118110236227" bottom="0.39370078740157483" header="0.51181102362204722" footer="0.51181102362204722"/>
  <pageSetup paperSize="9" orientation="landscape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B1:I43"/>
  <sheetViews>
    <sheetView topLeftCell="A10" workbookViewId="0">
      <selection activeCell="C6" sqref="C6"/>
    </sheetView>
  </sheetViews>
  <sheetFormatPr defaultRowHeight="13.5"/>
  <cols>
    <col min="1" max="1" width="4.25" customWidth="1"/>
    <col min="2" max="5" width="15.375" customWidth="1"/>
    <col min="6" max="6" width="18.75" customWidth="1"/>
    <col min="7" max="7" width="3.25" customWidth="1"/>
  </cols>
  <sheetData>
    <row r="1" spans="2:8" ht="24">
      <c r="B1" s="1"/>
      <c r="C1" s="2" t="s">
        <v>181</v>
      </c>
      <c r="D1" s="2"/>
      <c r="E1" s="2"/>
      <c r="F1" s="3"/>
    </row>
    <row r="2" spans="2:8" ht="24">
      <c r="B2" s="1"/>
      <c r="C2" s="2"/>
      <c r="D2" s="2"/>
      <c r="E2" s="2"/>
      <c r="F2" s="3"/>
    </row>
    <row r="3" spans="2:8" ht="19.5" customHeight="1">
      <c r="B3" s="1"/>
      <c r="C3" s="1"/>
      <c r="D3" s="1"/>
      <c r="E3" s="1"/>
      <c r="F3" s="5" t="s">
        <v>182</v>
      </c>
    </row>
    <row r="4" spans="2:8" ht="19.5" customHeight="1">
      <c r="B4" s="1" t="s">
        <v>11</v>
      </c>
      <c r="C4" s="1"/>
      <c r="D4" s="1"/>
      <c r="E4" s="1"/>
      <c r="F4" s="5" t="s">
        <v>19</v>
      </c>
      <c r="H4" s="24">
        <v>1</v>
      </c>
    </row>
    <row r="5" spans="2:8" ht="19.5" customHeight="1">
      <c r="B5" s="6"/>
      <c r="C5" s="6" t="s">
        <v>0</v>
      </c>
      <c r="D5" s="6" t="s">
        <v>1</v>
      </c>
      <c r="E5" s="6" t="s">
        <v>2</v>
      </c>
      <c r="F5" s="6" t="s">
        <v>47</v>
      </c>
      <c r="H5" s="25" t="s">
        <v>77</v>
      </c>
    </row>
    <row r="6" spans="2:8" ht="19.5" customHeight="1">
      <c r="B6" s="16" t="s">
        <v>3</v>
      </c>
      <c r="C6" s="19">
        <f ca="1">時系列決算コピー!G5</f>
        <v>4202612</v>
      </c>
      <c r="D6" s="19">
        <f ca="1">時系列予算!F5</f>
        <v>4193942</v>
      </c>
      <c r="E6" s="21">
        <f>C6-D6</f>
        <v>8670</v>
      </c>
      <c r="F6" s="7"/>
      <c r="H6" s="26" t="s">
        <v>78</v>
      </c>
    </row>
    <row r="7" spans="2:8" ht="19.5" customHeight="1">
      <c r="B7" s="16" t="s">
        <v>48</v>
      </c>
      <c r="C7" s="19">
        <f ca="1">時系列決算コピー!G6</f>
        <v>1492000</v>
      </c>
      <c r="D7" s="19">
        <f ca="1">時系列予算!F6</f>
        <v>1440000</v>
      </c>
      <c r="E7" s="21">
        <f>C7-D7</f>
        <v>52000</v>
      </c>
      <c r="F7" s="7"/>
      <c r="H7" s="26" t="s">
        <v>161</v>
      </c>
    </row>
    <row r="8" spans="2:8" ht="19.5" customHeight="1">
      <c r="B8" s="16" t="s">
        <v>49</v>
      </c>
      <c r="C8" s="19">
        <f ca="1">時系列決算コピー!G7</f>
        <v>1253187</v>
      </c>
      <c r="D8" s="19">
        <f ca="1">時系列予算!F7</f>
        <v>900000</v>
      </c>
      <c r="E8" s="21">
        <f>C8-D8</f>
        <v>353187</v>
      </c>
      <c r="F8" s="7" t="s">
        <v>143</v>
      </c>
      <c r="H8" s="27" t="s">
        <v>160</v>
      </c>
    </row>
    <row r="9" spans="2:8" ht="19.5" customHeight="1">
      <c r="B9" s="16" t="s">
        <v>50</v>
      </c>
      <c r="C9" s="19">
        <f ca="1">時系列決算コピー!G17</f>
        <v>427000</v>
      </c>
      <c r="D9" s="19">
        <f ca="1">時系列予算!F17</f>
        <v>350000</v>
      </c>
      <c r="E9" s="21">
        <f>C9-D9</f>
        <v>77000</v>
      </c>
      <c r="F9" s="7"/>
    </row>
    <row r="10" spans="2:8" ht="19.5" customHeight="1">
      <c r="B10" s="16" t="s">
        <v>51</v>
      </c>
      <c r="C10" s="19">
        <f ca="1">時系列決算コピー!G18</f>
        <v>174367</v>
      </c>
      <c r="D10" s="19">
        <f ca="1">時系列予算!F18</f>
        <v>100000</v>
      </c>
      <c r="E10" s="21">
        <f>C10-D10</f>
        <v>74367</v>
      </c>
      <c r="F10" s="7"/>
    </row>
    <row r="11" spans="2:8" ht="19.5" customHeight="1" thickBot="1">
      <c r="B11" s="71" t="s">
        <v>86</v>
      </c>
      <c r="C11" s="76"/>
      <c r="D11" s="76"/>
      <c r="E11" s="78"/>
      <c r="F11" s="29"/>
    </row>
    <row r="12" spans="2:8" ht="19.5" customHeight="1" thickTop="1">
      <c r="B12" s="72" t="s">
        <v>4</v>
      </c>
      <c r="C12" s="77">
        <f>SUM(C6:C11)</f>
        <v>7549166</v>
      </c>
      <c r="D12" s="77">
        <f>SUM(D6:D11)</f>
        <v>6983942</v>
      </c>
      <c r="E12" s="79">
        <f>SUM(E6:E11)</f>
        <v>565224</v>
      </c>
      <c r="F12" s="74"/>
    </row>
    <row r="13" spans="2:8" ht="18.75" customHeight="1">
      <c r="B13" s="8"/>
      <c r="C13" s="1"/>
      <c r="D13" s="1"/>
      <c r="E13" s="1"/>
      <c r="F13" s="1"/>
    </row>
    <row r="14" spans="2:8" ht="18.75" customHeight="1">
      <c r="B14" s="8" t="s">
        <v>5</v>
      </c>
      <c r="C14" s="6" t="s">
        <v>6</v>
      </c>
      <c r="D14" s="19">
        <f ca="1">時系列決算コピー!G8</f>
        <v>113590</v>
      </c>
      <c r="E14" s="9" t="s">
        <v>73</v>
      </c>
      <c r="F14" s="19">
        <f ca="1">時系列決算コピー!G9</f>
        <v>712892</v>
      </c>
    </row>
    <row r="15" spans="2:8" ht="18.75" customHeight="1">
      <c r="B15" s="1"/>
      <c r="C15" s="6" t="s">
        <v>7</v>
      </c>
      <c r="D15" s="19">
        <f ca="1">時系列決算コピー!G10</f>
        <v>342000</v>
      </c>
      <c r="E15" s="6" t="s">
        <v>71</v>
      </c>
      <c r="F15" s="19">
        <f ca="1">時系列決算コピー!G11</f>
        <v>3775</v>
      </c>
    </row>
    <row r="16" spans="2:8" ht="18.75" customHeight="1">
      <c r="B16" s="1"/>
      <c r="C16" s="9" t="s">
        <v>8</v>
      </c>
      <c r="D16" s="19">
        <f ca="1">時系列決算コピー!G12</f>
        <v>78430</v>
      </c>
      <c r="E16" s="9" t="s">
        <v>69</v>
      </c>
      <c r="F16" s="19">
        <f ca="1">時系列決算コピー!G13</f>
        <v>0</v>
      </c>
    </row>
    <row r="17" spans="2:9" ht="18.75" customHeight="1">
      <c r="B17" s="1"/>
      <c r="C17" s="6" t="s">
        <v>9</v>
      </c>
      <c r="D17" s="19">
        <f ca="1">時系列決算コピー!G14</f>
        <v>2500</v>
      </c>
      <c r="E17" s="6"/>
      <c r="F17" s="19"/>
    </row>
    <row r="18" spans="2:9" ht="18.75" customHeight="1">
      <c r="B18" s="1"/>
      <c r="E18" s="6" t="s">
        <v>72</v>
      </c>
      <c r="F18" s="19">
        <f>SUM(D14:D17,F14:F17)</f>
        <v>1253187</v>
      </c>
    </row>
    <row r="19" spans="2:9" ht="18.75" customHeight="1">
      <c r="C19" s="10"/>
      <c r="D19" s="11"/>
      <c r="E19" s="10"/>
      <c r="F19" s="11"/>
    </row>
    <row r="20" spans="2:9" ht="18.75" customHeight="1">
      <c r="B20" s="1"/>
      <c r="C20" s="1"/>
      <c r="D20" s="1"/>
      <c r="E20" s="1"/>
      <c r="F20" s="1"/>
    </row>
    <row r="21" spans="2:9" ht="19.5" customHeight="1">
      <c r="B21" s="1" t="s">
        <v>12</v>
      </c>
      <c r="C21" s="1"/>
      <c r="D21" s="1"/>
      <c r="E21" s="1"/>
      <c r="F21" s="1"/>
    </row>
    <row r="22" spans="2:9" ht="18.75" customHeight="1">
      <c r="B22" s="16" t="s">
        <v>21</v>
      </c>
      <c r="C22" s="6" t="s">
        <v>0</v>
      </c>
      <c r="D22" s="6" t="s">
        <v>1</v>
      </c>
      <c r="E22" s="6" t="s">
        <v>2</v>
      </c>
      <c r="F22" s="6" t="s">
        <v>47</v>
      </c>
    </row>
    <row r="23" spans="2:9" ht="18.75" customHeight="1">
      <c r="B23" s="16" t="s">
        <v>33</v>
      </c>
      <c r="C23" s="20">
        <f ca="1">時系列決算コピー!G23</f>
        <v>836561</v>
      </c>
      <c r="D23" s="20">
        <f ca="1">時系列予算!F23</f>
        <v>700000</v>
      </c>
      <c r="E23" s="20">
        <f>C23-D23</f>
        <v>136561</v>
      </c>
      <c r="F23" s="7"/>
      <c r="H23" s="70" t="s">
        <v>33</v>
      </c>
      <c r="I23" t="s">
        <v>147</v>
      </c>
    </row>
    <row r="24" spans="2:9" ht="18.75" customHeight="1">
      <c r="B24" s="16" t="s">
        <v>74</v>
      </c>
      <c r="C24" s="20">
        <f ca="1">時系列決算コピー!G24</f>
        <v>566167</v>
      </c>
      <c r="D24" s="20">
        <f ca="1">時系列予算!F24</f>
        <v>600000</v>
      </c>
      <c r="E24" s="20">
        <f t="shared" ref="E24:E36" si="0">C24-D24</f>
        <v>-33833</v>
      </c>
      <c r="F24" s="7"/>
      <c r="H24" s="70" t="s">
        <v>96</v>
      </c>
    </row>
    <row r="25" spans="2:9" ht="18.75" customHeight="1">
      <c r="B25" s="16" t="s">
        <v>34</v>
      </c>
      <c r="C25" s="20">
        <f ca="1">時系列決算コピー!G25</f>
        <v>317338</v>
      </c>
      <c r="D25" s="20">
        <f ca="1">時系列予算!F25</f>
        <v>500000</v>
      </c>
      <c r="E25" s="20">
        <f t="shared" si="0"/>
        <v>-182662</v>
      </c>
      <c r="F25" s="7"/>
      <c r="H25" s="70" t="s">
        <v>34</v>
      </c>
    </row>
    <row r="26" spans="2:9" ht="18.75" customHeight="1">
      <c r="B26" s="16" t="s">
        <v>35</v>
      </c>
      <c r="C26" s="20">
        <f ca="1">時系列決算コピー!G26</f>
        <v>251937</v>
      </c>
      <c r="D26" s="20">
        <f ca="1">時系列予算!F26</f>
        <v>300000</v>
      </c>
      <c r="E26" s="20">
        <f t="shared" si="0"/>
        <v>-48063</v>
      </c>
      <c r="F26" s="7"/>
      <c r="H26" s="70" t="s">
        <v>97</v>
      </c>
      <c r="I26" t="s">
        <v>148</v>
      </c>
    </row>
    <row r="27" spans="2:9" ht="18.75" customHeight="1">
      <c r="B27" s="16" t="s">
        <v>36</v>
      </c>
      <c r="C27" s="20">
        <f ca="1">時系列決算コピー!G27</f>
        <v>200000</v>
      </c>
      <c r="D27" s="20">
        <f ca="1">時系列予算!F27</f>
        <v>200000</v>
      </c>
      <c r="E27" s="20">
        <f t="shared" si="0"/>
        <v>0</v>
      </c>
      <c r="F27" s="7"/>
      <c r="H27" s="70" t="s">
        <v>36</v>
      </c>
    </row>
    <row r="28" spans="2:9" ht="18.75" customHeight="1">
      <c r="B28" s="16" t="s">
        <v>38</v>
      </c>
      <c r="C28" s="20">
        <f ca="1">時系列決算コピー!G28</f>
        <v>103850</v>
      </c>
      <c r="D28" s="20">
        <f ca="1">時系列予算!F28</f>
        <v>200000</v>
      </c>
      <c r="E28" s="20">
        <f t="shared" si="0"/>
        <v>-96150</v>
      </c>
      <c r="F28" s="7"/>
      <c r="H28" s="70" t="s">
        <v>38</v>
      </c>
      <c r="I28" t="s">
        <v>149</v>
      </c>
    </row>
    <row r="29" spans="2:9" ht="18.75" customHeight="1">
      <c r="B29" s="16" t="s">
        <v>37</v>
      </c>
      <c r="C29" s="20">
        <f ca="1">時系列決算コピー!G29</f>
        <v>140000</v>
      </c>
      <c r="D29" s="20">
        <f ca="1">時系列予算!F29</f>
        <v>160000</v>
      </c>
      <c r="E29" s="20">
        <f t="shared" si="0"/>
        <v>-20000</v>
      </c>
      <c r="F29" s="7"/>
      <c r="H29" s="70" t="s">
        <v>37</v>
      </c>
    </row>
    <row r="30" spans="2:9" ht="18.75" customHeight="1">
      <c r="B30" s="16" t="s">
        <v>42</v>
      </c>
      <c r="C30" s="20">
        <f ca="1">時系列決算コピー!G30</f>
        <v>4189</v>
      </c>
      <c r="D30" s="20">
        <f ca="1">時系列予算!F30</f>
        <v>130000</v>
      </c>
      <c r="E30" s="20">
        <f t="shared" si="0"/>
        <v>-125811</v>
      </c>
      <c r="F30" s="7"/>
      <c r="H30" s="70" t="s">
        <v>42</v>
      </c>
      <c r="I30" t="s">
        <v>150</v>
      </c>
    </row>
    <row r="31" spans="2:9" ht="18.75" customHeight="1">
      <c r="B31" s="16" t="s">
        <v>39</v>
      </c>
      <c r="C31" s="20">
        <f ca="1">時系列決算コピー!G31</f>
        <v>76750</v>
      </c>
      <c r="D31" s="20">
        <f ca="1">時系列予算!F31</f>
        <v>120000</v>
      </c>
      <c r="E31" s="20">
        <f t="shared" si="0"/>
        <v>-43250</v>
      </c>
      <c r="F31" s="7"/>
      <c r="H31" s="70" t="s">
        <v>39</v>
      </c>
      <c r="I31" t="s">
        <v>151</v>
      </c>
    </row>
    <row r="32" spans="2:9" ht="18.75" customHeight="1">
      <c r="B32" s="16" t="s">
        <v>43</v>
      </c>
      <c r="C32" s="20">
        <f ca="1">時系列決算コピー!G32</f>
        <v>25057</v>
      </c>
      <c r="D32" s="20">
        <f ca="1">時系列予算!F32</f>
        <v>50000</v>
      </c>
      <c r="E32" s="20">
        <f t="shared" si="0"/>
        <v>-24943</v>
      </c>
      <c r="F32" s="7"/>
      <c r="H32" s="70" t="s">
        <v>98</v>
      </c>
      <c r="I32" t="s">
        <v>152</v>
      </c>
    </row>
    <row r="33" spans="2:9" ht="18.75" customHeight="1">
      <c r="B33" s="16" t="s">
        <v>41</v>
      </c>
      <c r="C33" s="20">
        <f ca="1">時系列決算コピー!G33</f>
        <v>28893</v>
      </c>
      <c r="D33" s="20">
        <f ca="1">時系列予算!F33</f>
        <v>80000</v>
      </c>
      <c r="E33" s="20">
        <f t="shared" si="0"/>
        <v>-51107</v>
      </c>
      <c r="F33" s="7"/>
      <c r="H33" s="70" t="s">
        <v>41</v>
      </c>
    </row>
    <row r="34" spans="2:9" ht="18.75" customHeight="1">
      <c r="B34" s="16" t="s">
        <v>40</v>
      </c>
      <c r="C34" s="20">
        <f ca="1">時系列決算コピー!G34</f>
        <v>45500</v>
      </c>
      <c r="D34" s="20">
        <f ca="1">時系列予算!F34</f>
        <v>70000</v>
      </c>
      <c r="E34" s="20">
        <f t="shared" si="0"/>
        <v>-24500</v>
      </c>
      <c r="F34" s="7"/>
      <c r="H34" s="70" t="s">
        <v>40</v>
      </c>
    </row>
    <row r="35" spans="2:9" ht="18.75" customHeight="1">
      <c r="B35" s="16" t="s">
        <v>44</v>
      </c>
      <c r="C35" s="20">
        <f ca="1">時系列決算コピー!G35</f>
        <v>29000</v>
      </c>
      <c r="D35" s="20">
        <f ca="1">時系列予算!F35</f>
        <v>60000</v>
      </c>
      <c r="E35" s="20">
        <f>C35-D35</f>
        <v>-31000</v>
      </c>
      <c r="F35" s="7"/>
      <c r="H35" s="70" t="s">
        <v>44</v>
      </c>
      <c r="I35" t="s">
        <v>153</v>
      </c>
    </row>
    <row r="36" spans="2:9" ht="18.75" customHeight="1">
      <c r="B36" s="71" t="s">
        <v>14</v>
      </c>
      <c r="C36" s="20">
        <f ca="1">時系列決算コピー!G36</f>
        <v>100000</v>
      </c>
      <c r="D36" s="20">
        <f ca="1">時系列予算!F36</f>
        <v>100000</v>
      </c>
      <c r="E36" s="28">
        <f t="shared" si="0"/>
        <v>0</v>
      </c>
      <c r="F36" s="29" t="s">
        <v>17</v>
      </c>
      <c r="H36" s="70" t="s">
        <v>99</v>
      </c>
    </row>
    <row r="37" spans="2:9" ht="18.75" customHeight="1" thickBot="1">
      <c r="B37" s="71" t="s">
        <v>179</v>
      </c>
      <c r="C37" s="115">
        <v>528420</v>
      </c>
      <c r="D37" s="115">
        <v>1500000</v>
      </c>
      <c r="E37" s="116" t="s">
        <v>189</v>
      </c>
      <c r="F37" s="41"/>
      <c r="H37" s="70"/>
    </row>
    <row r="38" spans="2:9" ht="18.75" customHeight="1" thickTop="1">
      <c r="B38" s="72" t="s">
        <v>45</v>
      </c>
      <c r="C38" s="73">
        <f>SUM(C23:C37)</f>
        <v>3253662</v>
      </c>
      <c r="D38" s="73">
        <f>SUM(D23:D37)</f>
        <v>4770000</v>
      </c>
      <c r="E38" s="73">
        <f>SUM(E23:E37)</f>
        <v>-544758</v>
      </c>
      <c r="F38" s="74"/>
    </row>
    <row r="39" spans="2:9" ht="18.75" customHeight="1">
      <c r="B39" s="16" t="s">
        <v>46</v>
      </c>
      <c r="C39" s="20">
        <f>C40-C38</f>
        <v>4295504</v>
      </c>
      <c r="D39" s="20">
        <f>D40-D38</f>
        <v>2213942</v>
      </c>
      <c r="E39" s="20">
        <f>SUM(C39-D39)</f>
        <v>2081562</v>
      </c>
      <c r="F39" s="7"/>
    </row>
    <row r="40" spans="2:9" ht="18.75" customHeight="1">
      <c r="B40" s="16" t="s">
        <v>16</v>
      </c>
      <c r="C40" s="20">
        <f>C12</f>
        <v>7549166</v>
      </c>
      <c r="D40" s="20">
        <f>D12</f>
        <v>6983942</v>
      </c>
      <c r="E40" s="20">
        <f>E38+E39</f>
        <v>1536804</v>
      </c>
      <c r="F40" s="7"/>
    </row>
    <row r="41" spans="2:9" ht="18.75" customHeight="1">
      <c r="B41" s="1"/>
      <c r="C41" s="12"/>
      <c r="D41" s="12"/>
      <c r="E41" s="12"/>
      <c r="F41" s="1"/>
    </row>
    <row r="42" spans="2:9" ht="18.75" customHeight="1">
      <c r="B42" s="152" t="s">
        <v>154</v>
      </c>
      <c r="C42" s="152"/>
      <c r="D42" s="152"/>
      <c r="E42" s="152"/>
      <c r="F42" s="152"/>
    </row>
    <row r="43" spans="2:9">
      <c r="B43" s="8" t="s">
        <v>76</v>
      </c>
      <c r="C43" s="23">
        <f>C12-C6-C38</f>
        <v>92892</v>
      </c>
      <c r="D43" s="23">
        <f>D12-D6-D38</f>
        <v>-1980000</v>
      </c>
      <c r="E43" s="23">
        <f>E12-E6-E38</f>
        <v>1101312</v>
      </c>
      <c r="F43" s="1"/>
    </row>
  </sheetData>
  <mergeCells count="1">
    <mergeCell ref="B42:F42"/>
  </mergeCells>
  <phoneticPr fontId="2"/>
  <pageMargins left="1.3779527559055118" right="0.39370078740157483" top="0.98425196850393704" bottom="0.39370078740157483" header="0.51181102362204722" footer="0.51181102362204722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B1:H38"/>
  <sheetViews>
    <sheetView topLeftCell="A19" workbookViewId="0">
      <selection activeCell="C33" sqref="C33"/>
    </sheetView>
  </sheetViews>
  <sheetFormatPr defaultRowHeight="13.5"/>
  <cols>
    <col min="1" max="1" width="4.25" customWidth="1"/>
    <col min="2" max="5" width="15.375" customWidth="1"/>
    <col min="6" max="6" width="18.75" customWidth="1"/>
    <col min="7" max="7" width="3.25" customWidth="1"/>
  </cols>
  <sheetData>
    <row r="1" spans="2:8" ht="24">
      <c r="B1" s="1"/>
      <c r="C1" s="2" t="s">
        <v>185</v>
      </c>
      <c r="D1" s="2"/>
      <c r="E1" s="2"/>
      <c r="F1" s="3"/>
    </row>
    <row r="2" spans="2:8" ht="24">
      <c r="B2" s="1"/>
      <c r="C2" s="2"/>
      <c r="D2" s="2"/>
      <c r="E2" s="2"/>
      <c r="F2" s="3"/>
    </row>
    <row r="3" spans="2:8" ht="24" customHeight="1">
      <c r="B3" s="1"/>
      <c r="C3" s="1"/>
      <c r="D3" s="1"/>
      <c r="E3" s="1"/>
      <c r="F3" s="5" t="str">
        <f ca="1">⑤H２０一般会計報告!F3</f>
        <v>平成２1年3月31日現在</v>
      </c>
      <c r="H3" t="s">
        <v>129</v>
      </c>
    </row>
    <row r="4" spans="2:8" ht="24" customHeight="1">
      <c r="B4" s="1" t="s">
        <v>11</v>
      </c>
      <c r="C4" s="1"/>
      <c r="D4" s="1"/>
      <c r="E4" s="1"/>
      <c r="F4" s="5" t="s">
        <v>19</v>
      </c>
      <c r="H4" s="24">
        <v>1</v>
      </c>
    </row>
    <row r="5" spans="2:8" ht="24" customHeight="1">
      <c r="B5" s="6"/>
      <c r="C5" s="6" t="s">
        <v>0</v>
      </c>
      <c r="D5" s="6" t="s">
        <v>1</v>
      </c>
      <c r="E5" s="6" t="s">
        <v>2</v>
      </c>
      <c r="F5" s="6" t="s">
        <v>18</v>
      </c>
      <c r="H5" s="25" t="s">
        <v>77</v>
      </c>
    </row>
    <row r="6" spans="2:8" ht="24" customHeight="1">
      <c r="B6" s="6" t="s">
        <v>3</v>
      </c>
      <c r="C6" s="20">
        <f ca="1">時系列決算コピー!R5</f>
        <v>508471</v>
      </c>
      <c r="D6" s="20">
        <f ca="1">時系列予算!O5</f>
        <v>508471</v>
      </c>
      <c r="E6" s="20">
        <f t="shared" ref="E6:E11" si="0">C6-D6</f>
        <v>0</v>
      </c>
      <c r="F6" s="7"/>
      <c r="H6" s="26" t="s">
        <v>78</v>
      </c>
    </row>
    <row r="7" spans="2:8" ht="24" customHeight="1">
      <c r="B7" s="6" t="s">
        <v>52</v>
      </c>
      <c r="C7" s="20">
        <f ca="1">時系列決算コピー!R6</f>
        <v>279300</v>
      </c>
      <c r="D7" s="20">
        <f ca="1">時系列予算!O6</f>
        <v>300000</v>
      </c>
      <c r="E7" s="20">
        <f t="shared" si="0"/>
        <v>-20700</v>
      </c>
      <c r="F7" s="7"/>
      <c r="H7" s="26" t="s">
        <v>79</v>
      </c>
    </row>
    <row r="8" spans="2:8" ht="24" customHeight="1">
      <c r="B8" s="6" t="s">
        <v>53</v>
      </c>
      <c r="C8" s="20">
        <f ca="1">時系列決算コピー!R8</f>
        <v>100000</v>
      </c>
      <c r="D8" s="20">
        <f ca="1">時系列予算!O8</f>
        <v>100000</v>
      </c>
      <c r="E8" s="20">
        <f t="shared" si="0"/>
        <v>0</v>
      </c>
      <c r="F8" s="7"/>
      <c r="H8" s="27" t="s">
        <v>80</v>
      </c>
    </row>
    <row r="9" spans="2:8" ht="24" customHeight="1">
      <c r="B9" s="6" t="s">
        <v>54</v>
      </c>
      <c r="C9" s="20">
        <f ca="1">時系列決算コピー!R9</f>
        <v>33988</v>
      </c>
      <c r="D9" s="20">
        <f ca="1">時系列予算!O9</f>
        <v>30000</v>
      </c>
      <c r="E9" s="20">
        <f t="shared" si="0"/>
        <v>3988</v>
      </c>
      <c r="F9" s="7"/>
    </row>
    <row r="10" spans="2:8" ht="24" customHeight="1">
      <c r="B10" s="6" t="s">
        <v>55</v>
      </c>
      <c r="C10" s="20">
        <f ca="1">時系列決算コピー!R10</f>
        <v>5656</v>
      </c>
      <c r="D10" s="20">
        <f ca="1">時系列予算!O10</f>
        <v>0</v>
      </c>
      <c r="E10" s="20">
        <f t="shared" si="0"/>
        <v>5656</v>
      </c>
      <c r="F10" s="7"/>
    </row>
    <row r="11" spans="2:8" ht="24" customHeight="1" thickBot="1">
      <c r="B11" s="31"/>
      <c r="C11" s="28"/>
      <c r="D11" s="28"/>
      <c r="E11" s="28">
        <f t="shared" si="0"/>
        <v>0</v>
      </c>
      <c r="F11" s="29"/>
    </row>
    <row r="12" spans="2:8" ht="24" customHeight="1">
      <c r="B12" s="32" t="s">
        <v>4</v>
      </c>
      <c r="C12" s="36">
        <f>SUM(C6:C11)</f>
        <v>927415</v>
      </c>
      <c r="D12" s="36">
        <f>SUM(D6:D11)</f>
        <v>938471</v>
      </c>
      <c r="E12" s="36">
        <f>SUM(E6:E11)</f>
        <v>-11056</v>
      </c>
      <c r="F12" s="30"/>
    </row>
    <row r="13" spans="2:8" ht="24" customHeight="1">
      <c r="B13" s="8"/>
      <c r="C13" s="1"/>
      <c r="D13" s="1"/>
      <c r="E13" s="1"/>
      <c r="F13" s="1"/>
    </row>
    <row r="14" spans="2:8" ht="24" customHeight="1">
      <c r="B14" s="35"/>
      <c r="C14" s="35"/>
      <c r="D14" s="35"/>
      <c r="E14" s="35"/>
      <c r="F14" s="35"/>
    </row>
    <row r="15" spans="2:8" ht="24" customHeight="1">
      <c r="B15" s="1"/>
      <c r="C15" s="10"/>
      <c r="D15" s="11"/>
      <c r="E15" s="10"/>
      <c r="F15" s="11"/>
    </row>
    <row r="16" spans="2:8" ht="24" customHeight="1">
      <c r="B16" s="1"/>
      <c r="C16" s="1"/>
      <c r="D16" s="1"/>
      <c r="E16" s="1"/>
      <c r="F16" s="1"/>
    </row>
    <row r="17" spans="2:6" ht="24" customHeight="1">
      <c r="B17" s="1" t="s">
        <v>12</v>
      </c>
      <c r="C17" s="1"/>
      <c r="D17" s="1"/>
      <c r="E17" s="1"/>
      <c r="F17" s="1"/>
    </row>
    <row r="18" spans="2:6" ht="24" customHeight="1">
      <c r="B18" s="16" t="s">
        <v>31</v>
      </c>
      <c r="C18" s="6" t="s">
        <v>0</v>
      </c>
      <c r="D18" s="6" t="s">
        <v>1</v>
      </c>
      <c r="E18" s="6" t="s">
        <v>2</v>
      </c>
      <c r="F18" s="6" t="s">
        <v>18</v>
      </c>
    </row>
    <row r="19" spans="2:6" ht="24" customHeight="1">
      <c r="B19" s="16" t="s">
        <v>56</v>
      </c>
      <c r="C19" s="20">
        <f ca="1">時系列決算コピー!R16</f>
        <v>191318</v>
      </c>
      <c r="D19" s="20">
        <f ca="1">時系列予算!O16</f>
        <v>200000</v>
      </c>
      <c r="E19" s="20">
        <f>C19-D19</f>
        <v>-8682</v>
      </c>
      <c r="F19" s="7"/>
    </row>
    <row r="20" spans="2:6" ht="24" customHeight="1">
      <c r="B20" s="16" t="s">
        <v>57</v>
      </c>
      <c r="C20" s="20">
        <f ca="1">時系列決算コピー!R21</f>
        <v>37800</v>
      </c>
      <c r="D20" s="20">
        <f ca="1">時系列予算!O21</f>
        <v>40000</v>
      </c>
      <c r="E20" s="20">
        <f t="shared" ref="E20:E27" si="1">C20-D20</f>
        <v>-2200</v>
      </c>
      <c r="F20" s="7"/>
    </row>
    <row r="21" spans="2:6" ht="24" customHeight="1">
      <c r="B21" s="16" t="s">
        <v>58</v>
      </c>
      <c r="C21" s="20">
        <f ca="1">時系列決算コピー!R22</f>
        <v>27020</v>
      </c>
      <c r="D21" s="20">
        <f ca="1">時系列予算!O22</f>
        <v>40000</v>
      </c>
      <c r="E21" s="20">
        <f t="shared" si="1"/>
        <v>-12980</v>
      </c>
      <c r="F21" s="7"/>
    </row>
    <row r="22" spans="2:6" ht="24" customHeight="1">
      <c r="B22" s="16" t="s">
        <v>59</v>
      </c>
      <c r="C22" s="20">
        <f ca="1">時系列決算コピー!R25</f>
        <v>25000</v>
      </c>
      <c r="D22" s="20">
        <f ca="1">時系列予算!O25</f>
        <v>25000</v>
      </c>
      <c r="E22" s="20">
        <f t="shared" si="1"/>
        <v>0</v>
      </c>
      <c r="F22" s="7"/>
    </row>
    <row r="23" spans="2:6" ht="24" customHeight="1">
      <c r="B23" s="16" t="s">
        <v>60</v>
      </c>
      <c r="C23" s="20">
        <f ca="1">時系列決算コピー!R26</f>
        <v>20000</v>
      </c>
      <c r="D23" s="20">
        <f ca="1">時系列予算!O26</f>
        <v>20000</v>
      </c>
      <c r="E23" s="20">
        <f t="shared" si="1"/>
        <v>0</v>
      </c>
      <c r="F23" s="7"/>
    </row>
    <row r="24" spans="2:6" ht="24" customHeight="1">
      <c r="B24" s="16" t="s">
        <v>61</v>
      </c>
      <c r="C24" s="20">
        <f ca="1">時系列決算コピー!R27</f>
        <v>8085</v>
      </c>
      <c r="D24" s="20">
        <f ca="1">時系列予算!O27</f>
        <v>30000</v>
      </c>
      <c r="E24" s="20">
        <f t="shared" si="1"/>
        <v>-21915</v>
      </c>
      <c r="F24" s="7"/>
    </row>
    <row r="25" spans="2:6" ht="24" customHeight="1">
      <c r="B25" s="16" t="s">
        <v>20</v>
      </c>
      <c r="C25" s="20">
        <f ca="1">時系列決算コピー!R28</f>
        <v>0</v>
      </c>
      <c r="D25" s="20">
        <f ca="1">時系列予算!O28</f>
        <v>20000</v>
      </c>
      <c r="E25" s="20">
        <f t="shared" si="1"/>
        <v>-20000</v>
      </c>
      <c r="F25" s="7"/>
    </row>
    <row r="26" spans="2:6" ht="24" customHeight="1">
      <c r="B26" s="16" t="s">
        <v>62</v>
      </c>
      <c r="C26" s="20">
        <f ca="1">時系列決算コピー!R29</f>
        <v>2688</v>
      </c>
      <c r="D26" s="20">
        <f ca="1">時系列予算!Q29</f>
        <v>5000</v>
      </c>
      <c r="E26" s="20">
        <f t="shared" si="1"/>
        <v>-2312</v>
      </c>
      <c r="F26" s="7"/>
    </row>
    <row r="27" spans="2:6" ht="24" customHeight="1" thickBot="1">
      <c r="B27" s="31"/>
      <c r="C27" s="28"/>
      <c r="D27" s="28"/>
      <c r="E27" s="28">
        <f t="shared" si="1"/>
        <v>0</v>
      </c>
      <c r="F27" s="29"/>
    </row>
    <row r="28" spans="2:6" ht="24" customHeight="1">
      <c r="B28" s="32" t="s">
        <v>63</v>
      </c>
      <c r="C28" s="36">
        <f>SUM(C19:C27)</f>
        <v>311911</v>
      </c>
      <c r="D28" s="36">
        <f>SUM(D19:D27)</f>
        <v>380000</v>
      </c>
      <c r="E28" s="36">
        <f>SUM(E19:E27)</f>
        <v>-68089</v>
      </c>
      <c r="F28" s="30"/>
    </row>
    <row r="29" spans="2:6" ht="24" customHeight="1">
      <c r="B29" s="17" t="s">
        <v>46</v>
      </c>
      <c r="C29" s="20">
        <f>C30-C28</f>
        <v>615504</v>
      </c>
      <c r="D29" s="20">
        <f>D30-D28</f>
        <v>558471</v>
      </c>
      <c r="E29" s="20">
        <f>SUM(C29-D29)</f>
        <v>57033</v>
      </c>
      <c r="F29" s="7"/>
    </row>
    <row r="30" spans="2:6" ht="24" customHeight="1">
      <c r="B30" s="6" t="s">
        <v>16</v>
      </c>
      <c r="C30" s="20">
        <f>C12</f>
        <v>927415</v>
      </c>
      <c r="D30" s="20">
        <f>D12</f>
        <v>938471</v>
      </c>
      <c r="E30" s="20">
        <f>E28+E29</f>
        <v>-11056</v>
      </c>
      <c r="F30" s="7"/>
    </row>
    <row r="31" spans="2:6" ht="19.5" customHeight="1">
      <c r="B31" s="8"/>
      <c r="C31" s="22"/>
      <c r="D31" s="22"/>
      <c r="E31" s="22"/>
      <c r="F31" s="1"/>
    </row>
    <row r="32" spans="2:6" ht="19.5" customHeight="1">
      <c r="B32" s="152" t="s">
        <v>155</v>
      </c>
      <c r="C32" s="152"/>
      <c r="D32" s="152"/>
      <c r="E32" s="152"/>
      <c r="F32" s="152"/>
    </row>
    <row r="33" spans="2:6" ht="19.5" customHeight="1">
      <c r="B33" s="8" t="s">
        <v>75</v>
      </c>
      <c r="C33" s="22">
        <f>C12-C6-C28</f>
        <v>107033</v>
      </c>
      <c r="D33" s="22">
        <f>D12-D6-D28</f>
        <v>50000</v>
      </c>
      <c r="E33" s="22">
        <f>E12-E6-E28</f>
        <v>57033</v>
      </c>
      <c r="F33" s="1"/>
    </row>
    <row r="34" spans="2:6" ht="19.5" customHeight="1">
      <c r="B34" s="37"/>
      <c r="C34" s="35"/>
      <c r="D34" s="35"/>
      <c r="E34" s="35"/>
      <c r="F34" s="35"/>
    </row>
    <row r="35" spans="2:6" ht="19.5" customHeight="1"/>
    <row r="36" spans="2:6" ht="19.5" customHeight="1"/>
    <row r="37" spans="2:6" ht="19.5" customHeight="1"/>
    <row r="38" spans="2:6" ht="13.5" customHeight="1"/>
  </sheetData>
  <mergeCells count="1">
    <mergeCell ref="B32:F32"/>
  </mergeCells>
  <phoneticPr fontId="2"/>
  <printOptions horizontalCentered="1"/>
  <pageMargins left="0.78740157480314965" right="1.1811023622047245" top="0.98425196850393704" bottom="0.39370078740157483" header="0.51181102362204722" footer="0.51181102362204722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B1:L39"/>
  <sheetViews>
    <sheetView tabSelected="1" workbookViewId="0">
      <selection activeCell="C26" sqref="C26"/>
    </sheetView>
  </sheetViews>
  <sheetFormatPr defaultRowHeight="13.5"/>
  <cols>
    <col min="1" max="1" width="4.25" customWidth="1"/>
    <col min="2" max="2" width="17.5" customWidth="1"/>
    <col min="3" max="5" width="19.375" customWidth="1"/>
    <col min="6" max="6" width="3.25" customWidth="1"/>
  </cols>
  <sheetData>
    <row r="1" spans="2:12" ht="26.25" customHeight="1">
      <c r="B1" s="2" t="s">
        <v>180</v>
      </c>
      <c r="D1" s="2"/>
      <c r="E1" s="3"/>
    </row>
    <row r="2" spans="2:12" ht="26.25" customHeight="1">
      <c r="B2" s="1"/>
      <c r="C2" s="1"/>
      <c r="D2" s="1"/>
      <c r="E2" s="4"/>
    </row>
    <row r="3" spans="2:12" ht="26.25" customHeight="1">
      <c r="B3" s="1"/>
      <c r="C3" s="1"/>
      <c r="D3" s="1"/>
      <c r="E3" s="18" t="s">
        <v>65</v>
      </c>
    </row>
    <row r="4" spans="2:12" ht="26.25" customHeight="1">
      <c r="B4" s="6" t="s">
        <v>21</v>
      </c>
      <c r="C4" s="6" t="s">
        <v>22</v>
      </c>
      <c r="D4" s="6" t="s">
        <v>23</v>
      </c>
      <c r="E4" s="6" t="s">
        <v>24</v>
      </c>
      <c r="G4" s="24">
        <v>1</v>
      </c>
    </row>
    <row r="5" spans="2:12" ht="26.25" customHeight="1">
      <c r="B5" s="6" t="s">
        <v>66</v>
      </c>
      <c r="C5" s="20">
        <f ca="1">⑤H２０一般会計報告!C12</f>
        <v>7549166</v>
      </c>
      <c r="D5" s="20">
        <f ca="1">⑤H２０一般会計報告!C38</f>
        <v>3253662</v>
      </c>
      <c r="E5" s="20">
        <f ca="1">⑤H２０一般会計報告!C39</f>
        <v>4295504</v>
      </c>
      <c r="G5" s="25" t="s">
        <v>77</v>
      </c>
    </row>
    <row r="6" spans="2:12" ht="26.25" customHeight="1" thickBot="1">
      <c r="B6" s="31" t="s">
        <v>67</v>
      </c>
      <c r="C6" s="28">
        <f ca="1">⑥H２０会館会計報告!C12</f>
        <v>927415</v>
      </c>
      <c r="D6" s="28">
        <f ca="1">⑥H２０会館会計報告!C28</f>
        <v>311911</v>
      </c>
      <c r="E6" s="28">
        <f ca="1">⑥H２０会館会計報告!C29</f>
        <v>615504</v>
      </c>
      <c r="G6" s="26" t="s">
        <v>78</v>
      </c>
    </row>
    <row r="7" spans="2:12" ht="26.25" customHeight="1" thickTop="1">
      <c r="B7" s="75" t="s">
        <v>68</v>
      </c>
      <c r="C7" s="73">
        <f>C5+C6</f>
        <v>8476581</v>
      </c>
      <c r="D7" s="73">
        <f>D5+D6</f>
        <v>3565573</v>
      </c>
      <c r="E7" s="73">
        <f>C7-D7</f>
        <v>4911008</v>
      </c>
      <c r="G7" s="26" t="s">
        <v>159</v>
      </c>
    </row>
    <row r="8" spans="2:12" ht="26.25" customHeight="1">
      <c r="B8" s="35"/>
      <c r="C8" s="35"/>
      <c r="D8" s="35"/>
      <c r="E8" s="35"/>
      <c r="G8" s="27" t="s">
        <v>160</v>
      </c>
    </row>
    <row r="9" spans="2:12" ht="30" customHeight="1">
      <c r="B9" s="33" t="s">
        <v>145</v>
      </c>
      <c r="C9" s="34"/>
      <c r="D9" s="34"/>
      <c r="E9" s="34"/>
      <c r="G9" s="90" t="s">
        <v>144</v>
      </c>
      <c r="H9" s="1"/>
      <c r="I9" s="1"/>
      <c r="J9" s="1"/>
      <c r="K9" s="1"/>
      <c r="L9" s="1"/>
    </row>
    <row r="10" spans="2:12" ht="37.5" customHeight="1">
      <c r="B10" s="1"/>
      <c r="C10" s="5" t="s">
        <v>27</v>
      </c>
      <c r="D10" s="1"/>
      <c r="E10" s="1" t="s">
        <v>81</v>
      </c>
      <c r="G10" s="33" t="s">
        <v>25</v>
      </c>
      <c r="H10" s="1"/>
      <c r="I10" s="1"/>
      <c r="J10" s="1"/>
      <c r="K10" s="1"/>
      <c r="L10" s="1"/>
    </row>
    <row r="11" spans="2:12" ht="37.5" customHeight="1">
      <c r="B11" s="1"/>
      <c r="C11" s="5" t="s">
        <v>26</v>
      </c>
      <c r="D11" s="1"/>
      <c r="E11" s="1" t="s">
        <v>82</v>
      </c>
    </row>
    <row r="12" spans="2:12" ht="37.5" customHeight="1">
      <c r="B12" s="1"/>
      <c r="C12" s="5" t="s">
        <v>26</v>
      </c>
      <c r="D12" s="1"/>
      <c r="E12" s="1" t="s">
        <v>82</v>
      </c>
    </row>
    <row r="13" spans="2:12" ht="30" customHeight="1">
      <c r="B13" s="1"/>
      <c r="C13" s="1"/>
      <c r="D13" s="1"/>
      <c r="E13" s="1"/>
    </row>
    <row r="14" spans="2:12" ht="30" customHeight="1">
      <c r="B14" s="34" t="s">
        <v>28</v>
      </c>
      <c r="C14" s="34"/>
      <c r="D14" s="34"/>
      <c r="E14" s="1"/>
    </row>
    <row r="15" spans="2:12" ht="37.5" customHeight="1">
      <c r="B15" s="1"/>
      <c r="C15" s="5" t="s">
        <v>29</v>
      </c>
      <c r="D15" s="15"/>
      <c r="E15" s="1" t="s">
        <v>83</v>
      </c>
    </row>
    <row r="16" spans="2:12" ht="37.5" customHeight="1">
      <c r="B16" s="1"/>
      <c r="C16" s="5" t="s">
        <v>29</v>
      </c>
      <c r="D16" s="1"/>
      <c r="E16" s="1" t="s">
        <v>84</v>
      </c>
    </row>
    <row r="17" spans="2:6" ht="22.5" customHeight="1">
      <c r="B17" s="35"/>
      <c r="C17" s="35"/>
      <c r="D17" s="35"/>
      <c r="E17" s="35"/>
    </row>
    <row r="18" spans="2:6" ht="30" customHeight="1">
      <c r="B18" s="35"/>
      <c r="C18" s="35"/>
      <c r="D18" s="35"/>
      <c r="E18" s="35"/>
    </row>
    <row r="19" spans="2:6" ht="26.25" customHeight="1">
      <c r="B19" s="14" t="s">
        <v>192</v>
      </c>
      <c r="C19" s="14"/>
      <c r="D19" s="13"/>
      <c r="E19" s="3"/>
    </row>
    <row r="20" spans="2:6" ht="26.25" customHeight="1">
      <c r="B20" s="1"/>
      <c r="C20" s="2"/>
      <c r="D20" s="1"/>
      <c r="E20" s="4"/>
    </row>
    <row r="21" spans="2:6" ht="26.25" customHeight="1">
      <c r="B21" s="1"/>
      <c r="C21" s="1" t="s">
        <v>85</v>
      </c>
      <c r="D21" s="1"/>
      <c r="E21" s="18" t="s">
        <v>65</v>
      </c>
    </row>
    <row r="22" spans="2:6" ht="26.25" customHeight="1">
      <c r="B22" s="6" t="s">
        <v>21</v>
      </c>
      <c r="C22" s="6" t="s">
        <v>22</v>
      </c>
      <c r="D22" s="6" t="s">
        <v>23</v>
      </c>
      <c r="E22" s="6" t="s">
        <v>24</v>
      </c>
    </row>
    <row r="23" spans="2:6" ht="26.25" customHeight="1">
      <c r="B23" s="6" t="s">
        <v>66</v>
      </c>
      <c r="C23" s="20">
        <f ca="1">⑨H２１一般会計予算!C11</f>
        <v>7133504</v>
      </c>
      <c r="D23" s="20">
        <f ca="1">⑨H２１一般会計予算!C32</f>
        <v>3970000</v>
      </c>
      <c r="E23" s="20">
        <f ca="1">⑨H２１一般会計予算!C33</f>
        <v>3163504</v>
      </c>
    </row>
    <row r="24" spans="2:6" ht="26.25" customHeight="1" thickBot="1">
      <c r="B24" s="31" t="s">
        <v>67</v>
      </c>
      <c r="C24" s="28">
        <f ca="1">⑩H２１会館会計予算!C11</f>
        <v>995504</v>
      </c>
      <c r="D24" s="28">
        <f ca="1">⑩H２１会館会計予算!C25</f>
        <v>380000</v>
      </c>
      <c r="E24" s="28">
        <f ca="1">⑩H２１会館会計予算!C26</f>
        <v>615504</v>
      </c>
    </row>
    <row r="25" spans="2:6" ht="26.25" customHeight="1" thickTop="1">
      <c r="B25" s="75" t="s">
        <v>68</v>
      </c>
      <c r="C25" s="73">
        <f>C23+C24</f>
        <v>8129008</v>
      </c>
      <c r="D25" s="73">
        <f>D23+D24</f>
        <v>4350000</v>
      </c>
      <c r="E25" s="73">
        <f>C25-D25</f>
        <v>3779008</v>
      </c>
    </row>
    <row r="26" spans="2:6" ht="19.5" customHeight="1">
      <c r="B26" s="35"/>
      <c r="C26" s="35"/>
      <c r="D26" s="35"/>
      <c r="E26" s="35"/>
    </row>
    <row r="27" spans="2:6" ht="19.5" customHeight="1">
      <c r="B27" s="152" t="s">
        <v>156</v>
      </c>
      <c r="C27" s="152"/>
      <c r="D27" s="152"/>
      <c r="E27" s="152"/>
      <c r="F27" s="91"/>
    </row>
    <row r="28" spans="2:6" ht="19.5" customHeight="1"/>
    <row r="29" spans="2:6" ht="19.5" customHeight="1"/>
    <row r="30" spans="2:6" ht="19.5" customHeight="1"/>
    <row r="31" spans="2:6" ht="19.5" customHeight="1"/>
    <row r="32" spans="2:6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</sheetData>
  <mergeCells count="1">
    <mergeCell ref="B27:E27"/>
  </mergeCells>
  <phoneticPr fontId="2"/>
  <pageMargins left="1.3779527559055118" right="0.59055118110236227" top="0.98425196850393704" bottom="0.98425196850393704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B1:H38"/>
  <sheetViews>
    <sheetView topLeftCell="A19" workbookViewId="0">
      <selection activeCell="C32" sqref="C32"/>
    </sheetView>
  </sheetViews>
  <sheetFormatPr defaultRowHeight="13.5"/>
  <cols>
    <col min="1" max="1" width="4.25" customWidth="1"/>
    <col min="2" max="5" width="15.375" customWidth="1"/>
    <col min="6" max="6" width="18.75" customWidth="1"/>
    <col min="7" max="7" width="3.25" customWidth="1"/>
  </cols>
  <sheetData>
    <row r="1" spans="2:8" ht="24">
      <c r="B1" s="1"/>
      <c r="C1" s="2" t="s">
        <v>187</v>
      </c>
      <c r="D1" s="2"/>
      <c r="E1" s="2"/>
      <c r="F1" s="3"/>
    </row>
    <row r="2" spans="2:8" ht="19.5" customHeight="1">
      <c r="B2" s="1"/>
      <c r="C2" s="1"/>
      <c r="D2" s="1"/>
      <c r="E2" s="1"/>
      <c r="F2" s="4"/>
    </row>
    <row r="3" spans="2:8" ht="19.5" customHeight="1">
      <c r="B3" s="1" t="s">
        <v>11</v>
      </c>
      <c r="C3" s="1"/>
      <c r="D3" s="1"/>
      <c r="E3" s="1"/>
      <c r="F3" s="18" t="s">
        <v>65</v>
      </c>
    </row>
    <row r="4" spans="2:8" ht="19.5" customHeight="1">
      <c r="B4" s="6" t="s">
        <v>31</v>
      </c>
      <c r="C4" s="6" t="s">
        <v>30</v>
      </c>
      <c r="D4" s="6" t="s">
        <v>32</v>
      </c>
      <c r="E4" s="6" t="s">
        <v>134</v>
      </c>
      <c r="F4" s="16" t="s">
        <v>64</v>
      </c>
      <c r="H4" s="24">
        <v>1</v>
      </c>
    </row>
    <row r="5" spans="2:8" ht="19.5" customHeight="1">
      <c r="B5" s="16" t="s">
        <v>3</v>
      </c>
      <c r="C5" s="19">
        <v>4295504</v>
      </c>
      <c r="D5" s="19">
        <f ca="1">時系列予算!F5</f>
        <v>4193942</v>
      </c>
      <c r="E5" s="20">
        <f>C5-D5</f>
        <v>101562</v>
      </c>
      <c r="F5" s="7"/>
      <c r="H5" s="25" t="s">
        <v>77</v>
      </c>
    </row>
    <row r="6" spans="2:8" ht="19.5" customHeight="1">
      <c r="B6" s="16" t="s">
        <v>48</v>
      </c>
      <c r="C6" s="19">
        <f ca="1">時系列予算!E6</f>
        <v>1488000</v>
      </c>
      <c r="D6" s="19">
        <f ca="1">時系列予算!F6</f>
        <v>1440000</v>
      </c>
      <c r="E6" s="20">
        <f>C6-D6</f>
        <v>48000</v>
      </c>
      <c r="F6" s="7"/>
      <c r="H6" s="26" t="s">
        <v>78</v>
      </c>
    </row>
    <row r="7" spans="2:8" ht="19.5" customHeight="1">
      <c r="B7" s="16" t="s">
        <v>49</v>
      </c>
      <c r="C7" s="19">
        <f ca="1">時系列予算!E7</f>
        <v>900000</v>
      </c>
      <c r="D7" s="19">
        <f ca="1">時系列予算!F7</f>
        <v>900000</v>
      </c>
      <c r="E7" s="20">
        <f>C7-D7</f>
        <v>0</v>
      </c>
      <c r="F7" s="7"/>
      <c r="H7" s="26" t="s">
        <v>163</v>
      </c>
    </row>
    <row r="8" spans="2:8" ht="19.5" customHeight="1">
      <c r="B8" s="16" t="s">
        <v>50</v>
      </c>
      <c r="C8" s="19">
        <f ca="1">時系列予算!E17</f>
        <v>350000</v>
      </c>
      <c r="D8" s="19">
        <f ca="1">時系列予算!F17</f>
        <v>350000</v>
      </c>
      <c r="E8" s="20">
        <f>C8-D8</f>
        <v>0</v>
      </c>
      <c r="F8" s="7"/>
      <c r="H8" s="27" t="s">
        <v>162</v>
      </c>
    </row>
    <row r="9" spans="2:8" ht="19.5" customHeight="1">
      <c r="B9" s="16" t="s">
        <v>51</v>
      </c>
      <c r="C9" s="19">
        <f ca="1">時系列予算!E18</f>
        <v>100000</v>
      </c>
      <c r="D9" s="19">
        <f ca="1">時系列予算!F18</f>
        <v>100000</v>
      </c>
      <c r="E9" s="20">
        <f>C9-D9</f>
        <v>0</v>
      </c>
      <c r="F9" s="7"/>
    </row>
    <row r="10" spans="2:8" ht="19.5" customHeight="1" thickBot="1">
      <c r="B10" s="31"/>
      <c r="C10" s="76"/>
      <c r="D10" s="76"/>
      <c r="E10" s="28"/>
      <c r="F10" s="29"/>
    </row>
    <row r="11" spans="2:8" ht="19.5" customHeight="1" thickTop="1">
      <c r="B11" s="75" t="s">
        <v>4</v>
      </c>
      <c r="C11" s="77">
        <f>SUM(C5:C10)</f>
        <v>7133504</v>
      </c>
      <c r="D11" s="77">
        <f>SUM(D5:D10)</f>
        <v>6983942</v>
      </c>
      <c r="E11" s="73">
        <f>SUM(E5:E10)</f>
        <v>149562</v>
      </c>
      <c r="F11" s="74"/>
    </row>
    <row r="12" spans="2:8" ht="19.5" customHeight="1">
      <c r="B12" s="8"/>
      <c r="C12" s="1"/>
      <c r="D12" s="1"/>
      <c r="E12" s="1"/>
      <c r="F12" s="1"/>
    </row>
    <row r="13" spans="2:8" ht="19.5" customHeight="1">
      <c r="B13" s="35"/>
      <c r="C13" s="35"/>
      <c r="D13" s="35"/>
      <c r="E13" s="35"/>
      <c r="F13" s="35"/>
    </row>
    <row r="14" spans="2:8" ht="19.5" customHeight="1">
      <c r="B14" s="1"/>
      <c r="C14" s="1"/>
      <c r="D14" s="1"/>
      <c r="E14" s="1"/>
      <c r="F14" s="1"/>
    </row>
    <row r="15" spans="2:8" ht="19.5" customHeight="1">
      <c r="B15" s="1" t="s">
        <v>12</v>
      </c>
      <c r="C15" s="1"/>
      <c r="D15" s="1"/>
      <c r="E15" s="1"/>
      <c r="F15" s="1"/>
    </row>
    <row r="16" spans="2:8" ht="19.5" customHeight="1">
      <c r="B16" s="16" t="s">
        <v>21</v>
      </c>
      <c r="C16" s="6" t="s">
        <v>30</v>
      </c>
      <c r="D16" s="6" t="s">
        <v>32</v>
      </c>
      <c r="E16" s="6" t="s">
        <v>134</v>
      </c>
      <c r="F16" s="16" t="s">
        <v>64</v>
      </c>
    </row>
    <row r="17" spans="2:6" ht="22.5" customHeight="1">
      <c r="B17" s="16" t="s">
        <v>33</v>
      </c>
      <c r="C17" s="20">
        <v>800000</v>
      </c>
      <c r="D17" s="20">
        <f ca="1">時系列予算!F23</f>
        <v>700000</v>
      </c>
      <c r="E17" s="20">
        <f>C17-D17</f>
        <v>100000</v>
      </c>
      <c r="F17" s="7"/>
    </row>
    <row r="18" spans="2:6" ht="22.5" customHeight="1">
      <c r="B18" s="16" t="s">
        <v>13</v>
      </c>
      <c r="C18" s="20">
        <f ca="1">時系列予算!F24</f>
        <v>600000</v>
      </c>
      <c r="D18" s="20">
        <f ca="1">時系列予算!F24</f>
        <v>600000</v>
      </c>
      <c r="E18" s="20">
        <f t="shared" ref="E18:E30" si="0">C18-D18</f>
        <v>0</v>
      </c>
      <c r="F18" s="7"/>
    </row>
    <row r="19" spans="2:6" ht="22.5" customHeight="1">
      <c r="B19" s="16" t="s">
        <v>34</v>
      </c>
      <c r="C19" s="20">
        <f ca="1">時系列予算!F25</f>
        <v>500000</v>
      </c>
      <c r="D19" s="20">
        <f ca="1">時系列予算!F25</f>
        <v>500000</v>
      </c>
      <c r="E19" s="20">
        <f t="shared" si="0"/>
        <v>0</v>
      </c>
      <c r="F19" s="7"/>
    </row>
    <row r="20" spans="2:6" ht="22.5" customHeight="1">
      <c r="B20" s="16" t="s">
        <v>35</v>
      </c>
      <c r="C20" s="20">
        <f ca="1">時系列予算!F26</f>
        <v>300000</v>
      </c>
      <c r="D20" s="20">
        <f ca="1">時系列予算!F26</f>
        <v>300000</v>
      </c>
      <c r="E20" s="20">
        <f t="shared" si="0"/>
        <v>0</v>
      </c>
      <c r="F20" s="7"/>
    </row>
    <row r="21" spans="2:6" ht="22.5" customHeight="1">
      <c r="B21" s="16" t="s">
        <v>36</v>
      </c>
      <c r="C21" s="20">
        <f ca="1">時系列予算!F27</f>
        <v>200000</v>
      </c>
      <c r="D21" s="20">
        <f ca="1">時系列予算!F27</f>
        <v>200000</v>
      </c>
      <c r="E21" s="20">
        <f t="shared" si="0"/>
        <v>0</v>
      </c>
      <c r="F21" s="7"/>
    </row>
    <row r="22" spans="2:6" ht="22.5" customHeight="1">
      <c r="B22" s="16" t="s">
        <v>38</v>
      </c>
      <c r="C22" s="20">
        <f ca="1">時系列予算!F28</f>
        <v>200000</v>
      </c>
      <c r="D22" s="20">
        <f ca="1">時系列予算!F28</f>
        <v>200000</v>
      </c>
      <c r="E22" s="20">
        <f t="shared" si="0"/>
        <v>0</v>
      </c>
      <c r="F22" s="7"/>
    </row>
    <row r="23" spans="2:6" ht="22.5" customHeight="1">
      <c r="B23" s="16" t="s">
        <v>37</v>
      </c>
      <c r="C23" s="20">
        <f ca="1">時系列予算!F29</f>
        <v>160000</v>
      </c>
      <c r="D23" s="20">
        <f ca="1">時系列予算!F29</f>
        <v>160000</v>
      </c>
      <c r="E23" s="20">
        <f t="shared" si="0"/>
        <v>0</v>
      </c>
      <c r="F23" s="7"/>
    </row>
    <row r="24" spans="2:6" ht="22.5" customHeight="1">
      <c r="B24" s="16" t="s">
        <v>42</v>
      </c>
      <c r="C24" s="20">
        <f ca="1">時系列予算!F30</f>
        <v>130000</v>
      </c>
      <c r="D24" s="20">
        <f ca="1">時系列予算!F30</f>
        <v>130000</v>
      </c>
      <c r="E24" s="20">
        <f t="shared" si="0"/>
        <v>0</v>
      </c>
      <c r="F24" s="7"/>
    </row>
    <row r="25" spans="2:6" ht="22.5" customHeight="1">
      <c r="B25" s="16" t="s">
        <v>39</v>
      </c>
      <c r="C25" s="20">
        <f ca="1">時系列予算!F31</f>
        <v>120000</v>
      </c>
      <c r="D25" s="20">
        <f ca="1">時系列予算!F31</f>
        <v>120000</v>
      </c>
      <c r="E25" s="20">
        <f t="shared" si="0"/>
        <v>0</v>
      </c>
      <c r="F25" s="7"/>
    </row>
    <row r="26" spans="2:6" ht="22.5" customHeight="1">
      <c r="B26" s="16" t="s">
        <v>43</v>
      </c>
      <c r="C26" s="20">
        <f ca="1">時系列予算!F32</f>
        <v>50000</v>
      </c>
      <c r="D26" s="20">
        <f ca="1">時系列予算!F32</f>
        <v>50000</v>
      </c>
      <c r="E26" s="20">
        <f t="shared" si="0"/>
        <v>0</v>
      </c>
      <c r="F26" s="7"/>
    </row>
    <row r="27" spans="2:6" ht="22.5" customHeight="1">
      <c r="B27" s="16" t="s">
        <v>41</v>
      </c>
      <c r="C27" s="20">
        <f ca="1">時系列予算!F33</f>
        <v>80000</v>
      </c>
      <c r="D27" s="20">
        <f ca="1">時系列予算!F33</f>
        <v>80000</v>
      </c>
      <c r="E27" s="20">
        <f t="shared" si="0"/>
        <v>0</v>
      </c>
      <c r="F27" s="7"/>
    </row>
    <row r="28" spans="2:6" ht="22.5" customHeight="1">
      <c r="B28" s="16" t="s">
        <v>40</v>
      </c>
      <c r="C28" s="20">
        <f ca="1">時系列予算!F34</f>
        <v>70000</v>
      </c>
      <c r="D28" s="20">
        <f ca="1">時系列予算!F34</f>
        <v>70000</v>
      </c>
      <c r="E28" s="20">
        <f t="shared" si="0"/>
        <v>0</v>
      </c>
      <c r="F28" s="7"/>
    </row>
    <row r="29" spans="2:6" ht="22.5" customHeight="1">
      <c r="B29" s="16" t="s">
        <v>44</v>
      </c>
      <c r="C29" s="20">
        <f ca="1">時系列予算!F35</f>
        <v>60000</v>
      </c>
      <c r="D29" s="20">
        <f ca="1">時系列予算!F35</f>
        <v>60000</v>
      </c>
      <c r="E29" s="20">
        <f t="shared" si="0"/>
        <v>0</v>
      </c>
      <c r="F29" s="7"/>
    </row>
    <row r="30" spans="2:6" ht="22.5" customHeight="1">
      <c r="B30" s="71" t="s">
        <v>14</v>
      </c>
      <c r="C30" s="28">
        <f ca="1">時系列予算!F36</f>
        <v>100000</v>
      </c>
      <c r="D30" s="20">
        <f ca="1">時系列予算!F36</f>
        <v>100000</v>
      </c>
      <c r="E30" s="28">
        <f t="shared" si="0"/>
        <v>0</v>
      </c>
      <c r="F30" s="29" t="s">
        <v>17</v>
      </c>
    </row>
    <row r="31" spans="2:6" ht="22.5" customHeight="1" thickBot="1">
      <c r="B31" s="39" t="s">
        <v>179</v>
      </c>
      <c r="C31" s="40">
        <v>600000</v>
      </c>
      <c r="D31" s="20">
        <v>1500000</v>
      </c>
      <c r="E31" s="40">
        <f>C31-D31</f>
        <v>-900000</v>
      </c>
      <c r="F31" s="41"/>
    </row>
    <row r="32" spans="2:6" ht="22.5" customHeight="1" thickTop="1">
      <c r="B32" s="72" t="s">
        <v>45</v>
      </c>
      <c r="C32" s="73">
        <f>SUM(C17:C31)</f>
        <v>3970000</v>
      </c>
      <c r="D32" s="73">
        <f>SUM(D17:D31)</f>
        <v>4770000</v>
      </c>
      <c r="E32" s="73">
        <f>SUM(E17:E31)</f>
        <v>-800000</v>
      </c>
      <c r="F32" s="74"/>
    </row>
    <row r="33" spans="2:6" ht="22.5" customHeight="1">
      <c r="B33" s="16" t="s">
        <v>46</v>
      </c>
      <c r="C33" s="20">
        <f>C34-C32</f>
        <v>3163504</v>
      </c>
      <c r="D33" s="20">
        <f>D34-D32</f>
        <v>2213942</v>
      </c>
      <c r="E33" s="20">
        <f>SUM(C33-D33)</f>
        <v>949562</v>
      </c>
      <c r="F33" s="7"/>
    </row>
    <row r="34" spans="2:6" ht="22.5" customHeight="1">
      <c r="B34" s="16" t="s">
        <v>4</v>
      </c>
      <c r="C34" s="20">
        <f>C11</f>
        <v>7133504</v>
      </c>
      <c r="D34" s="20">
        <f>D11</f>
        <v>6983942</v>
      </c>
      <c r="E34" s="20">
        <f>E32+E33</f>
        <v>149562</v>
      </c>
      <c r="F34" s="7"/>
    </row>
    <row r="35" spans="2:6" ht="22.5" customHeight="1">
      <c r="B35" s="92"/>
      <c r="C35" s="93"/>
      <c r="D35" s="93"/>
      <c r="E35" s="93"/>
      <c r="F35" s="11"/>
    </row>
    <row r="36" spans="2:6" ht="22.5" customHeight="1">
      <c r="B36" s="152" t="s">
        <v>157</v>
      </c>
      <c r="C36" s="152"/>
      <c r="D36" s="152"/>
      <c r="E36" s="152"/>
      <c r="F36" s="152"/>
    </row>
    <row r="37" spans="2:6" ht="19.5" customHeight="1">
      <c r="B37" s="1"/>
      <c r="C37" s="22">
        <f>$C$11-$C$34</f>
        <v>0</v>
      </c>
      <c r="D37" s="22">
        <f>$D$11-$D$34</f>
        <v>0</v>
      </c>
      <c r="E37" s="22">
        <f>$E$11-$E$34</f>
        <v>0</v>
      </c>
      <c r="F37" s="1"/>
    </row>
    <row r="38" spans="2:6">
      <c r="B38" s="1"/>
      <c r="C38" s="1"/>
      <c r="D38" s="35"/>
      <c r="E38" s="1"/>
      <c r="F38" s="1"/>
    </row>
  </sheetData>
  <mergeCells count="1">
    <mergeCell ref="B36:F36"/>
  </mergeCells>
  <phoneticPr fontId="2"/>
  <pageMargins left="1.3779527559055118" right="0.59055118110236227" top="0.99" bottom="0.39370078740157483" header="0.51181102362204722" footer="0.41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B1:H38"/>
  <sheetViews>
    <sheetView topLeftCell="A7" workbookViewId="0">
      <selection activeCell="D24" sqref="D24"/>
    </sheetView>
  </sheetViews>
  <sheetFormatPr defaultRowHeight="13.5"/>
  <cols>
    <col min="1" max="1" width="4.25" customWidth="1"/>
    <col min="2" max="5" width="15.375" customWidth="1"/>
    <col min="6" max="6" width="18.75" customWidth="1"/>
    <col min="7" max="7" width="3.25" customWidth="1"/>
  </cols>
  <sheetData>
    <row r="1" spans="2:8" ht="24">
      <c r="B1" s="1"/>
      <c r="C1" s="2" t="s">
        <v>188</v>
      </c>
      <c r="D1" s="2"/>
      <c r="E1" s="2"/>
      <c r="F1" s="3"/>
    </row>
    <row r="2" spans="2:8" ht="24" customHeight="1">
      <c r="B2" s="1"/>
      <c r="C2" s="1"/>
      <c r="D2" s="1"/>
      <c r="E2" s="1"/>
      <c r="F2" s="4"/>
    </row>
    <row r="3" spans="2:8" ht="24" customHeight="1">
      <c r="B3" s="1" t="s">
        <v>11</v>
      </c>
      <c r="C3" s="1"/>
      <c r="D3" s="1"/>
      <c r="E3" s="1"/>
      <c r="F3" s="18" t="s">
        <v>65</v>
      </c>
    </row>
    <row r="4" spans="2:8" ht="24" customHeight="1">
      <c r="B4" s="6"/>
      <c r="C4" s="6" t="s">
        <v>30</v>
      </c>
      <c r="D4" s="6" t="s">
        <v>32</v>
      </c>
      <c r="E4" s="6" t="s">
        <v>133</v>
      </c>
      <c r="F4" s="16" t="s">
        <v>64</v>
      </c>
      <c r="H4" s="24">
        <v>1</v>
      </c>
    </row>
    <row r="5" spans="2:8" ht="24" customHeight="1">
      <c r="B5" s="16" t="s">
        <v>3</v>
      </c>
      <c r="C5" s="20">
        <f ca="1">時系列予算!R5</f>
        <v>615504</v>
      </c>
      <c r="D5" s="20">
        <f ca="1">時系列予算!O5</f>
        <v>508471</v>
      </c>
      <c r="E5" s="20">
        <f t="shared" ref="E5:E10" si="0">C5-D5</f>
        <v>107033</v>
      </c>
      <c r="F5" s="7"/>
      <c r="H5" s="25" t="s">
        <v>77</v>
      </c>
    </row>
    <row r="6" spans="2:8" ht="24" customHeight="1">
      <c r="B6" s="16" t="s">
        <v>126</v>
      </c>
      <c r="C6" s="20">
        <f ca="1">時系列予算!R6</f>
        <v>250000</v>
      </c>
      <c r="D6" s="20">
        <f ca="1">時系列予算!O6</f>
        <v>300000</v>
      </c>
      <c r="E6" s="20">
        <f t="shared" si="0"/>
        <v>-50000</v>
      </c>
      <c r="F6" s="7"/>
      <c r="H6" s="26" t="s">
        <v>78</v>
      </c>
    </row>
    <row r="7" spans="2:8" ht="24" customHeight="1">
      <c r="B7" s="16" t="s">
        <v>125</v>
      </c>
      <c r="C7" s="20">
        <f ca="1">時系列予算!R8</f>
        <v>100000</v>
      </c>
      <c r="D7" s="20">
        <f ca="1">時系列予算!O8</f>
        <v>100000</v>
      </c>
      <c r="E7" s="20">
        <f t="shared" si="0"/>
        <v>0</v>
      </c>
      <c r="F7" s="7"/>
      <c r="H7" s="26" t="s">
        <v>164</v>
      </c>
    </row>
    <row r="8" spans="2:8" ht="24" customHeight="1">
      <c r="B8" s="16" t="s">
        <v>49</v>
      </c>
      <c r="C8" s="20">
        <f ca="1">時系列予算!R9</f>
        <v>30000</v>
      </c>
      <c r="D8" s="20">
        <f ca="1">時系列予算!O9</f>
        <v>30000</v>
      </c>
      <c r="E8" s="20">
        <f t="shared" si="0"/>
        <v>0</v>
      </c>
      <c r="F8" s="7"/>
      <c r="H8" s="27" t="s">
        <v>165</v>
      </c>
    </row>
    <row r="9" spans="2:8" ht="24" customHeight="1">
      <c r="B9" s="16" t="s">
        <v>51</v>
      </c>
      <c r="C9" s="20">
        <v>0</v>
      </c>
      <c r="D9" s="20">
        <f ca="1">時系列予算!O10</f>
        <v>0</v>
      </c>
      <c r="E9" s="20">
        <f t="shared" si="0"/>
        <v>0</v>
      </c>
      <c r="F9" s="7"/>
    </row>
    <row r="10" spans="2:8" ht="24" customHeight="1" thickBot="1">
      <c r="B10" s="71" t="s">
        <v>86</v>
      </c>
      <c r="C10" s="28"/>
      <c r="D10" s="28"/>
      <c r="E10" s="28">
        <f t="shared" si="0"/>
        <v>0</v>
      </c>
      <c r="F10" s="29"/>
    </row>
    <row r="11" spans="2:8" ht="24" customHeight="1" thickTop="1">
      <c r="B11" s="72" t="s">
        <v>4</v>
      </c>
      <c r="C11" s="73">
        <f>SUM(C5:C10)</f>
        <v>995504</v>
      </c>
      <c r="D11" s="73">
        <f>SUM(D5:D10)</f>
        <v>938471</v>
      </c>
      <c r="E11" s="73">
        <f>SUM(E5:E10)</f>
        <v>57033</v>
      </c>
      <c r="F11" s="74"/>
    </row>
    <row r="12" spans="2:8" ht="24" customHeight="1">
      <c r="B12" s="8"/>
      <c r="C12" s="1"/>
      <c r="D12" s="1"/>
      <c r="E12" s="1"/>
      <c r="F12" s="1"/>
    </row>
    <row r="13" spans="2:8" ht="24" customHeight="1">
      <c r="B13" s="35"/>
      <c r="C13" s="35"/>
      <c r="D13" s="35"/>
      <c r="E13" s="35"/>
      <c r="F13" s="35"/>
    </row>
    <row r="14" spans="2:8" ht="24" customHeight="1">
      <c r="B14" s="1" t="s">
        <v>12</v>
      </c>
      <c r="C14" s="1"/>
      <c r="D14" s="1"/>
      <c r="E14" s="1"/>
      <c r="F14" s="1"/>
    </row>
    <row r="15" spans="2:8" ht="24" customHeight="1">
      <c r="B15" s="6"/>
      <c r="C15" s="6" t="s">
        <v>30</v>
      </c>
      <c r="D15" s="6" t="s">
        <v>32</v>
      </c>
      <c r="E15" s="6" t="s">
        <v>133</v>
      </c>
      <c r="F15" s="16" t="s">
        <v>64</v>
      </c>
    </row>
    <row r="16" spans="2:8" ht="24" customHeight="1">
      <c r="B16" s="16" t="s">
        <v>56</v>
      </c>
      <c r="C16" s="20">
        <f ca="1">時系列予算!O16</f>
        <v>200000</v>
      </c>
      <c r="D16" s="20">
        <f ca="1">時系列予算!O16</f>
        <v>200000</v>
      </c>
      <c r="E16" s="20">
        <f>C16-D16</f>
        <v>0</v>
      </c>
      <c r="F16" s="7"/>
    </row>
    <row r="17" spans="2:6" ht="24" customHeight="1">
      <c r="B17" s="16" t="s">
        <v>57</v>
      </c>
      <c r="C17" s="20">
        <f ca="1">時系列予算!O21</f>
        <v>40000</v>
      </c>
      <c r="D17" s="20">
        <f ca="1">時系列予算!O21</f>
        <v>40000</v>
      </c>
      <c r="E17" s="20">
        <f t="shared" ref="E17:E24" si="1">C17-D17</f>
        <v>0</v>
      </c>
      <c r="F17" s="7"/>
    </row>
    <row r="18" spans="2:6" ht="24" customHeight="1">
      <c r="B18" s="16" t="s">
        <v>58</v>
      </c>
      <c r="C18" s="20">
        <f ca="1">時系列予算!O22</f>
        <v>40000</v>
      </c>
      <c r="D18" s="20">
        <f ca="1">時系列予算!O22</f>
        <v>40000</v>
      </c>
      <c r="E18" s="20">
        <f t="shared" si="1"/>
        <v>0</v>
      </c>
      <c r="F18" s="7"/>
    </row>
    <row r="19" spans="2:6" ht="24" customHeight="1">
      <c r="B19" s="16" t="s">
        <v>59</v>
      </c>
      <c r="C19" s="20">
        <f ca="1">時系列予算!O25</f>
        <v>25000</v>
      </c>
      <c r="D19" s="20">
        <f ca="1">時系列予算!O25</f>
        <v>25000</v>
      </c>
      <c r="E19" s="20">
        <f t="shared" si="1"/>
        <v>0</v>
      </c>
      <c r="F19" s="7"/>
    </row>
    <row r="20" spans="2:6" ht="24" customHeight="1">
      <c r="B20" s="16" t="s">
        <v>60</v>
      </c>
      <c r="C20" s="20">
        <f ca="1">時系列予算!O26</f>
        <v>20000</v>
      </c>
      <c r="D20" s="20">
        <f ca="1">時系列予算!O26</f>
        <v>20000</v>
      </c>
      <c r="E20" s="20">
        <f t="shared" si="1"/>
        <v>0</v>
      </c>
      <c r="F20" s="7"/>
    </row>
    <row r="21" spans="2:6" ht="24" customHeight="1">
      <c r="B21" s="16" t="s">
        <v>61</v>
      </c>
      <c r="C21" s="20">
        <f ca="1">時系列予算!O27</f>
        <v>30000</v>
      </c>
      <c r="D21" s="20">
        <f ca="1">時系列予算!O27</f>
        <v>30000</v>
      </c>
      <c r="E21" s="20">
        <f t="shared" si="1"/>
        <v>0</v>
      </c>
      <c r="F21" s="7"/>
    </row>
    <row r="22" spans="2:6" ht="24" customHeight="1">
      <c r="B22" s="16" t="s">
        <v>20</v>
      </c>
      <c r="C22" s="20">
        <f ca="1">時系列予算!O28</f>
        <v>20000</v>
      </c>
      <c r="D22" s="20">
        <f ca="1">時系列予算!O28</f>
        <v>20000</v>
      </c>
      <c r="E22" s="20">
        <f t="shared" si="1"/>
        <v>0</v>
      </c>
      <c r="F22" s="7"/>
    </row>
    <row r="23" spans="2:6" ht="24" customHeight="1">
      <c r="B23" s="16" t="s">
        <v>62</v>
      </c>
      <c r="C23" s="20">
        <f ca="1">時系列予算!O29</f>
        <v>5000</v>
      </c>
      <c r="D23" s="20">
        <f ca="1">時系列予算!O29</f>
        <v>5000</v>
      </c>
      <c r="E23" s="20">
        <f t="shared" si="1"/>
        <v>0</v>
      </c>
      <c r="F23" s="7"/>
    </row>
    <row r="24" spans="2:6" ht="24" customHeight="1" thickBot="1">
      <c r="B24" s="31"/>
      <c r="C24" s="28"/>
      <c r="D24" s="28"/>
      <c r="E24" s="28">
        <f t="shared" si="1"/>
        <v>0</v>
      </c>
      <c r="F24" s="29"/>
    </row>
    <row r="25" spans="2:6" ht="24" customHeight="1" thickTop="1">
      <c r="B25" s="75" t="s">
        <v>15</v>
      </c>
      <c r="C25" s="73">
        <f>SUM(C16:C24)</f>
        <v>380000</v>
      </c>
      <c r="D25" s="73">
        <f>SUM(D16:D24)</f>
        <v>380000</v>
      </c>
      <c r="E25" s="73">
        <f>SUM(E16:E24)</f>
        <v>0</v>
      </c>
      <c r="F25" s="74"/>
    </row>
    <row r="26" spans="2:6" ht="24" customHeight="1">
      <c r="B26" s="17" t="s">
        <v>46</v>
      </c>
      <c r="C26" s="20">
        <f>C27-C25</f>
        <v>615504</v>
      </c>
      <c r="D26" s="20">
        <f>D27-D25</f>
        <v>558471</v>
      </c>
      <c r="E26" s="20">
        <f>SUM(C26-D26)</f>
        <v>57033</v>
      </c>
      <c r="F26" s="7"/>
    </row>
    <row r="27" spans="2:6" ht="24" customHeight="1">
      <c r="B27" s="16" t="s">
        <v>4</v>
      </c>
      <c r="C27" s="20">
        <f>C11</f>
        <v>995504</v>
      </c>
      <c r="D27" s="20">
        <f>D11</f>
        <v>938471</v>
      </c>
      <c r="E27" s="20">
        <f>E25+E26</f>
        <v>57033</v>
      </c>
      <c r="F27" s="7"/>
    </row>
    <row r="28" spans="2:6" ht="24" customHeight="1">
      <c r="B28" s="92"/>
      <c r="C28" s="93"/>
      <c r="D28" s="93"/>
      <c r="E28" s="93"/>
      <c r="F28" s="11"/>
    </row>
    <row r="29" spans="2:6" ht="24" customHeight="1">
      <c r="B29" s="152" t="s">
        <v>158</v>
      </c>
      <c r="C29" s="152"/>
      <c r="D29" s="152"/>
      <c r="E29" s="152"/>
      <c r="F29" s="152"/>
    </row>
    <row r="30" spans="2:6" ht="24" customHeight="1">
      <c r="B30" s="1"/>
      <c r="C30" s="22">
        <f>$C$11-$C$27</f>
        <v>0</v>
      </c>
      <c r="D30" s="22">
        <f>$D$11-$D$27</f>
        <v>0</v>
      </c>
      <c r="E30" s="22">
        <f>$E$11-$E$27</f>
        <v>0</v>
      </c>
      <c r="F30" s="1"/>
    </row>
    <row r="31" spans="2:6" ht="24" customHeight="1">
      <c r="B31" s="1"/>
      <c r="C31" s="1"/>
      <c r="D31" s="1"/>
      <c r="E31" s="1"/>
      <c r="F31" s="1"/>
    </row>
    <row r="32" spans="2:6" ht="19.5" customHeight="1"/>
    <row r="33" ht="19.5" customHeight="1"/>
    <row r="34" ht="19.5" customHeight="1"/>
    <row r="35" ht="19.5" customHeight="1"/>
    <row r="36" ht="19.5" customHeight="1"/>
    <row r="37" ht="19.5" customHeight="1"/>
    <row r="38" ht="13.5" customHeight="1"/>
  </sheetData>
  <mergeCells count="1">
    <mergeCell ref="B29:F29"/>
  </mergeCells>
  <phoneticPr fontId="2"/>
  <pageMargins left="0.78740157480314965" right="1.1811023622047245" top="1.1811023622047245" bottom="0.39370078740157483" header="0.51181102362204722" footer="0.51181102362204722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時系列決算コピー</vt:lpstr>
      <vt:lpstr>時系列予算</vt:lpstr>
      <vt:lpstr>⑤H２０一般会計報告</vt:lpstr>
      <vt:lpstr>⑥H２０会館会計報告</vt:lpstr>
      <vt:lpstr>⑦統括と監査報告</vt:lpstr>
      <vt:lpstr>⑨H２１一般会計予算</vt:lpstr>
      <vt:lpstr>⑩H２１会館会計予算</vt:lpstr>
      <vt:lpstr>⑤H２０一般会計報告!Print_Area</vt:lpstr>
      <vt:lpstr>⑥H２０会館会計報告!Print_Area</vt:lpstr>
      <vt:lpstr>⑦統括と監査報告!Print_Area</vt:lpstr>
      <vt:lpstr>⑨H２１一般会計予算!Print_Area</vt:lpstr>
      <vt:lpstr>⑩H２１会館会計予算!Print_Area</vt:lpstr>
      <vt:lpstr>時系列決算コピー!Print_Area</vt:lpstr>
      <vt:lpstr>時系列予算!Print_Area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　User</dc:creator>
  <cp:lastModifiedBy>NEC ユーザー</cp:lastModifiedBy>
  <cp:lastPrinted>2009-04-15T02:01:05Z</cp:lastPrinted>
  <dcterms:created xsi:type="dcterms:W3CDTF">2005-09-23T06:31:41Z</dcterms:created>
  <dcterms:modified xsi:type="dcterms:W3CDTF">2010-04-17T07:42:57Z</dcterms:modified>
</cp:coreProperties>
</file>