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codeName="ThisWorkbook" defaultThemeVersion="124226"/>
  <bookViews>
    <workbookView xWindow="120" yWindow="120" windowWidth="15600" windowHeight="11760" tabRatio="979" activeTab="2"/>
  </bookViews>
  <sheets>
    <sheet name="Expenses" sheetId="9" r:id="rId1"/>
    <sheet name="1. Monthly Analysis" sheetId="22" r:id="rId2"/>
    <sheet name="Monthly Spending Trend" sheetId="29" r:id="rId3"/>
    <sheet name="Trend Data" sheetId="20" state="hidden" r:id="rId4"/>
    <sheet name="TopBottom ExpensesCAT" sheetId="30" state="hidden" r:id="rId5"/>
    <sheet name="TopBottom ExpensesItem" sheetId="31" state="hidden" r:id="rId6"/>
    <sheet name="Yearly Data" sheetId="19" state="hidden" r:id="rId7"/>
    <sheet name="Year To-Date" sheetId="27" state="hidden" r:id="rId8"/>
    <sheet name="Date" sheetId="1" state="hidden" r:id="rId9"/>
    <sheet name="Month" sheetId="12" state="hidden" r:id="rId10"/>
    <sheet name="Month_Day" sheetId="13" state="hidden" r:id="rId11"/>
    <sheet name="Quarter_Month" sheetId="3" state="hidden" r:id="rId12"/>
    <sheet name="Week Day" sheetId="16" state="hidden" r:id="rId13"/>
    <sheet name="Expenses Cat" sheetId="4" state="hidden" r:id="rId14"/>
    <sheet name="ExpensesCAT List" sheetId="11" state="hidden" r:id="rId15"/>
    <sheet name="Expenses List" sheetId="5" state="hidden" r:id="rId16"/>
    <sheet name="Payment Cat" sheetId="6" state="hidden" r:id="rId17"/>
    <sheet name="Payment" sheetId="7" state="hidden" r:id="rId18"/>
    <sheet name="PaymentCAT List" sheetId="15" state="hidden" r:id="rId19"/>
    <sheet name="Top Spending (Data)" sheetId="32" state="hidden" r:id="rId20"/>
    <sheet name="Sheet1" sheetId="33" r:id="rId21"/>
  </sheets>
  <definedNames>
    <definedName name="_xlnm._FilterDatabase" localSheetId="6" hidden="1">'Yearly Data'!$A$1:$P$559</definedName>
    <definedName name="Account">OFFSET('PaymentCAT List'!$B$2,0,0,COUNTA('PaymentCAT List'!$B:$B)-1,1)</definedName>
    <definedName name="April">Month_Day!$E$2:$E$31</definedName>
    <definedName name="August">Month_Day!$I$2:$I$32</definedName>
    <definedName name="AvgTotalMonthlySpending">OFFSET('Trend Data'!$K$3,0,0,COUNT('Trend Data'!$K:$K)-1,1)</definedName>
    <definedName name="Car">OFFSET('ExpensesCAT List'!$B$1,1,0,COUNTA('ExpensesCAT List'!$B:$B)-1,1)</definedName>
    <definedName name="Card">OFFSET('PaymentCAT List'!$D$2,0,0,COUNTA('PaymentCAT List'!$D:$D)-1,1)</definedName>
    <definedName name="Cash">OFFSET('PaymentCAT List'!$F$2,0,0,COUNTA('PaymentCAT List'!$F:$F)-1,1)</definedName>
    <definedName name="Cheque">OFFSET('PaymentCAT List'!$H$2,0,0,COUNTA('PaymentCAT List'!$H:$H)-1,1)</definedName>
    <definedName name="Daily">OFFSET('ExpensesCAT List'!$D$1,1,0,COUNTA('ExpensesCAT List'!$D:$D)-1,1)</definedName>
    <definedName name="Date_Column_DateFormat2">OFFSET(Date!$G$1,1,0,COUNTA(Date!$G:$G),1)</definedName>
    <definedName name="December">Month_Day!$M$2:$M$32</definedName>
    <definedName name="Education">OFFSET('ExpensesCAT List'!$F$1,1,0,COUNTA('ExpensesCAT List'!$F:$F)-1,1)</definedName>
    <definedName name="Entertainment">OFFSET('ExpensesCAT List'!$H$1,1,0,COUNTA('ExpensesCAT List'!$H:$H)-1,1)</definedName>
    <definedName name="ExpensesCat_Column_ExpensesCAT">OFFSET('Expenses Cat'!$B$1,1,0,COUNTA('Expenses Cat'!$B:$B)-1,1)</definedName>
    <definedName name="ExpensesCat_Ranges_ExpensesCAT">OFFSET('Expenses Cat'!$A$1,1,0,COUNTA('Expenses Cat'!$B:$B)-1,2)</definedName>
    <definedName name="February">Month_Day!$B$2:$B$30</definedName>
    <definedName name="Friday">'Week Day'!$A$6</definedName>
    <definedName name="Holiday">OFFSET('ExpensesCAT List'!$P$1,1,0,COUNTA('ExpensesCAT List'!$P:$P)-1,1)</definedName>
    <definedName name="Household">OFFSET('ExpensesCAT List'!$L$1,1,0,COUNTA('ExpensesCAT List'!$L:$L)-1,1)</definedName>
    <definedName name="Housing">OFFSET('ExpensesCAT List'!$N$1,1,0,COUNTA('ExpensesCAT List'!$N:$N)-1,1)</definedName>
    <definedName name="January">Month_Day!$A$2:$A$32</definedName>
    <definedName name="July">Month_Day!$H$2:$H$32</definedName>
    <definedName name="June">Month_Day!$G$2:$G$31</definedName>
    <definedName name="LastYearAvgSpendingTrend_UpToLastMonth_ByCategory">OFFSET('Trend Data'!$N$3,0,0,COUNT('Trend Data'!$N:$N),1)</definedName>
    <definedName name="LastYearSpendingTrend_UpToCurrMonth_ByCategory">OFFSET('Trend Data'!$F$3,0,0,COUNT('Trend Data'!$F:$F)-1,1)</definedName>
    <definedName name="LYFeb">Month_Day!$C$2:$C$29</definedName>
    <definedName name="March">Month_Day!$D$2:$D$32</definedName>
    <definedName name="May">Month_Day!$F$2:$F$32</definedName>
    <definedName name="Medical">OFFSET('ExpensesCAT List'!$J$1,1,0,COUNTA('ExpensesCAT List'!$J:$J)-1,1)</definedName>
    <definedName name="Misc">OFFSET('ExpensesCAT List'!$R$1,1,0,COUNTA('ExpensesCAT List'!$R:$R)-1,1)</definedName>
    <definedName name="Monday">'Week Day'!$A$2</definedName>
    <definedName name="Month_Column_LMonthName">OFFSET(Month!$B$1,1,0,COUNTA(Month!$B:$B)-1,1)</definedName>
    <definedName name="Month_Column_SMonthName">OFFSET(Month!$A$1,1,0,COUNTA(Month!$A:$A)-1,1)</definedName>
    <definedName name="Month_Lookup_LNameMonthNo">Month!$B$2:$C$13</definedName>
    <definedName name="MonthlyExpenses_Column_ExpCAT">OFFSET(Expenses!$G$20,0,0,COUNTA(Expenses!$G$20:$G231),1)</definedName>
    <definedName name="MonthlyExpenses_Column_PaymentCAT">OFFSET(Expenses!$K$20,0,0,COUNTA(Expenses!$K$20:$K231),1)</definedName>
    <definedName name="MonthlyExpenses_Ranges_ExpensesAmount">OFFSET(Expenses!$O$20,0,0,COUNT(Expenses!$O$20:$O239),1)</definedName>
    <definedName name="November">Month_Day!$L$2:$L$31</definedName>
    <definedName name="October">Month_Day!$K$2:$K$32</definedName>
    <definedName name="Other">OFFSET('PaymentCAT List'!$J$2,0,0,COUNTA('PaymentCAT List'!$J:$J)-1,1)</definedName>
    <definedName name="PaymentCAT">OFFSET('Payment Cat'!$B$1,1,0,COUNTA('Payment Cat'!$B:$B)-1,1)</definedName>
    <definedName name="Quarter_Month_Range_Mapping">OFFSET(Quarter_Month!$A$1,1,0,COUNTA(Quarter_Month!$A:$A)-1,2)</definedName>
    <definedName name="Saturday">'Week Day'!$A$7</definedName>
    <definedName name="September">Month_Day!$J$2:$J$31</definedName>
    <definedName name="Sunday">'Week Day'!$A$8</definedName>
    <definedName name="ThisMonth_ExpensesDetail">OFFSET(Expenses!$E$20,0,0,COUNT(Expenses!$E:$E)-1,15)</definedName>
    <definedName name="ThisYearAvgSpendingTrend_UpToLastMonth">OFFSET('Trend Data'!$L$3,0,0,ROWS(TotalMonth),1)</definedName>
    <definedName name="ThisYearAvgSpendingTrend_UpToLastMonth_ByCategory">OFFSET('Trend Data'!$O$3,0,0,ROWS(AvgTotalMonthlySpending),1)</definedName>
    <definedName name="ThisYearSpendingTrend_UpToCurrMonth">OFFSET('Trend Data'!$D$3,0,0,ROWS(TotalMonth),1)</definedName>
    <definedName name="ThisYearSpendingTrend_UpToCurrMonth_ByCategory">OFFSET('Trend Data'!$G$3,0,0,ROWS(TotalMonth),1)</definedName>
    <definedName name="Thursday">'Week Day'!$A$5</definedName>
    <definedName name="TotalMonth">OFFSET('Trend Data'!$C$3,0,0,COUNT('Trend Data'!$C:$C)-1,1)</definedName>
    <definedName name="TotalMonthName">OFFSET('Trend Data'!$B$3,0,0,COUNTA('Trend Data'!$B:$B)-1,1)</definedName>
    <definedName name="TrendData_PreviousYearExp_Lookup">OFFSET('Trend Data'!$B$2,0,0,COUNTA('Trend Data'!$B:$B),2)</definedName>
    <definedName name="Tuesday">'Week Day'!$A$3</definedName>
    <definedName name="Wednesday">'Week Day'!$A$4</definedName>
    <definedName name="Year">OFFSET('Year To-Date'!$A$1,1,0,COUNT('Year To-Date'!$A:$A),1)</definedName>
    <definedName name="YearlyData_Column_Amount">OFFSET('Yearly Data'!$L$1,1,0,COUNTA('Yearly Data'!$L:$L)-1,1)</definedName>
    <definedName name="YearlyData_Column_Expenses">OFFSET('Yearly Data'!$I$1,1,0,COUNTA('Yearly Data'!$I:$I)-1,1)</definedName>
    <definedName name="YearlyData_Column_ExpensesCat">OFFSET('Yearly Data'!$H$1,1,0,COUNTA('Yearly Data'!$H:$H)-1,1)</definedName>
    <definedName name="YearlyData_Column_Income">OFFSET('Yearly Data'!$N$1,1,0,COUNTA('Yearly Data'!$N:$N)-1,1)</definedName>
    <definedName name="YearlyData_Column_Month">OFFSET('Yearly Data'!$C$1,1,0,COUNTA('Yearly Data'!$C:$C)-1,1)</definedName>
    <definedName name="YearlyData_Column_PaymentCat">OFFSET('Yearly Data'!$J$1,1,0,COUNTA('Yearly Data'!$J:$J)-1,1)</definedName>
    <definedName name="YearlyData_Column_WeekDay">OFFSET('Yearly Data'!$G$1,1,0,COUNTA('Yearly Data'!$G:$G)-1,1)</definedName>
    <definedName name="YearlyData_Column_Year">OFFSET('Yearly Data'!$A$1,1,0,COUNTA('Yearly Data'!$A:$A)-1,1)</definedName>
    <definedName name="YearlyData_Range_ThisYearAmount">OFFSET('Yearly Data'!$L$1,MATCH('Monthly Spending Trend'!$L$6,YearlyData_Column_Year,0),0,COUNTA('Yearly Data'!$L:$L),1)</definedName>
    <definedName name="YearlyData_Range_ThisYearExpensesCAT">OFFSET('Yearly Data'!$H$1,MATCH('Monthly Spending Trend'!$L$6,YearlyData_Column_Year,0),0,COUNTA('Yearly Data'!$H:$H),1)</definedName>
    <definedName name="YearlyData_Range_ThisYearMonth">OFFSET('Yearly Data'!$C$1,MATCH('Monthly Spending Trend'!$L$6,YearlyData_Column_Year,0),0,COUNTA('Yearly Data'!$C:$C),1)</definedName>
  </definedNames>
  <calcPr calcId="145621"/>
</workbook>
</file>

<file path=xl/calcChain.xml><?xml version="1.0" encoding="utf-8"?>
<calcChain xmlns="http://schemas.openxmlformats.org/spreadsheetml/2006/main">
  <c r="I6" i="29" l="1"/>
  <c r="F29" i="29"/>
  <c r="F30" i="29"/>
  <c r="F31" i="29"/>
  <c r="F32" i="29"/>
  <c r="F33" i="29"/>
  <c r="I25" i="22"/>
  <c r="H25" i="22"/>
  <c r="I5" i="22"/>
  <c r="H5" i="22"/>
  <c r="Q14" i="9" l="1"/>
  <c r="N26" i="22"/>
  <c r="M131" i="19"/>
  <c r="M132" i="19" s="1"/>
  <c r="M133" i="19" s="1"/>
  <c r="M134" i="19" s="1"/>
  <c r="M135" i="19" s="1"/>
  <c r="M136" i="19" s="1"/>
  <c r="M137" i="19" s="1"/>
  <c r="M138" i="19" s="1"/>
  <c r="M139" i="19" s="1"/>
  <c r="M140" i="19" s="1"/>
  <c r="M141" i="19" s="1"/>
  <c r="M142" i="19" s="1"/>
  <c r="M143" i="19" s="1"/>
  <c r="M144" i="19" s="1"/>
  <c r="M145" i="19" s="1"/>
  <c r="M146" i="19" s="1"/>
  <c r="M147" i="19" s="1"/>
  <c r="M148" i="19" s="1"/>
  <c r="M149" i="19" s="1"/>
  <c r="M150" i="19" s="1"/>
  <c r="M151" i="19" s="1"/>
  <c r="M152" i="19" s="1"/>
  <c r="M153" i="19" s="1"/>
  <c r="M154" i="19" s="1"/>
  <c r="M155" i="19" s="1"/>
  <c r="M156" i="19" s="1"/>
  <c r="M157" i="19" s="1"/>
  <c r="M158" i="19" s="1"/>
  <c r="M159" i="19" s="1"/>
  <c r="M160" i="19" s="1"/>
  <c r="M161" i="19" s="1"/>
  <c r="M162" i="19" s="1"/>
  <c r="M163" i="19" s="1"/>
  <c r="M457" i="19"/>
  <c r="M458" i="19" s="1"/>
  <c r="M459" i="19" s="1"/>
  <c r="M460" i="19" s="1"/>
  <c r="M461" i="19" s="1"/>
  <c r="M462" i="19" s="1"/>
  <c r="M463" i="19" s="1"/>
  <c r="M464" i="19" s="1"/>
  <c r="M465" i="19" s="1"/>
  <c r="M466" i="19" s="1"/>
  <c r="M467" i="19" s="1"/>
  <c r="M468" i="19" s="1"/>
  <c r="M469" i="19" s="1"/>
  <c r="M470" i="19" s="1"/>
  <c r="M471" i="19" s="1"/>
  <c r="M472" i="19" s="1"/>
  <c r="M473" i="19" s="1"/>
  <c r="M474" i="19" s="1"/>
  <c r="M475" i="19" s="1"/>
  <c r="M476" i="19" s="1"/>
  <c r="M477" i="19" s="1"/>
  <c r="M478" i="19" s="1"/>
  <c r="M479" i="19" s="1"/>
  <c r="M480" i="19" s="1"/>
  <c r="M481" i="19" s="1"/>
  <c r="M482" i="19" s="1"/>
  <c r="M483" i="19" s="1"/>
  <c r="M484" i="19" s="1"/>
  <c r="M485" i="19" s="1"/>
  <c r="M486" i="19" s="1"/>
  <c r="M487" i="19" s="1"/>
  <c r="M488" i="19" s="1"/>
  <c r="M489" i="19" s="1"/>
  <c r="M427" i="19"/>
  <c r="M428" i="19" s="1"/>
  <c r="M429" i="19" s="1"/>
  <c r="M430" i="19" s="1"/>
  <c r="M431" i="19" s="1"/>
  <c r="M432" i="19" s="1"/>
  <c r="M433" i="19" s="1"/>
  <c r="M434" i="19" s="1"/>
  <c r="M435" i="19" s="1"/>
  <c r="M436" i="19" s="1"/>
  <c r="M437" i="19" s="1"/>
  <c r="M438" i="19" s="1"/>
  <c r="M439" i="19" s="1"/>
  <c r="M440" i="19" s="1"/>
  <c r="M441" i="19" s="1"/>
  <c r="M442" i="19" s="1"/>
  <c r="M443" i="19" s="1"/>
  <c r="M444" i="19" s="1"/>
  <c r="M445" i="19" s="1"/>
  <c r="M446" i="19" s="1"/>
  <c r="M447" i="19" s="1"/>
  <c r="M448" i="19" s="1"/>
  <c r="M449" i="19" s="1"/>
  <c r="M450" i="19" s="1"/>
  <c r="M451" i="19" s="1"/>
  <c r="M452" i="19" s="1"/>
  <c r="M453" i="19" s="1"/>
  <c r="M454" i="19" s="1"/>
  <c r="M455" i="19" s="1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G2" i="32"/>
  <c r="C4" i="32" a="1"/>
  <c r="C4" i="32" s="1"/>
  <c r="C5" i="32" a="1"/>
  <c r="C5" i="32" s="1"/>
  <c r="C6" i="32" a="1"/>
  <c r="C6" i="32" s="1"/>
  <c r="C7" i="32" a="1"/>
  <c r="C7" i="32" s="1"/>
  <c r="C8" i="32" a="1"/>
  <c r="C8" i="32" s="1"/>
  <c r="C9" i="32" a="1"/>
  <c r="C9" i="32" s="1"/>
  <c r="C10" i="32" a="1"/>
  <c r="C10" i="32" s="1"/>
  <c r="C11" i="32" a="1"/>
  <c r="C11" i="32" s="1"/>
  <c r="C3" i="32" a="1"/>
  <c r="C3" i="32" s="1"/>
  <c r="B2" i="32"/>
  <c r="B5" i="32" s="1" a="1"/>
  <c r="B5" i="32" s="1"/>
  <c r="B2" i="31"/>
  <c r="Q2" i="31" s="1"/>
  <c r="B1" i="31"/>
  <c r="AB4" i="30" a="1"/>
  <c r="AB4" i="30" s="1"/>
  <c r="AB5" i="30" a="1"/>
  <c r="AB5" i="30" s="1"/>
  <c r="AB6" i="30" a="1"/>
  <c r="AB6" i="30" s="1"/>
  <c r="AB7" i="30" a="1"/>
  <c r="AB7" i="30" s="1"/>
  <c r="AB8" i="30" a="1"/>
  <c r="AB8" i="30" s="1"/>
  <c r="AB9" i="30" a="1"/>
  <c r="AB9" i="30" s="1"/>
  <c r="AB10" i="30" a="1"/>
  <c r="AB10" i="30" s="1"/>
  <c r="AB11" i="30" a="1"/>
  <c r="AB11" i="30" s="1"/>
  <c r="AB3" i="30" a="1"/>
  <c r="AB3" i="30" s="1"/>
  <c r="AA4" i="30" a="1"/>
  <c r="AA4" i="30" s="1"/>
  <c r="AA5" i="30" a="1"/>
  <c r="AA5" i="30" s="1"/>
  <c r="AA6" i="30" a="1"/>
  <c r="AA6" i="30" s="1"/>
  <c r="AA7" i="30" a="1"/>
  <c r="AA7" i="30" s="1"/>
  <c r="AA8" i="30" a="1"/>
  <c r="AA8" i="30" s="1"/>
  <c r="AA9" i="30" a="1"/>
  <c r="AA9" i="30" s="1"/>
  <c r="AA10" i="30" a="1"/>
  <c r="AA10" i="30" s="1"/>
  <c r="AA11" i="30" a="1"/>
  <c r="AA11" i="30" s="1"/>
  <c r="AA3" i="30" a="1"/>
  <c r="AA3" i="30" s="1"/>
  <c r="Z4" i="30" a="1"/>
  <c r="Z4" i="30" s="1"/>
  <c r="Z5" i="30" a="1"/>
  <c r="Z5" i="30" s="1"/>
  <c r="Z6" i="30" a="1"/>
  <c r="Z6" i="30" s="1"/>
  <c r="Z7" i="30" a="1"/>
  <c r="Z7" i="30" s="1"/>
  <c r="Z8" i="30" a="1"/>
  <c r="Z8" i="30" s="1"/>
  <c r="Z9" i="30" a="1"/>
  <c r="Z9" i="30" s="1"/>
  <c r="Z10" i="30" a="1"/>
  <c r="Z10" i="30" s="1"/>
  <c r="Z11" i="30" a="1"/>
  <c r="Z11" i="30" s="1"/>
  <c r="Z3" i="30" a="1"/>
  <c r="Z3" i="30" s="1"/>
  <c r="Y4" i="30" a="1"/>
  <c r="Y4" i="30" s="1"/>
  <c r="Y5" i="30" a="1"/>
  <c r="Y5" i="30" s="1"/>
  <c r="Y6" i="30" a="1"/>
  <c r="Y6" i="30" s="1"/>
  <c r="Y7" i="30" a="1"/>
  <c r="Y7" i="30" s="1"/>
  <c r="Y8" i="30" a="1"/>
  <c r="Y8" i="30" s="1"/>
  <c r="Y9" i="30" a="1"/>
  <c r="Y9" i="30" s="1"/>
  <c r="Y10" i="30" a="1"/>
  <c r="Y10" i="30" s="1"/>
  <c r="Y11" i="30" a="1"/>
  <c r="Y11" i="30" s="1"/>
  <c r="Y3" i="30" a="1"/>
  <c r="Y3" i="30" s="1"/>
  <c r="X4" i="30" a="1"/>
  <c r="X4" i="30" s="1"/>
  <c r="X5" i="30" a="1"/>
  <c r="X5" i="30" s="1"/>
  <c r="X6" i="30" a="1"/>
  <c r="X6" i="30" s="1"/>
  <c r="X7" i="30" a="1"/>
  <c r="X7" i="30" s="1"/>
  <c r="X8" i="30" a="1"/>
  <c r="X8" i="30" s="1"/>
  <c r="X9" i="30" a="1"/>
  <c r="X9" i="30" s="1"/>
  <c r="X10" i="30" a="1"/>
  <c r="X10" i="30" s="1"/>
  <c r="X11" i="30" a="1"/>
  <c r="X11" i="30" s="1"/>
  <c r="X3" i="30" a="1"/>
  <c r="X3" i="30" s="1"/>
  <c r="W4" i="30" a="1"/>
  <c r="W4" i="30" s="1"/>
  <c r="W5" i="30" a="1"/>
  <c r="W5" i="30" s="1"/>
  <c r="W6" i="30" a="1"/>
  <c r="W6" i="30" s="1"/>
  <c r="W7" i="30" a="1"/>
  <c r="W7" i="30" s="1"/>
  <c r="W8" i="30" a="1"/>
  <c r="W8" i="30" s="1"/>
  <c r="W9" i="30" a="1"/>
  <c r="W9" i="30" s="1"/>
  <c r="W10" i="30" a="1"/>
  <c r="W10" i="30" s="1"/>
  <c r="W11" i="30" a="1"/>
  <c r="W11" i="30" s="1"/>
  <c r="W3" i="30" a="1"/>
  <c r="W3" i="30" s="1"/>
  <c r="V4" i="30" a="1"/>
  <c r="V4" i="30" s="1"/>
  <c r="V5" i="30" a="1"/>
  <c r="V5" i="30" s="1"/>
  <c r="V6" i="30" a="1"/>
  <c r="V6" i="30" s="1"/>
  <c r="V7" i="30" a="1"/>
  <c r="V7" i="30" s="1"/>
  <c r="V8" i="30" a="1"/>
  <c r="V8" i="30" s="1"/>
  <c r="V9" i="30" a="1"/>
  <c r="V9" i="30" s="1"/>
  <c r="V10" i="30" a="1"/>
  <c r="V10" i="30" s="1"/>
  <c r="V11" i="30" a="1"/>
  <c r="V11" i="30" s="1"/>
  <c r="V3" i="30" a="1"/>
  <c r="V3" i="30" s="1"/>
  <c r="U4" i="30" a="1"/>
  <c r="U4" i="30" s="1"/>
  <c r="U5" i="30" a="1"/>
  <c r="U5" i="30" s="1"/>
  <c r="U6" i="30" a="1"/>
  <c r="U6" i="30" s="1"/>
  <c r="U7" i="30" a="1"/>
  <c r="U7" i="30" s="1"/>
  <c r="U8" i="30" a="1"/>
  <c r="U8" i="30" s="1"/>
  <c r="U9" i="30" a="1"/>
  <c r="U9" i="30" s="1"/>
  <c r="U10" i="30" a="1"/>
  <c r="U10" i="30" s="1"/>
  <c r="U11" i="30" a="1"/>
  <c r="U11" i="30" s="1"/>
  <c r="U3" i="30" a="1"/>
  <c r="U3" i="30" s="1"/>
  <c r="T4" i="30" a="1"/>
  <c r="T4" i="30" s="1"/>
  <c r="T5" i="30" a="1"/>
  <c r="T5" i="30" s="1"/>
  <c r="T6" i="30" a="1"/>
  <c r="T6" i="30" s="1"/>
  <c r="T7" i="30" a="1"/>
  <c r="T7" i="30" s="1"/>
  <c r="T8" i="30" a="1"/>
  <c r="T8" i="30" s="1"/>
  <c r="T9" i="30" a="1"/>
  <c r="T9" i="30" s="1"/>
  <c r="T10" i="30" a="1"/>
  <c r="T10" i="30" s="1"/>
  <c r="T11" i="30" a="1"/>
  <c r="T11" i="30" s="1"/>
  <c r="T3" i="30" a="1"/>
  <c r="T3" i="30" s="1"/>
  <c r="S4" i="30" a="1"/>
  <c r="S4" i="30" s="1"/>
  <c r="S5" i="30" a="1"/>
  <c r="S5" i="30" s="1"/>
  <c r="S6" i="30" a="1"/>
  <c r="S6" i="30" s="1"/>
  <c r="S7" i="30" a="1"/>
  <c r="S7" i="30" s="1"/>
  <c r="S8" i="30" a="1"/>
  <c r="S8" i="30" s="1"/>
  <c r="S9" i="30" a="1"/>
  <c r="S9" i="30" s="1"/>
  <c r="S10" i="30" a="1"/>
  <c r="S10" i="30" s="1"/>
  <c r="S11" i="30" a="1"/>
  <c r="S11" i="30" s="1"/>
  <c r="S3" i="30" a="1"/>
  <c r="S3" i="30" s="1"/>
  <c r="R4" i="30" a="1"/>
  <c r="R4" i="30" s="1"/>
  <c r="R5" i="30" a="1"/>
  <c r="R5" i="30" s="1"/>
  <c r="R6" i="30" a="1"/>
  <c r="R6" i="30" s="1"/>
  <c r="R7" i="30" a="1"/>
  <c r="R7" i="30" s="1"/>
  <c r="R8" i="30" a="1"/>
  <c r="R8" i="30" s="1"/>
  <c r="R9" i="30" a="1"/>
  <c r="R9" i="30" s="1"/>
  <c r="R10" i="30" a="1"/>
  <c r="R10" i="30" s="1"/>
  <c r="R11" i="30" a="1"/>
  <c r="R11" i="30" s="1"/>
  <c r="R3" i="30" a="1"/>
  <c r="R3" i="30" s="1"/>
  <c r="A1" i="30"/>
  <c r="M11" i="30" s="1" a="1"/>
  <c r="M11" i="30" s="1"/>
  <c r="Q4" i="30" a="1"/>
  <c r="Q4" i="30" s="1"/>
  <c r="Q5" i="30" a="1"/>
  <c r="Q5" i="30" s="1"/>
  <c r="Q6" i="30" a="1"/>
  <c r="Q6" i="30" s="1"/>
  <c r="Q7" i="30" a="1"/>
  <c r="Q7" i="30" s="1"/>
  <c r="Q8" i="30" a="1"/>
  <c r="Q8" i="30" s="1"/>
  <c r="Q9" i="30" a="1"/>
  <c r="Q9" i="30" s="1"/>
  <c r="Q10" i="30" a="1"/>
  <c r="Q10" i="30" s="1"/>
  <c r="Q11" i="30" a="1"/>
  <c r="Q11" i="30" s="1"/>
  <c r="Q3" i="30" a="1"/>
  <c r="Q3" i="30" s="1"/>
  <c r="M4" i="30" a="1"/>
  <c r="M4" i="30" s="1"/>
  <c r="M5" i="30" a="1"/>
  <c r="M5" i="30" s="1"/>
  <c r="M6" i="30" a="1"/>
  <c r="M6" i="30" s="1"/>
  <c r="M7" i="30" a="1"/>
  <c r="M7" i="30" s="1"/>
  <c r="M8" i="30" a="1"/>
  <c r="M8" i="30" s="1"/>
  <c r="M9" i="30" a="1"/>
  <c r="M9" i="30" s="1"/>
  <c r="M10" i="30" a="1"/>
  <c r="M10" i="30" s="1"/>
  <c r="M3" i="30" a="1"/>
  <c r="M3" i="30" s="1"/>
  <c r="L4" i="30" a="1"/>
  <c r="L4" i="30" s="1"/>
  <c r="L5" i="30" a="1"/>
  <c r="L5" i="30" s="1"/>
  <c r="L6" i="30" a="1"/>
  <c r="L6" i="30" s="1"/>
  <c r="L7" i="30" a="1"/>
  <c r="L7" i="30" s="1"/>
  <c r="L8" i="30" a="1"/>
  <c r="L8" i="30" s="1"/>
  <c r="L9" i="30" a="1"/>
  <c r="L9" i="30" s="1"/>
  <c r="L10" i="30" a="1"/>
  <c r="L10" i="30" s="1"/>
  <c r="L11" i="30" a="1"/>
  <c r="L11" i="30" s="1"/>
  <c r="L3" i="30" a="1"/>
  <c r="L3" i="30" s="1"/>
  <c r="K5" i="30" a="1"/>
  <c r="K5" i="30" s="1"/>
  <c r="K6" i="30" a="1"/>
  <c r="K6" i="30" s="1"/>
  <c r="K7" i="30" a="1"/>
  <c r="K7" i="30" s="1"/>
  <c r="K8" i="30" a="1"/>
  <c r="K8" i="30" s="1"/>
  <c r="K9" i="30" a="1"/>
  <c r="K9" i="30" s="1"/>
  <c r="K10" i="30" a="1"/>
  <c r="K10" i="30" s="1"/>
  <c r="K11" i="30" a="1"/>
  <c r="K11" i="30" s="1"/>
  <c r="K3" i="30" a="1"/>
  <c r="K3" i="30" s="1"/>
  <c r="J4" i="30" a="1"/>
  <c r="J4" i="30" s="1"/>
  <c r="J5" i="30" a="1"/>
  <c r="J5" i="30" s="1"/>
  <c r="J6" i="30" a="1"/>
  <c r="J6" i="30" s="1"/>
  <c r="J7" i="30" a="1"/>
  <c r="J7" i="30" s="1"/>
  <c r="J8" i="30" a="1"/>
  <c r="J8" i="30" s="1"/>
  <c r="J9" i="30" a="1"/>
  <c r="J9" i="30" s="1"/>
  <c r="J10" i="30" a="1"/>
  <c r="J10" i="30" s="1"/>
  <c r="J11" i="30" a="1"/>
  <c r="J11" i="30" s="1"/>
  <c r="J3" i="30" a="1"/>
  <c r="J3" i="30" s="1"/>
  <c r="I4" i="30" a="1"/>
  <c r="I4" i="30" s="1"/>
  <c r="I5" i="30" a="1"/>
  <c r="I5" i="30" s="1"/>
  <c r="I6" i="30" a="1"/>
  <c r="I6" i="30" s="1"/>
  <c r="I8" i="30" a="1"/>
  <c r="I8" i="30" s="1"/>
  <c r="I9" i="30" a="1"/>
  <c r="I9" i="30" s="1"/>
  <c r="I10" i="30" a="1"/>
  <c r="I10" i="30" s="1"/>
  <c r="I11" i="30" a="1"/>
  <c r="I11" i="30" s="1"/>
  <c r="I3" i="30" a="1"/>
  <c r="I3" i="30" s="1"/>
  <c r="H4" i="30" a="1"/>
  <c r="H4" i="30" s="1"/>
  <c r="H5" i="30" a="1"/>
  <c r="H5" i="30" s="1"/>
  <c r="H6" i="30" a="1"/>
  <c r="H6" i="30" s="1"/>
  <c r="H7" i="30" a="1"/>
  <c r="H7" i="30" s="1"/>
  <c r="H8" i="30" a="1"/>
  <c r="H8" i="30" s="1"/>
  <c r="H9" i="30" a="1"/>
  <c r="H9" i="30" s="1"/>
  <c r="H10" i="30" a="1"/>
  <c r="H10" i="30" s="1"/>
  <c r="H11" i="30" a="1"/>
  <c r="H11" i="30" s="1"/>
  <c r="H3" i="30" a="1"/>
  <c r="H3" i="30" s="1"/>
  <c r="G4" i="30" a="1"/>
  <c r="G4" i="30" s="1"/>
  <c r="G5" i="30" a="1"/>
  <c r="G5" i="30" s="1"/>
  <c r="G6" i="30" a="1"/>
  <c r="G6" i="30" s="1"/>
  <c r="G7" i="30" a="1"/>
  <c r="G7" i="30" s="1"/>
  <c r="G8" i="30" a="1"/>
  <c r="G8" i="30" s="1"/>
  <c r="G9" i="30" a="1"/>
  <c r="G9" i="30" s="1"/>
  <c r="G10" i="30" a="1"/>
  <c r="G10" i="30" s="1"/>
  <c r="G11" i="30" a="1"/>
  <c r="G11" i="30" s="1"/>
  <c r="G3" i="30" a="1"/>
  <c r="G3" i="30" s="1"/>
  <c r="F4" i="30" a="1"/>
  <c r="F4" i="30" s="1"/>
  <c r="F5" i="30" a="1"/>
  <c r="F5" i="30" s="1"/>
  <c r="F6" i="30" a="1"/>
  <c r="F6" i="30" s="1"/>
  <c r="F7" i="30" a="1"/>
  <c r="F7" i="30" s="1"/>
  <c r="F8" i="30" a="1"/>
  <c r="F8" i="30" s="1"/>
  <c r="F9" i="30" a="1"/>
  <c r="F9" i="30" s="1"/>
  <c r="F10" i="30" a="1"/>
  <c r="F10" i="30" s="1"/>
  <c r="F11" i="30" a="1"/>
  <c r="F11" i="30" s="1"/>
  <c r="F3" i="30" a="1"/>
  <c r="F3" i="30" s="1"/>
  <c r="E4" i="30" a="1"/>
  <c r="E4" i="30" s="1"/>
  <c r="E5" i="30" a="1"/>
  <c r="E5" i="30" s="1"/>
  <c r="E6" i="30" a="1"/>
  <c r="E6" i="30" s="1"/>
  <c r="E7" i="30" a="1"/>
  <c r="E7" i="30" s="1"/>
  <c r="E8" i="30" a="1"/>
  <c r="E8" i="30" s="1"/>
  <c r="E9" i="30" a="1"/>
  <c r="E9" i="30" s="1"/>
  <c r="E10" i="30" a="1"/>
  <c r="E10" i="30" s="1"/>
  <c r="E11" i="30" a="1"/>
  <c r="E11" i="30" s="1"/>
  <c r="E3" i="30" a="1"/>
  <c r="E3" i="30" s="1"/>
  <c r="D4" i="30" a="1"/>
  <c r="D4" i="30" s="1"/>
  <c r="D5" i="30" a="1"/>
  <c r="D5" i="30" s="1"/>
  <c r="D6" i="30" a="1"/>
  <c r="D6" i="30" s="1"/>
  <c r="D7" i="30" a="1"/>
  <c r="D7" i="30" s="1"/>
  <c r="D8" i="30" a="1"/>
  <c r="D8" i="30" s="1"/>
  <c r="D9" i="30" a="1"/>
  <c r="D9" i="30" s="1"/>
  <c r="D10" i="30" a="1"/>
  <c r="D10" i="30" s="1"/>
  <c r="D11" i="30" a="1"/>
  <c r="D11" i="30" s="1"/>
  <c r="D3" i="30" a="1"/>
  <c r="D3" i="30" s="1"/>
  <c r="C4" i="30" a="1"/>
  <c r="C4" i="30" s="1"/>
  <c r="C5" i="30" a="1"/>
  <c r="C5" i="30" s="1"/>
  <c r="C6" i="30" a="1"/>
  <c r="C6" i="30" s="1"/>
  <c r="C7" i="30" a="1"/>
  <c r="C7" i="30" s="1"/>
  <c r="C8" i="30" a="1"/>
  <c r="C8" i="30" s="1"/>
  <c r="C9" i="30" a="1"/>
  <c r="C9" i="30" s="1"/>
  <c r="C10" i="30" a="1"/>
  <c r="C10" i="30" s="1"/>
  <c r="C11" i="30" a="1"/>
  <c r="C11" i="30" s="1"/>
  <c r="C3" i="30" a="1"/>
  <c r="C3" i="30" s="1"/>
  <c r="B4" i="30" a="1"/>
  <c r="B4" i="30" s="1"/>
  <c r="B5" i="30" a="1"/>
  <c r="B5" i="30" s="1"/>
  <c r="B6" i="30" a="1"/>
  <c r="B6" i="30" s="1"/>
  <c r="B7" i="30" a="1"/>
  <c r="B7" i="30" s="1"/>
  <c r="B8" i="30" a="1"/>
  <c r="B8" i="30" s="1"/>
  <c r="B9" i="30" a="1"/>
  <c r="B9" i="30" s="1"/>
  <c r="B10" i="30" a="1"/>
  <c r="B10" i="30" s="1"/>
  <c r="B11" i="30" a="1"/>
  <c r="B11" i="30" s="1"/>
  <c r="B3" i="30" a="1"/>
  <c r="B3" i="30" s="1"/>
  <c r="L5" i="22"/>
  <c r="M42" i="29"/>
  <c r="F34" i="29"/>
  <c r="F35" i="29"/>
  <c r="F36" i="29"/>
  <c r="F37" i="29"/>
  <c r="F38" i="29"/>
  <c r="F39" i="29"/>
  <c r="F40" i="29"/>
  <c r="F10" i="29"/>
  <c r="F14" i="29"/>
  <c r="F15" i="29"/>
  <c r="F16" i="29"/>
  <c r="F17" i="29"/>
  <c r="F18" i="29"/>
  <c r="F19" i="29"/>
  <c r="F20" i="29"/>
  <c r="N1" i="20"/>
  <c r="O5" i="20" s="1"/>
  <c r="N5" i="20" s="1"/>
  <c r="H31" i="29" s="1"/>
  <c r="N2" i="20"/>
  <c r="L9" i="20"/>
  <c r="K9" i="20" s="1"/>
  <c r="H15" i="29" s="1"/>
  <c r="L10" i="20"/>
  <c r="K10" i="20" s="1"/>
  <c r="H16" i="29" s="1"/>
  <c r="L11" i="20"/>
  <c r="K11" i="20" s="1"/>
  <c r="H17" i="29" s="1"/>
  <c r="L12" i="20"/>
  <c r="K12" i="20" s="1"/>
  <c r="H18" i="29" s="1"/>
  <c r="L13" i="20"/>
  <c r="K13" i="20" s="1"/>
  <c r="H19" i="29" s="1"/>
  <c r="L14" i="20"/>
  <c r="K14" i="20" s="1"/>
  <c r="H20" i="29" s="1"/>
  <c r="L3" i="20"/>
  <c r="K3" i="20" s="1"/>
  <c r="H9" i="29" s="1"/>
  <c r="L4" i="20"/>
  <c r="K4" i="20" s="1"/>
  <c r="H10" i="29" s="1"/>
  <c r="L5" i="20"/>
  <c r="K5" i="20" s="1"/>
  <c r="H11" i="29" s="1"/>
  <c r="L6" i="20"/>
  <c r="K6" i="20" s="1"/>
  <c r="H12" i="29" s="1"/>
  <c r="L7" i="20"/>
  <c r="K7" i="20" s="1"/>
  <c r="H13" i="29" s="1"/>
  <c r="L8" i="20"/>
  <c r="K8" i="20" s="1"/>
  <c r="H14" i="29" s="1"/>
  <c r="K2" i="20"/>
  <c r="AG51" i="9"/>
  <c r="AI51" i="9"/>
  <c r="AG52" i="9"/>
  <c r="V52" i="9" s="1"/>
  <c r="AI52" i="9"/>
  <c r="W53" i="9"/>
  <c r="Z53" i="9"/>
  <c r="AG53" i="9"/>
  <c r="V53" i="9" s="1"/>
  <c r="AI53" i="9"/>
  <c r="AG54" i="9"/>
  <c r="V54" i="9" s="1"/>
  <c r="AI54" i="9"/>
  <c r="Z55" i="9"/>
  <c r="AG55" i="9"/>
  <c r="V55" i="9" s="1"/>
  <c r="AI55" i="9"/>
  <c r="AG56" i="9"/>
  <c r="V56" i="9" s="1"/>
  <c r="AI56" i="9"/>
  <c r="W57" i="9"/>
  <c r="Z57" i="9"/>
  <c r="AD57" i="9"/>
  <c r="AF57" i="9"/>
  <c r="AG57" i="9"/>
  <c r="V57" i="9" s="1"/>
  <c r="AI57" i="9"/>
  <c r="AG58" i="9"/>
  <c r="V58" i="9" s="1"/>
  <c r="AI58" i="9"/>
  <c r="W59" i="9"/>
  <c r="AD59" i="9"/>
  <c r="AG59" i="9"/>
  <c r="V59" i="9" s="1"/>
  <c r="AI59" i="9"/>
  <c r="AG60" i="9"/>
  <c r="V60" i="9" s="1"/>
  <c r="AI60" i="9"/>
  <c r="Z61" i="9"/>
  <c r="AB61" i="9"/>
  <c r="AF61" i="9"/>
  <c r="AG61" i="9"/>
  <c r="V61" i="9" s="1"/>
  <c r="AI61" i="9"/>
  <c r="AG62" i="9"/>
  <c r="V62" i="9" s="1"/>
  <c r="AI62" i="9"/>
  <c r="Z63" i="9"/>
  <c r="AD63" i="9"/>
  <c r="AG63" i="9"/>
  <c r="V63" i="9" s="1"/>
  <c r="AI63" i="9"/>
  <c r="AG64" i="9"/>
  <c r="V64" i="9" s="1"/>
  <c r="AI64" i="9"/>
  <c r="AG65" i="9"/>
  <c r="V65" i="9" s="1"/>
  <c r="AI65" i="9"/>
  <c r="AG66" i="9"/>
  <c r="V66" i="9" s="1"/>
  <c r="AI66" i="9"/>
  <c r="W67" i="9"/>
  <c r="Z67" i="9"/>
  <c r="AB67" i="9"/>
  <c r="AF67" i="9"/>
  <c r="AG67" i="9"/>
  <c r="V67" i="9" s="1"/>
  <c r="AI67" i="9"/>
  <c r="AG68" i="9"/>
  <c r="V68" i="9" s="1"/>
  <c r="AI68" i="9"/>
  <c r="W69" i="9"/>
  <c r="AB69" i="9"/>
  <c r="AF69" i="9"/>
  <c r="AG69" i="9"/>
  <c r="V69" i="9" s="1"/>
  <c r="AI69" i="9"/>
  <c r="AG70" i="9"/>
  <c r="V70" i="9" s="1"/>
  <c r="AI70" i="9"/>
  <c r="AG71" i="9"/>
  <c r="V71" i="9" s="1"/>
  <c r="AI71" i="9"/>
  <c r="AG72" i="9"/>
  <c r="V72" i="9" s="1"/>
  <c r="AI72" i="9"/>
  <c r="Z73" i="9"/>
  <c r="AD73" i="9"/>
  <c r="AF73" i="9"/>
  <c r="AG73" i="9"/>
  <c r="V73" i="9" s="1"/>
  <c r="AI73" i="9"/>
  <c r="AG74" i="9"/>
  <c r="V74" i="9" s="1"/>
  <c r="AI74" i="9"/>
  <c r="AG75" i="9"/>
  <c r="V75" i="9" s="1"/>
  <c r="AI75" i="9"/>
  <c r="AG76" i="9"/>
  <c r="V76" i="9" s="1"/>
  <c r="AI76" i="9"/>
  <c r="W77" i="9"/>
  <c r="Z77" i="9"/>
  <c r="AB77" i="9"/>
  <c r="AF77" i="9"/>
  <c r="AG77" i="9"/>
  <c r="V77" i="9" s="1"/>
  <c r="AI77" i="9"/>
  <c r="AG78" i="9"/>
  <c r="V78" i="9" s="1"/>
  <c r="AI78" i="9"/>
  <c r="W79" i="9"/>
  <c r="Z79" i="9"/>
  <c r="AD79" i="9"/>
  <c r="AF79" i="9"/>
  <c r="AG79" i="9"/>
  <c r="V79" i="9" s="1"/>
  <c r="AI79" i="9"/>
  <c r="AG80" i="9"/>
  <c r="V80" i="9" s="1"/>
  <c r="AI80" i="9"/>
  <c r="W81" i="9"/>
  <c r="Z81" i="9"/>
  <c r="AB81" i="9"/>
  <c r="AD81" i="9"/>
  <c r="AG81" i="9"/>
  <c r="V81" i="9" s="1"/>
  <c r="AI81" i="9"/>
  <c r="AG82" i="9"/>
  <c r="V82" i="9" s="1"/>
  <c r="AI82" i="9"/>
  <c r="Z83" i="9"/>
  <c r="AD83" i="9"/>
  <c r="AG83" i="9"/>
  <c r="V83" i="9" s="1"/>
  <c r="AI83" i="9"/>
  <c r="AG84" i="9"/>
  <c r="V84" i="9" s="1"/>
  <c r="AI84" i="9"/>
  <c r="W85" i="9"/>
  <c r="AG85" i="9"/>
  <c r="V85" i="9" s="1"/>
  <c r="AI85" i="9"/>
  <c r="AG86" i="9"/>
  <c r="V86" i="9" s="1"/>
  <c r="AI86" i="9"/>
  <c r="AG87" i="9"/>
  <c r="V87" i="9" s="1"/>
  <c r="AI87" i="9"/>
  <c r="AG88" i="9"/>
  <c r="V88" i="9" s="1"/>
  <c r="AI88" i="9"/>
  <c r="W89" i="9"/>
  <c r="Z89" i="9"/>
  <c r="AB89" i="9"/>
  <c r="AD89" i="9"/>
  <c r="AF89" i="9"/>
  <c r="AG89" i="9"/>
  <c r="V89" i="9" s="1"/>
  <c r="AI89" i="9"/>
  <c r="AG42" i="9"/>
  <c r="AI42" i="9"/>
  <c r="AG43" i="9"/>
  <c r="V43" i="9" s="1"/>
  <c r="AI43" i="9"/>
  <c r="Z44" i="9"/>
  <c r="AF44" i="9"/>
  <c r="AG44" i="9"/>
  <c r="V44" i="9" s="1"/>
  <c r="AI44" i="9"/>
  <c r="AG45" i="9"/>
  <c r="V45" i="9" s="1"/>
  <c r="AI45" i="9"/>
  <c r="AG46" i="9"/>
  <c r="V46" i="9" s="1"/>
  <c r="AI46" i="9"/>
  <c r="AG47" i="9"/>
  <c r="V47" i="9" s="1"/>
  <c r="AI47" i="9"/>
  <c r="AF48" i="9"/>
  <c r="AG48" i="9"/>
  <c r="V48" i="9" s="1"/>
  <c r="AI48" i="9"/>
  <c r="AG49" i="9"/>
  <c r="V49" i="9" s="1"/>
  <c r="AI49" i="9"/>
  <c r="AG50" i="9"/>
  <c r="V50" i="9" s="1"/>
  <c r="AI50" i="9"/>
  <c r="I11" i="9"/>
  <c r="A2" i="27" a="1"/>
  <c r="A2" i="27" s="1"/>
  <c r="A3" i="27" s="1"/>
  <c r="A4" i="27" s="1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90" i="27" s="1"/>
  <c r="A91" i="27" s="1"/>
  <c r="A92" i="27" s="1"/>
  <c r="A93" i="27" s="1"/>
  <c r="A94" i="27" s="1"/>
  <c r="A95" i="27" s="1"/>
  <c r="A96" i="27" s="1"/>
  <c r="A97" i="27" s="1"/>
  <c r="A98" i="27" s="1"/>
  <c r="A99" i="27" s="1"/>
  <c r="A100" i="27" s="1"/>
  <c r="Z85" i="9" l="1"/>
  <c r="W71" i="9"/>
  <c r="AF63" i="9"/>
  <c r="AD77" i="9"/>
  <c r="AB63" i="9"/>
  <c r="W63" i="9"/>
  <c r="AF55" i="9"/>
  <c r="AD55" i="9"/>
  <c r="AF83" i="9"/>
  <c r="AD69" i="9"/>
  <c r="AB55" i="9"/>
  <c r="AB83" i="9"/>
  <c r="Z69" i="9"/>
  <c r="W55" i="9"/>
  <c r="W83" i="9"/>
  <c r="AF75" i="9"/>
  <c r="AD61" i="9"/>
  <c r="K4" i="30" a="1"/>
  <c r="K4" i="30" s="1"/>
  <c r="K14" i="30" s="1"/>
  <c r="AD75" i="9"/>
  <c r="AB75" i="9"/>
  <c r="Z75" i="9"/>
  <c r="W61" i="9"/>
  <c r="AF53" i="9"/>
  <c r="W75" i="9"/>
  <c r="AD53" i="9"/>
  <c r="AF81" i="9"/>
  <c r="AD67" i="9"/>
  <c r="AB53" i="9"/>
  <c r="AF59" i="9"/>
  <c r="AF87" i="9"/>
  <c r="AB59" i="9"/>
  <c r="AD87" i="9"/>
  <c r="AB73" i="9"/>
  <c r="Z59" i="9"/>
  <c r="I7" i="30" a="1"/>
  <c r="I7" i="30" s="1"/>
  <c r="I14" i="30" s="1"/>
  <c r="AB87" i="9"/>
  <c r="Z87" i="9"/>
  <c r="W73" i="9"/>
  <c r="AF65" i="9"/>
  <c r="W87" i="9"/>
  <c r="AD65" i="9"/>
  <c r="AB65" i="9"/>
  <c r="Z48" i="9"/>
  <c r="AB79" i="9"/>
  <c r="Z65" i="9"/>
  <c r="W65" i="9"/>
  <c r="AF71" i="9"/>
  <c r="AF85" i="9"/>
  <c r="AD71" i="9"/>
  <c r="AB57" i="9"/>
  <c r="AD85" i="9"/>
  <c r="AB71" i="9"/>
  <c r="AB85" i="9"/>
  <c r="Z71" i="9"/>
  <c r="L6" i="29"/>
  <c r="O40" i="29" s="1" a="1"/>
  <c r="O40" i="29" s="1"/>
  <c r="I26" i="29"/>
  <c r="B3" i="32" a="1"/>
  <c r="B3" i="32" s="1"/>
  <c r="B10" i="32" a="1"/>
  <c r="B10" i="32" s="1"/>
  <c r="B8" i="32" a="1"/>
  <c r="B8" i="32" s="1"/>
  <c r="B6" i="32" a="1"/>
  <c r="B6" i="32" s="1"/>
  <c r="B4" i="32" a="1"/>
  <c r="B4" i="32" s="1"/>
  <c r="B11" i="32" a="1"/>
  <c r="B11" i="32" s="1"/>
  <c r="B9" i="32" a="1"/>
  <c r="B9" i="32" s="1"/>
  <c r="B7" i="32" a="1"/>
  <c r="B7" i="32" s="1"/>
  <c r="B16" i="31"/>
  <c r="L25" i="22"/>
  <c r="AB14" i="30"/>
  <c r="Q14" i="30"/>
  <c r="R14" i="30"/>
  <c r="T14" i="30"/>
  <c r="V14" i="30"/>
  <c r="X14" i="30"/>
  <c r="Z14" i="30"/>
  <c r="S14" i="30"/>
  <c r="U14" i="30"/>
  <c r="W14" i="30"/>
  <c r="Y14" i="30"/>
  <c r="AA14" i="30"/>
  <c r="B14" i="30"/>
  <c r="D14" i="30"/>
  <c r="F14" i="30"/>
  <c r="H14" i="30"/>
  <c r="J14" i="30"/>
  <c r="M14" i="30"/>
  <c r="L14" i="30"/>
  <c r="C14" i="30"/>
  <c r="E14" i="30"/>
  <c r="G14" i="30"/>
  <c r="M40" i="29" a="1"/>
  <c r="M40" i="29" s="1"/>
  <c r="M38" i="29" a="1"/>
  <c r="M38" i="29" s="1"/>
  <c r="M36" i="29" a="1"/>
  <c r="M36" i="29" s="1"/>
  <c r="M34" i="29" a="1"/>
  <c r="M34" i="29" s="1"/>
  <c r="O38" i="29" a="1"/>
  <c r="O38" i="29" s="1"/>
  <c r="O37" i="29" a="1"/>
  <c r="O37" i="29" s="1"/>
  <c r="I9" i="29"/>
  <c r="J9" i="29" s="1"/>
  <c r="O14" i="20"/>
  <c r="N14" i="20" s="1"/>
  <c r="H40" i="29" s="1"/>
  <c r="O12" i="20"/>
  <c r="N12" i="20" s="1"/>
  <c r="H38" i="29" s="1"/>
  <c r="O10" i="20"/>
  <c r="N10" i="20" s="1"/>
  <c r="H36" i="29" s="1"/>
  <c r="O8" i="20"/>
  <c r="N8" i="20" s="1"/>
  <c r="H34" i="29" s="1"/>
  <c r="O6" i="20"/>
  <c r="N6" i="20" s="1"/>
  <c r="H32" i="29" s="1"/>
  <c r="O4" i="20"/>
  <c r="N4" i="20" s="1"/>
  <c r="H30" i="29" s="1"/>
  <c r="O3" i="20"/>
  <c r="N3" i="20" s="1"/>
  <c r="H29" i="29" s="1"/>
  <c r="O13" i="20"/>
  <c r="N13" i="20" s="1"/>
  <c r="H39" i="29" s="1"/>
  <c r="O11" i="20"/>
  <c r="N11" i="20" s="1"/>
  <c r="H37" i="29" s="1"/>
  <c r="O9" i="20"/>
  <c r="N9" i="20" s="1"/>
  <c r="H35" i="29" s="1"/>
  <c r="O7" i="20"/>
  <c r="N7" i="20" s="1"/>
  <c r="H33" i="29" s="1"/>
  <c r="I31" i="29"/>
  <c r="I20" i="29"/>
  <c r="I18" i="29"/>
  <c r="I16" i="29"/>
  <c r="I14" i="29"/>
  <c r="I12" i="29"/>
  <c r="I10" i="29"/>
  <c r="I19" i="29"/>
  <c r="I17" i="29"/>
  <c r="I15" i="29"/>
  <c r="I13" i="29"/>
  <c r="I11" i="29"/>
  <c r="AE89" i="9"/>
  <c r="AC89" i="9"/>
  <c r="AA89" i="9"/>
  <c r="X89" i="9"/>
  <c r="AF88" i="9"/>
  <c r="AD88" i="9"/>
  <c r="AB88" i="9"/>
  <c r="Z88" i="9"/>
  <c r="W88" i="9"/>
  <c r="AE87" i="9"/>
  <c r="AC87" i="9"/>
  <c r="AA87" i="9"/>
  <c r="X87" i="9"/>
  <c r="AF86" i="9"/>
  <c r="AD86" i="9"/>
  <c r="AB86" i="9"/>
  <c r="Z86" i="9"/>
  <c r="W86" i="9"/>
  <c r="AE85" i="9"/>
  <c r="AC85" i="9"/>
  <c r="AA85" i="9"/>
  <c r="X85" i="9"/>
  <c r="AF84" i="9"/>
  <c r="AD84" i="9"/>
  <c r="AB84" i="9"/>
  <c r="Z84" i="9"/>
  <c r="W84" i="9"/>
  <c r="AE83" i="9"/>
  <c r="AC83" i="9"/>
  <c r="AA83" i="9"/>
  <c r="X83" i="9"/>
  <c r="AF82" i="9"/>
  <c r="AD82" i="9"/>
  <c r="AB82" i="9"/>
  <c r="Z82" i="9"/>
  <c r="W82" i="9"/>
  <c r="AE81" i="9"/>
  <c r="AC81" i="9"/>
  <c r="AA81" i="9"/>
  <c r="X81" i="9"/>
  <c r="AF80" i="9"/>
  <c r="AD80" i="9"/>
  <c r="AB80" i="9"/>
  <c r="Z80" i="9"/>
  <c r="W80" i="9"/>
  <c r="AE79" i="9"/>
  <c r="AC79" i="9"/>
  <c r="AA79" i="9"/>
  <c r="X79" i="9"/>
  <c r="AF78" i="9"/>
  <c r="AD78" i="9"/>
  <c r="AB78" i="9"/>
  <c r="Z78" i="9"/>
  <c r="W78" i="9"/>
  <c r="AE77" i="9"/>
  <c r="AC77" i="9"/>
  <c r="AA77" i="9"/>
  <c r="X77" i="9"/>
  <c r="AF76" i="9"/>
  <c r="AD76" i="9"/>
  <c r="AB76" i="9"/>
  <c r="Z76" i="9"/>
  <c r="W76" i="9"/>
  <c r="AE75" i="9"/>
  <c r="AC75" i="9"/>
  <c r="AA75" i="9"/>
  <c r="X75" i="9"/>
  <c r="AF74" i="9"/>
  <c r="AD74" i="9"/>
  <c r="AB74" i="9"/>
  <c r="Z74" i="9"/>
  <c r="W74" i="9"/>
  <c r="AE73" i="9"/>
  <c r="AC73" i="9"/>
  <c r="AA73" i="9"/>
  <c r="X73" i="9"/>
  <c r="AF72" i="9"/>
  <c r="AD72" i="9"/>
  <c r="AB72" i="9"/>
  <c r="Z72" i="9"/>
  <c r="W72" i="9"/>
  <c r="AE71" i="9"/>
  <c r="AC71" i="9"/>
  <c r="AA71" i="9"/>
  <c r="X71" i="9"/>
  <c r="AF70" i="9"/>
  <c r="AD70" i="9"/>
  <c r="AB70" i="9"/>
  <c r="Z70" i="9"/>
  <c r="W70" i="9"/>
  <c r="AE69" i="9"/>
  <c r="AC69" i="9"/>
  <c r="AA69" i="9"/>
  <c r="X69" i="9"/>
  <c r="AF68" i="9"/>
  <c r="AD68" i="9"/>
  <c r="AB68" i="9"/>
  <c r="Z68" i="9"/>
  <c r="W68" i="9"/>
  <c r="AE67" i="9"/>
  <c r="AC67" i="9"/>
  <c r="AA67" i="9"/>
  <c r="X67" i="9"/>
  <c r="AF66" i="9"/>
  <c r="AD66" i="9"/>
  <c r="AB66" i="9"/>
  <c r="Z66" i="9"/>
  <c r="W66" i="9"/>
  <c r="AE65" i="9"/>
  <c r="AC65" i="9"/>
  <c r="AA65" i="9"/>
  <c r="X65" i="9"/>
  <c r="AF64" i="9"/>
  <c r="AD64" i="9"/>
  <c r="AB64" i="9"/>
  <c r="Z64" i="9"/>
  <c r="W64" i="9"/>
  <c r="AE63" i="9"/>
  <c r="AC63" i="9"/>
  <c r="AA63" i="9"/>
  <c r="X63" i="9"/>
  <c r="AF62" i="9"/>
  <c r="AD62" i="9"/>
  <c r="AB62" i="9"/>
  <c r="Z62" i="9"/>
  <c r="W62" i="9"/>
  <c r="AE61" i="9"/>
  <c r="AC61" i="9"/>
  <c r="AA61" i="9"/>
  <c r="X61" i="9"/>
  <c r="AF60" i="9"/>
  <c r="AD60" i="9"/>
  <c r="AB60" i="9"/>
  <c r="Z60" i="9"/>
  <c r="W60" i="9"/>
  <c r="AE59" i="9"/>
  <c r="AC59" i="9"/>
  <c r="AA59" i="9"/>
  <c r="X59" i="9"/>
  <c r="AF58" i="9"/>
  <c r="AD58" i="9"/>
  <c r="AB58" i="9"/>
  <c r="Z58" i="9"/>
  <c r="W58" i="9"/>
  <c r="AE57" i="9"/>
  <c r="AC57" i="9"/>
  <c r="AA57" i="9"/>
  <c r="X57" i="9"/>
  <c r="AF56" i="9"/>
  <c r="AD56" i="9"/>
  <c r="AB56" i="9"/>
  <c r="Z56" i="9"/>
  <c r="W56" i="9"/>
  <c r="AE55" i="9"/>
  <c r="AC55" i="9"/>
  <c r="AA55" i="9"/>
  <c r="X55" i="9"/>
  <c r="AF54" i="9"/>
  <c r="AD54" i="9"/>
  <c r="AB54" i="9"/>
  <c r="Z54" i="9"/>
  <c r="W54" i="9"/>
  <c r="AE53" i="9"/>
  <c r="AC53" i="9"/>
  <c r="AA53" i="9"/>
  <c r="X53" i="9"/>
  <c r="AF52" i="9"/>
  <c r="AD52" i="9"/>
  <c r="Z52" i="9"/>
  <c r="AE51" i="9"/>
  <c r="AC51" i="9"/>
  <c r="V51" i="9"/>
  <c r="AE88" i="9"/>
  <c r="AC88" i="9"/>
  <c r="AA88" i="9"/>
  <c r="X88" i="9"/>
  <c r="AE86" i="9"/>
  <c r="AC86" i="9"/>
  <c r="AA86" i="9"/>
  <c r="X86" i="9"/>
  <c r="AE84" i="9"/>
  <c r="AC84" i="9"/>
  <c r="AA84" i="9"/>
  <c r="X84" i="9"/>
  <c r="AE82" i="9"/>
  <c r="AC82" i="9"/>
  <c r="AA82" i="9"/>
  <c r="X82" i="9"/>
  <c r="AE80" i="9"/>
  <c r="AC80" i="9"/>
  <c r="AA80" i="9"/>
  <c r="X80" i="9"/>
  <c r="AE78" i="9"/>
  <c r="AC78" i="9"/>
  <c r="AA78" i="9"/>
  <c r="X78" i="9"/>
  <c r="AE76" i="9"/>
  <c r="AC76" i="9"/>
  <c r="AA76" i="9"/>
  <c r="X76" i="9"/>
  <c r="AE74" i="9"/>
  <c r="AC74" i="9"/>
  <c r="AA74" i="9"/>
  <c r="X74" i="9"/>
  <c r="AE72" i="9"/>
  <c r="AC72" i="9"/>
  <c r="AA72" i="9"/>
  <c r="X72" i="9"/>
  <c r="AE70" i="9"/>
  <c r="AC70" i="9"/>
  <c r="AA70" i="9"/>
  <c r="X70" i="9"/>
  <c r="AE68" i="9"/>
  <c r="AC68" i="9"/>
  <c r="AA68" i="9"/>
  <c r="X68" i="9"/>
  <c r="AE66" i="9"/>
  <c r="AC66" i="9"/>
  <c r="AA66" i="9"/>
  <c r="X66" i="9"/>
  <c r="AE64" i="9"/>
  <c r="AC64" i="9"/>
  <c r="AA64" i="9"/>
  <c r="X64" i="9"/>
  <c r="AE62" i="9"/>
  <c r="AC62" i="9"/>
  <c r="AA62" i="9"/>
  <c r="X62" i="9"/>
  <c r="AE60" i="9"/>
  <c r="AC60" i="9"/>
  <c r="AA60" i="9"/>
  <c r="X60" i="9"/>
  <c r="AE58" i="9"/>
  <c r="AC58" i="9"/>
  <c r="AA58" i="9"/>
  <c r="X58" i="9"/>
  <c r="AE56" i="9"/>
  <c r="AC56" i="9"/>
  <c r="AA56" i="9"/>
  <c r="X56" i="9"/>
  <c r="AE54" i="9"/>
  <c r="AC54" i="9"/>
  <c r="AA54" i="9"/>
  <c r="X54" i="9"/>
  <c r="AE52" i="9"/>
  <c r="AC52" i="9"/>
  <c r="AF51" i="9"/>
  <c r="AD51" i="9"/>
  <c r="Z51" i="9"/>
  <c r="AF50" i="9"/>
  <c r="Z50" i="9"/>
  <c r="AD48" i="9"/>
  <c r="AF46" i="9"/>
  <c r="Z46" i="9"/>
  <c r="AD44" i="9"/>
  <c r="AD50" i="9"/>
  <c r="AD46" i="9"/>
  <c r="AE50" i="9"/>
  <c r="AC50" i="9"/>
  <c r="AF49" i="9"/>
  <c r="AD49" i="9"/>
  <c r="Z49" i="9"/>
  <c r="AE48" i="9"/>
  <c r="AC48" i="9"/>
  <c r="AF47" i="9"/>
  <c r="AD47" i="9"/>
  <c r="Z47" i="9"/>
  <c r="AE46" i="9"/>
  <c r="AC46" i="9"/>
  <c r="AF45" i="9"/>
  <c r="AD45" i="9"/>
  <c r="Z45" i="9"/>
  <c r="AE44" i="9"/>
  <c r="AC44" i="9"/>
  <c r="AF43" i="9"/>
  <c r="AD43" i="9"/>
  <c r="Z43" i="9"/>
  <c r="AE42" i="9"/>
  <c r="AC42" i="9"/>
  <c r="V42" i="9"/>
  <c r="AE49" i="9"/>
  <c r="AC49" i="9"/>
  <c r="AE47" i="9"/>
  <c r="AC47" i="9"/>
  <c r="AE45" i="9"/>
  <c r="AC45" i="9"/>
  <c r="AE43" i="9"/>
  <c r="AC43" i="9"/>
  <c r="AF42" i="9"/>
  <c r="AD42" i="9"/>
  <c r="Z42" i="9"/>
  <c r="P2" i="19"/>
  <c r="AI41" i="9"/>
  <c r="AI40" i="9"/>
  <c r="AI39" i="9"/>
  <c r="AI38" i="9"/>
  <c r="AI37" i="9"/>
  <c r="AI36" i="9"/>
  <c r="AI35" i="9"/>
  <c r="AI34" i="9"/>
  <c r="AI33" i="9"/>
  <c r="AI32" i="9"/>
  <c r="AI31" i="9"/>
  <c r="AI30" i="9"/>
  <c r="AI29" i="9"/>
  <c r="AI28" i="9"/>
  <c r="AI27" i="9"/>
  <c r="AI26" i="9"/>
  <c r="AI25" i="9"/>
  <c r="AI24" i="9"/>
  <c r="AI23" i="9"/>
  <c r="AI22" i="9"/>
  <c r="AI21" i="9"/>
  <c r="AI20" i="9"/>
  <c r="F1" i="20"/>
  <c r="F2" i="20"/>
  <c r="D3" i="20" a="1"/>
  <c r="D3" i="20" s="1"/>
  <c r="C2" i="20"/>
  <c r="E12" i="9"/>
  <c r="E11" i="9"/>
  <c r="S12" i="9" a="1"/>
  <c r="S12" i="9" s="1"/>
  <c r="O12" i="9" a="1"/>
  <c r="O12" i="9" s="1"/>
  <c r="O31" i="29" l="1" a="1"/>
  <c r="O31" i="29" s="1"/>
  <c r="O33" i="29" a="1"/>
  <c r="O33" i="29" s="1"/>
  <c r="O35" i="29" a="1"/>
  <c r="O35" i="29" s="1"/>
  <c r="I38" i="29"/>
  <c r="H26" i="29"/>
  <c r="O39" i="29" a="1"/>
  <c r="O39" i="29" s="1"/>
  <c r="O29" i="29" a="1"/>
  <c r="O29" i="29" s="1"/>
  <c r="M35" i="29" a="1"/>
  <c r="M35" i="29" s="1"/>
  <c r="M37" i="29" a="1"/>
  <c r="M37" i="29" s="1"/>
  <c r="M39" i="29" a="1"/>
  <c r="M39" i="29" s="1"/>
  <c r="O30" i="29" a="1"/>
  <c r="O30" i="29" s="1"/>
  <c r="O32" i="29" a="1"/>
  <c r="O32" i="29" s="1"/>
  <c r="O34" i="29" a="1"/>
  <c r="O34" i="29" s="1"/>
  <c r="O36" i="29" a="1"/>
  <c r="O36" i="29" s="1"/>
  <c r="AB15" i="30"/>
  <c r="AB17" i="30"/>
  <c r="AB19" i="30"/>
  <c r="AB21" i="30"/>
  <c r="AB23" i="30"/>
  <c r="AB16" i="30"/>
  <c r="AB18" i="30"/>
  <c r="AB20" i="30"/>
  <c r="AB22" i="30"/>
  <c r="AA15" i="30"/>
  <c r="AA17" i="30"/>
  <c r="AA19" i="30"/>
  <c r="AA21" i="30"/>
  <c r="AA23" i="30"/>
  <c r="AA16" i="30"/>
  <c r="AA18" i="30"/>
  <c r="AA20" i="30"/>
  <c r="AA22" i="30"/>
  <c r="Z15" i="30"/>
  <c r="Z17" i="30"/>
  <c r="Z19" i="30"/>
  <c r="Z21" i="30"/>
  <c r="Z23" i="30"/>
  <c r="Z16" i="30"/>
  <c r="Z18" i="30"/>
  <c r="Z20" i="30"/>
  <c r="Z22" i="30"/>
  <c r="Y15" i="30"/>
  <c r="Y17" i="30"/>
  <c r="Y19" i="30"/>
  <c r="Y21" i="30"/>
  <c r="Y23" i="30"/>
  <c r="Y16" i="30"/>
  <c r="Y18" i="30"/>
  <c r="Y20" i="30"/>
  <c r="Y22" i="30"/>
  <c r="X15" i="30"/>
  <c r="X17" i="30"/>
  <c r="X19" i="30"/>
  <c r="X21" i="30"/>
  <c r="X23" i="30"/>
  <c r="X16" i="30"/>
  <c r="X18" i="30"/>
  <c r="X20" i="30"/>
  <c r="X22" i="30"/>
  <c r="W15" i="30"/>
  <c r="W17" i="30"/>
  <c r="W19" i="30"/>
  <c r="W21" i="30"/>
  <c r="W23" i="30"/>
  <c r="W16" i="30"/>
  <c r="W18" i="30"/>
  <c r="W20" i="30"/>
  <c r="W22" i="30"/>
  <c r="V15" i="30"/>
  <c r="V17" i="30"/>
  <c r="V19" i="30"/>
  <c r="V21" i="30"/>
  <c r="V23" i="30"/>
  <c r="V16" i="30"/>
  <c r="V18" i="30"/>
  <c r="V20" i="30"/>
  <c r="V22" i="30"/>
  <c r="U15" i="30"/>
  <c r="U17" i="30"/>
  <c r="U19" i="30"/>
  <c r="U21" i="30"/>
  <c r="U23" i="30"/>
  <c r="U16" i="30"/>
  <c r="U18" i="30"/>
  <c r="U20" i="30"/>
  <c r="U22" i="30"/>
  <c r="T15" i="30"/>
  <c r="T17" i="30"/>
  <c r="T19" i="30"/>
  <c r="T21" i="30"/>
  <c r="T23" i="30"/>
  <c r="T16" i="30"/>
  <c r="T18" i="30"/>
  <c r="T20" i="30"/>
  <c r="T22" i="30"/>
  <c r="S15" i="30"/>
  <c r="S17" i="30"/>
  <c r="S19" i="30"/>
  <c r="S21" i="30"/>
  <c r="S23" i="30"/>
  <c r="S16" i="30"/>
  <c r="S18" i="30"/>
  <c r="S20" i="30"/>
  <c r="S22" i="30"/>
  <c r="R15" i="30"/>
  <c r="R17" i="30"/>
  <c r="R19" i="30"/>
  <c r="R21" i="30"/>
  <c r="R23" i="30"/>
  <c r="R16" i="30"/>
  <c r="R18" i="30"/>
  <c r="R20" i="30"/>
  <c r="R22" i="30"/>
  <c r="Q15" i="30"/>
  <c r="Q17" i="30"/>
  <c r="Q19" i="30"/>
  <c r="Q21" i="30"/>
  <c r="Q23" i="30"/>
  <c r="Q16" i="30"/>
  <c r="Q18" i="30"/>
  <c r="Q20" i="30"/>
  <c r="Q22" i="30"/>
  <c r="I35" i="29"/>
  <c r="AB24" i="30"/>
  <c r="AA24" i="30"/>
  <c r="Z24" i="30"/>
  <c r="Y24" i="30"/>
  <c r="X24" i="30"/>
  <c r="W24" i="30"/>
  <c r="V24" i="30"/>
  <c r="M15" i="30"/>
  <c r="M17" i="30"/>
  <c r="M19" i="30"/>
  <c r="M21" i="30"/>
  <c r="M23" i="30"/>
  <c r="M16" i="30"/>
  <c r="M18" i="30"/>
  <c r="M20" i="30"/>
  <c r="M22" i="30"/>
  <c r="L15" i="30"/>
  <c r="L17" i="30"/>
  <c r="L19" i="30"/>
  <c r="L21" i="30"/>
  <c r="L23" i="30"/>
  <c r="L16" i="30"/>
  <c r="L18" i="30"/>
  <c r="L20" i="30"/>
  <c r="L22" i="30"/>
  <c r="K15" i="30"/>
  <c r="K17" i="30"/>
  <c r="K19" i="30"/>
  <c r="K21" i="30"/>
  <c r="K23" i="30"/>
  <c r="K16" i="30"/>
  <c r="K18" i="30"/>
  <c r="K20" i="30"/>
  <c r="K22" i="30"/>
  <c r="J15" i="30"/>
  <c r="J17" i="30"/>
  <c r="J19" i="30"/>
  <c r="J21" i="30"/>
  <c r="J23" i="30"/>
  <c r="J16" i="30"/>
  <c r="J18" i="30"/>
  <c r="J20" i="30"/>
  <c r="J22" i="30"/>
  <c r="I15" i="30"/>
  <c r="I17" i="30"/>
  <c r="I19" i="30"/>
  <c r="I21" i="30"/>
  <c r="I23" i="30"/>
  <c r="I16" i="30"/>
  <c r="I18" i="30"/>
  <c r="I20" i="30"/>
  <c r="I22" i="30"/>
  <c r="H15" i="30"/>
  <c r="H17" i="30"/>
  <c r="H19" i="30"/>
  <c r="H21" i="30"/>
  <c r="H23" i="30"/>
  <c r="H16" i="30"/>
  <c r="H18" i="30"/>
  <c r="H20" i="30"/>
  <c r="H22" i="30"/>
  <c r="G15" i="30"/>
  <c r="G17" i="30"/>
  <c r="G19" i="30"/>
  <c r="G21" i="30"/>
  <c r="G23" i="30"/>
  <c r="G16" i="30"/>
  <c r="G18" i="30"/>
  <c r="G20" i="30"/>
  <c r="G22" i="30"/>
  <c r="F15" i="30"/>
  <c r="F17" i="30"/>
  <c r="F19" i="30"/>
  <c r="F21" i="30"/>
  <c r="F23" i="30"/>
  <c r="F16" i="30"/>
  <c r="F18" i="30"/>
  <c r="F20" i="30"/>
  <c r="F22" i="30"/>
  <c r="E15" i="30"/>
  <c r="E17" i="30"/>
  <c r="E19" i="30"/>
  <c r="E21" i="30"/>
  <c r="E23" i="30"/>
  <c r="E16" i="30"/>
  <c r="E18" i="30"/>
  <c r="E20" i="30"/>
  <c r="E22" i="30"/>
  <c r="D15" i="30"/>
  <c r="D17" i="30"/>
  <c r="D19" i="30"/>
  <c r="D21" i="30"/>
  <c r="D23" i="30"/>
  <c r="D16" i="30"/>
  <c r="D18" i="30"/>
  <c r="D20" i="30"/>
  <c r="D22" i="30"/>
  <c r="C15" i="30"/>
  <c r="C17" i="30"/>
  <c r="C19" i="30"/>
  <c r="C21" i="30"/>
  <c r="C23" i="30"/>
  <c r="C16" i="30"/>
  <c r="C18" i="30"/>
  <c r="C20" i="30"/>
  <c r="C22" i="30"/>
  <c r="B17" i="30"/>
  <c r="B19" i="30"/>
  <c r="B21" i="30"/>
  <c r="B23" i="30"/>
  <c r="B16" i="30"/>
  <c r="B18" i="30"/>
  <c r="B20" i="30"/>
  <c r="B22" i="30"/>
  <c r="B15" i="30"/>
  <c r="I30" i="29"/>
  <c r="I39" i="29"/>
  <c r="I34" i="29"/>
  <c r="I29" i="29"/>
  <c r="I33" i="29"/>
  <c r="I37" i="29"/>
  <c r="I32" i="29"/>
  <c r="I36" i="29"/>
  <c r="I40" i="29"/>
  <c r="C3" i="20" a="1"/>
  <c r="C3" i="20" s="1"/>
  <c r="F3" i="20" s="1" a="1"/>
  <c r="F3" i="20" s="1"/>
  <c r="H28" i="22" s="1"/>
  <c r="P3" i="19"/>
  <c r="P4" i="19" s="1"/>
  <c r="P5" i="19" s="1"/>
  <c r="P6" i="19" s="1"/>
  <c r="P7" i="19" s="1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P84" i="19" s="1"/>
  <c r="P85" i="19" s="1"/>
  <c r="P86" i="19" s="1"/>
  <c r="P87" i="19" s="1"/>
  <c r="P88" i="19" s="1"/>
  <c r="P89" i="19" s="1"/>
  <c r="P90" i="19" s="1"/>
  <c r="P91" i="19" s="1"/>
  <c r="P92" i="19" s="1"/>
  <c r="P93" i="19" s="1"/>
  <c r="P94" i="19" s="1"/>
  <c r="P95" i="19" s="1"/>
  <c r="P96" i="19" s="1"/>
  <c r="P97" i="19" s="1"/>
  <c r="P98" i="19" s="1"/>
  <c r="P99" i="19" s="1"/>
  <c r="P100" i="19" s="1"/>
  <c r="P101" i="19" s="1"/>
  <c r="P102" i="19" s="1"/>
  <c r="P103" i="19" s="1"/>
  <c r="P104" i="19" s="1"/>
  <c r="P105" i="19" s="1"/>
  <c r="P106" i="19" s="1"/>
  <c r="P107" i="19" s="1"/>
  <c r="P108" i="19" s="1"/>
  <c r="P109" i="19" s="1"/>
  <c r="P110" i="19" s="1"/>
  <c r="P111" i="19" s="1"/>
  <c r="P112" i="19" s="1"/>
  <c r="P113" i="19" s="1"/>
  <c r="P114" i="19" s="1"/>
  <c r="P115" i="19" s="1"/>
  <c r="P116" i="19" s="1"/>
  <c r="P117" i="19" s="1"/>
  <c r="P118" i="19" s="1"/>
  <c r="P119" i="19" s="1"/>
  <c r="P120" i="19" s="1"/>
  <c r="P121" i="19" s="1"/>
  <c r="P122" i="19" s="1"/>
  <c r="P123" i="19" s="1"/>
  <c r="P124" i="19" s="1"/>
  <c r="P125" i="19" s="1"/>
  <c r="P126" i="19" s="1"/>
  <c r="P127" i="19" s="1"/>
  <c r="P128" i="19" s="1"/>
  <c r="P129" i="19" s="1"/>
  <c r="P130" i="19" s="1"/>
  <c r="P131" i="19" s="1"/>
  <c r="P132" i="19" s="1"/>
  <c r="P133" i="19" s="1"/>
  <c r="P134" i="19" s="1"/>
  <c r="P135" i="19" s="1"/>
  <c r="P136" i="19" s="1"/>
  <c r="P137" i="19" s="1"/>
  <c r="P138" i="19" s="1"/>
  <c r="P139" i="19" s="1"/>
  <c r="P140" i="19" s="1"/>
  <c r="P141" i="19" s="1"/>
  <c r="P142" i="19" s="1"/>
  <c r="P143" i="19" s="1"/>
  <c r="P144" i="19" s="1"/>
  <c r="P145" i="19" s="1"/>
  <c r="P146" i="19" s="1"/>
  <c r="P147" i="19" s="1"/>
  <c r="P148" i="19" s="1"/>
  <c r="P149" i="19" s="1"/>
  <c r="P150" i="19" s="1"/>
  <c r="P151" i="19" s="1"/>
  <c r="P152" i="19" s="1"/>
  <c r="P153" i="19" s="1"/>
  <c r="P154" i="19" s="1"/>
  <c r="P155" i="19" s="1"/>
  <c r="P156" i="19" s="1"/>
  <c r="P157" i="19" s="1"/>
  <c r="P158" i="19" s="1"/>
  <c r="P159" i="19" s="1"/>
  <c r="P160" i="19" s="1"/>
  <c r="P161" i="19" s="1"/>
  <c r="P162" i="19" s="1"/>
  <c r="P163" i="19" s="1"/>
  <c r="P164" i="19" s="1"/>
  <c r="P165" i="19" s="1"/>
  <c r="P166" i="19" s="1"/>
  <c r="P167" i="19" s="1"/>
  <c r="P168" i="19" s="1"/>
  <c r="P169" i="19" s="1"/>
  <c r="P170" i="19" s="1"/>
  <c r="P171" i="19" s="1"/>
  <c r="P172" i="19" s="1"/>
  <c r="P173" i="19" s="1"/>
  <c r="P174" i="19" s="1"/>
  <c r="P175" i="19" s="1"/>
  <c r="P176" i="19" s="1"/>
  <c r="P177" i="19" s="1"/>
  <c r="P178" i="19" s="1"/>
  <c r="P179" i="19" s="1"/>
  <c r="P180" i="19" s="1"/>
  <c r="P181" i="19" s="1"/>
  <c r="P182" i="19" s="1"/>
  <c r="P183" i="19" s="1"/>
  <c r="P184" i="19" s="1"/>
  <c r="P185" i="19" s="1"/>
  <c r="P186" i="19" s="1"/>
  <c r="P187" i="19" s="1"/>
  <c r="P188" i="19" s="1"/>
  <c r="P189" i="19" s="1"/>
  <c r="P190" i="19" s="1"/>
  <c r="P191" i="19" s="1"/>
  <c r="P192" i="19" s="1"/>
  <c r="P193" i="19" s="1"/>
  <c r="P194" i="19" s="1"/>
  <c r="P195" i="19" s="1"/>
  <c r="P196" i="19" s="1"/>
  <c r="P197" i="19" s="1"/>
  <c r="P198" i="19" s="1"/>
  <c r="P199" i="19" s="1"/>
  <c r="P200" i="19" s="1"/>
  <c r="P201" i="19" s="1"/>
  <c r="P202" i="19" s="1"/>
  <c r="P203" i="19" s="1"/>
  <c r="P204" i="19" s="1"/>
  <c r="P205" i="19" s="1"/>
  <c r="P206" i="19" s="1"/>
  <c r="P207" i="19" s="1"/>
  <c r="P208" i="19" s="1"/>
  <c r="P209" i="19" s="1"/>
  <c r="P210" i="19" s="1"/>
  <c r="P211" i="19" s="1"/>
  <c r="P212" i="19" s="1"/>
  <c r="P213" i="19" s="1"/>
  <c r="P214" i="19" s="1"/>
  <c r="P215" i="19" s="1"/>
  <c r="P216" i="19" s="1"/>
  <c r="P217" i="19" s="1"/>
  <c r="P218" i="19" s="1"/>
  <c r="P219" i="19" s="1"/>
  <c r="P220" i="19" s="1"/>
  <c r="P221" i="19" s="1"/>
  <c r="P222" i="19" s="1"/>
  <c r="P223" i="19" s="1"/>
  <c r="P224" i="19" s="1"/>
  <c r="P225" i="19" s="1"/>
  <c r="P226" i="19" s="1"/>
  <c r="P227" i="19" s="1"/>
  <c r="P228" i="19" s="1"/>
  <c r="P229" i="19" s="1"/>
  <c r="P230" i="19" s="1"/>
  <c r="P231" i="19" s="1"/>
  <c r="P232" i="19" s="1"/>
  <c r="P233" i="19" s="1"/>
  <c r="P234" i="19" s="1"/>
  <c r="P235" i="19" s="1"/>
  <c r="P236" i="19" s="1"/>
  <c r="P237" i="19" s="1"/>
  <c r="P238" i="19" s="1"/>
  <c r="P239" i="19" s="1"/>
  <c r="P240" i="19" s="1"/>
  <c r="P241" i="19" s="1"/>
  <c r="P242" i="19" s="1"/>
  <c r="P243" i="19" s="1"/>
  <c r="P244" i="19" s="1"/>
  <c r="P245" i="19" s="1"/>
  <c r="P246" i="19" s="1"/>
  <c r="P247" i="19" s="1"/>
  <c r="P248" i="19" s="1"/>
  <c r="P249" i="19" s="1"/>
  <c r="P250" i="19" s="1"/>
  <c r="P251" i="19" s="1"/>
  <c r="P252" i="19" s="1"/>
  <c r="P253" i="19" s="1"/>
  <c r="P254" i="19" s="1"/>
  <c r="P255" i="19" s="1"/>
  <c r="P256" i="19" s="1"/>
  <c r="P257" i="19" s="1"/>
  <c r="P258" i="19" s="1"/>
  <c r="P259" i="19" s="1"/>
  <c r="P260" i="19" s="1"/>
  <c r="P261" i="19" s="1"/>
  <c r="P262" i="19" s="1"/>
  <c r="P263" i="19" s="1"/>
  <c r="P264" i="19" s="1"/>
  <c r="P265" i="19" s="1"/>
  <c r="P266" i="19" s="1"/>
  <c r="P267" i="19" s="1"/>
  <c r="P268" i="19" s="1"/>
  <c r="P269" i="19" s="1"/>
  <c r="P270" i="19" s="1"/>
  <c r="P271" i="19" s="1"/>
  <c r="P272" i="19" s="1"/>
  <c r="P273" i="19" s="1"/>
  <c r="P274" i="19" s="1"/>
  <c r="P275" i="19" s="1"/>
  <c r="P276" i="19" s="1"/>
  <c r="P277" i="19" s="1"/>
  <c r="P278" i="19" s="1"/>
  <c r="P279" i="19" s="1"/>
  <c r="P280" i="19" s="1"/>
  <c r="P281" i="19" s="1"/>
  <c r="P282" i="19" s="1"/>
  <c r="P283" i="19" s="1"/>
  <c r="P284" i="19" s="1"/>
  <c r="P285" i="19" s="1"/>
  <c r="P286" i="19" s="1"/>
  <c r="P287" i="19" s="1"/>
  <c r="P288" i="19" s="1"/>
  <c r="P289" i="19" s="1"/>
  <c r="P290" i="19" s="1"/>
  <c r="P291" i="19" s="1"/>
  <c r="P292" i="19" s="1"/>
  <c r="P293" i="19" s="1"/>
  <c r="P294" i="19" s="1"/>
  <c r="P295" i="19" s="1"/>
  <c r="P296" i="19" s="1"/>
  <c r="P297" i="19" s="1"/>
  <c r="P298" i="19" s="1"/>
  <c r="P299" i="19" s="1"/>
  <c r="P300" i="19" s="1"/>
  <c r="P301" i="19" s="1"/>
  <c r="P302" i="19" s="1"/>
  <c r="P303" i="19" s="1"/>
  <c r="P304" i="19" s="1"/>
  <c r="P305" i="19" s="1"/>
  <c r="P306" i="19" s="1"/>
  <c r="P307" i="19" s="1"/>
  <c r="P308" i="19" s="1"/>
  <c r="P309" i="19" s="1"/>
  <c r="P310" i="19" s="1"/>
  <c r="P311" i="19" s="1"/>
  <c r="P312" i="19" s="1"/>
  <c r="P313" i="19" s="1"/>
  <c r="P314" i="19" s="1"/>
  <c r="P315" i="19" s="1"/>
  <c r="P316" i="19" s="1"/>
  <c r="P317" i="19" s="1"/>
  <c r="P318" i="19" s="1"/>
  <c r="P319" i="19" s="1"/>
  <c r="P320" i="19" s="1"/>
  <c r="P321" i="19" s="1"/>
  <c r="P322" i="19" s="1"/>
  <c r="P323" i="19" s="1"/>
  <c r="P324" i="19" s="1"/>
  <c r="P325" i="19" s="1"/>
  <c r="P326" i="19" s="1"/>
  <c r="P327" i="19" s="1"/>
  <c r="P328" i="19" s="1"/>
  <c r="P329" i="19" s="1"/>
  <c r="P330" i="19" s="1"/>
  <c r="P331" i="19" s="1"/>
  <c r="P332" i="19" s="1"/>
  <c r="P333" i="19" s="1"/>
  <c r="P334" i="19" s="1"/>
  <c r="P335" i="19" s="1"/>
  <c r="P336" i="19" s="1"/>
  <c r="P337" i="19" s="1"/>
  <c r="P338" i="19" s="1"/>
  <c r="P339" i="19" s="1"/>
  <c r="P340" i="19" s="1"/>
  <c r="P341" i="19" s="1"/>
  <c r="P342" i="19" s="1"/>
  <c r="P343" i="19" s="1"/>
  <c r="P344" i="19" s="1"/>
  <c r="P345" i="19" s="1"/>
  <c r="P346" i="19" s="1"/>
  <c r="P347" i="19" s="1"/>
  <c r="P348" i="19" s="1"/>
  <c r="P349" i="19" s="1"/>
  <c r="P350" i="19" s="1"/>
  <c r="P351" i="19" s="1"/>
  <c r="P352" i="19" s="1"/>
  <c r="P353" i="19" s="1"/>
  <c r="P354" i="19" s="1"/>
  <c r="P355" i="19" s="1"/>
  <c r="P356" i="19" s="1"/>
  <c r="P357" i="19" s="1"/>
  <c r="P358" i="19" s="1"/>
  <c r="P359" i="19" s="1"/>
  <c r="P360" i="19" s="1"/>
  <c r="P361" i="19" s="1"/>
  <c r="P362" i="19" s="1"/>
  <c r="P363" i="19" s="1"/>
  <c r="P364" i="19" s="1"/>
  <c r="P365" i="19" s="1"/>
  <c r="P366" i="19" s="1"/>
  <c r="P367" i="19" s="1"/>
  <c r="P368" i="19" s="1"/>
  <c r="P369" i="19" s="1"/>
  <c r="P370" i="19" s="1"/>
  <c r="P371" i="19" s="1"/>
  <c r="P372" i="19" s="1"/>
  <c r="P373" i="19" s="1"/>
  <c r="P374" i="19" s="1"/>
  <c r="P375" i="19" s="1"/>
  <c r="P376" i="19" s="1"/>
  <c r="P377" i="19" s="1"/>
  <c r="P378" i="19" s="1"/>
  <c r="P379" i="19" s="1"/>
  <c r="P380" i="19" s="1"/>
  <c r="P381" i="19" s="1"/>
  <c r="P382" i="19" s="1"/>
  <c r="P383" i="19" s="1"/>
  <c r="P384" i="19" s="1"/>
  <c r="P385" i="19" s="1"/>
  <c r="P386" i="19" s="1"/>
  <c r="P387" i="19" s="1"/>
  <c r="P388" i="19" s="1"/>
  <c r="P389" i="19" s="1"/>
  <c r="P390" i="19" s="1"/>
  <c r="P391" i="19" s="1"/>
  <c r="P392" i="19" s="1"/>
  <c r="P393" i="19" s="1"/>
  <c r="P394" i="19" s="1"/>
  <c r="P395" i="19" s="1"/>
  <c r="P396" i="19" s="1"/>
  <c r="P397" i="19" s="1"/>
  <c r="P398" i="19" s="1"/>
  <c r="P399" i="19" s="1"/>
  <c r="P400" i="19" s="1"/>
  <c r="P401" i="19" s="1"/>
  <c r="P402" i="19" s="1"/>
  <c r="P403" i="19" s="1"/>
  <c r="P404" i="19" s="1"/>
  <c r="P405" i="19" s="1"/>
  <c r="P406" i="19" s="1"/>
  <c r="P407" i="19" s="1"/>
  <c r="P408" i="19" s="1"/>
  <c r="P409" i="19" s="1"/>
  <c r="P410" i="19" s="1"/>
  <c r="P411" i="19" s="1"/>
  <c r="P412" i="19" s="1"/>
  <c r="P413" i="19" s="1"/>
  <c r="P414" i="19" s="1"/>
  <c r="P415" i="19" s="1"/>
  <c r="P416" i="19" s="1"/>
  <c r="P417" i="19" s="1"/>
  <c r="P418" i="19" s="1"/>
  <c r="P419" i="19" s="1"/>
  <c r="P420" i="19" s="1"/>
  <c r="P421" i="19" s="1"/>
  <c r="P422" i="19" s="1"/>
  <c r="P423" i="19" s="1"/>
  <c r="P424" i="19" s="1"/>
  <c r="P425" i="19" s="1"/>
  <c r="P426" i="19" s="1"/>
  <c r="P427" i="19" s="1"/>
  <c r="P428" i="19" s="1"/>
  <c r="P429" i="19" s="1"/>
  <c r="P430" i="19" s="1"/>
  <c r="P431" i="19" s="1"/>
  <c r="P432" i="19" s="1"/>
  <c r="P433" i="19" s="1"/>
  <c r="P434" i="19" s="1"/>
  <c r="P435" i="19" s="1"/>
  <c r="P436" i="19" s="1"/>
  <c r="P437" i="19" s="1"/>
  <c r="P438" i="19" s="1"/>
  <c r="P439" i="19" s="1"/>
  <c r="P440" i="19" s="1"/>
  <c r="P441" i="19" s="1"/>
  <c r="P442" i="19" s="1"/>
  <c r="P443" i="19" s="1"/>
  <c r="P444" i="19" s="1"/>
  <c r="P445" i="19" s="1"/>
  <c r="P446" i="19" s="1"/>
  <c r="P447" i="19" s="1"/>
  <c r="P448" i="19" s="1"/>
  <c r="P449" i="19" s="1"/>
  <c r="P450" i="19" s="1"/>
  <c r="P451" i="19" s="1"/>
  <c r="P452" i="19" s="1"/>
  <c r="P453" i="19" s="1"/>
  <c r="P454" i="19" s="1"/>
  <c r="P455" i="19" s="1"/>
  <c r="P456" i="19" s="1"/>
  <c r="P457" i="19" s="1"/>
  <c r="P458" i="19" s="1"/>
  <c r="P459" i="19" s="1"/>
  <c r="P460" i="19" s="1"/>
  <c r="P461" i="19" s="1"/>
  <c r="P462" i="19" s="1"/>
  <c r="P463" i="19" s="1"/>
  <c r="P464" i="19" s="1"/>
  <c r="P465" i="19" s="1"/>
  <c r="P466" i="19" s="1"/>
  <c r="P467" i="19" s="1"/>
  <c r="P468" i="19" s="1"/>
  <c r="P469" i="19" s="1"/>
  <c r="P470" i="19" s="1"/>
  <c r="P471" i="19" s="1"/>
  <c r="P472" i="19" s="1"/>
  <c r="P473" i="19" s="1"/>
  <c r="P474" i="19" s="1"/>
  <c r="P475" i="19" s="1"/>
  <c r="P476" i="19" s="1"/>
  <c r="P477" i="19" s="1"/>
  <c r="P478" i="19" s="1"/>
  <c r="P479" i="19" s="1"/>
  <c r="P480" i="19" s="1"/>
  <c r="P481" i="19" s="1"/>
  <c r="P482" i="19" s="1"/>
  <c r="P483" i="19" s="1"/>
  <c r="P484" i="19" s="1"/>
  <c r="P485" i="19" s="1"/>
  <c r="P486" i="19" s="1"/>
  <c r="P487" i="19" s="1"/>
  <c r="P488" i="19" s="1"/>
  <c r="P489" i="19" s="1"/>
  <c r="P490" i="19" s="1"/>
  <c r="P491" i="19" s="1"/>
  <c r="P492" i="19" s="1"/>
  <c r="P493" i="19" s="1"/>
  <c r="P494" i="19" s="1"/>
  <c r="P495" i="19" s="1"/>
  <c r="P496" i="19" s="1"/>
  <c r="P497" i="19" s="1"/>
  <c r="P498" i="19" s="1"/>
  <c r="P499" i="19" s="1"/>
  <c r="P500" i="19" s="1"/>
  <c r="P501" i="19" s="1"/>
  <c r="P502" i="19" s="1"/>
  <c r="P503" i="19" s="1"/>
  <c r="P504" i="19" s="1"/>
  <c r="P505" i="19" s="1"/>
  <c r="P506" i="19" s="1"/>
  <c r="P507" i="19" s="1"/>
  <c r="P508" i="19" s="1"/>
  <c r="P509" i="19" s="1"/>
  <c r="P510" i="19" s="1"/>
  <c r="P511" i="19" s="1"/>
  <c r="P512" i="19" s="1"/>
  <c r="P513" i="19" s="1"/>
  <c r="P514" i="19" s="1"/>
  <c r="P515" i="19" s="1"/>
  <c r="P516" i="19" s="1"/>
  <c r="P517" i="19" s="1"/>
  <c r="P518" i="19" s="1"/>
  <c r="P519" i="19" s="1"/>
  <c r="P520" i="19" s="1"/>
  <c r="P521" i="19" s="1"/>
  <c r="P522" i="19" s="1"/>
  <c r="P523" i="19" s="1"/>
  <c r="P524" i="19" s="1"/>
  <c r="P525" i="19" s="1"/>
  <c r="P526" i="19" s="1"/>
  <c r="P527" i="19" s="1"/>
  <c r="P528" i="19" s="1"/>
  <c r="P529" i="19" s="1"/>
  <c r="P530" i="19" s="1"/>
  <c r="P531" i="19" s="1"/>
  <c r="P532" i="19" s="1"/>
  <c r="P533" i="19" s="1"/>
  <c r="P534" i="19" s="1"/>
  <c r="P535" i="19" s="1"/>
  <c r="P536" i="19" s="1"/>
  <c r="P537" i="19" s="1"/>
  <c r="P538" i="19" s="1"/>
  <c r="P539" i="19" s="1"/>
  <c r="P540" i="19" s="1"/>
  <c r="P541" i="19" s="1"/>
  <c r="P542" i="19" s="1"/>
  <c r="P543" i="19" s="1"/>
  <c r="P544" i="19" s="1"/>
  <c r="P545" i="19" s="1"/>
  <c r="P546" i="19" s="1"/>
  <c r="P547" i="19" s="1"/>
  <c r="P548" i="19" s="1"/>
  <c r="P549" i="19" s="1"/>
  <c r="P550" i="19" s="1"/>
  <c r="P551" i="19" s="1"/>
  <c r="P552" i="19" s="1"/>
  <c r="P553" i="19" s="1"/>
  <c r="P554" i="19" s="1"/>
  <c r="P555" i="19" s="1"/>
  <c r="P556" i="19" s="1"/>
  <c r="P557" i="19" s="1"/>
  <c r="P558" i="19" s="1"/>
  <c r="P559" i="19" s="1"/>
  <c r="I8" i="22"/>
  <c r="N8" i="22" s="1"/>
  <c r="G12" i="9"/>
  <c r="L14" i="22" l="1"/>
  <c r="L16" i="22"/>
  <c r="L18" i="22"/>
  <c r="L13" i="22"/>
  <c r="L15" i="22"/>
  <c r="L17" i="22"/>
  <c r="L19" i="22"/>
  <c r="R24" i="30"/>
  <c r="T24" i="30"/>
  <c r="S24" i="30"/>
  <c r="U24" i="30"/>
  <c r="Q24" i="30"/>
  <c r="B24" i="30"/>
  <c r="E24" i="30"/>
  <c r="G24" i="30"/>
  <c r="I24" i="30"/>
  <c r="K24" i="30"/>
  <c r="M24" i="30"/>
  <c r="C24" i="30"/>
  <c r="D24" i="30"/>
  <c r="F24" i="30"/>
  <c r="H24" i="30"/>
  <c r="J24" i="30"/>
  <c r="L24" i="30"/>
  <c r="H8" i="22"/>
  <c r="J8" i="22" s="1"/>
  <c r="AG21" i="9"/>
  <c r="M7" i="11"/>
  <c r="M6" i="11"/>
  <c r="M5" i="11"/>
  <c r="K9" i="11"/>
  <c r="P3" i="9"/>
  <c r="AG20" i="9"/>
  <c r="V20" i="9" s="1"/>
  <c r="L10" i="22" l="1"/>
  <c r="L9" i="22"/>
  <c r="L12" i="22"/>
  <c r="L11" i="22"/>
  <c r="L8" i="22"/>
  <c r="X51" i="9"/>
  <c r="X52" i="9"/>
  <c r="X21" i="9"/>
  <c r="W21" i="9" s="1"/>
  <c r="X50" i="9"/>
  <c r="X48" i="9"/>
  <c r="X49" i="9"/>
  <c r="X45" i="9"/>
  <c r="X46" i="9"/>
  <c r="X44" i="9"/>
  <c r="X42" i="9"/>
  <c r="X47" i="9"/>
  <c r="X43" i="9"/>
  <c r="AH20" i="9"/>
  <c r="AH21" i="9" s="1"/>
  <c r="AC20" i="9"/>
  <c r="AE20" i="9"/>
  <c r="Z21" i="9"/>
  <c r="AD21" i="9"/>
  <c r="V21" i="9"/>
  <c r="AC21" i="9"/>
  <c r="AE21" i="9"/>
  <c r="AF21" i="9"/>
  <c r="X20" i="9"/>
  <c r="I12" i="9" s="1"/>
  <c r="AF20" i="9"/>
  <c r="AD20" i="9"/>
  <c r="Z20" i="9"/>
  <c r="AB90" i="9"/>
  <c r="AD90" i="9"/>
  <c r="AG22" i="9"/>
  <c r="AG23" i="9"/>
  <c r="AG24" i="9"/>
  <c r="AE24" i="9" s="1"/>
  <c r="AG25" i="9"/>
  <c r="AG26" i="9"/>
  <c r="AF26" i="9" s="1"/>
  <c r="AG27" i="9"/>
  <c r="AF27" i="9" s="1"/>
  <c r="AG28" i="9"/>
  <c r="AG29" i="9"/>
  <c r="AF29" i="9" s="1"/>
  <c r="AG30" i="9"/>
  <c r="AG31" i="9"/>
  <c r="AF31" i="9" s="1"/>
  <c r="AG32" i="9"/>
  <c r="AG33" i="9"/>
  <c r="AF33" i="9" s="1"/>
  <c r="AG34" i="9"/>
  <c r="AG35" i="9"/>
  <c r="AF35" i="9" s="1"/>
  <c r="AG36" i="9"/>
  <c r="AG37" i="9"/>
  <c r="AF37" i="9" s="1"/>
  <c r="AG38" i="9"/>
  <c r="AG39" i="9"/>
  <c r="AF39" i="9" s="1"/>
  <c r="AG40" i="9"/>
  <c r="AG41" i="9"/>
  <c r="Z41" i="9" s="1"/>
  <c r="B1" i="11"/>
  <c r="M4" i="11"/>
  <c r="K3" i="11"/>
  <c r="K4" i="11"/>
  <c r="K5" i="11"/>
  <c r="K6" i="11"/>
  <c r="K7" i="11"/>
  <c r="K8" i="11"/>
  <c r="C3" i="11"/>
  <c r="C4" i="11"/>
  <c r="C2" i="11"/>
  <c r="D1" i="11" s="1"/>
  <c r="I6" i="11"/>
  <c r="G7" i="11"/>
  <c r="G6" i="11"/>
  <c r="G5" i="11"/>
  <c r="P1" i="11"/>
  <c r="O1" i="11" s="1"/>
  <c r="M3" i="11"/>
  <c r="M2" i="11"/>
  <c r="N1" i="11" s="1"/>
  <c r="E8" i="11"/>
  <c r="R1" i="11"/>
  <c r="Q1" i="11" s="1"/>
  <c r="K2" i="11"/>
  <c r="L1" i="11" s="1"/>
  <c r="K1" i="11" s="1"/>
  <c r="I3" i="11"/>
  <c r="I4" i="11"/>
  <c r="I2" i="11"/>
  <c r="J1" i="11" s="1"/>
  <c r="I1" i="11" s="1"/>
  <c r="G3" i="11"/>
  <c r="G4" i="11"/>
  <c r="G2" i="11"/>
  <c r="H1" i="11" s="1"/>
  <c r="G1" i="11" s="1"/>
  <c r="E3" i="11"/>
  <c r="E4" i="11"/>
  <c r="E5" i="11"/>
  <c r="E6" i="11"/>
  <c r="E7" i="11"/>
  <c r="E2" i="11"/>
  <c r="F1" i="11" s="1"/>
  <c r="E1" i="11" s="1"/>
  <c r="G2556" i="1"/>
  <c r="G2557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2" i="1"/>
  <c r="A2557" i="1"/>
  <c r="C2557" i="1"/>
  <c r="B2557" i="1" s="1"/>
  <c r="D2557" i="1"/>
  <c r="A2193" i="1"/>
  <c r="C2193" i="1"/>
  <c r="B2193" i="1" s="1"/>
  <c r="D2193" i="1"/>
  <c r="A2194" i="1"/>
  <c r="C2194" i="1"/>
  <c r="B2194" i="1" s="1"/>
  <c r="D2194" i="1"/>
  <c r="A2195" i="1"/>
  <c r="C2195" i="1"/>
  <c r="B2195" i="1" s="1"/>
  <c r="D2195" i="1"/>
  <c r="A2196" i="1"/>
  <c r="C2196" i="1"/>
  <c r="B2196" i="1" s="1"/>
  <c r="D2196" i="1"/>
  <c r="A2197" i="1"/>
  <c r="C2197" i="1"/>
  <c r="B2197" i="1" s="1"/>
  <c r="D2197" i="1"/>
  <c r="A2198" i="1"/>
  <c r="C2198" i="1"/>
  <c r="B2198" i="1" s="1"/>
  <c r="D2198" i="1"/>
  <c r="A2199" i="1"/>
  <c r="C2199" i="1"/>
  <c r="B2199" i="1" s="1"/>
  <c r="D2199" i="1"/>
  <c r="A2200" i="1"/>
  <c r="C2200" i="1"/>
  <c r="B2200" i="1" s="1"/>
  <c r="D2200" i="1"/>
  <c r="A2201" i="1"/>
  <c r="C2201" i="1"/>
  <c r="B2201" i="1" s="1"/>
  <c r="D2201" i="1"/>
  <c r="A2202" i="1"/>
  <c r="C2202" i="1"/>
  <c r="B2202" i="1" s="1"/>
  <c r="D2202" i="1"/>
  <c r="A2203" i="1"/>
  <c r="C2203" i="1"/>
  <c r="B2203" i="1" s="1"/>
  <c r="D2203" i="1"/>
  <c r="A2204" i="1"/>
  <c r="C2204" i="1"/>
  <c r="B2204" i="1" s="1"/>
  <c r="D2204" i="1"/>
  <c r="A2205" i="1"/>
  <c r="C2205" i="1"/>
  <c r="B2205" i="1" s="1"/>
  <c r="D2205" i="1"/>
  <c r="A2206" i="1"/>
  <c r="C2206" i="1"/>
  <c r="B2206" i="1" s="1"/>
  <c r="D2206" i="1"/>
  <c r="A2207" i="1"/>
  <c r="C2207" i="1"/>
  <c r="B2207" i="1" s="1"/>
  <c r="D2207" i="1"/>
  <c r="A2208" i="1"/>
  <c r="C2208" i="1"/>
  <c r="B2208" i="1" s="1"/>
  <c r="D2208" i="1"/>
  <c r="A2209" i="1"/>
  <c r="C2209" i="1"/>
  <c r="B2209" i="1" s="1"/>
  <c r="D2209" i="1"/>
  <c r="A2210" i="1"/>
  <c r="C2210" i="1"/>
  <c r="B2210" i="1" s="1"/>
  <c r="D2210" i="1"/>
  <c r="A2211" i="1"/>
  <c r="C2211" i="1"/>
  <c r="B2211" i="1" s="1"/>
  <c r="D2211" i="1"/>
  <c r="A2212" i="1"/>
  <c r="C2212" i="1"/>
  <c r="B2212" i="1" s="1"/>
  <c r="D2212" i="1"/>
  <c r="A2213" i="1"/>
  <c r="C2213" i="1"/>
  <c r="B2213" i="1" s="1"/>
  <c r="D2213" i="1"/>
  <c r="A2214" i="1"/>
  <c r="C2214" i="1"/>
  <c r="B2214" i="1" s="1"/>
  <c r="D2214" i="1"/>
  <c r="A2215" i="1"/>
  <c r="C2215" i="1"/>
  <c r="B2215" i="1" s="1"/>
  <c r="D2215" i="1"/>
  <c r="A2216" i="1"/>
  <c r="C2216" i="1"/>
  <c r="B2216" i="1" s="1"/>
  <c r="D2216" i="1"/>
  <c r="A2217" i="1"/>
  <c r="C2217" i="1"/>
  <c r="B2217" i="1" s="1"/>
  <c r="D2217" i="1"/>
  <c r="A2218" i="1"/>
  <c r="C2218" i="1"/>
  <c r="B2218" i="1" s="1"/>
  <c r="D2218" i="1"/>
  <c r="A2219" i="1"/>
  <c r="C2219" i="1"/>
  <c r="B2219" i="1" s="1"/>
  <c r="D2219" i="1"/>
  <c r="A2220" i="1"/>
  <c r="C2220" i="1"/>
  <c r="B2220" i="1" s="1"/>
  <c r="D2220" i="1"/>
  <c r="A2221" i="1"/>
  <c r="C2221" i="1"/>
  <c r="B2221" i="1" s="1"/>
  <c r="D2221" i="1"/>
  <c r="A2222" i="1"/>
  <c r="C2222" i="1"/>
  <c r="B2222" i="1" s="1"/>
  <c r="D2222" i="1"/>
  <c r="A2223" i="1"/>
  <c r="C2223" i="1"/>
  <c r="B2223" i="1" s="1"/>
  <c r="D2223" i="1"/>
  <c r="A2224" i="1"/>
  <c r="C2224" i="1"/>
  <c r="B2224" i="1" s="1"/>
  <c r="D2224" i="1"/>
  <c r="A2225" i="1"/>
  <c r="C2225" i="1"/>
  <c r="B2225" i="1" s="1"/>
  <c r="D2225" i="1"/>
  <c r="A2226" i="1"/>
  <c r="C2226" i="1"/>
  <c r="B2226" i="1" s="1"/>
  <c r="D2226" i="1"/>
  <c r="A2227" i="1"/>
  <c r="C2227" i="1"/>
  <c r="B2227" i="1" s="1"/>
  <c r="D2227" i="1"/>
  <c r="A2228" i="1"/>
  <c r="C2228" i="1"/>
  <c r="B2228" i="1" s="1"/>
  <c r="D2228" i="1"/>
  <c r="A2229" i="1"/>
  <c r="C2229" i="1"/>
  <c r="B2229" i="1" s="1"/>
  <c r="D2229" i="1"/>
  <c r="A2230" i="1"/>
  <c r="C2230" i="1"/>
  <c r="B2230" i="1" s="1"/>
  <c r="D2230" i="1"/>
  <c r="A2231" i="1"/>
  <c r="C2231" i="1"/>
  <c r="B2231" i="1" s="1"/>
  <c r="D2231" i="1"/>
  <c r="A2232" i="1"/>
  <c r="C2232" i="1"/>
  <c r="B2232" i="1" s="1"/>
  <c r="D2232" i="1"/>
  <c r="A2233" i="1"/>
  <c r="C2233" i="1"/>
  <c r="B2233" i="1" s="1"/>
  <c r="D2233" i="1"/>
  <c r="A2234" i="1"/>
  <c r="C2234" i="1"/>
  <c r="B2234" i="1" s="1"/>
  <c r="D2234" i="1"/>
  <c r="A2235" i="1"/>
  <c r="C2235" i="1"/>
  <c r="B2235" i="1" s="1"/>
  <c r="D2235" i="1"/>
  <c r="A2236" i="1"/>
  <c r="C2236" i="1"/>
  <c r="B2236" i="1" s="1"/>
  <c r="D2236" i="1"/>
  <c r="A2237" i="1"/>
  <c r="C2237" i="1"/>
  <c r="B2237" i="1" s="1"/>
  <c r="D2237" i="1"/>
  <c r="A2238" i="1"/>
  <c r="C2238" i="1"/>
  <c r="B2238" i="1" s="1"/>
  <c r="D2238" i="1"/>
  <c r="A2239" i="1"/>
  <c r="C2239" i="1"/>
  <c r="B2239" i="1" s="1"/>
  <c r="D2239" i="1"/>
  <c r="A2240" i="1"/>
  <c r="C2240" i="1"/>
  <c r="B2240" i="1" s="1"/>
  <c r="D2240" i="1"/>
  <c r="A2241" i="1"/>
  <c r="C2241" i="1"/>
  <c r="B2241" i="1" s="1"/>
  <c r="D2241" i="1"/>
  <c r="A2242" i="1"/>
  <c r="C2242" i="1"/>
  <c r="B2242" i="1" s="1"/>
  <c r="D2242" i="1"/>
  <c r="A2243" i="1"/>
  <c r="C2243" i="1"/>
  <c r="B2243" i="1" s="1"/>
  <c r="D2243" i="1"/>
  <c r="A2244" i="1"/>
  <c r="C2244" i="1"/>
  <c r="B2244" i="1" s="1"/>
  <c r="D2244" i="1"/>
  <c r="A2245" i="1"/>
  <c r="C2245" i="1"/>
  <c r="B2245" i="1" s="1"/>
  <c r="D2245" i="1"/>
  <c r="A2246" i="1"/>
  <c r="C2246" i="1"/>
  <c r="B2246" i="1" s="1"/>
  <c r="D2246" i="1"/>
  <c r="A2247" i="1"/>
  <c r="C2247" i="1"/>
  <c r="B2247" i="1" s="1"/>
  <c r="D2247" i="1"/>
  <c r="A2248" i="1"/>
  <c r="C2248" i="1"/>
  <c r="B2248" i="1" s="1"/>
  <c r="D2248" i="1"/>
  <c r="A2249" i="1"/>
  <c r="C2249" i="1"/>
  <c r="B2249" i="1" s="1"/>
  <c r="D2249" i="1"/>
  <c r="A2250" i="1"/>
  <c r="C2250" i="1"/>
  <c r="B2250" i="1" s="1"/>
  <c r="D2250" i="1"/>
  <c r="A2251" i="1"/>
  <c r="C2251" i="1"/>
  <c r="B2251" i="1" s="1"/>
  <c r="D2251" i="1"/>
  <c r="A2252" i="1"/>
  <c r="C2252" i="1"/>
  <c r="B2252" i="1" s="1"/>
  <c r="D2252" i="1"/>
  <c r="A2253" i="1"/>
  <c r="C2253" i="1"/>
  <c r="B2253" i="1" s="1"/>
  <c r="D2253" i="1"/>
  <c r="A2254" i="1"/>
  <c r="C2254" i="1"/>
  <c r="B2254" i="1" s="1"/>
  <c r="D2254" i="1"/>
  <c r="A2255" i="1"/>
  <c r="C2255" i="1"/>
  <c r="B2255" i="1" s="1"/>
  <c r="D2255" i="1"/>
  <c r="A2256" i="1"/>
  <c r="C2256" i="1"/>
  <c r="B2256" i="1" s="1"/>
  <c r="D2256" i="1"/>
  <c r="A2257" i="1"/>
  <c r="C2257" i="1"/>
  <c r="B2257" i="1" s="1"/>
  <c r="D2257" i="1"/>
  <c r="A2258" i="1"/>
  <c r="C2258" i="1"/>
  <c r="B2258" i="1" s="1"/>
  <c r="D2258" i="1"/>
  <c r="A2259" i="1"/>
  <c r="C2259" i="1"/>
  <c r="B2259" i="1" s="1"/>
  <c r="D2259" i="1"/>
  <c r="A2260" i="1"/>
  <c r="C2260" i="1"/>
  <c r="B2260" i="1" s="1"/>
  <c r="D2260" i="1"/>
  <c r="A2261" i="1"/>
  <c r="C2261" i="1"/>
  <c r="B2261" i="1" s="1"/>
  <c r="D2261" i="1"/>
  <c r="A2262" i="1"/>
  <c r="C2262" i="1"/>
  <c r="B2262" i="1" s="1"/>
  <c r="D2262" i="1"/>
  <c r="A2263" i="1"/>
  <c r="C2263" i="1"/>
  <c r="B2263" i="1" s="1"/>
  <c r="D2263" i="1"/>
  <c r="A2264" i="1"/>
  <c r="C2264" i="1"/>
  <c r="B2264" i="1" s="1"/>
  <c r="D2264" i="1"/>
  <c r="A2265" i="1"/>
  <c r="C2265" i="1"/>
  <c r="B2265" i="1" s="1"/>
  <c r="D2265" i="1"/>
  <c r="A2266" i="1"/>
  <c r="C2266" i="1"/>
  <c r="B2266" i="1" s="1"/>
  <c r="D2266" i="1"/>
  <c r="A2267" i="1"/>
  <c r="C2267" i="1"/>
  <c r="B2267" i="1" s="1"/>
  <c r="D2267" i="1"/>
  <c r="A2268" i="1"/>
  <c r="C2268" i="1"/>
  <c r="B2268" i="1" s="1"/>
  <c r="D2268" i="1"/>
  <c r="A2269" i="1"/>
  <c r="C2269" i="1"/>
  <c r="B2269" i="1" s="1"/>
  <c r="D2269" i="1"/>
  <c r="A2270" i="1"/>
  <c r="C2270" i="1"/>
  <c r="B2270" i="1" s="1"/>
  <c r="D2270" i="1"/>
  <c r="A2271" i="1"/>
  <c r="C2271" i="1"/>
  <c r="B2271" i="1" s="1"/>
  <c r="D2271" i="1"/>
  <c r="A2272" i="1"/>
  <c r="C2272" i="1"/>
  <c r="B2272" i="1" s="1"/>
  <c r="D2272" i="1"/>
  <c r="A2273" i="1"/>
  <c r="C2273" i="1"/>
  <c r="B2273" i="1" s="1"/>
  <c r="D2273" i="1"/>
  <c r="A2274" i="1"/>
  <c r="C2274" i="1"/>
  <c r="B2274" i="1" s="1"/>
  <c r="D2274" i="1"/>
  <c r="A2275" i="1"/>
  <c r="C2275" i="1"/>
  <c r="B2275" i="1" s="1"/>
  <c r="D2275" i="1"/>
  <c r="A2276" i="1"/>
  <c r="C2276" i="1"/>
  <c r="B2276" i="1" s="1"/>
  <c r="D2276" i="1"/>
  <c r="A2277" i="1"/>
  <c r="C2277" i="1"/>
  <c r="B2277" i="1" s="1"/>
  <c r="D2277" i="1"/>
  <c r="A2278" i="1"/>
  <c r="C2278" i="1"/>
  <c r="B2278" i="1" s="1"/>
  <c r="D2278" i="1"/>
  <c r="A2279" i="1"/>
  <c r="C2279" i="1"/>
  <c r="B2279" i="1" s="1"/>
  <c r="D2279" i="1"/>
  <c r="A2280" i="1"/>
  <c r="C2280" i="1"/>
  <c r="B2280" i="1" s="1"/>
  <c r="D2280" i="1"/>
  <c r="A2281" i="1"/>
  <c r="C2281" i="1"/>
  <c r="B2281" i="1" s="1"/>
  <c r="D2281" i="1"/>
  <c r="A2282" i="1"/>
  <c r="C2282" i="1"/>
  <c r="B2282" i="1" s="1"/>
  <c r="D2282" i="1"/>
  <c r="A2283" i="1"/>
  <c r="C2283" i="1"/>
  <c r="B2283" i="1" s="1"/>
  <c r="D2283" i="1"/>
  <c r="A2284" i="1"/>
  <c r="C2284" i="1"/>
  <c r="B2284" i="1" s="1"/>
  <c r="D2284" i="1"/>
  <c r="A2285" i="1"/>
  <c r="C2285" i="1"/>
  <c r="B2285" i="1" s="1"/>
  <c r="D2285" i="1"/>
  <c r="A2286" i="1"/>
  <c r="C2286" i="1"/>
  <c r="B2286" i="1" s="1"/>
  <c r="D2286" i="1"/>
  <c r="A2287" i="1"/>
  <c r="C2287" i="1"/>
  <c r="B2287" i="1" s="1"/>
  <c r="D2287" i="1"/>
  <c r="A2288" i="1"/>
  <c r="C2288" i="1"/>
  <c r="B2288" i="1" s="1"/>
  <c r="D2288" i="1"/>
  <c r="A2289" i="1"/>
  <c r="C2289" i="1"/>
  <c r="B2289" i="1" s="1"/>
  <c r="D2289" i="1"/>
  <c r="A2290" i="1"/>
  <c r="C2290" i="1"/>
  <c r="B2290" i="1" s="1"/>
  <c r="D2290" i="1"/>
  <c r="A2291" i="1"/>
  <c r="C2291" i="1"/>
  <c r="B2291" i="1" s="1"/>
  <c r="D2291" i="1"/>
  <c r="A2292" i="1"/>
  <c r="C2292" i="1"/>
  <c r="B2292" i="1" s="1"/>
  <c r="D2292" i="1"/>
  <c r="A2293" i="1"/>
  <c r="C2293" i="1"/>
  <c r="B2293" i="1" s="1"/>
  <c r="D2293" i="1"/>
  <c r="A2294" i="1"/>
  <c r="C2294" i="1"/>
  <c r="B2294" i="1" s="1"/>
  <c r="D2294" i="1"/>
  <c r="A2295" i="1"/>
  <c r="C2295" i="1"/>
  <c r="B2295" i="1" s="1"/>
  <c r="D2295" i="1"/>
  <c r="A2296" i="1"/>
  <c r="C2296" i="1"/>
  <c r="B2296" i="1" s="1"/>
  <c r="D2296" i="1"/>
  <c r="A2297" i="1"/>
  <c r="C2297" i="1"/>
  <c r="B2297" i="1" s="1"/>
  <c r="D2297" i="1"/>
  <c r="A2298" i="1"/>
  <c r="C2298" i="1"/>
  <c r="B2298" i="1" s="1"/>
  <c r="D2298" i="1"/>
  <c r="A2299" i="1"/>
  <c r="C2299" i="1"/>
  <c r="B2299" i="1" s="1"/>
  <c r="D2299" i="1"/>
  <c r="A2300" i="1"/>
  <c r="C2300" i="1"/>
  <c r="B2300" i="1" s="1"/>
  <c r="D2300" i="1"/>
  <c r="A2301" i="1"/>
  <c r="C2301" i="1"/>
  <c r="B2301" i="1" s="1"/>
  <c r="D2301" i="1"/>
  <c r="A2302" i="1"/>
  <c r="C2302" i="1"/>
  <c r="B2302" i="1" s="1"/>
  <c r="D2302" i="1"/>
  <c r="A2303" i="1"/>
  <c r="C2303" i="1"/>
  <c r="B2303" i="1" s="1"/>
  <c r="D2303" i="1"/>
  <c r="A2304" i="1"/>
  <c r="C2304" i="1"/>
  <c r="B2304" i="1" s="1"/>
  <c r="D2304" i="1"/>
  <c r="A2305" i="1"/>
  <c r="C2305" i="1"/>
  <c r="B2305" i="1" s="1"/>
  <c r="D2305" i="1"/>
  <c r="A2306" i="1"/>
  <c r="C2306" i="1"/>
  <c r="B2306" i="1" s="1"/>
  <c r="D2306" i="1"/>
  <c r="A2307" i="1"/>
  <c r="C2307" i="1"/>
  <c r="B2307" i="1" s="1"/>
  <c r="D2307" i="1"/>
  <c r="A2308" i="1"/>
  <c r="C2308" i="1"/>
  <c r="B2308" i="1" s="1"/>
  <c r="D2308" i="1"/>
  <c r="A2309" i="1"/>
  <c r="C2309" i="1"/>
  <c r="B2309" i="1" s="1"/>
  <c r="D2309" i="1"/>
  <c r="A2310" i="1"/>
  <c r="C2310" i="1"/>
  <c r="B2310" i="1" s="1"/>
  <c r="D2310" i="1"/>
  <c r="A2311" i="1"/>
  <c r="C2311" i="1"/>
  <c r="B2311" i="1" s="1"/>
  <c r="D2311" i="1"/>
  <c r="A2312" i="1"/>
  <c r="C2312" i="1"/>
  <c r="B2312" i="1" s="1"/>
  <c r="D2312" i="1"/>
  <c r="A2313" i="1"/>
  <c r="C2313" i="1"/>
  <c r="B2313" i="1" s="1"/>
  <c r="D2313" i="1"/>
  <c r="A2314" i="1"/>
  <c r="C2314" i="1"/>
  <c r="B2314" i="1" s="1"/>
  <c r="D2314" i="1"/>
  <c r="A2315" i="1"/>
  <c r="C2315" i="1"/>
  <c r="B2315" i="1" s="1"/>
  <c r="D2315" i="1"/>
  <c r="A2316" i="1"/>
  <c r="C2316" i="1"/>
  <c r="B2316" i="1" s="1"/>
  <c r="D2316" i="1"/>
  <c r="A2317" i="1"/>
  <c r="C2317" i="1"/>
  <c r="B2317" i="1" s="1"/>
  <c r="D2317" i="1"/>
  <c r="A2318" i="1"/>
  <c r="C2318" i="1"/>
  <c r="B2318" i="1" s="1"/>
  <c r="D2318" i="1"/>
  <c r="A2319" i="1"/>
  <c r="C2319" i="1"/>
  <c r="B2319" i="1" s="1"/>
  <c r="D2319" i="1"/>
  <c r="A2320" i="1"/>
  <c r="C2320" i="1"/>
  <c r="B2320" i="1" s="1"/>
  <c r="D2320" i="1"/>
  <c r="A2321" i="1"/>
  <c r="C2321" i="1"/>
  <c r="B2321" i="1" s="1"/>
  <c r="D2321" i="1"/>
  <c r="A2322" i="1"/>
  <c r="C2322" i="1"/>
  <c r="B2322" i="1" s="1"/>
  <c r="D2322" i="1"/>
  <c r="A2323" i="1"/>
  <c r="C2323" i="1"/>
  <c r="B2323" i="1" s="1"/>
  <c r="D2323" i="1"/>
  <c r="A2324" i="1"/>
  <c r="C2324" i="1"/>
  <c r="B2324" i="1" s="1"/>
  <c r="D2324" i="1"/>
  <c r="A2325" i="1"/>
  <c r="C2325" i="1"/>
  <c r="B2325" i="1" s="1"/>
  <c r="D2325" i="1"/>
  <c r="A2326" i="1"/>
  <c r="C2326" i="1"/>
  <c r="B2326" i="1" s="1"/>
  <c r="D2326" i="1"/>
  <c r="A2327" i="1"/>
  <c r="C2327" i="1"/>
  <c r="B2327" i="1" s="1"/>
  <c r="D2327" i="1"/>
  <c r="A2328" i="1"/>
  <c r="C2328" i="1"/>
  <c r="B2328" i="1" s="1"/>
  <c r="D2328" i="1"/>
  <c r="A2329" i="1"/>
  <c r="C2329" i="1"/>
  <c r="B2329" i="1" s="1"/>
  <c r="D2329" i="1"/>
  <c r="A2330" i="1"/>
  <c r="C2330" i="1"/>
  <c r="B2330" i="1" s="1"/>
  <c r="D2330" i="1"/>
  <c r="A2331" i="1"/>
  <c r="C2331" i="1"/>
  <c r="B2331" i="1" s="1"/>
  <c r="D2331" i="1"/>
  <c r="A2332" i="1"/>
  <c r="C2332" i="1"/>
  <c r="B2332" i="1" s="1"/>
  <c r="D2332" i="1"/>
  <c r="A2333" i="1"/>
  <c r="C2333" i="1"/>
  <c r="B2333" i="1" s="1"/>
  <c r="D2333" i="1"/>
  <c r="A2334" i="1"/>
  <c r="C2334" i="1"/>
  <c r="B2334" i="1" s="1"/>
  <c r="D2334" i="1"/>
  <c r="A2335" i="1"/>
  <c r="C2335" i="1"/>
  <c r="B2335" i="1" s="1"/>
  <c r="D2335" i="1"/>
  <c r="A2336" i="1"/>
  <c r="C2336" i="1"/>
  <c r="B2336" i="1" s="1"/>
  <c r="D2336" i="1"/>
  <c r="A2337" i="1"/>
  <c r="C2337" i="1"/>
  <c r="B2337" i="1" s="1"/>
  <c r="D2337" i="1"/>
  <c r="A2338" i="1"/>
  <c r="C2338" i="1"/>
  <c r="B2338" i="1" s="1"/>
  <c r="D2338" i="1"/>
  <c r="A2339" i="1"/>
  <c r="C2339" i="1"/>
  <c r="B2339" i="1" s="1"/>
  <c r="D2339" i="1"/>
  <c r="A2340" i="1"/>
  <c r="C2340" i="1"/>
  <c r="B2340" i="1" s="1"/>
  <c r="D2340" i="1"/>
  <c r="A2341" i="1"/>
  <c r="C2341" i="1"/>
  <c r="B2341" i="1" s="1"/>
  <c r="D2341" i="1"/>
  <c r="A2342" i="1"/>
  <c r="C2342" i="1"/>
  <c r="B2342" i="1" s="1"/>
  <c r="D2342" i="1"/>
  <c r="A2343" i="1"/>
  <c r="C2343" i="1"/>
  <c r="B2343" i="1" s="1"/>
  <c r="D2343" i="1"/>
  <c r="A2344" i="1"/>
  <c r="C2344" i="1"/>
  <c r="B2344" i="1" s="1"/>
  <c r="D2344" i="1"/>
  <c r="A2345" i="1"/>
  <c r="C2345" i="1"/>
  <c r="B2345" i="1" s="1"/>
  <c r="D2345" i="1"/>
  <c r="A2346" i="1"/>
  <c r="C2346" i="1"/>
  <c r="D2346" i="1"/>
  <c r="A2347" i="1"/>
  <c r="C2347" i="1"/>
  <c r="B2347" i="1" s="1"/>
  <c r="D2347" i="1"/>
  <c r="A2348" i="1"/>
  <c r="C2348" i="1"/>
  <c r="B2348" i="1" s="1"/>
  <c r="D2348" i="1"/>
  <c r="A2349" i="1"/>
  <c r="C2349" i="1"/>
  <c r="B2349" i="1" s="1"/>
  <c r="D2349" i="1"/>
  <c r="A2350" i="1"/>
  <c r="C2350" i="1"/>
  <c r="B2350" i="1" s="1"/>
  <c r="D2350" i="1"/>
  <c r="A2351" i="1"/>
  <c r="C2351" i="1"/>
  <c r="B2351" i="1" s="1"/>
  <c r="D2351" i="1"/>
  <c r="A2352" i="1"/>
  <c r="C2352" i="1"/>
  <c r="B2352" i="1" s="1"/>
  <c r="D2352" i="1"/>
  <c r="A2353" i="1"/>
  <c r="C2353" i="1"/>
  <c r="B2353" i="1" s="1"/>
  <c r="D2353" i="1"/>
  <c r="A2354" i="1"/>
  <c r="C2354" i="1"/>
  <c r="D2354" i="1"/>
  <c r="A2355" i="1"/>
  <c r="C2355" i="1"/>
  <c r="B2355" i="1" s="1"/>
  <c r="D2355" i="1"/>
  <c r="A2356" i="1"/>
  <c r="C2356" i="1"/>
  <c r="D2356" i="1"/>
  <c r="A2357" i="1"/>
  <c r="C2357" i="1"/>
  <c r="B2357" i="1" s="1"/>
  <c r="D2357" i="1"/>
  <c r="A2358" i="1"/>
  <c r="C2358" i="1"/>
  <c r="D2358" i="1"/>
  <c r="A2359" i="1"/>
  <c r="C2359" i="1"/>
  <c r="B2359" i="1" s="1"/>
  <c r="D2359" i="1"/>
  <c r="A2360" i="1"/>
  <c r="C2360" i="1"/>
  <c r="D2360" i="1"/>
  <c r="A2361" i="1"/>
  <c r="C2361" i="1"/>
  <c r="B2361" i="1" s="1"/>
  <c r="D2361" i="1"/>
  <c r="A2362" i="1"/>
  <c r="C2362" i="1"/>
  <c r="D2362" i="1"/>
  <c r="A2363" i="1"/>
  <c r="C2363" i="1"/>
  <c r="B2363" i="1" s="1"/>
  <c r="D2363" i="1"/>
  <c r="A2364" i="1"/>
  <c r="C2364" i="1"/>
  <c r="D2364" i="1"/>
  <c r="A2365" i="1"/>
  <c r="C2365" i="1"/>
  <c r="B2365" i="1" s="1"/>
  <c r="D2365" i="1"/>
  <c r="A2366" i="1"/>
  <c r="C2366" i="1"/>
  <c r="D2366" i="1"/>
  <c r="A2367" i="1"/>
  <c r="C2367" i="1"/>
  <c r="B2367" i="1" s="1"/>
  <c r="D2367" i="1"/>
  <c r="A2368" i="1"/>
  <c r="C2368" i="1"/>
  <c r="D2368" i="1"/>
  <c r="A2369" i="1"/>
  <c r="C2369" i="1"/>
  <c r="B2369" i="1" s="1"/>
  <c r="D2369" i="1"/>
  <c r="A2370" i="1"/>
  <c r="C2370" i="1"/>
  <c r="D2370" i="1"/>
  <c r="A2371" i="1"/>
  <c r="C2371" i="1"/>
  <c r="B2371" i="1" s="1"/>
  <c r="D2371" i="1"/>
  <c r="A2372" i="1"/>
  <c r="C2372" i="1"/>
  <c r="D2372" i="1"/>
  <c r="A2373" i="1"/>
  <c r="C2373" i="1"/>
  <c r="B2373" i="1" s="1"/>
  <c r="D2373" i="1"/>
  <c r="A2374" i="1"/>
  <c r="C2374" i="1"/>
  <c r="D2374" i="1"/>
  <c r="A2375" i="1"/>
  <c r="C2375" i="1"/>
  <c r="B2375" i="1" s="1"/>
  <c r="D2375" i="1"/>
  <c r="A2376" i="1"/>
  <c r="C2376" i="1"/>
  <c r="D2376" i="1"/>
  <c r="A2377" i="1"/>
  <c r="C2377" i="1"/>
  <c r="B2377" i="1" s="1"/>
  <c r="D2377" i="1"/>
  <c r="A2378" i="1"/>
  <c r="C2378" i="1"/>
  <c r="D2378" i="1"/>
  <c r="A2379" i="1"/>
  <c r="C2379" i="1"/>
  <c r="B2379" i="1" s="1"/>
  <c r="D2379" i="1"/>
  <c r="A2380" i="1"/>
  <c r="C2380" i="1"/>
  <c r="D2380" i="1"/>
  <c r="A2381" i="1"/>
  <c r="C2381" i="1"/>
  <c r="B2381" i="1" s="1"/>
  <c r="D2381" i="1"/>
  <c r="A2382" i="1"/>
  <c r="C2382" i="1"/>
  <c r="D2382" i="1"/>
  <c r="A2383" i="1"/>
  <c r="C2383" i="1"/>
  <c r="B2383" i="1" s="1"/>
  <c r="D2383" i="1"/>
  <c r="A2384" i="1"/>
  <c r="C2384" i="1"/>
  <c r="D2384" i="1"/>
  <c r="A2385" i="1"/>
  <c r="C2385" i="1"/>
  <c r="B2385" i="1" s="1"/>
  <c r="D2385" i="1"/>
  <c r="A2386" i="1"/>
  <c r="C2386" i="1"/>
  <c r="D2386" i="1"/>
  <c r="A2387" i="1"/>
  <c r="C2387" i="1"/>
  <c r="B2387" i="1" s="1"/>
  <c r="D2387" i="1"/>
  <c r="A2388" i="1"/>
  <c r="C2388" i="1"/>
  <c r="D2388" i="1"/>
  <c r="A2389" i="1"/>
  <c r="C2389" i="1"/>
  <c r="B2389" i="1" s="1"/>
  <c r="D2389" i="1"/>
  <c r="A2390" i="1"/>
  <c r="C2390" i="1"/>
  <c r="D2390" i="1"/>
  <c r="A2391" i="1"/>
  <c r="C2391" i="1"/>
  <c r="B2391" i="1" s="1"/>
  <c r="D2391" i="1"/>
  <c r="A2392" i="1"/>
  <c r="C2392" i="1"/>
  <c r="D2392" i="1"/>
  <c r="A2393" i="1"/>
  <c r="C2393" i="1"/>
  <c r="B2393" i="1" s="1"/>
  <c r="D2393" i="1"/>
  <c r="A2394" i="1"/>
  <c r="C2394" i="1"/>
  <c r="D2394" i="1"/>
  <c r="A2395" i="1"/>
  <c r="C2395" i="1"/>
  <c r="B2395" i="1" s="1"/>
  <c r="D2395" i="1"/>
  <c r="A2396" i="1"/>
  <c r="C2396" i="1"/>
  <c r="D2396" i="1"/>
  <c r="A2397" i="1"/>
  <c r="C2397" i="1"/>
  <c r="B2397" i="1" s="1"/>
  <c r="D2397" i="1"/>
  <c r="A2398" i="1"/>
  <c r="C2398" i="1"/>
  <c r="D2398" i="1"/>
  <c r="A2399" i="1"/>
  <c r="C2399" i="1"/>
  <c r="B2399" i="1" s="1"/>
  <c r="D2399" i="1"/>
  <c r="A2400" i="1"/>
  <c r="C2400" i="1"/>
  <c r="D2400" i="1"/>
  <c r="A2401" i="1"/>
  <c r="C2401" i="1"/>
  <c r="B2401" i="1" s="1"/>
  <c r="D2401" i="1"/>
  <c r="A2402" i="1"/>
  <c r="C2402" i="1"/>
  <c r="D2402" i="1"/>
  <c r="A2403" i="1"/>
  <c r="C2403" i="1"/>
  <c r="B2403" i="1" s="1"/>
  <c r="D2403" i="1"/>
  <c r="A2404" i="1"/>
  <c r="C2404" i="1"/>
  <c r="D2404" i="1"/>
  <c r="A2405" i="1"/>
  <c r="C2405" i="1"/>
  <c r="B2405" i="1" s="1"/>
  <c r="D2405" i="1"/>
  <c r="A2406" i="1"/>
  <c r="C2406" i="1"/>
  <c r="D2406" i="1"/>
  <c r="A2407" i="1"/>
  <c r="C2407" i="1"/>
  <c r="B2407" i="1" s="1"/>
  <c r="D2407" i="1"/>
  <c r="A2408" i="1"/>
  <c r="C2408" i="1"/>
  <c r="D2408" i="1"/>
  <c r="A2409" i="1"/>
  <c r="C2409" i="1"/>
  <c r="B2409" i="1" s="1"/>
  <c r="D2409" i="1"/>
  <c r="A2410" i="1"/>
  <c r="C2410" i="1"/>
  <c r="D2410" i="1"/>
  <c r="A2411" i="1"/>
  <c r="C2411" i="1"/>
  <c r="B2411" i="1" s="1"/>
  <c r="D2411" i="1"/>
  <c r="A2412" i="1"/>
  <c r="C2412" i="1"/>
  <c r="D2412" i="1"/>
  <c r="A2413" i="1"/>
  <c r="C2413" i="1"/>
  <c r="B2413" i="1" s="1"/>
  <c r="D2413" i="1"/>
  <c r="A2414" i="1"/>
  <c r="C2414" i="1"/>
  <c r="D2414" i="1"/>
  <c r="A2415" i="1"/>
  <c r="C2415" i="1"/>
  <c r="B2415" i="1" s="1"/>
  <c r="D2415" i="1"/>
  <c r="A2416" i="1"/>
  <c r="C2416" i="1"/>
  <c r="D2416" i="1"/>
  <c r="A2417" i="1"/>
  <c r="C2417" i="1"/>
  <c r="B2417" i="1" s="1"/>
  <c r="D2417" i="1"/>
  <c r="A2418" i="1"/>
  <c r="C2418" i="1"/>
  <c r="D2418" i="1"/>
  <c r="A2419" i="1"/>
  <c r="C2419" i="1"/>
  <c r="B2419" i="1" s="1"/>
  <c r="D2419" i="1"/>
  <c r="A2420" i="1"/>
  <c r="C2420" i="1"/>
  <c r="D2420" i="1"/>
  <c r="A2421" i="1"/>
  <c r="C2421" i="1"/>
  <c r="B2421" i="1" s="1"/>
  <c r="D2421" i="1"/>
  <c r="A2422" i="1"/>
  <c r="C2422" i="1"/>
  <c r="D2422" i="1"/>
  <c r="A2423" i="1"/>
  <c r="C2423" i="1"/>
  <c r="B2423" i="1" s="1"/>
  <c r="D2423" i="1"/>
  <c r="A2424" i="1"/>
  <c r="C2424" i="1"/>
  <c r="D2424" i="1"/>
  <c r="A2425" i="1"/>
  <c r="C2425" i="1"/>
  <c r="B2425" i="1" s="1"/>
  <c r="D2425" i="1"/>
  <c r="A2426" i="1"/>
  <c r="C2426" i="1"/>
  <c r="D2426" i="1"/>
  <c r="A2427" i="1"/>
  <c r="C2427" i="1"/>
  <c r="B2427" i="1" s="1"/>
  <c r="D2427" i="1"/>
  <c r="A2428" i="1"/>
  <c r="C2428" i="1"/>
  <c r="D2428" i="1"/>
  <c r="A2429" i="1"/>
  <c r="C2429" i="1"/>
  <c r="B2429" i="1" s="1"/>
  <c r="D2429" i="1"/>
  <c r="A2430" i="1"/>
  <c r="C2430" i="1"/>
  <c r="D2430" i="1"/>
  <c r="A2431" i="1"/>
  <c r="C2431" i="1"/>
  <c r="B2431" i="1" s="1"/>
  <c r="D2431" i="1"/>
  <c r="A2432" i="1"/>
  <c r="C2432" i="1"/>
  <c r="D2432" i="1"/>
  <c r="A2433" i="1"/>
  <c r="C2433" i="1"/>
  <c r="B2433" i="1" s="1"/>
  <c r="D2433" i="1"/>
  <c r="A2434" i="1"/>
  <c r="C2434" i="1"/>
  <c r="D2434" i="1"/>
  <c r="A2435" i="1"/>
  <c r="C2435" i="1"/>
  <c r="B2435" i="1" s="1"/>
  <c r="D2435" i="1"/>
  <c r="A2436" i="1"/>
  <c r="C2436" i="1"/>
  <c r="D2436" i="1"/>
  <c r="A2437" i="1"/>
  <c r="C2437" i="1"/>
  <c r="B2437" i="1" s="1"/>
  <c r="D2437" i="1"/>
  <c r="A2438" i="1"/>
  <c r="C2438" i="1"/>
  <c r="D2438" i="1"/>
  <c r="A2439" i="1"/>
  <c r="C2439" i="1"/>
  <c r="B2439" i="1" s="1"/>
  <c r="D2439" i="1"/>
  <c r="A2440" i="1"/>
  <c r="C2440" i="1"/>
  <c r="D2440" i="1"/>
  <c r="A2441" i="1"/>
  <c r="C2441" i="1"/>
  <c r="B2441" i="1" s="1"/>
  <c r="D2441" i="1"/>
  <c r="A2442" i="1"/>
  <c r="C2442" i="1"/>
  <c r="D2442" i="1"/>
  <c r="A2443" i="1"/>
  <c r="C2443" i="1"/>
  <c r="B2443" i="1" s="1"/>
  <c r="D2443" i="1"/>
  <c r="A2444" i="1"/>
  <c r="C2444" i="1"/>
  <c r="D2444" i="1"/>
  <c r="A2445" i="1"/>
  <c r="C2445" i="1"/>
  <c r="B2445" i="1" s="1"/>
  <c r="D2445" i="1"/>
  <c r="A2446" i="1"/>
  <c r="C2446" i="1"/>
  <c r="D2446" i="1"/>
  <c r="A2447" i="1"/>
  <c r="C2447" i="1"/>
  <c r="B2447" i="1" s="1"/>
  <c r="D2447" i="1"/>
  <c r="A2448" i="1"/>
  <c r="C2448" i="1"/>
  <c r="D2448" i="1"/>
  <c r="A2449" i="1"/>
  <c r="C2449" i="1"/>
  <c r="B2449" i="1" s="1"/>
  <c r="D2449" i="1"/>
  <c r="A2450" i="1"/>
  <c r="C2450" i="1"/>
  <c r="D2450" i="1"/>
  <c r="A2451" i="1"/>
  <c r="C2451" i="1"/>
  <c r="B2451" i="1" s="1"/>
  <c r="D2451" i="1"/>
  <c r="A2452" i="1"/>
  <c r="C2452" i="1"/>
  <c r="D2452" i="1"/>
  <c r="A2453" i="1"/>
  <c r="C2453" i="1"/>
  <c r="B2453" i="1" s="1"/>
  <c r="D2453" i="1"/>
  <c r="A2454" i="1"/>
  <c r="C2454" i="1"/>
  <c r="D2454" i="1"/>
  <c r="A2455" i="1"/>
  <c r="C2455" i="1"/>
  <c r="B2455" i="1" s="1"/>
  <c r="D2455" i="1"/>
  <c r="A2456" i="1"/>
  <c r="C2456" i="1"/>
  <c r="D2456" i="1"/>
  <c r="A2457" i="1"/>
  <c r="C2457" i="1"/>
  <c r="B2457" i="1" s="1"/>
  <c r="D2457" i="1"/>
  <c r="A2458" i="1"/>
  <c r="C2458" i="1"/>
  <c r="D2458" i="1"/>
  <c r="A2459" i="1"/>
  <c r="C2459" i="1"/>
  <c r="B2459" i="1" s="1"/>
  <c r="D2459" i="1"/>
  <c r="A2460" i="1"/>
  <c r="C2460" i="1"/>
  <c r="D2460" i="1"/>
  <c r="A2461" i="1"/>
  <c r="C2461" i="1"/>
  <c r="B2461" i="1" s="1"/>
  <c r="D2461" i="1"/>
  <c r="A2462" i="1"/>
  <c r="C2462" i="1"/>
  <c r="D2462" i="1"/>
  <c r="A2463" i="1"/>
  <c r="C2463" i="1"/>
  <c r="B2463" i="1" s="1"/>
  <c r="D2463" i="1"/>
  <c r="A2464" i="1"/>
  <c r="C2464" i="1"/>
  <c r="D2464" i="1"/>
  <c r="A2465" i="1"/>
  <c r="C2465" i="1"/>
  <c r="B2465" i="1" s="1"/>
  <c r="D2465" i="1"/>
  <c r="A2466" i="1"/>
  <c r="C2466" i="1"/>
  <c r="D2466" i="1"/>
  <c r="A2467" i="1"/>
  <c r="C2467" i="1"/>
  <c r="B2467" i="1" s="1"/>
  <c r="D2467" i="1"/>
  <c r="A2468" i="1"/>
  <c r="C2468" i="1"/>
  <c r="D2468" i="1"/>
  <c r="A2469" i="1"/>
  <c r="C2469" i="1"/>
  <c r="B2469" i="1" s="1"/>
  <c r="D2469" i="1"/>
  <c r="A2470" i="1"/>
  <c r="C2470" i="1"/>
  <c r="D2470" i="1"/>
  <c r="A2471" i="1"/>
  <c r="C2471" i="1"/>
  <c r="B2471" i="1" s="1"/>
  <c r="D2471" i="1"/>
  <c r="A2472" i="1"/>
  <c r="C2472" i="1"/>
  <c r="D2472" i="1"/>
  <c r="A2473" i="1"/>
  <c r="C2473" i="1"/>
  <c r="B2473" i="1" s="1"/>
  <c r="D2473" i="1"/>
  <c r="A2474" i="1"/>
  <c r="C2474" i="1"/>
  <c r="D2474" i="1"/>
  <c r="A2475" i="1"/>
  <c r="C2475" i="1"/>
  <c r="B2475" i="1" s="1"/>
  <c r="D2475" i="1"/>
  <c r="A2476" i="1"/>
  <c r="C2476" i="1"/>
  <c r="D2476" i="1"/>
  <c r="A2477" i="1"/>
  <c r="C2477" i="1"/>
  <c r="B2477" i="1" s="1"/>
  <c r="D2477" i="1"/>
  <c r="A2478" i="1"/>
  <c r="C2478" i="1"/>
  <c r="D2478" i="1"/>
  <c r="A2479" i="1"/>
  <c r="C2479" i="1"/>
  <c r="B2479" i="1" s="1"/>
  <c r="D2479" i="1"/>
  <c r="A2480" i="1"/>
  <c r="C2480" i="1"/>
  <c r="D2480" i="1"/>
  <c r="A2481" i="1"/>
  <c r="C2481" i="1"/>
  <c r="B2481" i="1" s="1"/>
  <c r="D2481" i="1"/>
  <c r="A2482" i="1"/>
  <c r="C2482" i="1"/>
  <c r="D2482" i="1"/>
  <c r="A2483" i="1"/>
  <c r="C2483" i="1"/>
  <c r="B2483" i="1" s="1"/>
  <c r="D2483" i="1"/>
  <c r="A2484" i="1"/>
  <c r="C2484" i="1"/>
  <c r="D2484" i="1"/>
  <c r="A2485" i="1"/>
  <c r="C2485" i="1"/>
  <c r="B2485" i="1" s="1"/>
  <c r="D2485" i="1"/>
  <c r="A2486" i="1"/>
  <c r="C2486" i="1"/>
  <c r="D2486" i="1"/>
  <c r="A2487" i="1"/>
  <c r="C2487" i="1"/>
  <c r="B2487" i="1" s="1"/>
  <c r="D2487" i="1"/>
  <c r="A2488" i="1"/>
  <c r="C2488" i="1"/>
  <c r="D2488" i="1"/>
  <c r="A2489" i="1"/>
  <c r="C2489" i="1"/>
  <c r="B2489" i="1" s="1"/>
  <c r="D2489" i="1"/>
  <c r="A2490" i="1"/>
  <c r="C2490" i="1"/>
  <c r="D2490" i="1"/>
  <c r="A2491" i="1"/>
  <c r="C2491" i="1"/>
  <c r="B2491" i="1" s="1"/>
  <c r="D2491" i="1"/>
  <c r="A2492" i="1"/>
  <c r="C2492" i="1"/>
  <c r="D2492" i="1"/>
  <c r="A2493" i="1"/>
  <c r="C2493" i="1"/>
  <c r="B2493" i="1" s="1"/>
  <c r="D2493" i="1"/>
  <c r="A2494" i="1"/>
  <c r="C2494" i="1"/>
  <c r="D2494" i="1"/>
  <c r="A2495" i="1"/>
  <c r="C2495" i="1"/>
  <c r="B2495" i="1" s="1"/>
  <c r="D2495" i="1"/>
  <c r="A2496" i="1"/>
  <c r="C2496" i="1"/>
  <c r="D2496" i="1"/>
  <c r="A2497" i="1"/>
  <c r="C2497" i="1"/>
  <c r="B2497" i="1" s="1"/>
  <c r="D2497" i="1"/>
  <c r="A2498" i="1"/>
  <c r="C2498" i="1"/>
  <c r="D2498" i="1"/>
  <c r="A2499" i="1"/>
  <c r="C2499" i="1"/>
  <c r="B2499" i="1" s="1"/>
  <c r="D2499" i="1"/>
  <c r="A2500" i="1"/>
  <c r="C2500" i="1"/>
  <c r="D2500" i="1"/>
  <c r="A2501" i="1"/>
  <c r="C2501" i="1"/>
  <c r="B2501" i="1" s="1"/>
  <c r="D2501" i="1"/>
  <c r="A2502" i="1"/>
  <c r="C2502" i="1"/>
  <c r="D2502" i="1"/>
  <c r="A2503" i="1"/>
  <c r="C2503" i="1"/>
  <c r="B2503" i="1" s="1"/>
  <c r="D2503" i="1"/>
  <c r="A2504" i="1"/>
  <c r="C2504" i="1"/>
  <c r="D2504" i="1"/>
  <c r="A2505" i="1"/>
  <c r="C2505" i="1"/>
  <c r="B2505" i="1" s="1"/>
  <c r="D2505" i="1"/>
  <c r="A2506" i="1"/>
  <c r="C2506" i="1"/>
  <c r="D2506" i="1"/>
  <c r="A2507" i="1"/>
  <c r="C2507" i="1"/>
  <c r="B2507" i="1" s="1"/>
  <c r="D2507" i="1"/>
  <c r="A2508" i="1"/>
  <c r="C2508" i="1"/>
  <c r="D2508" i="1"/>
  <c r="A2509" i="1"/>
  <c r="C2509" i="1"/>
  <c r="B2509" i="1" s="1"/>
  <c r="D2509" i="1"/>
  <c r="A2510" i="1"/>
  <c r="C2510" i="1"/>
  <c r="D2510" i="1"/>
  <c r="A2511" i="1"/>
  <c r="C2511" i="1"/>
  <c r="B2511" i="1" s="1"/>
  <c r="D2511" i="1"/>
  <c r="A2512" i="1"/>
  <c r="C2512" i="1"/>
  <c r="D2512" i="1"/>
  <c r="A2513" i="1"/>
  <c r="C2513" i="1"/>
  <c r="B2513" i="1" s="1"/>
  <c r="D2513" i="1"/>
  <c r="A2514" i="1"/>
  <c r="C2514" i="1"/>
  <c r="D2514" i="1"/>
  <c r="A2515" i="1"/>
  <c r="C2515" i="1"/>
  <c r="B2515" i="1" s="1"/>
  <c r="D2515" i="1"/>
  <c r="A2516" i="1"/>
  <c r="C2516" i="1"/>
  <c r="D2516" i="1"/>
  <c r="A2517" i="1"/>
  <c r="C2517" i="1"/>
  <c r="B2517" i="1" s="1"/>
  <c r="D2517" i="1"/>
  <c r="A2518" i="1"/>
  <c r="C2518" i="1"/>
  <c r="D2518" i="1"/>
  <c r="A2519" i="1"/>
  <c r="C2519" i="1"/>
  <c r="B2519" i="1" s="1"/>
  <c r="D2519" i="1"/>
  <c r="A2520" i="1"/>
  <c r="C2520" i="1"/>
  <c r="D2520" i="1"/>
  <c r="A2521" i="1"/>
  <c r="C2521" i="1"/>
  <c r="B2521" i="1" s="1"/>
  <c r="D2521" i="1"/>
  <c r="A2522" i="1"/>
  <c r="C2522" i="1"/>
  <c r="D2522" i="1"/>
  <c r="A2523" i="1"/>
  <c r="C2523" i="1"/>
  <c r="B2523" i="1" s="1"/>
  <c r="D2523" i="1"/>
  <c r="A2524" i="1"/>
  <c r="C2524" i="1"/>
  <c r="D2524" i="1"/>
  <c r="A2525" i="1"/>
  <c r="C2525" i="1"/>
  <c r="B2525" i="1" s="1"/>
  <c r="D2525" i="1"/>
  <c r="A2526" i="1"/>
  <c r="C2526" i="1"/>
  <c r="D2526" i="1"/>
  <c r="A2527" i="1"/>
  <c r="C2527" i="1"/>
  <c r="B2527" i="1" s="1"/>
  <c r="D2527" i="1"/>
  <c r="A2528" i="1"/>
  <c r="C2528" i="1"/>
  <c r="D2528" i="1"/>
  <c r="A2529" i="1"/>
  <c r="C2529" i="1"/>
  <c r="B2529" i="1" s="1"/>
  <c r="D2529" i="1"/>
  <c r="A2530" i="1"/>
  <c r="C2530" i="1"/>
  <c r="D2530" i="1"/>
  <c r="A2531" i="1"/>
  <c r="C2531" i="1"/>
  <c r="B2531" i="1" s="1"/>
  <c r="D2531" i="1"/>
  <c r="A2532" i="1"/>
  <c r="C2532" i="1"/>
  <c r="D2532" i="1"/>
  <c r="A2533" i="1"/>
  <c r="C2533" i="1"/>
  <c r="B2533" i="1" s="1"/>
  <c r="D2533" i="1"/>
  <c r="A2534" i="1"/>
  <c r="C2534" i="1"/>
  <c r="D2534" i="1"/>
  <c r="A2535" i="1"/>
  <c r="C2535" i="1"/>
  <c r="B2535" i="1" s="1"/>
  <c r="D2535" i="1"/>
  <c r="A2536" i="1"/>
  <c r="C2536" i="1"/>
  <c r="D2536" i="1"/>
  <c r="A2537" i="1"/>
  <c r="C2537" i="1"/>
  <c r="B2537" i="1" s="1"/>
  <c r="D2537" i="1"/>
  <c r="A2538" i="1"/>
  <c r="C2538" i="1"/>
  <c r="D2538" i="1"/>
  <c r="A2539" i="1"/>
  <c r="C2539" i="1"/>
  <c r="B2539" i="1" s="1"/>
  <c r="D2539" i="1"/>
  <c r="A2540" i="1"/>
  <c r="C2540" i="1"/>
  <c r="D2540" i="1"/>
  <c r="A2541" i="1"/>
  <c r="C2541" i="1"/>
  <c r="B2541" i="1" s="1"/>
  <c r="D2541" i="1"/>
  <c r="A2542" i="1"/>
  <c r="C2542" i="1"/>
  <c r="D2542" i="1"/>
  <c r="A2543" i="1"/>
  <c r="C2543" i="1"/>
  <c r="B2543" i="1" s="1"/>
  <c r="D2543" i="1"/>
  <c r="A2544" i="1"/>
  <c r="C2544" i="1"/>
  <c r="D2544" i="1"/>
  <c r="A2545" i="1"/>
  <c r="C2545" i="1"/>
  <c r="B2545" i="1" s="1"/>
  <c r="D2545" i="1"/>
  <c r="A2546" i="1"/>
  <c r="C2546" i="1"/>
  <c r="D2546" i="1"/>
  <c r="A2547" i="1"/>
  <c r="C2547" i="1"/>
  <c r="B2547" i="1" s="1"/>
  <c r="D2547" i="1"/>
  <c r="A2548" i="1"/>
  <c r="C2548" i="1"/>
  <c r="D2548" i="1"/>
  <c r="A2549" i="1"/>
  <c r="C2549" i="1"/>
  <c r="B2549" i="1" s="1"/>
  <c r="D2549" i="1"/>
  <c r="A2550" i="1"/>
  <c r="C2550" i="1"/>
  <c r="D2550" i="1"/>
  <c r="A2551" i="1"/>
  <c r="C2551" i="1"/>
  <c r="B2551" i="1" s="1"/>
  <c r="D2551" i="1"/>
  <c r="A2552" i="1"/>
  <c r="C2552" i="1"/>
  <c r="D2552" i="1"/>
  <c r="A2553" i="1"/>
  <c r="C2553" i="1"/>
  <c r="B2553" i="1" s="1"/>
  <c r="D2553" i="1"/>
  <c r="A2554" i="1"/>
  <c r="C2554" i="1"/>
  <c r="D2554" i="1"/>
  <c r="A2555" i="1"/>
  <c r="C2555" i="1"/>
  <c r="B2555" i="1" s="1"/>
  <c r="D2555" i="1"/>
  <c r="A2556" i="1"/>
  <c r="C2556" i="1"/>
  <c r="D2556" i="1"/>
  <c r="A2" i="1"/>
  <c r="C2" i="1"/>
  <c r="B2" i="1" s="1"/>
  <c r="D2" i="1"/>
  <c r="D3" i="1"/>
  <c r="W51" i="9" l="1"/>
  <c r="AA51" i="9"/>
  <c r="AB51" i="9" s="1"/>
  <c r="W52" i="9"/>
  <c r="AA52" i="9"/>
  <c r="AB52" i="9" s="1"/>
  <c r="AF40" i="9"/>
  <c r="Z40" i="9"/>
  <c r="W43" i="9"/>
  <c r="AA43" i="9"/>
  <c r="AB43" i="9" s="1"/>
  <c r="W44" i="9"/>
  <c r="AA44" i="9"/>
  <c r="AB44" i="9" s="1"/>
  <c r="AA45" i="9"/>
  <c r="AB45" i="9" s="1"/>
  <c r="W45" i="9"/>
  <c r="W48" i="9"/>
  <c r="AA48" i="9"/>
  <c r="AB48" i="9" s="1"/>
  <c r="W47" i="9"/>
  <c r="AA47" i="9"/>
  <c r="AB47" i="9" s="1"/>
  <c r="W42" i="9"/>
  <c r="AA42" i="9"/>
  <c r="AB42" i="9" s="1"/>
  <c r="W46" i="9"/>
  <c r="AA46" i="9"/>
  <c r="AB46" i="9" s="1"/>
  <c r="AA49" i="9"/>
  <c r="AB49" i="9" s="1"/>
  <c r="W49" i="9"/>
  <c r="W50" i="9"/>
  <c r="AA50" i="9"/>
  <c r="AB50" i="9" s="1"/>
  <c r="I13" i="9"/>
  <c r="K13" i="9" s="1" a="1"/>
  <c r="K13" i="9" s="1"/>
  <c r="K12" i="9" s="1"/>
  <c r="H12" i="9"/>
  <c r="AH22" i="9"/>
  <c r="AH23" i="9" s="1"/>
  <c r="AH24" i="9" s="1"/>
  <c r="AH25" i="9" s="1"/>
  <c r="AH26" i="9" s="1"/>
  <c r="AH27" i="9" s="1"/>
  <c r="AH28" i="9" s="1"/>
  <c r="AH29" i="9" s="1"/>
  <c r="AH30" i="9" s="1"/>
  <c r="AH31" i="9" s="1"/>
  <c r="AH32" i="9" s="1"/>
  <c r="AH33" i="9" s="1"/>
  <c r="AH34" i="9" s="1"/>
  <c r="AH35" i="9" s="1"/>
  <c r="AH36" i="9" s="1"/>
  <c r="AH37" i="9" s="1"/>
  <c r="AH38" i="9" s="1"/>
  <c r="AH39" i="9" s="1"/>
  <c r="AH40" i="9" s="1"/>
  <c r="AH41" i="9" s="1"/>
  <c r="AH42" i="9" s="1"/>
  <c r="W20" i="9"/>
  <c r="AA21" i="9"/>
  <c r="AB21" i="9" s="1"/>
  <c r="E2344" i="1"/>
  <c r="E2342" i="1"/>
  <c r="E2340" i="1"/>
  <c r="E2338" i="1"/>
  <c r="E2336" i="1"/>
  <c r="E2334" i="1"/>
  <c r="E2332" i="1"/>
  <c r="E2330" i="1"/>
  <c r="E2328" i="1"/>
  <c r="E2326" i="1"/>
  <c r="E2324" i="1"/>
  <c r="E2322" i="1"/>
  <c r="E2320" i="1"/>
  <c r="E2318" i="1"/>
  <c r="E2316" i="1"/>
  <c r="E2345" i="1"/>
  <c r="E2343" i="1"/>
  <c r="E2341" i="1"/>
  <c r="E2339" i="1"/>
  <c r="E2337" i="1"/>
  <c r="E2335" i="1"/>
  <c r="E2333" i="1"/>
  <c r="E2331" i="1"/>
  <c r="E2329" i="1"/>
  <c r="E2327" i="1"/>
  <c r="E2325" i="1"/>
  <c r="E2323" i="1"/>
  <c r="E2321" i="1"/>
  <c r="E2319" i="1"/>
  <c r="E2317" i="1"/>
  <c r="E2314" i="1"/>
  <c r="E2306" i="1"/>
  <c r="E2304" i="1"/>
  <c r="E2302" i="1"/>
  <c r="E2300" i="1"/>
  <c r="E2298" i="1"/>
  <c r="E2296" i="1"/>
  <c r="E2294" i="1"/>
  <c r="E2292" i="1"/>
  <c r="E2290" i="1"/>
  <c r="E2288" i="1"/>
  <c r="E2286" i="1"/>
  <c r="E2284" i="1"/>
  <c r="E2282" i="1"/>
  <c r="E2280" i="1"/>
  <c r="E2278" i="1"/>
  <c r="E2276" i="1"/>
  <c r="E2274" i="1"/>
  <c r="E2272" i="1"/>
  <c r="E2270" i="1"/>
  <c r="E2268" i="1"/>
  <c r="E2266" i="1"/>
  <c r="E2264" i="1"/>
  <c r="E2262" i="1"/>
  <c r="E2260" i="1"/>
  <c r="E2258" i="1"/>
  <c r="E2256" i="1"/>
  <c r="E2254" i="1"/>
  <c r="E2252" i="1"/>
  <c r="E2250" i="1"/>
  <c r="E2248" i="1"/>
  <c r="E2246" i="1"/>
  <c r="E2244" i="1"/>
  <c r="E2242" i="1"/>
  <c r="E2240" i="1"/>
  <c r="E2238" i="1"/>
  <c r="E2236" i="1"/>
  <c r="E2234" i="1"/>
  <c r="E2232" i="1"/>
  <c r="E2230" i="1"/>
  <c r="E2228" i="1"/>
  <c r="E2226" i="1"/>
  <c r="E2224" i="1"/>
  <c r="E2222" i="1"/>
  <c r="E2220" i="1"/>
  <c r="E2218" i="1"/>
  <c r="E2216" i="1"/>
  <c r="E2214" i="1"/>
  <c r="E2212" i="1"/>
  <c r="E2210" i="1"/>
  <c r="E2208" i="1"/>
  <c r="E2206" i="1"/>
  <c r="E2204" i="1"/>
  <c r="E2202" i="1"/>
  <c r="E2200" i="1"/>
  <c r="E2198" i="1"/>
  <c r="E2196" i="1"/>
  <c r="E2194" i="1"/>
  <c r="E2557" i="1"/>
  <c r="E2496" i="1"/>
  <c r="E2494" i="1"/>
  <c r="E2492" i="1"/>
  <c r="E2490" i="1"/>
  <c r="E2488" i="1"/>
  <c r="E2486" i="1"/>
  <c r="E2484" i="1"/>
  <c r="E2482" i="1"/>
  <c r="E2480" i="1"/>
  <c r="E2478" i="1"/>
  <c r="E2476" i="1"/>
  <c r="E2474" i="1"/>
  <c r="E2472" i="1"/>
  <c r="E2470" i="1"/>
  <c r="E2468" i="1"/>
  <c r="E2466" i="1"/>
  <c r="E2464" i="1"/>
  <c r="E2462" i="1"/>
  <c r="E2460" i="1"/>
  <c r="E2458" i="1"/>
  <c r="E2456" i="1"/>
  <c r="E2454" i="1"/>
  <c r="E2452" i="1"/>
  <c r="E2450" i="1"/>
  <c r="E2448" i="1"/>
  <c r="E2446" i="1"/>
  <c r="E2444" i="1"/>
  <c r="E2442" i="1"/>
  <c r="E2440" i="1"/>
  <c r="E2438" i="1"/>
  <c r="E2436" i="1"/>
  <c r="E2434" i="1"/>
  <c r="E2432" i="1"/>
  <c r="E2430" i="1"/>
  <c r="E2428" i="1"/>
  <c r="E2426" i="1"/>
  <c r="E2424" i="1"/>
  <c r="E2422" i="1"/>
  <c r="E2420" i="1"/>
  <c r="E2418" i="1"/>
  <c r="E2416" i="1"/>
  <c r="E2414" i="1"/>
  <c r="E2412" i="1"/>
  <c r="E2410" i="1"/>
  <c r="E2408" i="1"/>
  <c r="E2406" i="1"/>
  <c r="E2404" i="1"/>
  <c r="E2402" i="1"/>
  <c r="E2400" i="1"/>
  <c r="E2398" i="1"/>
  <c r="E2396" i="1"/>
  <c r="E2394" i="1"/>
  <c r="E2392" i="1"/>
  <c r="E2390" i="1"/>
  <c r="E2388" i="1"/>
  <c r="E2386" i="1"/>
  <c r="E2384" i="1"/>
  <c r="E2382" i="1"/>
  <c r="E2380" i="1"/>
  <c r="E2378" i="1"/>
  <c r="E2376" i="1"/>
  <c r="E2374" i="1"/>
  <c r="E2372" i="1"/>
  <c r="E2370" i="1"/>
  <c r="E2368" i="1"/>
  <c r="E2366" i="1"/>
  <c r="E2364" i="1"/>
  <c r="E2362" i="1"/>
  <c r="E2360" i="1"/>
  <c r="E2358" i="1"/>
  <c r="E2356" i="1"/>
  <c r="E2354" i="1"/>
  <c r="E2346" i="1"/>
  <c r="E2313" i="1"/>
  <c r="E2305" i="1"/>
  <c r="E2303" i="1"/>
  <c r="E2301" i="1"/>
  <c r="E2299" i="1"/>
  <c r="E2297" i="1"/>
  <c r="E2295" i="1"/>
  <c r="E2293" i="1"/>
  <c r="E2291" i="1"/>
  <c r="E2289" i="1"/>
  <c r="E2287" i="1"/>
  <c r="E2285" i="1"/>
  <c r="E2283" i="1"/>
  <c r="E2281" i="1"/>
  <c r="E2279" i="1"/>
  <c r="E2277" i="1"/>
  <c r="E2275" i="1"/>
  <c r="E2273" i="1"/>
  <c r="E2271" i="1"/>
  <c r="E2269" i="1"/>
  <c r="E2267" i="1"/>
  <c r="E2265" i="1"/>
  <c r="E2263" i="1"/>
  <c r="E2261" i="1"/>
  <c r="E2259" i="1"/>
  <c r="E2257" i="1"/>
  <c r="E2255" i="1"/>
  <c r="E2253" i="1"/>
  <c r="E2251" i="1"/>
  <c r="E2249" i="1"/>
  <c r="E2247" i="1"/>
  <c r="E2245" i="1"/>
  <c r="E2243" i="1"/>
  <c r="E2241" i="1"/>
  <c r="E2239" i="1"/>
  <c r="E2237" i="1"/>
  <c r="E2235" i="1"/>
  <c r="E2233" i="1"/>
  <c r="E2231" i="1"/>
  <c r="E2229" i="1"/>
  <c r="E2227" i="1"/>
  <c r="E2225" i="1"/>
  <c r="E2223" i="1"/>
  <c r="E2221" i="1"/>
  <c r="E2219" i="1"/>
  <c r="E2217" i="1"/>
  <c r="E2215" i="1"/>
  <c r="E2213" i="1"/>
  <c r="E2211" i="1"/>
  <c r="E2209" i="1"/>
  <c r="E2207" i="1"/>
  <c r="E2205" i="1"/>
  <c r="E2203" i="1"/>
  <c r="E2201" i="1"/>
  <c r="E2199" i="1"/>
  <c r="E2197" i="1"/>
  <c r="E2195" i="1"/>
  <c r="E2193" i="1"/>
  <c r="E2311" i="1"/>
  <c r="E2309" i="1"/>
  <c r="E2310" i="1"/>
  <c r="E2308" i="1"/>
  <c r="E2315" i="1"/>
  <c r="AA20" i="9"/>
  <c r="AB20" i="9" s="1"/>
  <c r="AF22" i="9"/>
  <c r="X22" i="9"/>
  <c r="W22" i="9" s="1"/>
  <c r="E2554" i="1"/>
  <c r="B2554" i="1"/>
  <c r="E2550" i="1"/>
  <c r="B2550" i="1"/>
  <c r="E2546" i="1"/>
  <c r="B2546" i="1"/>
  <c r="E2542" i="1"/>
  <c r="B2542" i="1"/>
  <c r="E2538" i="1"/>
  <c r="B2538" i="1"/>
  <c r="E2534" i="1"/>
  <c r="B2534" i="1"/>
  <c r="E2530" i="1"/>
  <c r="B2530" i="1"/>
  <c r="E2526" i="1"/>
  <c r="B2526" i="1"/>
  <c r="E2522" i="1"/>
  <c r="B2522" i="1"/>
  <c r="E2518" i="1"/>
  <c r="B2518" i="1"/>
  <c r="E2514" i="1"/>
  <c r="B2514" i="1"/>
  <c r="E2510" i="1"/>
  <c r="B2510" i="1"/>
  <c r="E2506" i="1"/>
  <c r="B2506" i="1"/>
  <c r="E2502" i="1"/>
  <c r="B2502" i="1"/>
  <c r="E2500" i="1"/>
  <c r="B2500" i="1"/>
  <c r="E2498" i="1"/>
  <c r="B2498" i="1"/>
  <c r="E2349" i="1"/>
  <c r="E2312" i="1"/>
  <c r="E2307" i="1"/>
  <c r="B2496" i="1"/>
  <c r="B2494" i="1"/>
  <c r="B2492" i="1"/>
  <c r="B2490" i="1"/>
  <c r="B2488" i="1"/>
  <c r="B2486" i="1"/>
  <c r="B2484" i="1"/>
  <c r="B2482" i="1"/>
  <c r="B2480" i="1"/>
  <c r="B2478" i="1"/>
  <c r="B2476" i="1"/>
  <c r="B2474" i="1"/>
  <c r="B2472" i="1"/>
  <c r="B2470" i="1"/>
  <c r="B2468" i="1"/>
  <c r="B2466" i="1"/>
  <c r="B2464" i="1"/>
  <c r="B2462" i="1"/>
  <c r="B2460" i="1"/>
  <c r="B2458" i="1"/>
  <c r="B2456" i="1"/>
  <c r="B2454" i="1"/>
  <c r="B2452" i="1"/>
  <c r="B2450" i="1"/>
  <c r="B2448" i="1"/>
  <c r="B2446" i="1"/>
  <c r="B2444" i="1"/>
  <c r="B2442" i="1"/>
  <c r="B2440" i="1"/>
  <c r="B2438" i="1"/>
  <c r="B2436" i="1"/>
  <c r="B2434" i="1"/>
  <c r="B2432" i="1"/>
  <c r="B2430" i="1"/>
  <c r="B2428" i="1"/>
  <c r="B2426" i="1"/>
  <c r="B2424" i="1"/>
  <c r="B2422" i="1"/>
  <c r="B2420" i="1"/>
  <c r="B2418" i="1"/>
  <c r="B2416" i="1"/>
  <c r="B2414" i="1"/>
  <c r="B2412" i="1"/>
  <c r="B2410" i="1"/>
  <c r="B2408" i="1"/>
  <c r="B2406" i="1"/>
  <c r="B2404" i="1"/>
  <c r="B2402" i="1"/>
  <c r="B2400" i="1"/>
  <c r="B2398" i="1"/>
  <c r="B2396" i="1"/>
  <c r="B2394" i="1"/>
  <c r="B2392" i="1"/>
  <c r="B2390" i="1"/>
  <c r="B2388" i="1"/>
  <c r="B2386" i="1"/>
  <c r="B2384" i="1"/>
  <c r="B2382" i="1"/>
  <c r="B2380" i="1"/>
  <c r="B2378" i="1"/>
  <c r="B2376" i="1"/>
  <c r="B2374" i="1"/>
  <c r="B2372" i="1"/>
  <c r="B2370" i="1"/>
  <c r="B2368" i="1"/>
  <c r="B2366" i="1"/>
  <c r="B2364" i="1"/>
  <c r="B2362" i="1"/>
  <c r="B2360" i="1"/>
  <c r="B2358" i="1"/>
  <c r="B2356" i="1"/>
  <c r="B2354" i="1"/>
  <c r="B2346" i="1"/>
  <c r="E2556" i="1"/>
  <c r="B2556" i="1"/>
  <c r="E2552" i="1"/>
  <c r="B2552" i="1"/>
  <c r="E2548" i="1"/>
  <c r="B2548" i="1"/>
  <c r="E2544" i="1"/>
  <c r="B2544" i="1"/>
  <c r="E2540" i="1"/>
  <c r="B2540" i="1"/>
  <c r="E2536" i="1"/>
  <c r="B2536" i="1"/>
  <c r="E2532" i="1"/>
  <c r="B2532" i="1"/>
  <c r="E2528" i="1"/>
  <c r="B2528" i="1"/>
  <c r="E2524" i="1"/>
  <c r="B2524" i="1"/>
  <c r="E2520" i="1"/>
  <c r="B2520" i="1"/>
  <c r="E2516" i="1"/>
  <c r="B2516" i="1"/>
  <c r="E2512" i="1"/>
  <c r="B2512" i="1"/>
  <c r="E2508" i="1"/>
  <c r="B2508" i="1"/>
  <c r="E2504" i="1"/>
  <c r="B2504" i="1"/>
  <c r="E2351" i="1"/>
  <c r="E2347" i="1"/>
  <c r="E2352" i="1"/>
  <c r="E2350" i="1"/>
  <c r="E2348" i="1"/>
  <c r="V24" i="9"/>
  <c r="V41" i="9"/>
  <c r="V38" i="9"/>
  <c r="V36" i="9"/>
  <c r="V34" i="9"/>
  <c r="V32" i="9"/>
  <c r="V30" i="9"/>
  <c r="V28" i="9"/>
  <c r="X41" i="9"/>
  <c r="W41" i="9" s="1"/>
  <c r="X38" i="9"/>
  <c r="W38" i="9" s="1"/>
  <c r="X36" i="9"/>
  <c r="W36" i="9" s="1"/>
  <c r="X34" i="9"/>
  <c r="W34" i="9" s="1"/>
  <c r="X32" i="9"/>
  <c r="W32" i="9" s="1"/>
  <c r="X30" i="9"/>
  <c r="W30" i="9" s="1"/>
  <c r="X28" i="9"/>
  <c r="W28" i="9" s="1"/>
  <c r="Z22" i="9"/>
  <c r="Z39" i="9"/>
  <c r="Z37" i="9"/>
  <c r="Z35" i="9"/>
  <c r="Z33" i="9"/>
  <c r="Z31" i="9"/>
  <c r="Z29" i="9"/>
  <c r="Z27" i="9"/>
  <c r="Z26" i="9"/>
  <c r="Z23" i="9"/>
  <c r="AC41" i="9"/>
  <c r="AC38" i="9"/>
  <c r="AC36" i="9"/>
  <c r="AC34" i="9"/>
  <c r="AC32" i="9"/>
  <c r="AC30" i="9"/>
  <c r="AC28" i="9"/>
  <c r="AC24" i="9"/>
  <c r="AD22" i="9"/>
  <c r="AD41" i="9"/>
  <c r="AD38" i="9"/>
  <c r="AD36" i="9"/>
  <c r="AD34" i="9"/>
  <c r="AD32" i="9"/>
  <c r="AD30" i="9"/>
  <c r="AD28" i="9"/>
  <c r="AD24" i="9"/>
  <c r="AE22" i="9"/>
  <c r="AE40" i="9"/>
  <c r="AE39" i="9"/>
  <c r="AE37" i="9"/>
  <c r="AE35" i="9"/>
  <c r="AE33" i="9"/>
  <c r="AE31" i="9"/>
  <c r="AE29" i="9"/>
  <c r="AE27" i="9"/>
  <c r="AE26" i="9"/>
  <c r="AE23" i="9"/>
  <c r="AF41" i="9"/>
  <c r="AF38" i="9"/>
  <c r="AF36" i="9"/>
  <c r="AF34" i="9"/>
  <c r="AF32" i="9"/>
  <c r="AF30" i="9"/>
  <c r="AF28" i="9"/>
  <c r="AF24" i="9"/>
  <c r="V22" i="9"/>
  <c r="V23" i="9"/>
  <c r="V40" i="9"/>
  <c r="V39" i="9"/>
  <c r="V37" i="9"/>
  <c r="V35" i="9"/>
  <c r="V33" i="9"/>
  <c r="V31" i="9"/>
  <c r="V29" i="9"/>
  <c r="V27" i="9"/>
  <c r="V26" i="9"/>
  <c r="X40" i="9"/>
  <c r="W40" i="9" s="1"/>
  <c r="X39" i="9"/>
  <c r="W39" i="9" s="1"/>
  <c r="X37" i="9"/>
  <c r="W37" i="9" s="1"/>
  <c r="X35" i="9"/>
  <c r="W35" i="9" s="1"/>
  <c r="X33" i="9"/>
  <c r="W33" i="9" s="1"/>
  <c r="X31" i="9"/>
  <c r="W31" i="9" s="1"/>
  <c r="X29" i="9"/>
  <c r="W29" i="9" s="1"/>
  <c r="X27" i="9"/>
  <c r="W27" i="9" s="1"/>
  <c r="X26" i="9"/>
  <c r="W26" i="9" s="1"/>
  <c r="Z38" i="9"/>
  <c r="Z36" i="9"/>
  <c r="Z34" i="9"/>
  <c r="Z32" i="9"/>
  <c r="Z30" i="9"/>
  <c r="Z28" i="9"/>
  <c r="Z24" i="9"/>
  <c r="AC22" i="9"/>
  <c r="AC40" i="9"/>
  <c r="AC39" i="9"/>
  <c r="AC37" i="9"/>
  <c r="AC35" i="9"/>
  <c r="AC33" i="9"/>
  <c r="AC31" i="9"/>
  <c r="AC29" i="9"/>
  <c r="AC27" i="9"/>
  <c r="AC26" i="9"/>
  <c r="AC23" i="9"/>
  <c r="AD40" i="9"/>
  <c r="AD39" i="9"/>
  <c r="AD37" i="9"/>
  <c r="AD35" i="9"/>
  <c r="AD33" i="9"/>
  <c r="AD31" i="9"/>
  <c r="AD29" i="9"/>
  <c r="AD27" i="9"/>
  <c r="AD26" i="9"/>
  <c r="AD23" i="9"/>
  <c r="AE41" i="9"/>
  <c r="AE38" i="9"/>
  <c r="AE36" i="9"/>
  <c r="AE34" i="9"/>
  <c r="AE32" i="9"/>
  <c r="AE30" i="9"/>
  <c r="AE28" i="9"/>
  <c r="AF23" i="9"/>
  <c r="X23" i="9"/>
  <c r="X24" i="9"/>
  <c r="V25" i="9"/>
  <c r="X25" i="9"/>
  <c r="Z25" i="9"/>
  <c r="AC25" i="9"/>
  <c r="AD25" i="9"/>
  <c r="AE25" i="9"/>
  <c r="AF25" i="9"/>
  <c r="A1" i="11"/>
  <c r="C1" i="11"/>
  <c r="M1" i="11"/>
  <c r="E2555" i="1"/>
  <c r="E2553" i="1"/>
  <c r="E2551" i="1"/>
  <c r="E2549" i="1"/>
  <c r="E2547" i="1"/>
  <c r="E2545" i="1"/>
  <c r="E2543" i="1"/>
  <c r="E2541" i="1"/>
  <c r="E2539" i="1"/>
  <c r="E2537" i="1"/>
  <c r="E2535" i="1"/>
  <c r="E2533" i="1"/>
  <c r="E2531" i="1"/>
  <c r="E2529" i="1"/>
  <c r="E2527" i="1"/>
  <c r="E2525" i="1"/>
  <c r="E2523" i="1"/>
  <c r="E2521" i="1"/>
  <c r="E2519" i="1"/>
  <c r="E2517" i="1"/>
  <c r="E2515" i="1"/>
  <c r="E2513" i="1"/>
  <c r="E2511" i="1"/>
  <c r="E2509" i="1"/>
  <c r="E2507" i="1"/>
  <c r="E2505" i="1"/>
  <c r="E2503" i="1"/>
  <c r="E2501" i="1"/>
  <c r="E2499" i="1"/>
  <c r="E2497" i="1"/>
  <c r="E2495" i="1"/>
  <c r="E2493" i="1"/>
  <c r="E2491" i="1"/>
  <c r="E2489" i="1"/>
  <c r="E2487" i="1"/>
  <c r="E2485" i="1"/>
  <c r="E2483" i="1"/>
  <c r="E2481" i="1"/>
  <c r="E2479" i="1"/>
  <c r="E2477" i="1"/>
  <c r="E2475" i="1"/>
  <c r="E2473" i="1"/>
  <c r="E2471" i="1"/>
  <c r="E2469" i="1"/>
  <c r="E2467" i="1"/>
  <c r="E2465" i="1"/>
  <c r="E2463" i="1"/>
  <c r="E2461" i="1"/>
  <c r="E2459" i="1"/>
  <c r="E2457" i="1"/>
  <c r="E2455" i="1"/>
  <c r="E2453" i="1"/>
  <c r="E2451" i="1"/>
  <c r="E2449" i="1"/>
  <c r="E2447" i="1"/>
  <c r="E2445" i="1"/>
  <c r="E2443" i="1"/>
  <c r="E2441" i="1"/>
  <c r="E2439" i="1"/>
  <c r="E2437" i="1"/>
  <c r="E2435" i="1"/>
  <c r="E2433" i="1"/>
  <c r="E2431" i="1"/>
  <c r="E2429" i="1"/>
  <c r="E2427" i="1"/>
  <c r="E2425" i="1"/>
  <c r="E2423" i="1"/>
  <c r="E2421" i="1"/>
  <c r="E2419" i="1"/>
  <c r="E2417" i="1"/>
  <c r="E2415" i="1"/>
  <c r="E2413" i="1"/>
  <c r="E2411" i="1"/>
  <c r="E2409" i="1"/>
  <c r="E2407" i="1"/>
  <c r="E2405" i="1"/>
  <c r="E2403" i="1"/>
  <c r="E2401" i="1"/>
  <c r="E2399" i="1"/>
  <c r="E2397" i="1"/>
  <c r="E2395" i="1"/>
  <c r="E2393" i="1"/>
  <c r="E2391" i="1"/>
  <c r="E2389" i="1"/>
  <c r="E2387" i="1"/>
  <c r="E2385" i="1"/>
  <c r="E2383" i="1"/>
  <c r="E2381" i="1"/>
  <c r="E2379" i="1"/>
  <c r="E2377" i="1"/>
  <c r="E2375" i="1"/>
  <c r="E2373" i="1"/>
  <c r="E2371" i="1"/>
  <c r="E2369" i="1"/>
  <c r="E2367" i="1"/>
  <c r="E2365" i="1"/>
  <c r="E2363" i="1"/>
  <c r="E2361" i="1"/>
  <c r="E2359" i="1"/>
  <c r="E2357" i="1"/>
  <c r="E2355" i="1"/>
  <c r="E2353" i="1"/>
  <c r="E2" i="1"/>
  <c r="C3" i="1"/>
  <c r="B3" i="1" s="1"/>
  <c r="A3" i="1"/>
  <c r="E10" i="32" l="1"/>
  <c r="F10" i="32" s="1"/>
  <c r="E9" i="32"/>
  <c r="F9" i="32" s="1"/>
  <c r="E8" i="32"/>
  <c r="F8" i="32" s="1"/>
  <c r="E7" i="32"/>
  <c r="F7" i="32" s="1"/>
  <c r="E6" i="32"/>
  <c r="F6" i="32" s="1"/>
  <c r="E5" i="32"/>
  <c r="F5" i="32" s="1"/>
  <c r="E4" i="32"/>
  <c r="F4" i="32" s="1"/>
  <c r="E3" i="32"/>
  <c r="F3" i="32" s="1"/>
  <c r="H3" i="32" s="1" a="1"/>
  <c r="H3" i="32" s="1"/>
  <c r="A10" i="31"/>
  <c r="B10" i="31" s="1"/>
  <c r="N10" i="31" s="1" a="1"/>
  <c r="N10" i="31" s="1"/>
  <c r="A9" i="31"/>
  <c r="B9" i="31" s="1"/>
  <c r="N9" i="31" s="1" a="1"/>
  <c r="N9" i="31" s="1"/>
  <c r="A8" i="31"/>
  <c r="B8" i="31" s="1"/>
  <c r="N8" i="31" s="1" a="1"/>
  <c r="N8" i="31" s="1"/>
  <c r="A7" i="31"/>
  <c r="B7" i="31" s="1"/>
  <c r="N7" i="31" s="1" a="1"/>
  <c r="N7" i="31" s="1"/>
  <c r="A6" i="31"/>
  <c r="B6" i="31" s="1"/>
  <c r="N6" i="31" s="1" a="1"/>
  <c r="N6" i="31" s="1"/>
  <c r="A5" i="31"/>
  <c r="B5" i="31" s="1"/>
  <c r="N5" i="31" s="1" a="1"/>
  <c r="N5" i="31" s="1"/>
  <c r="A4" i="31"/>
  <c r="B4" i="31" s="1"/>
  <c r="N4" i="31" s="1" a="1"/>
  <c r="N4" i="31" s="1"/>
  <c r="A3" i="31"/>
  <c r="B3" i="31" s="1"/>
  <c r="N3" i="31" s="1" a="1"/>
  <c r="N3" i="31" s="1"/>
  <c r="AH43" i="9"/>
  <c r="AA23" i="9"/>
  <c r="AB23" i="9" s="1"/>
  <c r="AA28" i="9"/>
  <c r="AB28" i="9" s="1"/>
  <c r="AA32" i="9"/>
  <c r="AB32" i="9" s="1"/>
  <c r="AA36" i="9"/>
  <c r="AB36" i="9" s="1"/>
  <c r="AA41" i="9"/>
  <c r="AB41" i="9" s="1"/>
  <c r="AA30" i="9"/>
  <c r="AB30" i="9" s="1"/>
  <c r="AA34" i="9"/>
  <c r="AB34" i="9" s="1"/>
  <c r="AA38" i="9"/>
  <c r="AB38" i="9" s="1"/>
  <c r="AA40" i="9"/>
  <c r="AB40" i="9" s="1"/>
  <c r="AA39" i="9"/>
  <c r="AB39" i="9" s="1"/>
  <c r="AA37" i="9"/>
  <c r="AB37" i="9" s="1"/>
  <c r="AA35" i="9"/>
  <c r="AB35" i="9" s="1"/>
  <c r="AA33" i="9"/>
  <c r="AB33" i="9" s="1"/>
  <c r="AA31" i="9"/>
  <c r="AB31" i="9" s="1"/>
  <c r="AA29" i="9"/>
  <c r="AB29" i="9" s="1"/>
  <c r="AA27" i="9"/>
  <c r="AB27" i="9" s="1"/>
  <c r="AA26" i="9"/>
  <c r="AB26" i="9" s="1"/>
  <c r="AA25" i="9"/>
  <c r="AB25" i="9" s="1"/>
  <c r="AA24" i="9"/>
  <c r="AB24" i="9" s="1"/>
  <c r="AA22" i="9"/>
  <c r="AB22" i="9" s="1"/>
  <c r="W25" i="9"/>
  <c r="W24" i="9"/>
  <c r="W23" i="9"/>
  <c r="E3" i="1"/>
  <c r="C4" i="1"/>
  <c r="B4" i="1" s="1"/>
  <c r="A4" i="1"/>
  <c r="D4" i="1"/>
  <c r="G4" i="32" l="1" a="1"/>
  <c r="G4" i="32" s="1"/>
  <c r="H4" i="32" a="1"/>
  <c r="H4" i="32" s="1"/>
  <c r="G6" i="32" a="1"/>
  <c r="G6" i="32" s="1"/>
  <c r="H6" i="32" a="1"/>
  <c r="H6" i="32" s="1"/>
  <c r="G8" i="32" a="1"/>
  <c r="G8" i="32" s="1"/>
  <c r="H8" i="32" a="1"/>
  <c r="H8" i="32" s="1"/>
  <c r="G10" i="32" a="1"/>
  <c r="G10" i="32" s="1"/>
  <c r="H10" i="32" a="1"/>
  <c r="H10" i="32" s="1"/>
  <c r="G5" i="32" a="1"/>
  <c r="G5" i="32" s="1"/>
  <c r="H5" i="32" a="1"/>
  <c r="H5" i="32" s="1"/>
  <c r="G7" i="32" a="1"/>
  <c r="G7" i="32" s="1"/>
  <c r="H7" i="32" a="1"/>
  <c r="H7" i="32" s="1"/>
  <c r="G9" i="32" a="1"/>
  <c r="G9" i="32" s="1"/>
  <c r="H9" i="32" a="1"/>
  <c r="H9" i="32" s="1"/>
  <c r="G3" i="32" a="1"/>
  <c r="G3" i="32" s="1"/>
  <c r="L4" i="31" a="1"/>
  <c r="L4" i="31" s="1"/>
  <c r="M4" i="31" a="1"/>
  <c r="M4" i="31" s="1"/>
  <c r="L6" i="31" a="1"/>
  <c r="L6" i="31" s="1"/>
  <c r="M6" i="31" a="1"/>
  <c r="M6" i="31" s="1"/>
  <c r="L8" i="31" a="1"/>
  <c r="L8" i="31" s="1"/>
  <c r="M8" i="31" a="1"/>
  <c r="M8" i="31" s="1"/>
  <c r="L9" i="31" a="1"/>
  <c r="L9" i="31" s="1"/>
  <c r="M9" i="31" a="1"/>
  <c r="M9" i="31" s="1"/>
  <c r="L5" i="31" a="1"/>
  <c r="L5" i="31" s="1"/>
  <c r="M5" i="31" a="1"/>
  <c r="M5" i="31" s="1"/>
  <c r="L7" i="31" a="1"/>
  <c r="L7" i="31" s="1"/>
  <c r="M7" i="31" a="1"/>
  <c r="M7" i="31" s="1"/>
  <c r="L10" i="31" a="1"/>
  <c r="L10" i="31" s="1"/>
  <c r="M10" i="31" a="1"/>
  <c r="M10" i="31" s="1"/>
  <c r="L3" i="31" a="1"/>
  <c r="L3" i="31" s="1"/>
  <c r="M3" i="31" a="1"/>
  <c r="M3" i="31" s="1"/>
  <c r="J4" i="31" a="1"/>
  <c r="J4" i="31" s="1"/>
  <c r="K4" i="31" a="1"/>
  <c r="K4" i="31" s="1"/>
  <c r="J6" i="31" a="1"/>
  <c r="J6" i="31" s="1"/>
  <c r="K6" i="31" a="1"/>
  <c r="K6" i="31" s="1"/>
  <c r="J8" i="31" a="1"/>
  <c r="J8" i="31" s="1"/>
  <c r="K8" i="31" a="1"/>
  <c r="K8" i="31" s="1"/>
  <c r="J9" i="31" a="1"/>
  <c r="J9" i="31" s="1"/>
  <c r="K9" i="31" a="1"/>
  <c r="K9" i="31" s="1"/>
  <c r="J5" i="31" a="1"/>
  <c r="J5" i="31" s="1"/>
  <c r="K5" i="31" a="1"/>
  <c r="K5" i="31" s="1"/>
  <c r="J7" i="31" a="1"/>
  <c r="J7" i="31" s="1"/>
  <c r="K7" i="31" a="1"/>
  <c r="K7" i="31" s="1"/>
  <c r="J10" i="31" a="1"/>
  <c r="J10" i="31" s="1"/>
  <c r="K10" i="31" a="1"/>
  <c r="K10" i="31" s="1"/>
  <c r="J3" i="31" a="1"/>
  <c r="J3" i="31" s="1"/>
  <c r="K3" i="31" a="1"/>
  <c r="K3" i="31" s="1"/>
  <c r="H4" i="31" a="1"/>
  <c r="H4" i="31" s="1"/>
  <c r="I4" i="31" a="1"/>
  <c r="I4" i="31" s="1"/>
  <c r="H6" i="31" a="1"/>
  <c r="H6" i="31" s="1"/>
  <c r="I6" i="31" a="1"/>
  <c r="I6" i="31" s="1"/>
  <c r="H8" i="31" a="1"/>
  <c r="H8" i="31" s="1"/>
  <c r="I8" i="31" a="1"/>
  <c r="I8" i="31" s="1"/>
  <c r="H9" i="31" a="1"/>
  <c r="H9" i="31" s="1"/>
  <c r="I9" i="31" a="1"/>
  <c r="I9" i="31" s="1"/>
  <c r="H5" i="31" a="1"/>
  <c r="H5" i="31" s="1"/>
  <c r="I5" i="31" a="1"/>
  <c r="I5" i="31" s="1"/>
  <c r="H7" i="31" a="1"/>
  <c r="H7" i="31" s="1"/>
  <c r="I7" i="31" a="1"/>
  <c r="I7" i="31" s="1"/>
  <c r="H10" i="31" a="1"/>
  <c r="H10" i="31" s="1"/>
  <c r="I10" i="31" a="1"/>
  <c r="I10" i="31" s="1"/>
  <c r="H3" i="31" a="1"/>
  <c r="H3" i="31" s="1"/>
  <c r="I3" i="31" a="1"/>
  <c r="I3" i="31" s="1"/>
  <c r="F4" i="31" a="1"/>
  <c r="F4" i="31" s="1"/>
  <c r="G4" i="31" a="1"/>
  <c r="G4" i="31" s="1"/>
  <c r="F6" i="31" a="1"/>
  <c r="F6" i="31" s="1"/>
  <c r="G6" i="31" a="1"/>
  <c r="G6" i="31" s="1"/>
  <c r="F8" i="31" a="1"/>
  <c r="F8" i="31" s="1"/>
  <c r="G8" i="31" a="1"/>
  <c r="G8" i="31" s="1"/>
  <c r="F9" i="31" a="1"/>
  <c r="F9" i="31" s="1"/>
  <c r="G9" i="31" a="1"/>
  <c r="G9" i="31" s="1"/>
  <c r="F5" i="31" a="1"/>
  <c r="F5" i="31" s="1"/>
  <c r="G5" i="31" a="1"/>
  <c r="G5" i="31" s="1"/>
  <c r="F7" i="31" a="1"/>
  <c r="F7" i="31" s="1"/>
  <c r="G7" i="31" a="1"/>
  <c r="G7" i="31" s="1"/>
  <c r="F10" i="31" a="1"/>
  <c r="F10" i="31" s="1"/>
  <c r="G10" i="31" a="1"/>
  <c r="G10" i="31" s="1"/>
  <c r="F3" i="31" a="1"/>
  <c r="F3" i="31" s="1"/>
  <c r="G3" i="31" a="1"/>
  <c r="G3" i="31" s="1"/>
  <c r="D4" i="31" a="1"/>
  <c r="D4" i="31" s="1"/>
  <c r="E4" i="31" a="1"/>
  <c r="E4" i="31" s="1"/>
  <c r="D6" i="31" a="1"/>
  <c r="D6" i="31" s="1"/>
  <c r="E6" i="31" a="1"/>
  <c r="E6" i="31" s="1"/>
  <c r="D8" i="31" a="1"/>
  <c r="D8" i="31" s="1"/>
  <c r="E8" i="31" a="1"/>
  <c r="E8" i="31" s="1"/>
  <c r="D9" i="31" a="1"/>
  <c r="D9" i="31" s="1"/>
  <c r="E9" i="31" a="1"/>
  <c r="E9" i="31" s="1"/>
  <c r="D5" i="31" a="1"/>
  <c r="D5" i="31" s="1"/>
  <c r="E5" i="31" a="1"/>
  <c r="E5" i="31" s="1"/>
  <c r="D7" i="31" a="1"/>
  <c r="D7" i="31" s="1"/>
  <c r="E7" i="31" a="1"/>
  <c r="E7" i="31" s="1"/>
  <c r="D10" i="31" a="1"/>
  <c r="D10" i="31" s="1"/>
  <c r="E10" i="31" a="1"/>
  <c r="E10" i="31" s="1"/>
  <c r="D3" i="31" a="1"/>
  <c r="D3" i="31" s="1"/>
  <c r="E3" i="31" a="1"/>
  <c r="E3" i="31" s="1"/>
  <c r="C3" i="31" a="1"/>
  <c r="C3" i="31" s="1"/>
  <c r="B19" i="31"/>
  <c r="C4" i="31" a="1"/>
  <c r="C4" i="31" s="1"/>
  <c r="B21" i="31"/>
  <c r="C6" i="31" a="1"/>
  <c r="C6" i="31" s="1"/>
  <c r="B23" i="31"/>
  <c r="C8" i="31" a="1"/>
  <c r="C8" i="31" s="1"/>
  <c r="B24" i="31"/>
  <c r="C9" i="31" a="1"/>
  <c r="C9" i="31" s="1"/>
  <c r="B20" i="31"/>
  <c r="C5" i="31" a="1"/>
  <c r="C5" i="31" s="1"/>
  <c r="B22" i="31"/>
  <c r="C7" i="31" a="1"/>
  <c r="C7" i="31" s="1"/>
  <c r="B25" i="31"/>
  <c r="C10" i="31" a="1"/>
  <c r="C10" i="31" s="1"/>
  <c r="Q3" i="31"/>
  <c r="AC3" i="31" s="1" a="1"/>
  <c r="AC3" i="31" s="1"/>
  <c r="B18" i="31"/>
  <c r="Q4" i="31"/>
  <c r="Q6" i="31"/>
  <c r="Q8" i="31"/>
  <c r="Q9" i="31"/>
  <c r="Q5" i="31"/>
  <c r="Q7" i="31"/>
  <c r="Q10" i="31"/>
  <c r="AH44" i="9"/>
  <c r="AH45" i="9" s="1"/>
  <c r="C5" i="1"/>
  <c r="B5" i="1" s="1"/>
  <c r="A5" i="1"/>
  <c r="D5" i="1"/>
  <c r="E4" i="1"/>
  <c r="F17" i="31" l="1"/>
  <c r="AB7" i="31" a="1"/>
  <c r="AB7" i="31" s="1"/>
  <c r="AC7" i="31" a="1"/>
  <c r="AC7" i="31" s="1"/>
  <c r="AB9" i="31" a="1"/>
  <c r="AB9" i="31" s="1"/>
  <c r="AC9" i="31" a="1"/>
  <c r="AC9" i="31" s="1"/>
  <c r="AB6" i="31" a="1"/>
  <c r="AB6" i="31" s="1"/>
  <c r="AC6" i="31" a="1"/>
  <c r="AC6" i="31" s="1"/>
  <c r="AB10" i="31" a="1"/>
  <c r="AB10" i="31" s="1"/>
  <c r="AC10" i="31" a="1"/>
  <c r="AC10" i="31" s="1"/>
  <c r="AB5" i="31" a="1"/>
  <c r="AB5" i="31" s="1"/>
  <c r="AC5" i="31" a="1"/>
  <c r="AC5" i="31" s="1"/>
  <c r="AB8" i="31" a="1"/>
  <c r="AB8" i="31" s="1"/>
  <c r="AC8" i="31" a="1"/>
  <c r="AC8" i="31" s="1"/>
  <c r="AB4" i="31" a="1"/>
  <c r="AB4" i="31" s="1"/>
  <c r="AC4" i="31" a="1"/>
  <c r="AC4" i="31" s="1"/>
  <c r="Z7" i="31" a="1"/>
  <c r="Z7" i="31" s="1"/>
  <c r="AA7" i="31" a="1"/>
  <c r="AA7" i="31" s="1"/>
  <c r="Z9" i="31" a="1"/>
  <c r="Z9" i="31" s="1"/>
  <c r="AA9" i="31" a="1"/>
  <c r="AA9" i="31" s="1"/>
  <c r="Z6" i="31" a="1"/>
  <c r="Z6" i="31" s="1"/>
  <c r="AA6" i="31" a="1"/>
  <c r="AA6" i="31" s="1"/>
  <c r="Z10" i="31" a="1"/>
  <c r="Z10" i="31" s="1"/>
  <c r="AA10" i="31" a="1"/>
  <c r="AA10" i="31" s="1"/>
  <c r="Z5" i="31" a="1"/>
  <c r="Z5" i="31" s="1"/>
  <c r="AA5" i="31" a="1"/>
  <c r="AA5" i="31" s="1"/>
  <c r="Z8" i="31" a="1"/>
  <c r="Z8" i="31" s="1"/>
  <c r="AA8" i="31" a="1"/>
  <c r="AA8" i="31" s="1"/>
  <c r="Z4" i="31" a="1"/>
  <c r="Z4" i="31" s="1"/>
  <c r="AA4" i="31" a="1"/>
  <c r="AA4" i="31" s="1"/>
  <c r="X7" i="31" a="1"/>
  <c r="X7" i="31" s="1"/>
  <c r="Y7" i="31" a="1"/>
  <c r="Y7" i="31" s="1"/>
  <c r="X9" i="31" a="1"/>
  <c r="X9" i="31" s="1"/>
  <c r="Y9" i="31" a="1"/>
  <c r="Y9" i="31" s="1"/>
  <c r="X6" i="31" a="1"/>
  <c r="X6" i="31" s="1"/>
  <c r="Y6" i="31" a="1"/>
  <c r="Y6" i="31" s="1"/>
  <c r="X10" i="31" a="1"/>
  <c r="X10" i="31" s="1"/>
  <c r="Y10" i="31" a="1"/>
  <c r="Y10" i="31" s="1"/>
  <c r="X5" i="31" a="1"/>
  <c r="X5" i="31" s="1"/>
  <c r="Y5" i="31" a="1"/>
  <c r="Y5" i="31" s="1"/>
  <c r="X8" i="31" a="1"/>
  <c r="X8" i="31" s="1"/>
  <c r="Y8" i="31" a="1"/>
  <c r="Y8" i="31" s="1"/>
  <c r="X4" i="31" a="1"/>
  <c r="X4" i="31" s="1"/>
  <c r="Y4" i="31" a="1"/>
  <c r="Y4" i="31" s="1"/>
  <c r="W7" i="31" a="1"/>
  <c r="W7" i="31" s="1"/>
  <c r="W9" i="31" a="1"/>
  <c r="W9" i="31" s="1"/>
  <c r="W6" i="31" a="1"/>
  <c r="W6" i="31" s="1"/>
  <c r="W10" i="31" a="1"/>
  <c r="W10" i="31" s="1"/>
  <c r="W5" i="31" a="1"/>
  <c r="W5" i="31" s="1"/>
  <c r="W8" i="31" a="1"/>
  <c r="W8" i="31" s="1"/>
  <c r="W4" i="31" a="1"/>
  <c r="W4" i="31" s="1"/>
  <c r="U7" i="31" a="1"/>
  <c r="U7" i="31" s="1"/>
  <c r="V7" i="31" a="1"/>
  <c r="V7" i="31" s="1"/>
  <c r="U9" i="31" a="1"/>
  <c r="U9" i="31" s="1"/>
  <c r="V9" i="31" a="1"/>
  <c r="V9" i="31" s="1"/>
  <c r="U6" i="31" a="1"/>
  <c r="U6" i="31" s="1"/>
  <c r="V6" i="31" a="1"/>
  <c r="V6" i="31" s="1"/>
  <c r="U10" i="31" a="1"/>
  <c r="U10" i="31" s="1"/>
  <c r="V10" i="31" a="1"/>
  <c r="V10" i="31" s="1"/>
  <c r="U5" i="31" a="1"/>
  <c r="U5" i="31" s="1"/>
  <c r="V5" i="31" a="1"/>
  <c r="V5" i="31" s="1"/>
  <c r="U8" i="31" a="1"/>
  <c r="U8" i="31" s="1"/>
  <c r="V8" i="31" a="1"/>
  <c r="V8" i="31" s="1"/>
  <c r="U4" i="31" a="1"/>
  <c r="U4" i="31" s="1"/>
  <c r="V4" i="31" a="1"/>
  <c r="V4" i="31" s="1"/>
  <c r="S7" i="31" a="1"/>
  <c r="S7" i="31" s="1"/>
  <c r="T7" i="31" a="1"/>
  <c r="T7" i="31" s="1"/>
  <c r="S9" i="31" a="1"/>
  <c r="S9" i="31" s="1"/>
  <c r="T9" i="31" a="1"/>
  <c r="T9" i="31" s="1"/>
  <c r="S6" i="31" a="1"/>
  <c r="S6" i="31" s="1"/>
  <c r="T6" i="31" a="1"/>
  <c r="T6" i="31" s="1"/>
  <c r="S10" i="31" a="1"/>
  <c r="S10" i="31" s="1"/>
  <c r="T10" i="31" a="1"/>
  <c r="T10" i="31" s="1"/>
  <c r="S5" i="31" a="1"/>
  <c r="S5" i="31" s="1"/>
  <c r="T5" i="31" a="1"/>
  <c r="T5" i="31" s="1"/>
  <c r="S8" i="31" a="1"/>
  <c r="S8" i="31" s="1"/>
  <c r="T8" i="31" a="1"/>
  <c r="T8" i="31" s="1"/>
  <c r="S4" i="31" a="1"/>
  <c r="S4" i="31" s="1"/>
  <c r="T4" i="31" a="1"/>
  <c r="T4" i="31" s="1"/>
  <c r="AA3" i="31" a="1"/>
  <c r="AA3" i="31" s="1"/>
  <c r="AB3" i="31" a="1"/>
  <c r="AB3" i="31" s="1"/>
  <c r="AB17" i="31" s="1"/>
  <c r="AB26" i="31" s="1"/>
  <c r="Y3" i="31" a="1"/>
  <c r="Y3" i="31" s="1"/>
  <c r="Z3" i="31" a="1"/>
  <c r="Z3" i="31" s="1"/>
  <c r="Z17" i="31" s="1"/>
  <c r="Z26" i="31" s="1"/>
  <c r="X3" i="31" a="1"/>
  <c r="X3" i="31" s="1"/>
  <c r="W3" i="31" a="1"/>
  <c r="W3" i="31" s="1"/>
  <c r="U3" i="31" a="1"/>
  <c r="U3" i="31" s="1"/>
  <c r="V3" i="31" a="1"/>
  <c r="V3" i="31" s="1"/>
  <c r="S3" i="31" a="1"/>
  <c r="S3" i="31" s="1"/>
  <c r="T3" i="31" a="1"/>
  <c r="T3" i="31" s="1"/>
  <c r="Q25" i="31"/>
  <c r="R10" i="31" a="1"/>
  <c r="R10" i="31" s="1"/>
  <c r="Q20" i="31"/>
  <c r="R5" i="31" a="1"/>
  <c r="R5" i="31" s="1"/>
  <c r="Q23" i="31"/>
  <c r="R8" i="31" a="1"/>
  <c r="R8" i="31" s="1"/>
  <c r="Q19" i="31"/>
  <c r="R4" i="31" a="1"/>
  <c r="R4" i="31" s="1"/>
  <c r="Q22" i="31"/>
  <c r="R7" i="31" a="1"/>
  <c r="R7" i="31" s="1"/>
  <c r="Q24" i="31"/>
  <c r="R9" i="31" a="1"/>
  <c r="R9" i="31" s="1"/>
  <c r="Q21" i="31"/>
  <c r="R6" i="31" a="1"/>
  <c r="R6" i="31" s="1"/>
  <c r="Q18" i="31"/>
  <c r="R3" i="31" a="1"/>
  <c r="R3" i="31" s="1"/>
  <c r="F20" i="31"/>
  <c r="F22" i="31"/>
  <c r="F24" i="31"/>
  <c r="F19" i="31"/>
  <c r="F21" i="31"/>
  <c r="F23" i="31"/>
  <c r="F25" i="31"/>
  <c r="F18" i="31"/>
  <c r="E17" i="31"/>
  <c r="C17" i="31"/>
  <c r="J17" i="31"/>
  <c r="N17" i="31"/>
  <c r="I17" i="31"/>
  <c r="M17" i="31"/>
  <c r="G17" i="31"/>
  <c r="K17" i="31"/>
  <c r="D17" i="31"/>
  <c r="H17" i="31"/>
  <c r="L17" i="31"/>
  <c r="AH46" i="9"/>
  <c r="AH47" i="9" s="1"/>
  <c r="AH48" i="9" s="1"/>
  <c r="AH49" i="9" s="1"/>
  <c r="AH50" i="9" s="1"/>
  <c r="AH51" i="9" s="1"/>
  <c r="AH52" i="9" s="1"/>
  <c r="AH53" i="9" s="1"/>
  <c r="AH54" i="9" s="1"/>
  <c r="AH55" i="9" s="1"/>
  <c r="AH56" i="9" s="1"/>
  <c r="AH57" i="9" s="1"/>
  <c r="AH58" i="9" s="1"/>
  <c r="AH59" i="9" s="1"/>
  <c r="AH60" i="9" s="1"/>
  <c r="AH61" i="9" s="1"/>
  <c r="AH62" i="9" s="1"/>
  <c r="AH63" i="9" s="1"/>
  <c r="AH64" i="9" s="1"/>
  <c r="AH65" i="9" s="1"/>
  <c r="AH66" i="9" s="1"/>
  <c r="AH67" i="9" s="1"/>
  <c r="AH68" i="9" s="1"/>
  <c r="AH69" i="9" s="1"/>
  <c r="AH70" i="9" s="1"/>
  <c r="AH71" i="9" s="1"/>
  <c r="AH72" i="9" s="1"/>
  <c r="AH73" i="9" s="1"/>
  <c r="AH74" i="9" s="1"/>
  <c r="AH75" i="9" s="1"/>
  <c r="AH76" i="9" s="1"/>
  <c r="AH77" i="9" s="1"/>
  <c r="AH78" i="9" s="1"/>
  <c r="AH79" i="9" s="1"/>
  <c r="AH80" i="9" s="1"/>
  <c r="AH81" i="9" s="1"/>
  <c r="AH82" i="9" s="1"/>
  <c r="AH83" i="9" s="1"/>
  <c r="AH84" i="9" s="1"/>
  <c r="AH85" i="9" s="1"/>
  <c r="AH86" i="9" s="1"/>
  <c r="AH87" i="9" s="1"/>
  <c r="AH88" i="9" s="1"/>
  <c r="AH89" i="9" s="1"/>
  <c r="C6" i="1"/>
  <c r="B6" i="1" s="1"/>
  <c r="A6" i="1"/>
  <c r="D6" i="1"/>
  <c r="E5" i="1"/>
  <c r="T17" i="31" l="1"/>
  <c r="T19" i="31" s="1"/>
  <c r="X17" i="31"/>
  <c r="X26" i="31" s="1"/>
  <c r="L34" i="22" s="1"/>
  <c r="V17" i="31"/>
  <c r="V25" i="31" s="1"/>
  <c r="S17" i="31"/>
  <c r="S18" i="31" s="1"/>
  <c r="R17" i="31"/>
  <c r="R22" i="31" s="1"/>
  <c r="AB18" i="31"/>
  <c r="AB20" i="31"/>
  <c r="AB22" i="31"/>
  <c r="AB24" i="31"/>
  <c r="AB19" i="31"/>
  <c r="AB21" i="31"/>
  <c r="AB23" i="31"/>
  <c r="AB25" i="31"/>
  <c r="Z18" i="31"/>
  <c r="Z20" i="31"/>
  <c r="Z22" i="31"/>
  <c r="Z24" i="31"/>
  <c r="Z19" i="31"/>
  <c r="Z21" i="31"/>
  <c r="Z23" i="31"/>
  <c r="Z25" i="31"/>
  <c r="X18" i="31"/>
  <c r="X20" i="31"/>
  <c r="X22" i="31"/>
  <c r="X24" i="31"/>
  <c r="X19" i="31"/>
  <c r="X21" i="31"/>
  <c r="X23" i="31"/>
  <c r="X25" i="31"/>
  <c r="V18" i="31"/>
  <c r="V20" i="31"/>
  <c r="V22" i="31"/>
  <c r="T18" i="31"/>
  <c r="AC17" i="31"/>
  <c r="AC26" i="31" s="1"/>
  <c r="L39" i="22" s="1"/>
  <c r="AA17" i="31"/>
  <c r="AA26" i="31" s="1"/>
  <c r="L37" i="22" s="1"/>
  <c r="Y17" i="31"/>
  <c r="Y26" i="31" s="1"/>
  <c r="L35" i="22" s="1"/>
  <c r="W17" i="31"/>
  <c r="W26" i="31" s="1"/>
  <c r="L33" i="22" s="1"/>
  <c r="U17" i="31"/>
  <c r="N18" i="31"/>
  <c r="N20" i="31"/>
  <c r="N22" i="31"/>
  <c r="N24" i="31"/>
  <c r="N19" i="31"/>
  <c r="N21" i="31"/>
  <c r="N23" i="31"/>
  <c r="N25" i="31"/>
  <c r="M20" i="31"/>
  <c r="M22" i="31"/>
  <c r="M24" i="31"/>
  <c r="M19" i="31"/>
  <c r="M21" i="31"/>
  <c r="M23" i="31"/>
  <c r="M25" i="31"/>
  <c r="M18" i="31"/>
  <c r="L20" i="31"/>
  <c r="L22" i="31"/>
  <c r="L24" i="31"/>
  <c r="L19" i="31"/>
  <c r="L21" i="31"/>
  <c r="L23" i="31"/>
  <c r="L25" i="31"/>
  <c r="L18" i="31"/>
  <c r="K18" i="31"/>
  <c r="K20" i="31"/>
  <c r="K22" i="31"/>
  <c r="K24" i="31"/>
  <c r="K19" i="31"/>
  <c r="K21" i="31"/>
  <c r="K23" i="31"/>
  <c r="K25" i="31"/>
  <c r="J18" i="31"/>
  <c r="J20" i="31"/>
  <c r="J22" i="31"/>
  <c r="J24" i="31"/>
  <c r="J19" i="31"/>
  <c r="J21" i="31"/>
  <c r="J23" i="31"/>
  <c r="J25" i="31"/>
  <c r="I18" i="31"/>
  <c r="I20" i="31"/>
  <c r="I22" i="31"/>
  <c r="I24" i="31"/>
  <c r="I19" i="31"/>
  <c r="I21" i="31"/>
  <c r="I23" i="31"/>
  <c r="I25" i="31"/>
  <c r="H18" i="31"/>
  <c r="H20" i="31"/>
  <c r="H22" i="31"/>
  <c r="H24" i="31"/>
  <c r="H19" i="31"/>
  <c r="H21" i="31"/>
  <c r="H23" i="31"/>
  <c r="H25" i="31"/>
  <c r="C19" i="31" a="1"/>
  <c r="C19" i="31" s="1"/>
  <c r="C20" i="31" a="1"/>
  <c r="C20" i="31" s="1"/>
  <c r="C21" i="31" a="1"/>
  <c r="C21" i="31" s="1"/>
  <c r="C22" i="31" a="1"/>
  <c r="C22" i="31" s="1"/>
  <c r="C23" i="31" a="1"/>
  <c r="C23" i="31" s="1"/>
  <c r="C24" i="31" a="1"/>
  <c r="C24" i="31" s="1"/>
  <c r="C25" i="31" a="1"/>
  <c r="C25" i="31" s="1"/>
  <c r="D20" i="31"/>
  <c r="D22" i="31"/>
  <c r="D24" i="31"/>
  <c r="D19" i="31"/>
  <c r="D21" i="31"/>
  <c r="D23" i="31"/>
  <c r="D25" i="31"/>
  <c r="E20" i="31"/>
  <c r="E22" i="31"/>
  <c r="E24" i="31"/>
  <c r="E19" i="31"/>
  <c r="E21" i="31"/>
  <c r="E23" i="31"/>
  <c r="E25" i="31"/>
  <c r="G18" i="31"/>
  <c r="G20" i="31"/>
  <c r="G22" i="31"/>
  <c r="G24" i="31"/>
  <c r="G19" i="31"/>
  <c r="G21" i="31"/>
  <c r="G23" i="31"/>
  <c r="G25" i="31"/>
  <c r="E18" i="31"/>
  <c r="D18" i="31"/>
  <c r="C18" i="31" a="1"/>
  <c r="C18" i="31" s="1"/>
  <c r="F26" i="31"/>
  <c r="L36" i="22"/>
  <c r="L38" i="22"/>
  <c r="C7" i="1"/>
  <c r="B7" i="1" s="1"/>
  <c r="A7" i="1"/>
  <c r="D7" i="1"/>
  <c r="E6" i="1"/>
  <c r="T25" i="31" l="1"/>
  <c r="T23" i="31"/>
  <c r="T21" i="31"/>
  <c r="T24" i="31"/>
  <c r="T22" i="31"/>
  <c r="T20" i="31"/>
  <c r="V21" i="31"/>
  <c r="V19" i="31"/>
  <c r="V24" i="31"/>
  <c r="R24" i="31"/>
  <c r="R25" i="31"/>
  <c r="R21" i="31"/>
  <c r="R23" i="31"/>
  <c r="R19" i="31"/>
  <c r="R20" i="31"/>
  <c r="R18" i="31"/>
  <c r="S25" i="31"/>
  <c r="S19" i="31"/>
  <c r="V23" i="31"/>
  <c r="S23" i="31"/>
  <c r="S21" i="31"/>
  <c r="S24" i="31"/>
  <c r="S22" i="31"/>
  <c r="S20" i="31"/>
  <c r="H26" i="31"/>
  <c r="C26" i="31"/>
  <c r="E26" i="31"/>
  <c r="K26" i="31"/>
  <c r="AC18" i="31"/>
  <c r="AC20" i="31"/>
  <c r="AC22" i="31"/>
  <c r="AC24" i="31"/>
  <c r="AC19" i="31"/>
  <c r="AC21" i="31"/>
  <c r="AC23" i="31"/>
  <c r="AC25" i="31"/>
  <c r="AA18" i="31"/>
  <c r="AA20" i="31"/>
  <c r="AA22" i="31"/>
  <c r="AA24" i="31"/>
  <c r="AA19" i="31"/>
  <c r="AA21" i="31"/>
  <c r="AA23" i="31"/>
  <c r="AA25" i="31"/>
  <c r="Y18" i="31"/>
  <c r="Y20" i="31"/>
  <c r="Y22" i="31"/>
  <c r="Y24" i="31"/>
  <c r="Y19" i="31"/>
  <c r="Y21" i="31"/>
  <c r="Y23" i="31"/>
  <c r="Y25" i="31"/>
  <c r="W18" i="31"/>
  <c r="W20" i="31"/>
  <c r="W22" i="31"/>
  <c r="W24" i="31"/>
  <c r="W19" i="31"/>
  <c r="W21" i="31"/>
  <c r="W23" i="31"/>
  <c r="W25" i="31"/>
  <c r="U18" i="31"/>
  <c r="U20" i="31"/>
  <c r="U22" i="31"/>
  <c r="U24" i="31"/>
  <c r="U19" i="31"/>
  <c r="U21" i="31"/>
  <c r="U23" i="31"/>
  <c r="U25" i="31"/>
  <c r="I26" i="31"/>
  <c r="N26" i="31"/>
  <c r="J26" i="31"/>
  <c r="G26" i="31"/>
  <c r="D26" i="31"/>
  <c r="L26" i="31"/>
  <c r="M26" i="31"/>
  <c r="C8" i="1"/>
  <c r="B8" i="1" s="1"/>
  <c r="A8" i="1"/>
  <c r="D8" i="1"/>
  <c r="E7" i="1"/>
  <c r="V26" i="31" l="1"/>
  <c r="L32" i="22" s="1"/>
  <c r="T26" i="31"/>
  <c r="L30" i="22" s="1"/>
  <c r="R26" i="31"/>
  <c r="L28" i="22" s="1"/>
  <c r="S26" i="31"/>
  <c r="L29" i="22" s="1"/>
  <c r="U26" i="31"/>
  <c r="L31" i="22" s="1"/>
  <c r="C9" i="1"/>
  <c r="B9" i="1" s="1"/>
  <c r="A9" i="1"/>
  <c r="D9" i="1"/>
  <c r="E8" i="1"/>
  <c r="C10" i="1" l="1"/>
  <c r="B10" i="1" s="1"/>
  <c r="A10" i="1"/>
  <c r="D10" i="1"/>
  <c r="E9" i="1"/>
  <c r="C11" i="1" l="1"/>
  <c r="B11" i="1" s="1"/>
  <c r="A11" i="1"/>
  <c r="D11" i="1"/>
  <c r="E10" i="1"/>
  <c r="C12" i="1" l="1"/>
  <c r="B12" i="1" s="1"/>
  <c r="A12" i="1"/>
  <c r="D12" i="1"/>
  <c r="E11" i="1"/>
  <c r="E12" i="1" l="1"/>
  <c r="C13" i="1"/>
  <c r="B13" i="1" s="1"/>
  <c r="A13" i="1"/>
  <c r="D13" i="1"/>
  <c r="E13" i="1" l="1"/>
  <c r="C14" i="1"/>
  <c r="B14" i="1" s="1"/>
  <c r="A14" i="1"/>
  <c r="D14" i="1"/>
  <c r="C15" i="1" l="1"/>
  <c r="B15" i="1" s="1"/>
  <c r="A15" i="1"/>
  <c r="D15" i="1"/>
  <c r="E14" i="1"/>
  <c r="C16" i="1" l="1"/>
  <c r="B16" i="1" s="1"/>
  <c r="A16" i="1"/>
  <c r="D16" i="1"/>
  <c r="E15" i="1"/>
  <c r="C17" i="1" l="1"/>
  <c r="B17" i="1" s="1"/>
  <c r="A17" i="1"/>
  <c r="D17" i="1"/>
  <c r="E16" i="1"/>
  <c r="A18" i="1" l="1"/>
  <c r="D18" i="1"/>
  <c r="C18" i="1"/>
  <c r="B18" i="1" s="1"/>
  <c r="E17" i="1"/>
  <c r="A19" i="1" l="1"/>
  <c r="D19" i="1"/>
  <c r="C19" i="1"/>
  <c r="B19" i="1" s="1"/>
  <c r="E18" i="1"/>
  <c r="A20" i="1" l="1"/>
  <c r="D20" i="1"/>
  <c r="C20" i="1"/>
  <c r="B20" i="1" s="1"/>
  <c r="E19" i="1"/>
  <c r="A21" i="1" l="1"/>
  <c r="D21" i="1"/>
  <c r="C21" i="1"/>
  <c r="B21" i="1" s="1"/>
  <c r="E20" i="1"/>
  <c r="A22" i="1" l="1"/>
  <c r="D22" i="1"/>
  <c r="C22" i="1"/>
  <c r="B22" i="1" s="1"/>
  <c r="E21" i="1"/>
  <c r="C23" i="1" l="1"/>
  <c r="B23" i="1" s="1"/>
  <c r="D23" i="1"/>
  <c r="A23" i="1"/>
  <c r="E22" i="1"/>
  <c r="E23" i="1" l="1"/>
  <c r="C24" i="1"/>
  <c r="B24" i="1" s="1"/>
  <c r="D24" i="1"/>
  <c r="A24" i="1"/>
  <c r="E24" i="1" l="1"/>
  <c r="C25" i="1"/>
  <c r="B25" i="1" s="1"/>
  <c r="A25" i="1"/>
  <c r="D25" i="1"/>
  <c r="C26" i="1" l="1"/>
  <c r="B26" i="1" s="1"/>
  <c r="A26" i="1"/>
  <c r="D26" i="1"/>
  <c r="E25" i="1"/>
  <c r="C27" i="1" l="1"/>
  <c r="B27" i="1" s="1"/>
  <c r="A27" i="1"/>
  <c r="D27" i="1"/>
  <c r="E26" i="1"/>
  <c r="E27" i="1" l="1"/>
  <c r="C28" i="1"/>
  <c r="B28" i="1" s="1"/>
  <c r="A28" i="1"/>
  <c r="D28" i="1"/>
  <c r="C29" i="1" l="1"/>
  <c r="B29" i="1" s="1"/>
  <c r="A29" i="1"/>
  <c r="D29" i="1"/>
  <c r="E28" i="1"/>
  <c r="C30" i="1" l="1"/>
  <c r="B30" i="1" s="1"/>
  <c r="A30" i="1"/>
  <c r="D30" i="1"/>
  <c r="E29" i="1"/>
  <c r="C31" i="1" l="1"/>
  <c r="B31" i="1" s="1"/>
  <c r="A31" i="1"/>
  <c r="D31" i="1"/>
  <c r="E30" i="1"/>
  <c r="C32" i="1" l="1"/>
  <c r="B32" i="1" s="1"/>
  <c r="A32" i="1"/>
  <c r="D32" i="1"/>
  <c r="E31" i="1"/>
  <c r="C33" i="1" l="1"/>
  <c r="B33" i="1" s="1"/>
  <c r="A33" i="1"/>
  <c r="D33" i="1"/>
  <c r="E32" i="1"/>
  <c r="C34" i="1" l="1"/>
  <c r="B34" i="1" s="1"/>
  <c r="A34" i="1"/>
  <c r="D34" i="1"/>
  <c r="E33" i="1"/>
  <c r="C35" i="1" l="1"/>
  <c r="B35" i="1" s="1"/>
  <c r="A35" i="1"/>
  <c r="D35" i="1"/>
  <c r="E34" i="1"/>
  <c r="C36" i="1" l="1"/>
  <c r="B36" i="1" s="1"/>
  <c r="A36" i="1"/>
  <c r="D36" i="1"/>
  <c r="E35" i="1"/>
  <c r="E36" i="1" l="1"/>
  <c r="C37" i="1"/>
  <c r="B37" i="1" s="1"/>
  <c r="A37" i="1"/>
  <c r="D37" i="1"/>
  <c r="C38" i="1" l="1"/>
  <c r="B38" i="1" s="1"/>
  <c r="A38" i="1"/>
  <c r="D38" i="1"/>
  <c r="E37" i="1"/>
  <c r="C39" i="1" l="1"/>
  <c r="B39" i="1" s="1"/>
  <c r="A39" i="1"/>
  <c r="D39" i="1"/>
  <c r="E38" i="1"/>
  <c r="C40" i="1" l="1"/>
  <c r="B40" i="1" s="1"/>
  <c r="A40" i="1"/>
  <c r="D40" i="1"/>
  <c r="E39" i="1"/>
  <c r="C41" i="1" l="1"/>
  <c r="B41" i="1" s="1"/>
  <c r="A41" i="1"/>
  <c r="D41" i="1"/>
  <c r="E40" i="1"/>
  <c r="C42" i="1" l="1"/>
  <c r="B42" i="1" s="1"/>
  <c r="A42" i="1"/>
  <c r="D42" i="1"/>
  <c r="E41" i="1"/>
  <c r="C43" i="1" l="1"/>
  <c r="B43" i="1" s="1"/>
  <c r="A43" i="1"/>
  <c r="D43" i="1"/>
  <c r="E42" i="1"/>
  <c r="C44" i="1" l="1"/>
  <c r="B44" i="1" s="1"/>
  <c r="A44" i="1"/>
  <c r="D44" i="1"/>
  <c r="E43" i="1"/>
  <c r="C45" i="1" l="1"/>
  <c r="B45" i="1" s="1"/>
  <c r="A45" i="1"/>
  <c r="D45" i="1"/>
  <c r="E44" i="1"/>
  <c r="C46" i="1" l="1"/>
  <c r="B46" i="1" s="1"/>
  <c r="A46" i="1"/>
  <c r="D46" i="1"/>
  <c r="E45" i="1"/>
  <c r="C47" i="1" l="1"/>
  <c r="B47" i="1" s="1"/>
  <c r="A47" i="1"/>
  <c r="D47" i="1"/>
  <c r="E46" i="1"/>
  <c r="C48" i="1" l="1"/>
  <c r="B48" i="1" s="1"/>
  <c r="A48" i="1"/>
  <c r="D48" i="1"/>
  <c r="E47" i="1"/>
  <c r="A49" i="1" l="1"/>
  <c r="D49" i="1"/>
  <c r="C49" i="1"/>
  <c r="B49" i="1" s="1"/>
  <c r="E48" i="1"/>
  <c r="A50" i="1" l="1"/>
  <c r="D50" i="1"/>
  <c r="C50" i="1"/>
  <c r="B50" i="1" s="1"/>
  <c r="E49" i="1"/>
  <c r="A51" i="1" l="1"/>
  <c r="D51" i="1"/>
  <c r="C51" i="1"/>
  <c r="B51" i="1" s="1"/>
  <c r="E50" i="1"/>
  <c r="A52" i="1" l="1"/>
  <c r="D52" i="1"/>
  <c r="C52" i="1"/>
  <c r="B52" i="1" s="1"/>
  <c r="E51" i="1"/>
  <c r="A53" i="1" l="1"/>
  <c r="D53" i="1"/>
  <c r="C53" i="1"/>
  <c r="B53" i="1" s="1"/>
  <c r="E52" i="1"/>
  <c r="A54" i="1" l="1"/>
  <c r="D54" i="1"/>
  <c r="C54" i="1"/>
  <c r="B54" i="1" s="1"/>
  <c r="E53" i="1"/>
  <c r="A55" i="1" l="1"/>
  <c r="D55" i="1"/>
  <c r="C55" i="1"/>
  <c r="B55" i="1" s="1"/>
  <c r="E54" i="1"/>
  <c r="A56" i="1" l="1"/>
  <c r="D56" i="1"/>
  <c r="C56" i="1"/>
  <c r="B56" i="1" s="1"/>
  <c r="E55" i="1"/>
  <c r="A57" i="1" l="1"/>
  <c r="D57" i="1"/>
  <c r="C57" i="1"/>
  <c r="B57" i="1" s="1"/>
  <c r="E56" i="1"/>
  <c r="A58" i="1" l="1"/>
  <c r="D58" i="1"/>
  <c r="C58" i="1"/>
  <c r="B58" i="1" s="1"/>
  <c r="E57" i="1"/>
  <c r="A59" i="1" l="1"/>
  <c r="D59" i="1"/>
  <c r="C59" i="1"/>
  <c r="B59" i="1" s="1"/>
  <c r="E58" i="1"/>
  <c r="A60" i="1" l="1"/>
  <c r="D60" i="1"/>
  <c r="C60" i="1"/>
  <c r="B60" i="1" s="1"/>
  <c r="E59" i="1"/>
  <c r="A61" i="1" l="1"/>
  <c r="D61" i="1"/>
  <c r="C61" i="1"/>
  <c r="B61" i="1" s="1"/>
  <c r="E60" i="1"/>
  <c r="A62" i="1" l="1"/>
  <c r="D62" i="1"/>
  <c r="C62" i="1"/>
  <c r="B62" i="1" s="1"/>
  <c r="E61" i="1"/>
  <c r="A63" i="1" l="1"/>
  <c r="D63" i="1"/>
  <c r="C63" i="1"/>
  <c r="B63" i="1" s="1"/>
  <c r="E62" i="1"/>
  <c r="D64" i="1" l="1"/>
  <c r="C64" i="1"/>
  <c r="B64" i="1" s="1"/>
  <c r="A64" i="1"/>
  <c r="E63" i="1"/>
  <c r="E64" i="1" l="1"/>
  <c r="A65" i="1"/>
  <c r="D65" i="1"/>
  <c r="C65" i="1"/>
  <c r="B65" i="1" s="1"/>
  <c r="E65" i="1" l="1"/>
  <c r="D66" i="1"/>
  <c r="C66" i="1"/>
  <c r="B66" i="1" s="1"/>
  <c r="A66" i="1"/>
  <c r="E66" i="1" l="1"/>
  <c r="A67" i="1"/>
  <c r="C67" i="1"/>
  <c r="B67" i="1" s="1"/>
  <c r="D67" i="1"/>
  <c r="A68" i="1" l="1"/>
  <c r="C68" i="1"/>
  <c r="B68" i="1" s="1"/>
  <c r="D68" i="1"/>
  <c r="E67" i="1"/>
  <c r="E68" i="1" l="1"/>
  <c r="A69" i="1"/>
  <c r="C69" i="1"/>
  <c r="B69" i="1" s="1"/>
  <c r="D69" i="1"/>
  <c r="A70" i="1" l="1"/>
  <c r="D70" i="1"/>
  <c r="C70" i="1"/>
  <c r="B70" i="1" s="1"/>
  <c r="E69" i="1"/>
  <c r="E70" i="1" l="1"/>
  <c r="A71" i="1"/>
  <c r="C71" i="1"/>
  <c r="B71" i="1" s="1"/>
  <c r="D71" i="1"/>
  <c r="A72" i="1" l="1"/>
  <c r="D72" i="1"/>
  <c r="C72" i="1"/>
  <c r="B72" i="1" s="1"/>
  <c r="E71" i="1"/>
  <c r="E72" i="1" l="1"/>
  <c r="A73" i="1"/>
  <c r="D73" i="1"/>
  <c r="C73" i="1"/>
  <c r="B73" i="1" s="1"/>
  <c r="D74" i="1" l="1"/>
  <c r="C74" i="1"/>
  <c r="B74" i="1" s="1"/>
  <c r="A74" i="1"/>
  <c r="E73" i="1"/>
  <c r="E74" i="1" l="1"/>
  <c r="D75" i="1"/>
  <c r="A75" i="1"/>
  <c r="C75" i="1"/>
  <c r="B75" i="1" s="1"/>
  <c r="E75" i="1" l="1"/>
  <c r="A76" i="1"/>
  <c r="C76" i="1"/>
  <c r="B76" i="1" s="1"/>
  <c r="D76" i="1"/>
  <c r="E76" i="1" l="1"/>
  <c r="A77" i="1"/>
  <c r="C77" i="1"/>
  <c r="B77" i="1" s="1"/>
  <c r="D77" i="1"/>
  <c r="A78" i="1" l="1"/>
  <c r="D78" i="1"/>
  <c r="C78" i="1"/>
  <c r="B78" i="1" s="1"/>
  <c r="E77" i="1"/>
  <c r="E78" i="1" l="1"/>
  <c r="A79" i="1"/>
  <c r="C79" i="1"/>
  <c r="B79" i="1" s="1"/>
  <c r="D79" i="1"/>
  <c r="A80" i="1" l="1"/>
  <c r="D80" i="1"/>
  <c r="C80" i="1"/>
  <c r="B80" i="1" s="1"/>
  <c r="E79" i="1"/>
  <c r="E80" i="1" l="1"/>
  <c r="A81" i="1"/>
  <c r="C81" i="1"/>
  <c r="B81" i="1" s="1"/>
  <c r="D81" i="1"/>
  <c r="A82" i="1" l="1"/>
  <c r="C82" i="1"/>
  <c r="B82" i="1" s="1"/>
  <c r="D82" i="1"/>
  <c r="E81" i="1"/>
  <c r="E82" i="1" l="1"/>
  <c r="D83" i="1"/>
  <c r="A83" i="1"/>
  <c r="C83" i="1"/>
  <c r="B83" i="1" s="1"/>
  <c r="A84" i="1" l="1"/>
  <c r="D84" i="1"/>
  <c r="C84" i="1"/>
  <c r="B84" i="1" s="1"/>
  <c r="E83" i="1"/>
  <c r="A85" i="1" l="1"/>
  <c r="D85" i="1"/>
  <c r="C85" i="1"/>
  <c r="B85" i="1" s="1"/>
  <c r="E84" i="1"/>
  <c r="A86" i="1" l="1"/>
  <c r="D86" i="1"/>
  <c r="C86" i="1"/>
  <c r="B86" i="1" s="1"/>
  <c r="E85" i="1"/>
  <c r="A87" i="1" l="1"/>
  <c r="D87" i="1"/>
  <c r="C87" i="1"/>
  <c r="B87" i="1" s="1"/>
  <c r="E86" i="1"/>
  <c r="A88" i="1" l="1"/>
  <c r="D88" i="1"/>
  <c r="C88" i="1"/>
  <c r="B88" i="1" s="1"/>
  <c r="E87" i="1"/>
  <c r="A89" i="1" l="1"/>
  <c r="D89" i="1"/>
  <c r="C89" i="1"/>
  <c r="B89" i="1" s="1"/>
  <c r="E88" i="1"/>
  <c r="A90" i="1" l="1"/>
  <c r="D90" i="1"/>
  <c r="C90" i="1"/>
  <c r="B90" i="1" s="1"/>
  <c r="E89" i="1"/>
  <c r="A91" i="1" l="1"/>
  <c r="D91" i="1"/>
  <c r="C91" i="1"/>
  <c r="B91" i="1" s="1"/>
  <c r="E90" i="1"/>
  <c r="A92" i="1" l="1"/>
  <c r="D92" i="1"/>
  <c r="C92" i="1"/>
  <c r="B92" i="1" s="1"/>
  <c r="E91" i="1"/>
  <c r="A93" i="1" l="1"/>
  <c r="D93" i="1"/>
  <c r="C93" i="1"/>
  <c r="B93" i="1" s="1"/>
  <c r="E92" i="1"/>
  <c r="A94" i="1" l="1"/>
  <c r="D94" i="1"/>
  <c r="C94" i="1"/>
  <c r="B94" i="1" s="1"/>
  <c r="E93" i="1"/>
  <c r="A95" i="1" l="1"/>
  <c r="D95" i="1"/>
  <c r="C95" i="1"/>
  <c r="B95" i="1" s="1"/>
  <c r="E94" i="1"/>
  <c r="A96" i="1" l="1"/>
  <c r="D96" i="1"/>
  <c r="C96" i="1"/>
  <c r="B96" i="1" s="1"/>
  <c r="E95" i="1"/>
  <c r="A97" i="1" l="1"/>
  <c r="D97" i="1"/>
  <c r="C97" i="1"/>
  <c r="B97" i="1" s="1"/>
  <c r="E96" i="1"/>
  <c r="A98" i="1" l="1"/>
  <c r="D98" i="1"/>
  <c r="C98" i="1"/>
  <c r="B98" i="1" s="1"/>
  <c r="E97" i="1"/>
  <c r="A99" i="1" l="1"/>
  <c r="D99" i="1"/>
  <c r="C99" i="1"/>
  <c r="B99" i="1" s="1"/>
  <c r="E98" i="1"/>
  <c r="A100" i="1" l="1"/>
  <c r="D100" i="1"/>
  <c r="C100" i="1"/>
  <c r="B100" i="1" s="1"/>
  <c r="E99" i="1"/>
  <c r="A101" i="1" l="1"/>
  <c r="D101" i="1"/>
  <c r="C101" i="1"/>
  <c r="B101" i="1" s="1"/>
  <c r="E100" i="1"/>
  <c r="A102" i="1" l="1"/>
  <c r="D102" i="1"/>
  <c r="C102" i="1"/>
  <c r="B102" i="1" s="1"/>
  <c r="E101" i="1"/>
  <c r="A103" i="1" l="1"/>
  <c r="D103" i="1"/>
  <c r="C103" i="1"/>
  <c r="B103" i="1" s="1"/>
  <c r="E102" i="1"/>
  <c r="A104" i="1" l="1"/>
  <c r="D104" i="1"/>
  <c r="C104" i="1"/>
  <c r="B104" i="1" s="1"/>
  <c r="E103" i="1"/>
  <c r="A105" i="1" l="1"/>
  <c r="D105" i="1"/>
  <c r="C105" i="1"/>
  <c r="B105" i="1" s="1"/>
  <c r="E104" i="1"/>
  <c r="A106" i="1" l="1"/>
  <c r="D106" i="1"/>
  <c r="C106" i="1"/>
  <c r="B106" i="1" s="1"/>
  <c r="E105" i="1"/>
  <c r="A107" i="1" l="1"/>
  <c r="D107" i="1"/>
  <c r="C107" i="1"/>
  <c r="B107" i="1" s="1"/>
  <c r="E106" i="1"/>
  <c r="A108" i="1" l="1"/>
  <c r="D108" i="1"/>
  <c r="C108" i="1"/>
  <c r="B108" i="1" s="1"/>
  <c r="E107" i="1"/>
  <c r="A109" i="1" l="1"/>
  <c r="D109" i="1"/>
  <c r="C109" i="1"/>
  <c r="B109" i="1" s="1"/>
  <c r="E108" i="1"/>
  <c r="A110" i="1" l="1"/>
  <c r="D110" i="1"/>
  <c r="C110" i="1"/>
  <c r="B110" i="1" s="1"/>
  <c r="E109" i="1"/>
  <c r="A111" i="1" l="1"/>
  <c r="D111" i="1"/>
  <c r="C111" i="1"/>
  <c r="B111" i="1" s="1"/>
  <c r="E110" i="1"/>
  <c r="A112" i="1" l="1"/>
  <c r="D112" i="1"/>
  <c r="C112" i="1"/>
  <c r="B112" i="1" s="1"/>
  <c r="E111" i="1"/>
  <c r="A113" i="1" l="1"/>
  <c r="D113" i="1"/>
  <c r="C113" i="1"/>
  <c r="B113" i="1" s="1"/>
  <c r="E112" i="1"/>
  <c r="A114" i="1" l="1"/>
  <c r="D114" i="1"/>
  <c r="C114" i="1"/>
  <c r="B114" i="1" s="1"/>
  <c r="E113" i="1"/>
  <c r="A115" i="1" l="1"/>
  <c r="D115" i="1"/>
  <c r="C115" i="1"/>
  <c r="B115" i="1" s="1"/>
  <c r="E114" i="1"/>
  <c r="A116" i="1" l="1"/>
  <c r="D116" i="1"/>
  <c r="C116" i="1"/>
  <c r="B116" i="1" s="1"/>
  <c r="E115" i="1"/>
  <c r="A117" i="1" l="1"/>
  <c r="D117" i="1"/>
  <c r="C117" i="1"/>
  <c r="B117" i="1" s="1"/>
  <c r="E116" i="1"/>
  <c r="A118" i="1" l="1"/>
  <c r="D118" i="1"/>
  <c r="C118" i="1"/>
  <c r="B118" i="1" s="1"/>
  <c r="E117" i="1"/>
  <c r="A119" i="1" l="1"/>
  <c r="D119" i="1"/>
  <c r="C119" i="1"/>
  <c r="B119" i="1" s="1"/>
  <c r="E118" i="1"/>
  <c r="A120" i="1" l="1"/>
  <c r="D120" i="1"/>
  <c r="C120" i="1"/>
  <c r="B120" i="1" s="1"/>
  <c r="E119" i="1"/>
  <c r="A121" i="1" l="1"/>
  <c r="D121" i="1"/>
  <c r="C121" i="1"/>
  <c r="B121" i="1" s="1"/>
  <c r="E120" i="1"/>
  <c r="A122" i="1" l="1"/>
  <c r="D122" i="1"/>
  <c r="C122" i="1"/>
  <c r="B122" i="1" s="1"/>
  <c r="E121" i="1"/>
  <c r="A123" i="1" l="1"/>
  <c r="D123" i="1"/>
  <c r="C123" i="1"/>
  <c r="B123" i="1" s="1"/>
  <c r="E122" i="1"/>
  <c r="A124" i="1" l="1"/>
  <c r="D124" i="1"/>
  <c r="C124" i="1"/>
  <c r="B124" i="1" s="1"/>
  <c r="E123" i="1"/>
  <c r="A125" i="1" l="1"/>
  <c r="D125" i="1"/>
  <c r="C125" i="1"/>
  <c r="B125" i="1" s="1"/>
  <c r="E124" i="1"/>
  <c r="A126" i="1" l="1"/>
  <c r="D126" i="1"/>
  <c r="C126" i="1"/>
  <c r="B126" i="1" s="1"/>
  <c r="E125" i="1"/>
  <c r="A127" i="1" l="1"/>
  <c r="D127" i="1"/>
  <c r="C127" i="1"/>
  <c r="B127" i="1" s="1"/>
  <c r="E126" i="1"/>
  <c r="A128" i="1" l="1"/>
  <c r="D128" i="1"/>
  <c r="C128" i="1"/>
  <c r="B128" i="1" s="1"/>
  <c r="E127" i="1"/>
  <c r="A129" i="1" l="1"/>
  <c r="D129" i="1"/>
  <c r="C129" i="1"/>
  <c r="B129" i="1" s="1"/>
  <c r="E128" i="1"/>
  <c r="A130" i="1" l="1"/>
  <c r="D130" i="1"/>
  <c r="C130" i="1"/>
  <c r="B130" i="1" s="1"/>
  <c r="E129" i="1"/>
  <c r="A131" i="1" l="1"/>
  <c r="D131" i="1"/>
  <c r="C131" i="1"/>
  <c r="B131" i="1" s="1"/>
  <c r="E130" i="1"/>
  <c r="A132" i="1" l="1"/>
  <c r="D132" i="1"/>
  <c r="C132" i="1"/>
  <c r="B132" i="1" s="1"/>
  <c r="E131" i="1"/>
  <c r="A133" i="1" l="1"/>
  <c r="D133" i="1"/>
  <c r="C133" i="1"/>
  <c r="B133" i="1" s="1"/>
  <c r="E132" i="1"/>
  <c r="A134" i="1" l="1"/>
  <c r="D134" i="1"/>
  <c r="C134" i="1"/>
  <c r="B134" i="1" s="1"/>
  <c r="E133" i="1"/>
  <c r="A135" i="1" l="1"/>
  <c r="D135" i="1"/>
  <c r="C135" i="1"/>
  <c r="B135" i="1" s="1"/>
  <c r="E134" i="1"/>
  <c r="A136" i="1" l="1"/>
  <c r="D136" i="1"/>
  <c r="C136" i="1"/>
  <c r="B136" i="1" s="1"/>
  <c r="E135" i="1"/>
  <c r="A137" i="1" l="1"/>
  <c r="D137" i="1"/>
  <c r="C137" i="1"/>
  <c r="B137" i="1" s="1"/>
  <c r="E136" i="1"/>
  <c r="A138" i="1" l="1"/>
  <c r="D138" i="1"/>
  <c r="C138" i="1"/>
  <c r="B138" i="1" s="1"/>
  <c r="E137" i="1"/>
  <c r="A139" i="1" l="1"/>
  <c r="D139" i="1"/>
  <c r="C139" i="1"/>
  <c r="B139" i="1" s="1"/>
  <c r="E138" i="1"/>
  <c r="A140" i="1" l="1"/>
  <c r="D140" i="1"/>
  <c r="C140" i="1"/>
  <c r="B140" i="1" s="1"/>
  <c r="E139" i="1"/>
  <c r="A141" i="1" l="1"/>
  <c r="D141" i="1"/>
  <c r="C141" i="1"/>
  <c r="B141" i="1" s="1"/>
  <c r="E140" i="1"/>
  <c r="A142" i="1" l="1"/>
  <c r="D142" i="1"/>
  <c r="C142" i="1"/>
  <c r="B142" i="1" s="1"/>
  <c r="E141" i="1"/>
  <c r="A143" i="1" l="1"/>
  <c r="D143" i="1"/>
  <c r="C143" i="1"/>
  <c r="B143" i="1" s="1"/>
  <c r="E142" i="1"/>
  <c r="A144" i="1" l="1"/>
  <c r="D144" i="1"/>
  <c r="C144" i="1"/>
  <c r="B144" i="1" s="1"/>
  <c r="E143" i="1"/>
  <c r="A145" i="1" l="1"/>
  <c r="D145" i="1"/>
  <c r="C145" i="1"/>
  <c r="B145" i="1" s="1"/>
  <c r="E144" i="1"/>
  <c r="A146" i="1" l="1"/>
  <c r="D146" i="1"/>
  <c r="C146" i="1"/>
  <c r="B146" i="1" s="1"/>
  <c r="E145" i="1"/>
  <c r="A147" i="1" l="1"/>
  <c r="D147" i="1"/>
  <c r="C147" i="1"/>
  <c r="B147" i="1" s="1"/>
  <c r="E146" i="1"/>
  <c r="A148" i="1" l="1"/>
  <c r="D148" i="1"/>
  <c r="C148" i="1"/>
  <c r="B148" i="1" s="1"/>
  <c r="E147" i="1"/>
  <c r="A149" i="1" l="1"/>
  <c r="D149" i="1"/>
  <c r="C149" i="1"/>
  <c r="B149" i="1" s="1"/>
  <c r="E148" i="1"/>
  <c r="A150" i="1" l="1"/>
  <c r="D150" i="1"/>
  <c r="C150" i="1"/>
  <c r="B150" i="1" s="1"/>
  <c r="E149" i="1"/>
  <c r="A151" i="1" l="1"/>
  <c r="D151" i="1"/>
  <c r="C151" i="1"/>
  <c r="B151" i="1" s="1"/>
  <c r="E150" i="1"/>
  <c r="A152" i="1" l="1"/>
  <c r="D152" i="1"/>
  <c r="C152" i="1"/>
  <c r="B152" i="1" s="1"/>
  <c r="E151" i="1"/>
  <c r="A153" i="1" l="1"/>
  <c r="D153" i="1"/>
  <c r="C153" i="1"/>
  <c r="B153" i="1" s="1"/>
  <c r="E152" i="1"/>
  <c r="A154" i="1" l="1"/>
  <c r="D154" i="1"/>
  <c r="C154" i="1"/>
  <c r="B154" i="1" s="1"/>
  <c r="E153" i="1"/>
  <c r="A155" i="1" l="1"/>
  <c r="D155" i="1"/>
  <c r="C155" i="1"/>
  <c r="B155" i="1" s="1"/>
  <c r="E154" i="1"/>
  <c r="A156" i="1" l="1"/>
  <c r="D156" i="1"/>
  <c r="C156" i="1"/>
  <c r="B156" i="1" s="1"/>
  <c r="E155" i="1"/>
  <c r="A157" i="1" l="1"/>
  <c r="D157" i="1"/>
  <c r="C157" i="1"/>
  <c r="B157" i="1" s="1"/>
  <c r="E156" i="1"/>
  <c r="A158" i="1" l="1"/>
  <c r="D158" i="1"/>
  <c r="C158" i="1"/>
  <c r="B158" i="1" s="1"/>
  <c r="E157" i="1"/>
  <c r="A159" i="1" l="1"/>
  <c r="D159" i="1"/>
  <c r="C159" i="1"/>
  <c r="B159" i="1" s="1"/>
  <c r="E158" i="1"/>
  <c r="A160" i="1" l="1"/>
  <c r="D160" i="1"/>
  <c r="C160" i="1"/>
  <c r="B160" i="1" s="1"/>
  <c r="E159" i="1"/>
  <c r="A161" i="1" l="1"/>
  <c r="D161" i="1"/>
  <c r="C161" i="1"/>
  <c r="B161" i="1" s="1"/>
  <c r="E160" i="1"/>
  <c r="A162" i="1" l="1"/>
  <c r="D162" i="1"/>
  <c r="C162" i="1"/>
  <c r="B162" i="1" s="1"/>
  <c r="E161" i="1"/>
  <c r="A163" i="1" l="1"/>
  <c r="D163" i="1"/>
  <c r="C163" i="1"/>
  <c r="B163" i="1" s="1"/>
  <c r="E162" i="1"/>
  <c r="A164" i="1" l="1"/>
  <c r="D164" i="1"/>
  <c r="C164" i="1"/>
  <c r="B164" i="1" s="1"/>
  <c r="E163" i="1"/>
  <c r="A165" i="1" l="1"/>
  <c r="D165" i="1"/>
  <c r="C165" i="1"/>
  <c r="B165" i="1" s="1"/>
  <c r="E164" i="1"/>
  <c r="A166" i="1" l="1"/>
  <c r="D166" i="1"/>
  <c r="C166" i="1"/>
  <c r="B166" i="1" s="1"/>
  <c r="E165" i="1"/>
  <c r="A167" i="1" l="1"/>
  <c r="D167" i="1"/>
  <c r="C167" i="1"/>
  <c r="B167" i="1" s="1"/>
  <c r="E166" i="1"/>
  <c r="A168" i="1" l="1"/>
  <c r="D168" i="1"/>
  <c r="C168" i="1"/>
  <c r="B168" i="1" s="1"/>
  <c r="E167" i="1"/>
  <c r="A169" i="1" l="1"/>
  <c r="D169" i="1"/>
  <c r="C169" i="1"/>
  <c r="B169" i="1" s="1"/>
  <c r="E168" i="1"/>
  <c r="A170" i="1" l="1"/>
  <c r="D170" i="1"/>
  <c r="C170" i="1"/>
  <c r="B170" i="1" s="1"/>
  <c r="E169" i="1"/>
  <c r="A171" i="1" l="1"/>
  <c r="D171" i="1"/>
  <c r="C171" i="1"/>
  <c r="B171" i="1" s="1"/>
  <c r="E170" i="1"/>
  <c r="A172" i="1" l="1"/>
  <c r="D172" i="1"/>
  <c r="C172" i="1"/>
  <c r="B172" i="1" s="1"/>
  <c r="E171" i="1"/>
  <c r="A173" i="1" l="1"/>
  <c r="D173" i="1"/>
  <c r="C173" i="1"/>
  <c r="B173" i="1" s="1"/>
  <c r="E172" i="1"/>
  <c r="A174" i="1" l="1"/>
  <c r="D174" i="1"/>
  <c r="C174" i="1"/>
  <c r="B174" i="1" s="1"/>
  <c r="E173" i="1"/>
  <c r="A175" i="1" l="1"/>
  <c r="D175" i="1"/>
  <c r="C175" i="1"/>
  <c r="B175" i="1" s="1"/>
  <c r="E174" i="1"/>
  <c r="A176" i="1" l="1"/>
  <c r="D176" i="1"/>
  <c r="C176" i="1"/>
  <c r="B176" i="1" s="1"/>
  <c r="E175" i="1"/>
  <c r="A177" i="1" l="1"/>
  <c r="D177" i="1"/>
  <c r="C177" i="1"/>
  <c r="B177" i="1" s="1"/>
  <c r="E176" i="1"/>
  <c r="A178" i="1" l="1"/>
  <c r="D178" i="1"/>
  <c r="C178" i="1"/>
  <c r="B178" i="1" s="1"/>
  <c r="E177" i="1"/>
  <c r="A179" i="1" l="1"/>
  <c r="D179" i="1"/>
  <c r="C179" i="1"/>
  <c r="B179" i="1" s="1"/>
  <c r="E178" i="1"/>
  <c r="A180" i="1" l="1"/>
  <c r="D180" i="1"/>
  <c r="C180" i="1"/>
  <c r="B180" i="1" s="1"/>
  <c r="E179" i="1"/>
  <c r="A181" i="1" l="1"/>
  <c r="D181" i="1"/>
  <c r="C181" i="1"/>
  <c r="B181" i="1" s="1"/>
  <c r="E180" i="1"/>
  <c r="A182" i="1" l="1"/>
  <c r="D182" i="1"/>
  <c r="C182" i="1"/>
  <c r="B182" i="1" s="1"/>
  <c r="E181" i="1"/>
  <c r="A183" i="1" l="1"/>
  <c r="D183" i="1"/>
  <c r="C183" i="1"/>
  <c r="B183" i="1" s="1"/>
  <c r="E182" i="1"/>
  <c r="A184" i="1" l="1"/>
  <c r="D184" i="1"/>
  <c r="C184" i="1"/>
  <c r="B184" i="1" s="1"/>
  <c r="E183" i="1"/>
  <c r="A185" i="1" l="1"/>
  <c r="D185" i="1"/>
  <c r="C185" i="1"/>
  <c r="B185" i="1" s="1"/>
  <c r="E184" i="1"/>
  <c r="A186" i="1" l="1"/>
  <c r="D186" i="1"/>
  <c r="C186" i="1"/>
  <c r="B186" i="1" s="1"/>
  <c r="E185" i="1"/>
  <c r="A187" i="1" l="1"/>
  <c r="D187" i="1"/>
  <c r="C187" i="1"/>
  <c r="B187" i="1" s="1"/>
  <c r="E186" i="1"/>
  <c r="A188" i="1" l="1"/>
  <c r="D188" i="1"/>
  <c r="C188" i="1"/>
  <c r="B188" i="1" s="1"/>
  <c r="E187" i="1"/>
  <c r="A189" i="1" l="1"/>
  <c r="D189" i="1"/>
  <c r="C189" i="1"/>
  <c r="B189" i="1" s="1"/>
  <c r="E188" i="1"/>
  <c r="A190" i="1" l="1"/>
  <c r="D190" i="1"/>
  <c r="C190" i="1"/>
  <c r="B190" i="1" s="1"/>
  <c r="E189" i="1"/>
  <c r="A191" i="1" l="1"/>
  <c r="D191" i="1"/>
  <c r="C191" i="1"/>
  <c r="B191" i="1" s="1"/>
  <c r="E190" i="1"/>
  <c r="A192" i="1" l="1"/>
  <c r="D192" i="1"/>
  <c r="C192" i="1"/>
  <c r="B192" i="1" s="1"/>
  <c r="E191" i="1"/>
  <c r="A193" i="1" l="1"/>
  <c r="D193" i="1"/>
  <c r="C193" i="1"/>
  <c r="B193" i="1" s="1"/>
  <c r="E192" i="1"/>
  <c r="A194" i="1" l="1"/>
  <c r="D194" i="1"/>
  <c r="C194" i="1"/>
  <c r="B194" i="1" s="1"/>
  <c r="E193" i="1"/>
  <c r="C195" i="1" l="1"/>
  <c r="B195" i="1" s="1"/>
  <c r="D195" i="1"/>
  <c r="A195" i="1"/>
  <c r="E194" i="1"/>
  <c r="E195" i="1" l="1"/>
  <c r="A196" i="1"/>
  <c r="D196" i="1"/>
  <c r="C196" i="1"/>
  <c r="B196" i="1" s="1"/>
  <c r="A197" i="1" l="1"/>
  <c r="D197" i="1"/>
  <c r="C197" i="1"/>
  <c r="B197" i="1" s="1"/>
  <c r="E196" i="1"/>
  <c r="A198" i="1" l="1"/>
  <c r="D198" i="1"/>
  <c r="C198" i="1"/>
  <c r="B198" i="1" s="1"/>
  <c r="E197" i="1"/>
  <c r="A199" i="1" l="1"/>
  <c r="D199" i="1"/>
  <c r="C199" i="1"/>
  <c r="B199" i="1" s="1"/>
  <c r="E198" i="1"/>
  <c r="A200" i="1" l="1"/>
  <c r="D200" i="1"/>
  <c r="C200" i="1"/>
  <c r="B200" i="1" s="1"/>
  <c r="E199" i="1"/>
  <c r="A201" i="1" l="1"/>
  <c r="D201" i="1"/>
  <c r="C201" i="1"/>
  <c r="B201" i="1" s="1"/>
  <c r="E200" i="1"/>
  <c r="A202" i="1" l="1"/>
  <c r="D202" i="1"/>
  <c r="C202" i="1"/>
  <c r="B202" i="1" s="1"/>
  <c r="E201" i="1"/>
  <c r="A203" i="1" l="1"/>
  <c r="D203" i="1"/>
  <c r="C203" i="1"/>
  <c r="B203" i="1" s="1"/>
  <c r="E202" i="1"/>
  <c r="A204" i="1" l="1"/>
  <c r="D204" i="1"/>
  <c r="C204" i="1"/>
  <c r="B204" i="1" s="1"/>
  <c r="E203" i="1"/>
  <c r="A205" i="1" l="1"/>
  <c r="D205" i="1"/>
  <c r="C205" i="1"/>
  <c r="B205" i="1" s="1"/>
  <c r="E204" i="1"/>
  <c r="A206" i="1" l="1"/>
  <c r="D206" i="1"/>
  <c r="C206" i="1"/>
  <c r="B206" i="1" s="1"/>
  <c r="E205" i="1"/>
  <c r="A207" i="1" l="1"/>
  <c r="D207" i="1"/>
  <c r="C207" i="1"/>
  <c r="B207" i="1" s="1"/>
  <c r="E206" i="1"/>
  <c r="A208" i="1" l="1"/>
  <c r="D208" i="1"/>
  <c r="C208" i="1"/>
  <c r="B208" i="1" s="1"/>
  <c r="E207" i="1"/>
  <c r="A209" i="1" l="1"/>
  <c r="D209" i="1"/>
  <c r="C209" i="1"/>
  <c r="B209" i="1" s="1"/>
  <c r="E208" i="1"/>
  <c r="A210" i="1" l="1"/>
  <c r="D210" i="1"/>
  <c r="C210" i="1"/>
  <c r="B210" i="1" s="1"/>
  <c r="E209" i="1"/>
  <c r="A211" i="1" l="1"/>
  <c r="D211" i="1"/>
  <c r="C211" i="1"/>
  <c r="B211" i="1" s="1"/>
  <c r="E210" i="1"/>
  <c r="A212" i="1" l="1"/>
  <c r="D212" i="1"/>
  <c r="C212" i="1"/>
  <c r="B212" i="1" s="1"/>
  <c r="E211" i="1"/>
  <c r="A213" i="1" l="1"/>
  <c r="D213" i="1"/>
  <c r="C213" i="1"/>
  <c r="B213" i="1" s="1"/>
  <c r="E212" i="1"/>
  <c r="A214" i="1" l="1"/>
  <c r="D214" i="1"/>
  <c r="C214" i="1"/>
  <c r="B214" i="1" s="1"/>
  <c r="E213" i="1"/>
  <c r="A215" i="1" l="1"/>
  <c r="D215" i="1"/>
  <c r="C215" i="1"/>
  <c r="B215" i="1" s="1"/>
  <c r="E214" i="1"/>
  <c r="A216" i="1" l="1"/>
  <c r="D216" i="1"/>
  <c r="C216" i="1"/>
  <c r="B216" i="1" s="1"/>
  <c r="E215" i="1"/>
  <c r="A217" i="1" l="1"/>
  <c r="D217" i="1"/>
  <c r="C217" i="1"/>
  <c r="B217" i="1" s="1"/>
  <c r="E216" i="1"/>
  <c r="A218" i="1" l="1"/>
  <c r="D218" i="1"/>
  <c r="C218" i="1"/>
  <c r="B218" i="1" s="1"/>
  <c r="E217" i="1"/>
  <c r="A219" i="1" l="1"/>
  <c r="D219" i="1"/>
  <c r="C219" i="1"/>
  <c r="B219" i="1" s="1"/>
  <c r="E218" i="1"/>
  <c r="A220" i="1" l="1"/>
  <c r="D220" i="1"/>
  <c r="C220" i="1"/>
  <c r="B220" i="1" s="1"/>
  <c r="E219" i="1"/>
  <c r="A221" i="1" l="1"/>
  <c r="D221" i="1"/>
  <c r="C221" i="1"/>
  <c r="B221" i="1" s="1"/>
  <c r="E220" i="1"/>
  <c r="A222" i="1" l="1"/>
  <c r="D222" i="1"/>
  <c r="C222" i="1"/>
  <c r="B222" i="1" s="1"/>
  <c r="E221" i="1"/>
  <c r="A223" i="1" l="1"/>
  <c r="D223" i="1"/>
  <c r="C223" i="1"/>
  <c r="B223" i="1" s="1"/>
  <c r="E222" i="1"/>
  <c r="A224" i="1" l="1"/>
  <c r="D224" i="1"/>
  <c r="C224" i="1"/>
  <c r="B224" i="1" s="1"/>
  <c r="E223" i="1"/>
  <c r="A225" i="1" l="1"/>
  <c r="D225" i="1"/>
  <c r="C225" i="1"/>
  <c r="B225" i="1" s="1"/>
  <c r="E224" i="1"/>
  <c r="A226" i="1" l="1"/>
  <c r="D226" i="1"/>
  <c r="C226" i="1"/>
  <c r="B226" i="1" s="1"/>
  <c r="E225" i="1"/>
  <c r="A227" i="1" l="1"/>
  <c r="D227" i="1"/>
  <c r="C227" i="1"/>
  <c r="B227" i="1" s="1"/>
  <c r="E226" i="1"/>
  <c r="A228" i="1" l="1"/>
  <c r="D228" i="1"/>
  <c r="C228" i="1"/>
  <c r="B228" i="1" s="1"/>
  <c r="E227" i="1"/>
  <c r="A229" i="1" l="1"/>
  <c r="D229" i="1"/>
  <c r="C229" i="1"/>
  <c r="B229" i="1" s="1"/>
  <c r="E228" i="1"/>
  <c r="A230" i="1" l="1"/>
  <c r="D230" i="1"/>
  <c r="C230" i="1"/>
  <c r="B230" i="1" s="1"/>
  <c r="E229" i="1"/>
  <c r="A231" i="1" l="1"/>
  <c r="D231" i="1"/>
  <c r="C231" i="1"/>
  <c r="B231" i="1" s="1"/>
  <c r="E230" i="1"/>
  <c r="A232" i="1" l="1"/>
  <c r="D232" i="1"/>
  <c r="C232" i="1"/>
  <c r="B232" i="1" s="1"/>
  <c r="E231" i="1"/>
  <c r="A233" i="1" l="1"/>
  <c r="D233" i="1"/>
  <c r="C233" i="1"/>
  <c r="B233" i="1" s="1"/>
  <c r="E232" i="1"/>
  <c r="A234" i="1" l="1"/>
  <c r="D234" i="1"/>
  <c r="C234" i="1"/>
  <c r="B234" i="1" s="1"/>
  <c r="E233" i="1"/>
  <c r="A235" i="1" l="1"/>
  <c r="D235" i="1"/>
  <c r="C235" i="1"/>
  <c r="B235" i="1" s="1"/>
  <c r="E234" i="1"/>
  <c r="A236" i="1" l="1"/>
  <c r="D236" i="1"/>
  <c r="C236" i="1"/>
  <c r="B236" i="1" s="1"/>
  <c r="E235" i="1"/>
  <c r="A237" i="1" l="1"/>
  <c r="D237" i="1"/>
  <c r="C237" i="1"/>
  <c r="B237" i="1" s="1"/>
  <c r="E236" i="1"/>
  <c r="A238" i="1" l="1"/>
  <c r="D238" i="1"/>
  <c r="C238" i="1"/>
  <c r="B238" i="1" s="1"/>
  <c r="E237" i="1"/>
  <c r="A239" i="1" l="1"/>
  <c r="D239" i="1"/>
  <c r="C239" i="1"/>
  <c r="B239" i="1" s="1"/>
  <c r="E238" i="1"/>
  <c r="A240" i="1" l="1"/>
  <c r="D240" i="1"/>
  <c r="C240" i="1"/>
  <c r="B240" i="1" s="1"/>
  <c r="E239" i="1"/>
  <c r="A241" i="1" l="1"/>
  <c r="D241" i="1"/>
  <c r="C241" i="1"/>
  <c r="B241" i="1" s="1"/>
  <c r="E240" i="1"/>
  <c r="A242" i="1" l="1"/>
  <c r="D242" i="1"/>
  <c r="C242" i="1"/>
  <c r="B242" i="1" s="1"/>
  <c r="E241" i="1"/>
  <c r="A243" i="1" l="1"/>
  <c r="D243" i="1"/>
  <c r="C243" i="1"/>
  <c r="B243" i="1" s="1"/>
  <c r="E242" i="1"/>
  <c r="A244" i="1" l="1"/>
  <c r="D244" i="1"/>
  <c r="C244" i="1"/>
  <c r="B244" i="1" s="1"/>
  <c r="E243" i="1"/>
  <c r="A245" i="1" l="1"/>
  <c r="D245" i="1"/>
  <c r="C245" i="1"/>
  <c r="B245" i="1" s="1"/>
  <c r="E244" i="1"/>
  <c r="E245" i="1" l="1"/>
  <c r="A246" i="1"/>
  <c r="D246" i="1"/>
  <c r="C246" i="1"/>
  <c r="B246" i="1" s="1"/>
  <c r="A247" i="1" l="1"/>
  <c r="D247" i="1"/>
  <c r="C247" i="1"/>
  <c r="B247" i="1" s="1"/>
  <c r="E246" i="1"/>
  <c r="A248" i="1" l="1"/>
  <c r="D248" i="1"/>
  <c r="C248" i="1"/>
  <c r="B248" i="1" s="1"/>
  <c r="E247" i="1"/>
  <c r="A249" i="1" l="1"/>
  <c r="D249" i="1"/>
  <c r="C249" i="1"/>
  <c r="B249" i="1" s="1"/>
  <c r="E248" i="1"/>
  <c r="A250" i="1" l="1"/>
  <c r="D250" i="1"/>
  <c r="C250" i="1"/>
  <c r="B250" i="1" s="1"/>
  <c r="E249" i="1"/>
  <c r="A251" i="1" l="1"/>
  <c r="D251" i="1"/>
  <c r="C251" i="1"/>
  <c r="B251" i="1" s="1"/>
  <c r="E250" i="1"/>
  <c r="A252" i="1" l="1"/>
  <c r="D252" i="1"/>
  <c r="C252" i="1"/>
  <c r="B252" i="1" s="1"/>
  <c r="E251" i="1"/>
  <c r="A253" i="1" l="1"/>
  <c r="D253" i="1"/>
  <c r="C253" i="1"/>
  <c r="B253" i="1" s="1"/>
  <c r="E252" i="1"/>
  <c r="A254" i="1" l="1"/>
  <c r="D254" i="1"/>
  <c r="C254" i="1"/>
  <c r="B254" i="1" s="1"/>
  <c r="E253" i="1"/>
  <c r="A255" i="1" l="1"/>
  <c r="D255" i="1"/>
  <c r="C255" i="1"/>
  <c r="B255" i="1" s="1"/>
  <c r="E254" i="1"/>
  <c r="A256" i="1" l="1"/>
  <c r="D256" i="1"/>
  <c r="C256" i="1"/>
  <c r="B256" i="1" s="1"/>
  <c r="E255" i="1"/>
  <c r="A257" i="1" l="1"/>
  <c r="D257" i="1"/>
  <c r="C257" i="1"/>
  <c r="B257" i="1" s="1"/>
  <c r="E256" i="1"/>
  <c r="A258" i="1" l="1"/>
  <c r="D258" i="1"/>
  <c r="C258" i="1"/>
  <c r="B258" i="1" s="1"/>
  <c r="E257" i="1"/>
  <c r="A259" i="1" l="1"/>
  <c r="D259" i="1"/>
  <c r="C259" i="1"/>
  <c r="B259" i="1" s="1"/>
  <c r="E258" i="1"/>
  <c r="A260" i="1" l="1"/>
  <c r="D260" i="1"/>
  <c r="C260" i="1"/>
  <c r="B260" i="1" s="1"/>
  <c r="E259" i="1"/>
  <c r="A261" i="1" l="1"/>
  <c r="D261" i="1"/>
  <c r="C261" i="1"/>
  <c r="B261" i="1" s="1"/>
  <c r="E260" i="1"/>
  <c r="A262" i="1" l="1"/>
  <c r="D262" i="1"/>
  <c r="C262" i="1"/>
  <c r="B262" i="1" s="1"/>
  <c r="E261" i="1"/>
  <c r="A263" i="1" l="1"/>
  <c r="D263" i="1"/>
  <c r="C263" i="1"/>
  <c r="B263" i="1" s="1"/>
  <c r="E262" i="1"/>
  <c r="A264" i="1" l="1"/>
  <c r="D264" i="1"/>
  <c r="C264" i="1"/>
  <c r="B264" i="1" s="1"/>
  <c r="E263" i="1"/>
  <c r="A265" i="1" l="1"/>
  <c r="D265" i="1"/>
  <c r="C265" i="1"/>
  <c r="B265" i="1" s="1"/>
  <c r="E264" i="1"/>
  <c r="A266" i="1" l="1"/>
  <c r="D266" i="1"/>
  <c r="C266" i="1"/>
  <c r="B266" i="1" s="1"/>
  <c r="E265" i="1"/>
  <c r="A267" i="1" l="1"/>
  <c r="D267" i="1"/>
  <c r="C267" i="1"/>
  <c r="B267" i="1" s="1"/>
  <c r="E266" i="1"/>
  <c r="A268" i="1" l="1"/>
  <c r="D268" i="1"/>
  <c r="C268" i="1"/>
  <c r="B268" i="1" s="1"/>
  <c r="E267" i="1"/>
  <c r="A269" i="1" l="1"/>
  <c r="D269" i="1"/>
  <c r="C269" i="1"/>
  <c r="B269" i="1" s="1"/>
  <c r="E268" i="1"/>
  <c r="A270" i="1" l="1"/>
  <c r="D270" i="1"/>
  <c r="C270" i="1"/>
  <c r="B270" i="1" s="1"/>
  <c r="E269" i="1"/>
  <c r="A271" i="1" l="1"/>
  <c r="D271" i="1"/>
  <c r="C271" i="1"/>
  <c r="B271" i="1" s="1"/>
  <c r="E270" i="1"/>
  <c r="A272" i="1" l="1"/>
  <c r="D272" i="1"/>
  <c r="C272" i="1"/>
  <c r="B272" i="1" s="1"/>
  <c r="E271" i="1"/>
  <c r="A273" i="1" l="1"/>
  <c r="D273" i="1"/>
  <c r="C273" i="1"/>
  <c r="B273" i="1" s="1"/>
  <c r="E272" i="1"/>
  <c r="A274" i="1" l="1"/>
  <c r="D274" i="1"/>
  <c r="C274" i="1"/>
  <c r="B274" i="1" s="1"/>
  <c r="E273" i="1"/>
  <c r="A275" i="1" l="1"/>
  <c r="D275" i="1"/>
  <c r="C275" i="1"/>
  <c r="B275" i="1" s="1"/>
  <c r="E274" i="1"/>
  <c r="A276" i="1" l="1"/>
  <c r="D276" i="1"/>
  <c r="C276" i="1"/>
  <c r="B276" i="1" s="1"/>
  <c r="E275" i="1"/>
  <c r="A277" i="1" l="1"/>
  <c r="D277" i="1"/>
  <c r="C277" i="1"/>
  <c r="B277" i="1" s="1"/>
  <c r="E276" i="1"/>
  <c r="A278" i="1" l="1"/>
  <c r="D278" i="1"/>
  <c r="C278" i="1"/>
  <c r="B278" i="1" s="1"/>
  <c r="E277" i="1"/>
  <c r="A279" i="1" l="1"/>
  <c r="D279" i="1"/>
  <c r="C279" i="1"/>
  <c r="B279" i="1" s="1"/>
  <c r="E278" i="1"/>
  <c r="A280" i="1" l="1"/>
  <c r="D280" i="1"/>
  <c r="C280" i="1"/>
  <c r="B280" i="1" s="1"/>
  <c r="E279" i="1"/>
  <c r="A281" i="1" l="1"/>
  <c r="D281" i="1"/>
  <c r="C281" i="1"/>
  <c r="B281" i="1" s="1"/>
  <c r="E280" i="1"/>
  <c r="A282" i="1" l="1"/>
  <c r="D282" i="1"/>
  <c r="C282" i="1"/>
  <c r="B282" i="1" s="1"/>
  <c r="E281" i="1"/>
  <c r="A283" i="1" l="1"/>
  <c r="D283" i="1"/>
  <c r="C283" i="1"/>
  <c r="B283" i="1" s="1"/>
  <c r="E282" i="1"/>
  <c r="A284" i="1" l="1"/>
  <c r="D284" i="1"/>
  <c r="C284" i="1"/>
  <c r="B284" i="1" s="1"/>
  <c r="E283" i="1"/>
  <c r="A285" i="1" l="1"/>
  <c r="D285" i="1"/>
  <c r="C285" i="1"/>
  <c r="B285" i="1" s="1"/>
  <c r="E284" i="1"/>
  <c r="A286" i="1" l="1"/>
  <c r="D286" i="1"/>
  <c r="C286" i="1"/>
  <c r="B286" i="1" s="1"/>
  <c r="E285" i="1"/>
  <c r="A287" i="1" l="1"/>
  <c r="D287" i="1"/>
  <c r="C287" i="1"/>
  <c r="B287" i="1" s="1"/>
  <c r="E286" i="1"/>
  <c r="A288" i="1" l="1"/>
  <c r="D288" i="1"/>
  <c r="C288" i="1"/>
  <c r="B288" i="1" s="1"/>
  <c r="E287" i="1"/>
  <c r="A289" i="1" l="1"/>
  <c r="D289" i="1"/>
  <c r="C289" i="1"/>
  <c r="B289" i="1" s="1"/>
  <c r="E288" i="1"/>
  <c r="A290" i="1" l="1"/>
  <c r="D290" i="1"/>
  <c r="C290" i="1"/>
  <c r="B290" i="1" s="1"/>
  <c r="E289" i="1"/>
  <c r="A291" i="1" l="1"/>
  <c r="D291" i="1"/>
  <c r="C291" i="1"/>
  <c r="B291" i="1" s="1"/>
  <c r="E290" i="1"/>
  <c r="A292" i="1" l="1"/>
  <c r="D292" i="1"/>
  <c r="C292" i="1"/>
  <c r="B292" i="1" s="1"/>
  <c r="E291" i="1"/>
  <c r="A293" i="1" l="1"/>
  <c r="D293" i="1"/>
  <c r="C293" i="1"/>
  <c r="B293" i="1" s="1"/>
  <c r="E292" i="1"/>
  <c r="A294" i="1" l="1"/>
  <c r="D294" i="1"/>
  <c r="C294" i="1"/>
  <c r="B294" i="1" s="1"/>
  <c r="E293" i="1"/>
  <c r="A295" i="1" l="1"/>
  <c r="D295" i="1"/>
  <c r="C295" i="1"/>
  <c r="B295" i="1" s="1"/>
  <c r="E294" i="1"/>
  <c r="A296" i="1" l="1"/>
  <c r="D296" i="1"/>
  <c r="C296" i="1"/>
  <c r="B296" i="1" s="1"/>
  <c r="E295" i="1"/>
  <c r="A297" i="1" l="1"/>
  <c r="D297" i="1"/>
  <c r="C297" i="1"/>
  <c r="B297" i="1" s="1"/>
  <c r="E296" i="1"/>
  <c r="A298" i="1" l="1"/>
  <c r="D298" i="1"/>
  <c r="C298" i="1"/>
  <c r="B298" i="1" s="1"/>
  <c r="E297" i="1"/>
  <c r="A299" i="1" l="1"/>
  <c r="D299" i="1"/>
  <c r="C299" i="1"/>
  <c r="B299" i="1" s="1"/>
  <c r="E298" i="1"/>
  <c r="A300" i="1" l="1"/>
  <c r="D300" i="1"/>
  <c r="C300" i="1"/>
  <c r="B300" i="1" s="1"/>
  <c r="E299" i="1"/>
  <c r="A301" i="1" l="1"/>
  <c r="D301" i="1"/>
  <c r="C301" i="1"/>
  <c r="B301" i="1" s="1"/>
  <c r="E300" i="1"/>
  <c r="A302" i="1" l="1"/>
  <c r="D302" i="1"/>
  <c r="C302" i="1"/>
  <c r="B302" i="1" s="1"/>
  <c r="E301" i="1"/>
  <c r="A303" i="1" l="1"/>
  <c r="D303" i="1"/>
  <c r="C303" i="1"/>
  <c r="B303" i="1" s="1"/>
  <c r="E302" i="1"/>
  <c r="A304" i="1" l="1"/>
  <c r="D304" i="1"/>
  <c r="C304" i="1"/>
  <c r="B304" i="1" s="1"/>
  <c r="E303" i="1"/>
  <c r="A305" i="1" l="1"/>
  <c r="D305" i="1"/>
  <c r="C305" i="1"/>
  <c r="B305" i="1" s="1"/>
  <c r="E304" i="1"/>
  <c r="A306" i="1" l="1"/>
  <c r="D306" i="1"/>
  <c r="C306" i="1"/>
  <c r="B306" i="1" s="1"/>
  <c r="E305" i="1"/>
  <c r="A307" i="1" l="1"/>
  <c r="D307" i="1"/>
  <c r="C307" i="1"/>
  <c r="B307" i="1" s="1"/>
  <c r="E306" i="1"/>
  <c r="A308" i="1" l="1"/>
  <c r="D308" i="1"/>
  <c r="C308" i="1"/>
  <c r="B308" i="1" s="1"/>
  <c r="E307" i="1"/>
  <c r="A309" i="1" l="1"/>
  <c r="D309" i="1"/>
  <c r="C309" i="1"/>
  <c r="B309" i="1" s="1"/>
  <c r="E308" i="1"/>
  <c r="A310" i="1" l="1"/>
  <c r="D310" i="1"/>
  <c r="C310" i="1"/>
  <c r="B310" i="1" s="1"/>
  <c r="E309" i="1"/>
  <c r="A311" i="1" l="1"/>
  <c r="D311" i="1"/>
  <c r="C311" i="1"/>
  <c r="B311" i="1" s="1"/>
  <c r="E310" i="1"/>
  <c r="A312" i="1" l="1"/>
  <c r="D312" i="1"/>
  <c r="C312" i="1"/>
  <c r="B312" i="1" s="1"/>
  <c r="E311" i="1"/>
  <c r="A313" i="1" l="1"/>
  <c r="D313" i="1"/>
  <c r="C313" i="1"/>
  <c r="B313" i="1" s="1"/>
  <c r="E312" i="1"/>
  <c r="A314" i="1" l="1"/>
  <c r="D314" i="1"/>
  <c r="C314" i="1"/>
  <c r="B314" i="1" s="1"/>
  <c r="E313" i="1"/>
  <c r="A315" i="1" l="1"/>
  <c r="D315" i="1"/>
  <c r="C315" i="1"/>
  <c r="B315" i="1" s="1"/>
  <c r="E314" i="1"/>
  <c r="A316" i="1" l="1"/>
  <c r="D316" i="1"/>
  <c r="C316" i="1"/>
  <c r="B316" i="1" s="1"/>
  <c r="E315" i="1"/>
  <c r="A317" i="1" l="1"/>
  <c r="D317" i="1"/>
  <c r="C317" i="1"/>
  <c r="B317" i="1" s="1"/>
  <c r="E316" i="1"/>
  <c r="A318" i="1" l="1"/>
  <c r="D318" i="1"/>
  <c r="C318" i="1"/>
  <c r="B318" i="1" s="1"/>
  <c r="E317" i="1"/>
  <c r="A319" i="1" l="1"/>
  <c r="D319" i="1"/>
  <c r="C319" i="1"/>
  <c r="B319" i="1" s="1"/>
  <c r="E318" i="1"/>
  <c r="A320" i="1" l="1"/>
  <c r="D320" i="1"/>
  <c r="C320" i="1"/>
  <c r="B320" i="1" s="1"/>
  <c r="E319" i="1"/>
  <c r="A321" i="1" l="1"/>
  <c r="D321" i="1"/>
  <c r="C321" i="1"/>
  <c r="B321" i="1" s="1"/>
  <c r="E320" i="1"/>
  <c r="A322" i="1" l="1"/>
  <c r="D322" i="1"/>
  <c r="C322" i="1"/>
  <c r="B322" i="1" s="1"/>
  <c r="E321" i="1"/>
  <c r="A323" i="1" l="1"/>
  <c r="C323" i="1"/>
  <c r="B323" i="1" s="1"/>
  <c r="D323" i="1"/>
  <c r="E322" i="1"/>
  <c r="C324" i="1" l="1"/>
  <c r="B324" i="1" s="1"/>
  <c r="A324" i="1"/>
  <c r="D324" i="1"/>
  <c r="E323" i="1"/>
  <c r="E324" i="1" l="1"/>
  <c r="C325" i="1"/>
  <c r="B325" i="1" s="1"/>
  <c r="A325" i="1"/>
  <c r="D325" i="1"/>
  <c r="C326" i="1" l="1"/>
  <c r="B326" i="1" s="1"/>
  <c r="A326" i="1"/>
  <c r="D326" i="1"/>
  <c r="E325" i="1"/>
  <c r="C327" i="1" l="1"/>
  <c r="B327" i="1" s="1"/>
  <c r="A327" i="1"/>
  <c r="D327" i="1"/>
  <c r="E326" i="1"/>
  <c r="C328" i="1" l="1"/>
  <c r="B328" i="1" s="1"/>
  <c r="A328" i="1"/>
  <c r="D328" i="1"/>
  <c r="E327" i="1"/>
  <c r="C329" i="1" l="1"/>
  <c r="B329" i="1" s="1"/>
  <c r="A329" i="1"/>
  <c r="D329" i="1"/>
  <c r="E328" i="1"/>
  <c r="C330" i="1" l="1"/>
  <c r="B330" i="1" s="1"/>
  <c r="A330" i="1"/>
  <c r="D330" i="1"/>
  <c r="E329" i="1"/>
  <c r="C331" i="1" l="1"/>
  <c r="B331" i="1" s="1"/>
  <c r="A331" i="1"/>
  <c r="D331" i="1"/>
  <c r="E330" i="1"/>
  <c r="C332" i="1" l="1"/>
  <c r="B332" i="1" s="1"/>
  <c r="A332" i="1"/>
  <c r="D332" i="1"/>
  <c r="E331" i="1"/>
  <c r="C333" i="1" l="1"/>
  <c r="B333" i="1" s="1"/>
  <c r="A333" i="1"/>
  <c r="D333" i="1"/>
  <c r="E332" i="1"/>
  <c r="E333" i="1" l="1"/>
  <c r="C334" i="1"/>
  <c r="B334" i="1" s="1"/>
  <c r="A334" i="1"/>
  <c r="D334" i="1"/>
  <c r="C335" i="1" l="1"/>
  <c r="B335" i="1" s="1"/>
  <c r="A335" i="1"/>
  <c r="D335" i="1"/>
  <c r="E334" i="1"/>
  <c r="C336" i="1" l="1"/>
  <c r="B336" i="1" s="1"/>
  <c r="A336" i="1"/>
  <c r="D336" i="1"/>
  <c r="E335" i="1"/>
  <c r="C337" i="1" l="1"/>
  <c r="B337" i="1" s="1"/>
  <c r="A337" i="1"/>
  <c r="D337" i="1"/>
  <c r="E336" i="1"/>
  <c r="C338" i="1" l="1"/>
  <c r="B338" i="1" s="1"/>
  <c r="A338" i="1"/>
  <c r="D338" i="1"/>
  <c r="E337" i="1"/>
  <c r="C339" i="1" l="1"/>
  <c r="B339" i="1" s="1"/>
  <c r="A339" i="1"/>
  <c r="D339" i="1"/>
  <c r="E338" i="1"/>
  <c r="C340" i="1" l="1"/>
  <c r="B340" i="1" s="1"/>
  <c r="A340" i="1"/>
  <c r="D340" i="1"/>
  <c r="E339" i="1"/>
  <c r="C341" i="1" l="1"/>
  <c r="B341" i="1" s="1"/>
  <c r="A341" i="1"/>
  <c r="D341" i="1"/>
  <c r="E340" i="1"/>
  <c r="C342" i="1" l="1"/>
  <c r="B342" i="1" s="1"/>
  <c r="A342" i="1"/>
  <c r="D342" i="1"/>
  <c r="E341" i="1"/>
  <c r="E342" i="1" l="1"/>
  <c r="C343" i="1"/>
  <c r="B343" i="1" s="1"/>
  <c r="A343" i="1"/>
  <c r="D343" i="1"/>
  <c r="C344" i="1" l="1"/>
  <c r="B344" i="1" s="1"/>
  <c r="A344" i="1"/>
  <c r="D344" i="1"/>
  <c r="E343" i="1"/>
  <c r="C345" i="1" l="1"/>
  <c r="B345" i="1" s="1"/>
  <c r="A345" i="1"/>
  <c r="D345" i="1"/>
  <c r="E344" i="1"/>
  <c r="C346" i="1" l="1"/>
  <c r="B346" i="1" s="1"/>
  <c r="A346" i="1"/>
  <c r="D346" i="1"/>
  <c r="E345" i="1"/>
  <c r="C347" i="1" l="1"/>
  <c r="B347" i="1" s="1"/>
  <c r="A347" i="1"/>
  <c r="D347" i="1"/>
  <c r="E346" i="1"/>
  <c r="C348" i="1" l="1"/>
  <c r="B348" i="1" s="1"/>
  <c r="A348" i="1"/>
  <c r="D348" i="1"/>
  <c r="E347" i="1"/>
  <c r="C349" i="1" l="1"/>
  <c r="B349" i="1" s="1"/>
  <c r="A349" i="1"/>
  <c r="D349" i="1"/>
  <c r="E348" i="1"/>
  <c r="C350" i="1" l="1"/>
  <c r="B350" i="1" s="1"/>
  <c r="A350" i="1"/>
  <c r="D350" i="1"/>
  <c r="E349" i="1"/>
  <c r="C351" i="1" l="1"/>
  <c r="B351" i="1" s="1"/>
  <c r="A351" i="1"/>
  <c r="D351" i="1"/>
  <c r="E350" i="1"/>
  <c r="E351" i="1" l="1"/>
  <c r="C352" i="1"/>
  <c r="B352" i="1" s="1"/>
  <c r="A352" i="1"/>
  <c r="D352" i="1"/>
  <c r="C353" i="1" l="1"/>
  <c r="B353" i="1" s="1"/>
  <c r="A353" i="1"/>
  <c r="D353" i="1"/>
  <c r="E352" i="1"/>
  <c r="C354" i="1" l="1"/>
  <c r="B354" i="1" s="1"/>
  <c r="A354" i="1"/>
  <c r="D354" i="1"/>
  <c r="E353" i="1"/>
  <c r="C355" i="1" l="1"/>
  <c r="B355" i="1" s="1"/>
  <c r="A355" i="1"/>
  <c r="D355" i="1"/>
  <c r="E354" i="1"/>
  <c r="C356" i="1" l="1"/>
  <c r="B356" i="1" s="1"/>
  <c r="A356" i="1"/>
  <c r="D356" i="1"/>
  <c r="E355" i="1"/>
  <c r="C357" i="1" l="1"/>
  <c r="B357" i="1" s="1"/>
  <c r="A357" i="1"/>
  <c r="D357" i="1"/>
  <c r="E356" i="1"/>
  <c r="C358" i="1" l="1"/>
  <c r="B358" i="1" s="1"/>
  <c r="A358" i="1"/>
  <c r="D358" i="1"/>
  <c r="E357" i="1"/>
  <c r="C359" i="1" l="1"/>
  <c r="B359" i="1" s="1"/>
  <c r="A359" i="1"/>
  <c r="D359" i="1"/>
  <c r="E358" i="1"/>
  <c r="C360" i="1" l="1"/>
  <c r="B360" i="1" s="1"/>
  <c r="A360" i="1"/>
  <c r="D360" i="1"/>
  <c r="E359" i="1"/>
  <c r="E360" i="1" l="1"/>
  <c r="C361" i="1"/>
  <c r="B361" i="1" s="1"/>
  <c r="A361" i="1"/>
  <c r="D361" i="1"/>
  <c r="C362" i="1" l="1"/>
  <c r="B362" i="1" s="1"/>
  <c r="A362" i="1"/>
  <c r="D362" i="1"/>
  <c r="E361" i="1"/>
  <c r="C363" i="1" l="1"/>
  <c r="B363" i="1" s="1"/>
  <c r="A363" i="1"/>
  <c r="D363" i="1"/>
  <c r="E362" i="1"/>
  <c r="C364" i="1" l="1"/>
  <c r="B364" i="1" s="1"/>
  <c r="A364" i="1"/>
  <c r="D364" i="1"/>
  <c r="E363" i="1"/>
  <c r="C365" i="1" l="1"/>
  <c r="B365" i="1" s="1"/>
  <c r="A365" i="1"/>
  <c r="D365" i="1"/>
  <c r="E364" i="1"/>
  <c r="C366" i="1" l="1"/>
  <c r="B366" i="1" s="1"/>
  <c r="A366" i="1"/>
  <c r="D366" i="1"/>
  <c r="E365" i="1"/>
  <c r="C367" i="1" l="1"/>
  <c r="B367" i="1" s="1"/>
  <c r="A367" i="1"/>
  <c r="D367" i="1"/>
  <c r="E366" i="1"/>
  <c r="C368" i="1" l="1"/>
  <c r="B368" i="1" s="1"/>
  <c r="A368" i="1"/>
  <c r="D368" i="1"/>
  <c r="E367" i="1"/>
  <c r="C369" i="1" l="1"/>
  <c r="B369" i="1" s="1"/>
  <c r="A369" i="1"/>
  <c r="D369" i="1"/>
  <c r="E368" i="1"/>
  <c r="E369" i="1" l="1"/>
  <c r="C370" i="1"/>
  <c r="B370" i="1" s="1"/>
  <c r="A370" i="1"/>
  <c r="D370" i="1"/>
  <c r="C371" i="1" l="1"/>
  <c r="B371" i="1" s="1"/>
  <c r="A371" i="1"/>
  <c r="D371" i="1"/>
  <c r="E370" i="1"/>
  <c r="C372" i="1" l="1"/>
  <c r="B372" i="1" s="1"/>
  <c r="A372" i="1"/>
  <c r="D372" i="1"/>
  <c r="E371" i="1"/>
  <c r="C373" i="1" l="1"/>
  <c r="B373" i="1" s="1"/>
  <c r="A373" i="1"/>
  <c r="D373" i="1"/>
  <c r="E372" i="1"/>
  <c r="C374" i="1" l="1"/>
  <c r="B374" i="1" s="1"/>
  <c r="A374" i="1"/>
  <c r="D374" i="1"/>
  <c r="E373" i="1"/>
  <c r="C375" i="1" l="1"/>
  <c r="B375" i="1" s="1"/>
  <c r="A375" i="1"/>
  <c r="D375" i="1"/>
  <c r="E374" i="1"/>
  <c r="C376" i="1" l="1"/>
  <c r="B376" i="1" s="1"/>
  <c r="A376" i="1"/>
  <c r="D376" i="1"/>
  <c r="E375" i="1"/>
  <c r="C377" i="1" l="1"/>
  <c r="B377" i="1" s="1"/>
  <c r="A377" i="1"/>
  <c r="D377" i="1"/>
  <c r="E376" i="1"/>
  <c r="C378" i="1" l="1"/>
  <c r="B378" i="1" s="1"/>
  <c r="A378" i="1"/>
  <c r="D378" i="1"/>
  <c r="E377" i="1"/>
  <c r="C379" i="1" l="1"/>
  <c r="B379" i="1" s="1"/>
  <c r="A379" i="1"/>
  <c r="D379" i="1"/>
  <c r="E378" i="1"/>
  <c r="C380" i="1" l="1"/>
  <c r="B380" i="1" s="1"/>
  <c r="A380" i="1"/>
  <c r="D380" i="1"/>
  <c r="E379" i="1"/>
  <c r="C381" i="1" l="1"/>
  <c r="B381" i="1" s="1"/>
  <c r="A381" i="1"/>
  <c r="D381" i="1"/>
  <c r="E380" i="1"/>
  <c r="C382" i="1" l="1"/>
  <c r="B382" i="1" s="1"/>
  <c r="A382" i="1"/>
  <c r="D382" i="1"/>
  <c r="E381" i="1"/>
  <c r="C383" i="1" l="1"/>
  <c r="B383" i="1" s="1"/>
  <c r="A383" i="1"/>
  <c r="D383" i="1"/>
  <c r="E382" i="1"/>
  <c r="C384" i="1" l="1"/>
  <c r="B384" i="1" s="1"/>
  <c r="A384" i="1"/>
  <c r="D384" i="1"/>
  <c r="E383" i="1"/>
  <c r="C385" i="1" l="1"/>
  <c r="B385" i="1" s="1"/>
  <c r="A385" i="1"/>
  <c r="D385" i="1"/>
  <c r="E384" i="1"/>
  <c r="C386" i="1" l="1"/>
  <c r="B386" i="1" s="1"/>
  <c r="A386" i="1"/>
  <c r="D386" i="1"/>
  <c r="E385" i="1"/>
  <c r="C387" i="1" l="1"/>
  <c r="B387" i="1" s="1"/>
  <c r="A387" i="1"/>
  <c r="D387" i="1"/>
  <c r="E386" i="1"/>
  <c r="E387" i="1" l="1"/>
  <c r="C388" i="1"/>
  <c r="B388" i="1" s="1"/>
  <c r="A388" i="1"/>
  <c r="D388" i="1"/>
  <c r="C389" i="1" l="1"/>
  <c r="B389" i="1" s="1"/>
  <c r="A389" i="1"/>
  <c r="D389" i="1"/>
  <c r="E388" i="1"/>
  <c r="C390" i="1" l="1"/>
  <c r="B390" i="1" s="1"/>
  <c r="A390" i="1"/>
  <c r="D390" i="1"/>
  <c r="E389" i="1"/>
  <c r="C391" i="1" l="1"/>
  <c r="B391" i="1" s="1"/>
  <c r="A391" i="1"/>
  <c r="D391" i="1"/>
  <c r="E390" i="1"/>
  <c r="C392" i="1" l="1"/>
  <c r="B392" i="1" s="1"/>
  <c r="A392" i="1"/>
  <c r="D392" i="1"/>
  <c r="E391" i="1"/>
  <c r="C393" i="1" l="1"/>
  <c r="B393" i="1" s="1"/>
  <c r="A393" i="1"/>
  <c r="D393" i="1"/>
  <c r="E392" i="1"/>
  <c r="C394" i="1" l="1"/>
  <c r="B394" i="1" s="1"/>
  <c r="A394" i="1"/>
  <c r="D394" i="1"/>
  <c r="E393" i="1"/>
  <c r="C395" i="1" l="1"/>
  <c r="B395" i="1" s="1"/>
  <c r="A395" i="1"/>
  <c r="D395" i="1"/>
  <c r="E394" i="1"/>
  <c r="C396" i="1" l="1"/>
  <c r="B396" i="1" s="1"/>
  <c r="A396" i="1"/>
  <c r="D396" i="1"/>
  <c r="E395" i="1"/>
  <c r="E396" i="1" l="1"/>
  <c r="C397" i="1"/>
  <c r="B397" i="1" s="1"/>
  <c r="A397" i="1"/>
  <c r="D397" i="1"/>
  <c r="C398" i="1" l="1"/>
  <c r="B398" i="1" s="1"/>
  <c r="A398" i="1"/>
  <c r="D398" i="1"/>
  <c r="E397" i="1"/>
  <c r="C399" i="1" l="1"/>
  <c r="B399" i="1" s="1"/>
  <c r="A399" i="1"/>
  <c r="D399" i="1"/>
  <c r="E398" i="1"/>
  <c r="C400" i="1" l="1"/>
  <c r="B400" i="1" s="1"/>
  <c r="A400" i="1"/>
  <c r="D400" i="1"/>
  <c r="E399" i="1"/>
  <c r="C401" i="1" l="1"/>
  <c r="B401" i="1" s="1"/>
  <c r="A401" i="1"/>
  <c r="D401" i="1"/>
  <c r="E400" i="1"/>
  <c r="C402" i="1" l="1"/>
  <c r="B402" i="1" s="1"/>
  <c r="A402" i="1"/>
  <c r="D402" i="1"/>
  <c r="E401" i="1"/>
  <c r="C403" i="1" l="1"/>
  <c r="B403" i="1" s="1"/>
  <c r="A403" i="1"/>
  <c r="D403" i="1"/>
  <c r="E402" i="1"/>
  <c r="C404" i="1" l="1"/>
  <c r="B404" i="1" s="1"/>
  <c r="A404" i="1"/>
  <c r="D404" i="1"/>
  <c r="E403" i="1"/>
  <c r="C405" i="1" l="1"/>
  <c r="B405" i="1" s="1"/>
  <c r="A405" i="1"/>
  <c r="D405" i="1"/>
  <c r="E404" i="1"/>
  <c r="E405" i="1" l="1"/>
  <c r="C406" i="1"/>
  <c r="B406" i="1" s="1"/>
  <c r="A406" i="1"/>
  <c r="D406" i="1"/>
  <c r="C407" i="1" l="1"/>
  <c r="B407" i="1" s="1"/>
  <c r="A407" i="1"/>
  <c r="D407" i="1"/>
  <c r="E406" i="1"/>
  <c r="C408" i="1" l="1"/>
  <c r="B408" i="1" s="1"/>
  <c r="A408" i="1"/>
  <c r="D408" i="1"/>
  <c r="E407" i="1"/>
  <c r="C409" i="1" l="1"/>
  <c r="B409" i="1" s="1"/>
  <c r="A409" i="1"/>
  <c r="D409" i="1"/>
  <c r="E408" i="1"/>
  <c r="C410" i="1" l="1"/>
  <c r="B410" i="1" s="1"/>
  <c r="A410" i="1"/>
  <c r="D410" i="1"/>
  <c r="E409" i="1"/>
  <c r="C411" i="1" l="1"/>
  <c r="B411" i="1" s="1"/>
  <c r="A411" i="1"/>
  <c r="D411" i="1"/>
  <c r="E410" i="1"/>
  <c r="C412" i="1" l="1"/>
  <c r="B412" i="1" s="1"/>
  <c r="A412" i="1"/>
  <c r="D412" i="1"/>
  <c r="E411" i="1"/>
  <c r="C413" i="1" l="1"/>
  <c r="B413" i="1" s="1"/>
  <c r="A413" i="1"/>
  <c r="D413" i="1"/>
  <c r="E412" i="1"/>
  <c r="C414" i="1" l="1"/>
  <c r="B414" i="1" s="1"/>
  <c r="A414" i="1"/>
  <c r="D414" i="1"/>
  <c r="E413" i="1"/>
  <c r="C415" i="1" l="1"/>
  <c r="B415" i="1" s="1"/>
  <c r="A415" i="1"/>
  <c r="D415" i="1"/>
  <c r="E414" i="1"/>
  <c r="C416" i="1" l="1"/>
  <c r="B416" i="1" s="1"/>
  <c r="A416" i="1"/>
  <c r="D416" i="1"/>
  <c r="E415" i="1"/>
  <c r="C417" i="1" l="1"/>
  <c r="B417" i="1" s="1"/>
  <c r="A417" i="1"/>
  <c r="D417" i="1"/>
  <c r="E416" i="1"/>
  <c r="C418" i="1" l="1"/>
  <c r="B418" i="1" s="1"/>
  <c r="A418" i="1"/>
  <c r="D418" i="1"/>
  <c r="E417" i="1"/>
  <c r="C419" i="1" l="1"/>
  <c r="B419" i="1" s="1"/>
  <c r="A419" i="1"/>
  <c r="D419" i="1"/>
  <c r="E418" i="1"/>
  <c r="C420" i="1" l="1"/>
  <c r="B420" i="1" s="1"/>
  <c r="A420" i="1"/>
  <c r="D420" i="1"/>
  <c r="E419" i="1"/>
  <c r="C421" i="1" l="1"/>
  <c r="B421" i="1" s="1"/>
  <c r="A421" i="1"/>
  <c r="D421" i="1"/>
  <c r="E420" i="1"/>
  <c r="C422" i="1" l="1"/>
  <c r="B422" i="1" s="1"/>
  <c r="A422" i="1"/>
  <c r="D422" i="1"/>
  <c r="E421" i="1"/>
  <c r="C423" i="1" l="1"/>
  <c r="B423" i="1" s="1"/>
  <c r="A423" i="1"/>
  <c r="D423" i="1"/>
  <c r="E422" i="1"/>
  <c r="E423" i="1" l="1"/>
  <c r="C424" i="1"/>
  <c r="B424" i="1" s="1"/>
  <c r="A424" i="1"/>
  <c r="D424" i="1"/>
  <c r="C425" i="1" l="1"/>
  <c r="B425" i="1" s="1"/>
  <c r="A425" i="1"/>
  <c r="D425" i="1"/>
  <c r="E424" i="1"/>
  <c r="C426" i="1" l="1"/>
  <c r="B426" i="1" s="1"/>
  <c r="A426" i="1"/>
  <c r="D426" i="1"/>
  <c r="E425" i="1"/>
  <c r="C427" i="1" l="1"/>
  <c r="B427" i="1" s="1"/>
  <c r="A427" i="1"/>
  <c r="D427" i="1"/>
  <c r="E426" i="1"/>
  <c r="C428" i="1" l="1"/>
  <c r="B428" i="1" s="1"/>
  <c r="A428" i="1"/>
  <c r="D428" i="1"/>
  <c r="E427" i="1"/>
  <c r="C429" i="1" l="1"/>
  <c r="B429" i="1" s="1"/>
  <c r="A429" i="1"/>
  <c r="D429" i="1"/>
  <c r="E428" i="1"/>
  <c r="A430" i="1" l="1"/>
  <c r="D430" i="1"/>
  <c r="C430" i="1"/>
  <c r="B430" i="1" s="1"/>
  <c r="E429" i="1"/>
  <c r="A431" i="1" l="1"/>
  <c r="D431" i="1"/>
  <c r="C431" i="1"/>
  <c r="B431" i="1" s="1"/>
  <c r="E430" i="1"/>
  <c r="A432" i="1" l="1"/>
  <c r="D432" i="1"/>
  <c r="C432" i="1"/>
  <c r="B432" i="1" s="1"/>
  <c r="E431" i="1"/>
  <c r="A433" i="1" l="1"/>
  <c r="D433" i="1"/>
  <c r="C433" i="1"/>
  <c r="B433" i="1" s="1"/>
  <c r="E432" i="1"/>
  <c r="A434" i="1" l="1"/>
  <c r="D434" i="1"/>
  <c r="C434" i="1"/>
  <c r="B434" i="1" s="1"/>
  <c r="E433" i="1"/>
  <c r="A435" i="1" l="1"/>
  <c r="D435" i="1"/>
  <c r="C435" i="1"/>
  <c r="B435" i="1" s="1"/>
  <c r="E434" i="1"/>
  <c r="A436" i="1" l="1"/>
  <c r="D436" i="1"/>
  <c r="C436" i="1"/>
  <c r="B436" i="1" s="1"/>
  <c r="E435" i="1"/>
  <c r="A437" i="1" l="1"/>
  <c r="D437" i="1"/>
  <c r="C437" i="1"/>
  <c r="B437" i="1" s="1"/>
  <c r="E436" i="1"/>
  <c r="A438" i="1" l="1"/>
  <c r="D438" i="1"/>
  <c r="C438" i="1"/>
  <c r="E437" i="1"/>
  <c r="E438" i="1" l="1"/>
  <c r="B438" i="1"/>
  <c r="C439" i="1"/>
  <c r="B439" i="1" s="1"/>
  <c r="A439" i="1"/>
  <c r="D439" i="1"/>
  <c r="A440" i="1" l="1"/>
  <c r="D440" i="1"/>
  <c r="C440" i="1"/>
  <c r="E439" i="1"/>
  <c r="E440" i="1" l="1"/>
  <c r="B440" i="1"/>
  <c r="C441" i="1"/>
  <c r="B441" i="1" s="1"/>
  <c r="A441" i="1"/>
  <c r="D441" i="1"/>
  <c r="A442" i="1" l="1"/>
  <c r="D442" i="1"/>
  <c r="C442" i="1"/>
  <c r="E441" i="1"/>
  <c r="E442" i="1" l="1"/>
  <c r="B442" i="1"/>
  <c r="C443" i="1"/>
  <c r="B443" i="1" s="1"/>
  <c r="A443" i="1"/>
  <c r="D443" i="1"/>
  <c r="A444" i="1" l="1"/>
  <c r="D444" i="1"/>
  <c r="C444" i="1"/>
  <c r="E443" i="1"/>
  <c r="E444" i="1" l="1"/>
  <c r="B444" i="1"/>
  <c r="C445" i="1"/>
  <c r="B445" i="1" s="1"/>
  <c r="A445" i="1"/>
  <c r="D445" i="1"/>
  <c r="A446" i="1" l="1"/>
  <c r="D446" i="1"/>
  <c r="C446" i="1"/>
  <c r="E445" i="1"/>
  <c r="E446" i="1" l="1"/>
  <c r="B446" i="1"/>
  <c r="C447" i="1"/>
  <c r="B447" i="1" s="1"/>
  <c r="A447" i="1"/>
  <c r="D447" i="1"/>
  <c r="A448" i="1" l="1"/>
  <c r="D448" i="1"/>
  <c r="C448" i="1"/>
  <c r="B448" i="1" s="1"/>
  <c r="E447" i="1"/>
  <c r="C449" i="1" l="1"/>
  <c r="B449" i="1" s="1"/>
  <c r="A449" i="1"/>
  <c r="D449" i="1"/>
  <c r="E448" i="1"/>
  <c r="A450" i="1" l="1"/>
  <c r="D450" i="1"/>
  <c r="C450" i="1"/>
  <c r="B450" i="1" s="1"/>
  <c r="E449" i="1"/>
  <c r="C451" i="1" l="1"/>
  <c r="B451" i="1" s="1"/>
  <c r="A451" i="1"/>
  <c r="D451" i="1"/>
  <c r="E450" i="1"/>
  <c r="A452" i="1" l="1"/>
  <c r="D452" i="1"/>
  <c r="C452" i="1"/>
  <c r="B452" i="1" s="1"/>
  <c r="E451" i="1"/>
  <c r="C453" i="1" l="1"/>
  <c r="B453" i="1" s="1"/>
  <c r="A453" i="1"/>
  <c r="D453" i="1"/>
  <c r="E452" i="1"/>
  <c r="A454" i="1" l="1"/>
  <c r="D454" i="1"/>
  <c r="C454" i="1"/>
  <c r="B454" i="1" s="1"/>
  <c r="E453" i="1"/>
  <c r="C455" i="1" l="1"/>
  <c r="B455" i="1" s="1"/>
  <c r="A455" i="1"/>
  <c r="D455" i="1"/>
  <c r="E454" i="1"/>
  <c r="A456" i="1" l="1"/>
  <c r="D456" i="1"/>
  <c r="C456" i="1"/>
  <c r="B456" i="1" s="1"/>
  <c r="E455" i="1"/>
  <c r="C457" i="1" l="1"/>
  <c r="B457" i="1" s="1"/>
  <c r="A457" i="1"/>
  <c r="D457" i="1"/>
  <c r="E456" i="1"/>
  <c r="A458" i="1" l="1"/>
  <c r="D458" i="1"/>
  <c r="C458" i="1"/>
  <c r="B458" i="1" s="1"/>
  <c r="E457" i="1"/>
  <c r="C459" i="1" l="1"/>
  <c r="B459" i="1" s="1"/>
  <c r="A459" i="1"/>
  <c r="D459" i="1"/>
  <c r="E458" i="1"/>
  <c r="A460" i="1" l="1"/>
  <c r="D460" i="1"/>
  <c r="C460" i="1"/>
  <c r="B460" i="1" s="1"/>
  <c r="E459" i="1"/>
  <c r="C461" i="1" l="1"/>
  <c r="B461" i="1" s="1"/>
  <c r="A461" i="1"/>
  <c r="D461" i="1"/>
  <c r="E460" i="1"/>
  <c r="A462" i="1" l="1"/>
  <c r="D462" i="1"/>
  <c r="C462" i="1"/>
  <c r="B462" i="1" s="1"/>
  <c r="E461" i="1"/>
  <c r="C463" i="1" l="1"/>
  <c r="B463" i="1" s="1"/>
  <c r="A463" i="1"/>
  <c r="D463" i="1"/>
  <c r="E462" i="1"/>
  <c r="A464" i="1" l="1"/>
  <c r="D464" i="1"/>
  <c r="C464" i="1"/>
  <c r="B464" i="1" s="1"/>
  <c r="E463" i="1"/>
  <c r="C465" i="1" l="1"/>
  <c r="B465" i="1" s="1"/>
  <c r="A465" i="1"/>
  <c r="D465" i="1"/>
  <c r="E464" i="1"/>
  <c r="A466" i="1" l="1"/>
  <c r="D466" i="1"/>
  <c r="C466" i="1"/>
  <c r="B466" i="1" s="1"/>
  <c r="E465" i="1"/>
  <c r="C467" i="1" l="1"/>
  <c r="B467" i="1" s="1"/>
  <c r="A467" i="1"/>
  <c r="D467" i="1"/>
  <c r="E466" i="1"/>
  <c r="A468" i="1" l="1"/>
  <c r="D468" i="1"/>
  <c r="C468" i="1"/>
  <c r="B468" i="1" s="1"/>
  <c r="E467" i="1"/>
  <c r="C469" i="1" l="1"/>
  <c r="B469" i="1" s="1"/>
  <c r="A469" i="1"/>
  <c r="D469" i="1"/>
  <c r="E468" i="1"/>
  <c r="A470" i="1" l="1"/>
  <c r="D470" i="1"/>
  <c r="C470" i="1"/>
  <c r="B470" i="1" s="1"/>
  <c r="E469" i="1"/>
  <c r="C471" i="1" l="1"/>
  <c r="B471" i="1" s="1"/>
  <c r="A471" i="1"/>
  <c r="D471" i="1"/>
  <c r="E470" i="1"/>
  <c r="A472" i="1" l="1"/>
  <c r="D472" i="1"/>
  <c r="C472" i="1"/>
  <c r="B472" i="1" s="1"/>
  <c r="E471" i="1"/>
  <c r="C473" i="1" l="1"/>
  <c r="B473" i="1" s="1"/>
  <c r="A473" i="1"/>
  <c r="D473" i="1"/>
  <c r="E472" i="1"/>
  <c r="A474" i="1" l="1"/>
  <c r="D474" i="1"/>
  <c r="C474" i="1"/>
  <c r="B474" i="1" s="1"/>
  <c r="E473" i="1"/>
  <c r="C475" i="1" l="1"/>
  <c r="B475" i="1" s="1"/>
  <c r="A475" i="1"/>
  <c r="D475" i="1"/>
  <c r="E474" i="1"/>
  <c r="A476" i="1" l="1"/>
  <c r="D476" i="1"/>
  <c r="C476" i="1"/>
  <c r="B476" i="1" s="1"/>
  <c r="E475" i="1"/>
  <c r="C477" i="1" l="1"/>
  <c r="B477" i="1" s="1"/>
  <c r="A477" i="1"/>
  <c r="D477" i="1"/>
  <c r="E476" i="1"/>
  <c r="A478" i="1" l="1"/>
  <c r="D478" i="1"/>
  <c r="C478" i="1"/>
  <c r="B478" i="1" s="1"/>
  <c r="E477" i="1"/>
  <c r="C479" i="1" l="1"/>
  <c r="B479" i="1" s="1"/>
  <c r="A479" i="1"/>
  <c r="D479" i="1"/>
  <c r="E478" i="1"/>
  <c r="A480" i="1" l="1"/>
  <c r="D480" i="1"/>
  <c r="C480" i="1"/>
  <c r="B480" i="1" s="1"/>
  <c r="E479" i="1"/>
  <c r="C481" i="1" l="1"/>
  <c r="B481" i="1" s="1"/>
  <c r="A481" i="1"/>
  <c r="D481" i="1"/>
  <c r="E480" i="1"/>
  <c r="A482" i="1" l="1"/>
  <c r="D482" i="1"/>
  <c r="C482" i="1"/>
  <c r="B482" i="1" s="1"/>
  <c r="E481" i="1"/>
  <c r="C483" i="1" l="1"/>
  <c r="B483" i="1" s="1"/>
  <c r="A483" i="1"/>
  <c r="D483" i="1"/>
  <c r="E482" i="1"/>
  <c r="A484" i="1" l="1"/>
  <c r="D484" i="1"/>
  <c r="C484" i="1"/>
  <c r="B484" i="1" s="1"/>
  <c r="E483" i="1"/>
  <c r="C485" i="1" l="1"/>
  <c r="B485" i="1" s="1"/>
  <c r="A485" i="1"/>
  <c r="D485" i="1"/>
  <c r="E484" i="1"/>
  <c r="A486" i="1" l="1"/>
  <c r="D486" i="1"/>
  <c r="C486" i="1"/>
  <c r="B486" i="1" s="1"/>
  <c r="E485" i="1"/>
  <c r="C487" i="1" l="1"/>
  <c r="B487" i="1" s="1"/>
  <c r="A487" i="1"/>
  <c r="D487" i="1"/>
  <c r="E486" i="1"/>
  <c r="A488" i="1" l="1"/>
  <c r="D488" i="1"/>
  <c r="C488" i="1"/>
  <c r="B488" i="1" s="1"/>
  <c r="E487" i="1"/>
  <c r="C489" i="1" l="1"/>
  <c r="B489" i="1" s="1"/>
  <c r="A489" i="1"/>
  <c r="D489" i="1"/>
  <c r="E488" i="1"/>
  <c r="A490" i="1" l="1"/>
  <c r="D490" i="1"/>
  <c r="C490" i="1"/>
  <c r="B490" i="1" s="1"/>
  <c r="E489" i="1"/>
  <c r="C491" i="1" l="1"/>
  <c r="B491" i="1" s="1"/>
  <c r="A491" i="1"/>
  <c r="D491" i="1"/>
  <c r="E490" i="1"/>
  <c r="A492" i="1" l="1"/>
  <c r="D492" i="1"/>
  <c r="C492" i="1"/>
  <c r="B492" i="1" s="1"/>
  <c r="E491" i="1"/>
  <c r="C493" i="1" l="1"/>
  <c r="B493" i="1" s="1"/>
  <c r="A493" i="1"/>
  <c r="D493" i="1"/>
  <c r="E492" i="1"/>
  <c r="A494" i="1" l="1"/>
  <c r="D494" i="1"/>
  <c r="C494" i="1"/>
  <c r="B494" i="1" s="1"/>
  <c r="E493" i="1"/>
  <c r="C495" i="1" l="1"/>
  <c r="B495" i="1" s="1"/>
  <c r="A495" i="1"/>
  <c r="D495" i="1"/>
  <c r="E494" i="1"/>
  <c r="A496" i="1" l="1"/>
  <c r="D496" i="1"/>
  <c r="C496" i="1"/>
  <c r="B496" i="1" s="1"/>
  <c r="E495" i="1"/>
  <c r="C497" i="1" l="1"/>
  <c r="B497" i="1" s="1"/>
  <c r="A497" i="1"/>
  <c r="D497" i="1"/>
  <c r="E496" i="1"/>
  <c r="A498" i="1" l="1"/>
  <c r="D498" i="1"/>
  <c r="C498" i="1"/>
  <c r="B498" i="1" s="1"/>
  <c r="E497" i="1"/>
  <c r="C499" i="1" l="1"/>
  <c r="B499" i="1" s="1"/>
  <c r="A499" i="1"/>
  <c r="D499" i="1"/>
  <c r="E498" i="1"/>
  <c r="A500" i="1" l="1"/>
  <c r="D500" i="1"/>
  <c r="C500" i="1"/>
  <c r="B500" i="1" s="1"/>
  <c r="E499" i="1"/>
  <c r="C501" i="1" l="1"/>
  <c r="B501" i="1" s="1"/>
  <c r="A501" i="1"/>
  <c r="D501" i="1"/>
  <c r="E500" i="1"/>
  <c r="A502" i="1" l="1"/>
  <c r="D502" i="1"/>
  <c r="C502" i="1"/>
  <c r="B502" i="1" s="1"/>
  <c r="E501" i="1"/>
  <c r="C503" i="1" l="1"/>
  <c r="B503" i="1" s="1"/>
  <c r="A503" i="1"/>
  <c r="D503" i="1"/>
  <c r="E502" i="1"/>
  <c r="A504" i="1" l="1"/>
  <c r="D504" i="1"/>
  <c r="C504" i="1"/>
  <c r="B504" i="1" s="1"/>
  <c r="E503" i="1"/>
  <c r="C505" i="1" l="1"/>
  <c r="B505" i="1" s="1"/>
  <c r="A505" i="1"/>
  <c r="D505" i="1"/>
  <c r="E504" i="1"/>
  <c r="A506" i="1" l="1"/>
  <c r="D506" i="1"/>
  <c r="C506" i="1"/>
  <c r="B506" i="1" s="1"/>
  <c r="E505" i="1"/>
  <c r="C507" i="1" l="1"/>
  <c r="B507" i="1" s="1"/>
  <c r="A507" i="1"/>
  <c r="D507" i="1"/>
  <c r="E506" i="1"/>
  <c r="A508" i="1" l="1"/>
  <c r="D508" i="1"/>
  <c r="C508" i="1"/>
  <c r="B508" i="1" s="1"/>
  <c r="E507" i="1"/>
  <c r="C509" i="1" l="1"/>
  <c r="B509" i="1" s="1"/>
  <c r="A509" i="1"/>
  <c r="D509" i="1"/>
  <c r="E508" i="1"/>
  <c r="A510" i="1" l="1"/>
  <c r="D510" i="1"/>
  <c r="C510" i="1"/>
  <c r="B510" i="1" s="1"/>
  <c r="E509" i="1"/>
  <c r="C511" i="1" l="1"/>
  <c r="B511" i="1" s="1"/>
  <c r="A511" i="1"/>
  <c r="D511" i="1"/>
  <c r="E510" i="1"/>
  <c r="A512" i="1" l="1"/>
  <c r="D512" i="1"/>
  <c r="C512" i="1"/>
  <c r="B512" i="1" s="1"/>
  <c r="E511" i="1"/>
  <c r="C513" i="1" l="1"/>
  <c r="B513" i="1" s="1"/>
  <c r="A513" i="1"/>
  <c r="D513" i="1"/>
  <c r="E512" i="1"/>
  <c r="E513" i="1" l="1"/>
  <c r="A514" i="1"/>
  <c r="D514" i="1"/>
  <c r="C514" i="1"/>
  <c r="B514" i="1" s="1"/>
  <c r="C515" i="1" l="1"/>
  <c r="B515" i="1" s="1"/>
  <c r="A515" i="1"/>
  <c r="D515" i="1"/>
  <c r="E514" i="1"/>
  <c r="A516" i="1" l="1"/>
  <c r="D516" i="1"/>
  <c r="C516" i="1"/>
  <c r="B516" i="1" s="1"/>
  <c r="E515" i="1"/>
  <c r="C517" i="1" l="1"/>
  <c r="B517" i="1" s="1"/>
  <c r="A517" i="1"/>
  <c r="D517" i="1"/>
  <c r="E516" i="1"/>
  <c r="A518" i="1" l="1"/>
  <c r="D518" i="1"/>
  <c r="C518" i="1"/>
  <c r="B518" i="1" s="1"/>
  <c r="E517" i="1"/>
  <c r="C519" i="1" l="1"/>
  <c r="B519" i="1" s="1"/>
  <c r="A519" i="1"/>
  <c r="D519" i="1"/>
  <c r="E518" i="1"/>
  <c r="A520" i="1" l="1"/>
  <c r="D520" i="1"/>
  <c r="C520" i="1"/>
  <c r="B520" i="1" s="1"/>
  <c r="E519" i="1"/>
  <c r="C521" i="1" l="1"/>
  <c r="B521" i="1" s="1"/>
  <c r="A521" i="1"/>
  <c r="D521" i="1"/>
  <c r="E520" i="1"/>
  <c r="A522" i="1" l="1"/>
  <c r="D522" i="1"/>
  <c r="C522" i="1"/>
  <c r="B522" i="1" s="1"/>
  <c r="E521" i="1"/>
  <c r="C523" i="1" l="1"/>
  <c r="B523" i="1" s="1"/>
  <c r="A523" i="1"/>
  <c r="D523" i="1"/>
  <c r="E522" i="1"/>
  <c r="A524" i="1" l="1"/>
  <c r="D524" i="1"/>
  <c r="C524" i="1"/>
  <c r="B524" i="1" s="1"/>
  <c r="E523" i="1"/>
  <c r="C525" i="1" l="1"/>
  <c r="B525" i="1" s="1"/>
  <c r="A525" i="1"/>
  <c r="D525" i="1"/>
  <c r="E524" i="1"/>
  <c r="A526" i="1" l="1"/>
  <c r="D526" i="1"/>
  <c r="C526" i="1"/>
  <c r="B526" i="1" s="1"/>
  <c r="E525" i="1"/>
  <c r="C527" i="1" l="1"/>
  <c r="B527" i="1" s="1"/>
  <c r="A527" i="1"/>
  <c r="D527" i="1"/>
  <c r="E526" i="1"/>
  <c r="A528" i="1" l="1"/>
  <c r="D528" i="1"/>
  <c r="C528" i="1"/>
  <c r="B528" i="1" s="1"/>
  <c r="E527" i="1"/>
  <c r="C529" i="1" l="1"/>
  <c r="B529" i="1" s="1"/>
  <c r="A529" i="1"/>
  <c r="D529" i="1"/>
  <c r="E528" i="1"/>
  <c r="A530" i="1" l="1"/>
  <c r="D530" i="1"/>
  <c r="C530" i="1"/>
  <c r="B530" i="1" s="1"/>
  <c r="E529" i="1"/>
  <c r="C531" i="1" l="1"/>
  <c r="B531" i="1" s="1"/>
  <c r="A531" i="1"/>
  <c r="D531" i="1"/>
  <c r="E530" i="1"/>
  <c r="E531" i="1" l="1"/>
  <c r="A532" i="1"/>
  <c r="D532" i="1"/>
  <c r="C532" i="1"/>
  <c r="B532" i="1" s="1"/>
  <c r="C533" i="1" l="1"/>
  <c r="B533" i="1" s="1"/>
  <c r="A533" i="1"/>
  <c r="D533" i="1"/>
  <c r="E532" i="1"/>
  <c r="E533" i="1" l="1"/>
  <c r="A534" i="1"/>
  <c r="D534" i="1"/>
  <c r="C534" i="1"/>
  <c r="B534" i="1" s="1"/>
  <c r="C535" i="1" l="1"/>
  <c r="B535" i="1" s="1"/>
  <c r="A535" i="1"/>
  <c r="D535" i="1"/>
  <c r="E534" i="1"/>
  <c r="A536" i="1" l="1"/>
  <c r="D536" i="1"/>
  <c r="C536" i="1"/>
  <c r="B536" i="1" s="1"/>
  <c r="E535" i="1"/>
  <c r="C537" i="1" l="1"/>
  <c r="B537" i="1" s="1"/>
  <c r="A537" i="1"/>
  <c r="D537" i="1"/>
  <c r="E536" i="1"/>
  <c r="A538" i="1" l="1"/>
  <c r="D538" i="1"/>
  <c r="C538" i="1"/>
  <c r="B538" i="1" s="1"/>
  <c r="E537" i="1"/>
  <c r="C539" i="1" l="1"/>
  <c r="B539" i="1" s="1"/>
  <c r="A539" i="1"/>
  <c r="D539" i="1"/>
  <c r="E538" i="1"/>
  <c r="A540" i="1" l="1"/>
  <c r="D540" i="1"/>
  <c r="C540" i="1"/>
  <c r="B540" i="1" s="1"/>
  <c r="E539" i="1"/>
  <c r="C541" i="1" l="1"/>
  <c r="B541" i="1" s="1"/>
  <c r="A541" i="1"/>
  <c r="D541" i="1"/>
  <c r="E540" i="1"/>
  <c r="A542" i="1" l="1"/>
  <c r="D542" i="1"/>
  <c r="C542" i="1"/>
  <c r="B542" i="1" s="1"/>
  <c r="E541" i="1"/>
  <c r="C543" i="1" l="1"/>
  <c r="B543" i="1" s="1"/>
  <c r="A543" i="1"/>
  <c r="D543" i="1"/>
  <c r="E542" i="1"/>
  <c r="A544" i="1" l="1"/>
  <c r="D544" i="1"/>
  <c r="C544" i="1"/>
  <c r="B544" i="1" s="1"/>
  <c r="E543" i="1"/>
  <c r="C545" i="1" l="1"/>
  <c r="B545" i="1" s="1"/>
  <c r="A545" i="1"/>
  <c r="D545" i="1"/>
  <c r="E544" i="1"/>
  <c r="A546" i="1" l="1"/>
  <c r="D546" i="1"/>
  <c r="C546" i="1"/>
  <c r="B546" i="1" s="1"/>
  <c r="E545" i="1"/>
  <c r="C547" i="1" l="1"/>
  <c r="B547" i="1" s="1"/>
  <c r="A547" i="1"/>
  <c r="D547" i="1"/>
  <c r="E546" i="1"/>
  <c r="A548" i="1" l="1"/>
  <c r="D548" i="1"/>
  <c r="C548" i="1"/>
  <c r="B548" i="1" s="1"/>
  <c r="E547" i="1"/>
  <c r="C549" i="1" l="1"/>
  <c r="B549" i="1" s="1"/>
  <c r="A549" i="1"/>
  <c r="D549" i="1"/>
  <c r="E548" i="1"/>
  <c r="A550" i="1" l="1"/>
  <c r="D550" i="1"/>
  <c r="C550" i="1"/>
  <c r="B550" i="1" s="1"/>
  <c r="E549" i="1"/>
  <c r="C551" i="1" l="1"/>
  <c r="B551" i="1" s="1"/>
  <c r="A551" i="1"/>
  <c r="D551" i="1"/>
  <c r="E550" i="1"/>
  <c r="A552" i="1" l="1"/>
  <c r="D552" i="1"/>
  <c r="C552" i="1"/>
  <c r="B552" i="1" s="1"/>
  <c r="E551" i="1"/>
  <c r="C553" i="1" l="1"/>
  <c r="B553" i="1" s="1"/>
  <c r="A553" i="1"/>
  <c r="D553" i="1"/>
  <c r="E552" i="1"/>
  <c r="A554" i="1" l="1"/>
  <c r="D554" i="1"/>
  <c r="C554" i="1"/>
  <c r="B554" i="1" s="1"/>
  <c r="E553" i="1"/>
  <c r="C555" i="1" l="1"/>
  <c r="B555" i="1" s="1"/>
  <c r="A555" i="1"/>
  <c r="D555" i="1"/>
  <c r="E554" i="1"/>
  <c r="A556" i="1" l="1"/>
  <c r="D556" i="1"/>
  <c r="C556" i="1"/>
  <c r="B556" i="1" s="1"/>
  <c r="E555" i="1"/>
  <c r="C557" i="1" l="1"/>
  <c r="B557" i="1" s="1"/>
  <c r="A557" i="1"/>
  <c r="D557" i="1"/>
  <c r="E556" i="1"/>
  <c r="A558" i="1" l="1"/>
  <c r="D558" i="1"/>
  <c r="C558" i="1"/>
  <c r="B558" i="1" s="1"/>
  <c r="E557" i="1"/>
  <c r="C559" i="1" l="1"/>
  <c r="B559" i="1" s="1"/>
  <c r="A559" i="1"/>
  <c r="D559" i="1"/>
  <c r="E558" i="1"/>
  <c r="A560" i="1" l="1"/>
  <c r="D560" i="1"/>
  <c r="C560" i="1"/>
  <c r="B560" i="1" s="1"/>
  <c r="E559" i="1"/>
  <c r="C561" i="1" l="1"/>
  <c r="B561" i="1" s="1"/>
  <c r="A561" i="1"/>
  <c r="D561" i="1"/>
  <c r="E560" i="1"/>
  <c r="A562" i="1" l="1"/>
  <c r="D562" i="1"/>
  <c r="C562" i="1"/>
  <c r="B562" i="1" s="1"/>
  <c r="E561" i="1"/>
  <c r="C563" i="1" l="1"/>
  <c r="B563" i="1" s="1"/>
  <c r="A563" i="1"/>
  <c r="D563" i="1"/>
  <c r="E562" i="1"/>
  <c r="A564" i="1" l="1"/>
  <c r="D564" i="1"/>
  <c r="C564" i="1"/>
  <c r="B564" i="1" s="1"/>
  <c r="E563" i="1"/>
  <c r="C565" i="1" l="1"/>
  <c r="B565" i="1" s="1"/>
  <c r="A565" i="1"/>
  <c r="D565" i="1"/>
  <c r="E564" i="1"/>
  <c r="A566" i="1" l="1"/>
  <c r="D566" i="1"/>
  <c r="C566" i="1"/>
  <c r="B566" i="1" s="1"/>
  <c r="E565" i="1"/>
  <c r="C567" i="1" l="1"/>
  <c r="B567" i="1" s="1"/>
  <c r="A567" i="1"/>
  <c r="D567" i="1"/>
  <c r="E566" i="1"/>
  <c r="A568" i="1" l="1"/>
  <c r="D568" i="1"/>
  <c r="C568" i="1"/>
  <c r="B568" i="1" s="1"/>
  <c r="E567" i="1"/>
  <c r="C569" i="1" l="1"/>
  <c r="B569" i="1" s="1"/>
  <c r="A569" i="1"/>
  <c r="D569" i="1"/>
  <c r="E568" i="1"/>
  <c r="A570" i="1" l="1"/>
  <c r="D570" i="1"/>
  <c r="C570" i="1"/>
  <c r="B570" i="1" s="1"/>
  <c r="E569" i="1"/>
  <c r="C571" i="1" l="1"/>
  <c r="B571" i="1" s="1"/>
  <c r="A571" i="1"/>
  <c r="D571" i="1"/>
  <c r="E570" i="1"/>
  <c r="A572" i="1" l="1"/>
  <c r="D572" i="1"/>
  <c r="C572" i="1"/>
  <c r="B572" i="1" s="1"/>
  <c r="E571" i="1"/>
  <c r="C573" i="1" l="1"/>
  <c r="B573" i="1" s="1"/>
  <c r="A573" i="1"/>
  <c r="D573" i="1"/>
  <c r="E572" i="1"/>
  <c r="A574" i="1" l="1"/>
  <c r="D574" i="1"/>
  <c r="C574" i="1"/>
  <c r="B574" i="1" s="1"/>
  <c r="E573" i="1"/>
  <c r="C575" i="1" l="1"/>
  <c r="B575" i="1" s="1"/>
  <c r="A575" i="1"/>
  <c r="D575" i="1"/>
  <c r="E574" i="1"/>
  <c r="A576" i="1" l="1"/>
  <c r="D576" i="1"/>
  <c r="C576" i="1"/>
  <c r="B576" i="1" s="1"/>
  <c r="E575" i="1"/>
  <c r="C577" i="1" l="1"/>
  <c r="B577" i="1" s="1"/>
  <c r="A577" i="1"/>
  <c r="D577" i="1"/>
  <c r="E576" i="1"/>
  <c r="A578" i="1" l="1"/>
  <c r="D578" i="1"/>
  <c r="C578" i="1"/>
  <c r="B578" i="1" s="1"/>
  <c r="E577" i="1"/>
  <c r="C579" i="1" l="1"/>
  <c r="B579" i="1" s="1"/>
  <c r="A579" i="1"/>
  <c r="D579" i="1"/>
  <c r="E578" i="1"/>
  <c r="A580" i="1" l="1"/>
  <c r="D580" i="1"/>
  <c r="C580" i="1"/>
  <c r="B580" i="1" s="1"/>
  <c r="E579" i="1"/>
  <c r="C581" i="1" l="1"/>
  <c r="B581" i="1" s="1"/>
  <c r="A581" i="1"/>
  <c r="D581" i="1"/>
  <c r="E580" i="1"/>
  <c r="A582" i="1" l="1"/>
  <c r="D582" i="1"/>
  <c r="C582" i="1"/>
  <c r="B582" i="1" s="1"/>
  <c r="E581" i="1"/>
  <c r="C583" i="1" l="1"/>
  <c r="B583" i="1" s="1"/>
  <c r="A583" i="1"/>
  <c r="D583" i="1"/>
  <c r="E582" i="1"/>
  <c r="A584" i="1" l="1"/>
  <c r="D584" i="1"/>
  <c r="C584" i="1"/>
  <c r="B584" i="1" s="1"/>
  <c r="E583" i="1"/>
  <c r="C585" i="1" l="1"/>
  <c r="B585" i="1" s="1"/>
  <c r="A585" i="1"/>
  <c r="D585" i="1"/>
  <c r="E584" i="1"/>
  <c r="A586" i="1" l="1"/>
  <c r="D586" i="1"/>
  <c r="C586" i="1"/>
  <c r="B586" i="1" s="1"/>
  <c r="E585" i="1"/>
  <c r="C587" i="1" l="1"/>
  <c r="B587" i="1" s="1"/>
  <c r="A587" i="1"/>
  <c r="D587" i="1"/>
  <c r="E586" i="1"/>
  <c r="A588" i="1" l="1"/>
  <c r="D588" i="1"/>
  <c r="C588" i="1"/>
  <c r="B588" i="1" s="1"/>
  <c r="E587" i="1"/>
  <c r="C589" i="1" l="1"/>
  <c r="B589" i="1" s="1"/>
  <c r="A589" i="1"/>
  <c r="D589" i="1"/>
  <c r="E588" i="1"/>
  <c r="A590" i="1" l="1"/>
  <c r="D590" i="1"/>
  <c r="C590" i="1"/>
  <c r="B590" i="1" s="1"/>
  <c r="E589" i="1"/>
  <c r="C591" i="1" l="1"/>
  <c r="B591" i="1" s="1"/>
  <c r="A591" i="1"/>
  <c r="D591" i="1"/>
  <c r="E590" i="1"/>
  <c r="A592" i="1" l="1"/>
  <c r="D592" i="1"/>
  <c r="C592" i="1"/>
  <c r="B592" i="1" s="1"/>
  <c r="E591" i="1"/>
  <c r="C593" i="1" l="1"/>
  <c r="B593" i="1" s="1"/>
  <c r="A593" i="1"/>
  <c r="D593" i="1"/>
  <c r="E592" i="1"/>
  <c r="A594" i="1" l="1"/>
  <c r="D594" i="1"/>
  <c r="C594" i="1"/>
  <c r="B594" i="1" s="1"/>
  <c r="E593" i="1"/>
  <c r="C595" i="1" l="1"/>
  <c r="B595" i="1" s="1"/>
  <c r="A595" i="1"/>
  <c r="D595" i="1"/>
  <c r="E594" i="1"/>
  <c r="A596" i="1" l="1"/>
  <c r="D596" i="1"/>
  <c r="C596" i="1"/>
  <c r="B596" i="1" s="1"/>
  <c r="E595" i="1"/>
  <c r="D597" i="1" l="1"/>
  <c r="A597" i="1"/>
  <c r="C597" i="1"/>
  <c r="B597" i="1" s="1"/>
  <c r="E596" i="1"/>
  <c r="E597" i="1" l="1"/>
  <c r="C598" i="1"/>
  <c r="B598" i="1" s="1"/>
  <c r="A598" i="1"/>
  <c r="D598" i="1"/>
  <c r="E598" i="1" l="1"/>
  <c r="D599" i="1"/>
  <c r="C599" i="1"/>
  <c r="B599" i="1" s="1"/>
  <c r="A599" i="1"/>
  <c r="E599" i="1" l="1"/>
  <c r="C600" i="1"/>
  <c r="B600" i="1" s="1"/>
  <c r="D600" i="1"/>
  <c r="A600" i="1"/>
  <c r="E600" i="1" l="1"/>
  <c r="D601" i="1"/>
  <c r="A601" i="1"/>
  <c r="C601" i="1"/>
  <c r="B601" i="1" s="1"/>
  <c r="C602" i="1" l="1"/>
  <c r="B602" i="1" s="1"/>
  <c r="D602" i="1"/>
  <c r="A602" i="1"/>
  <c r="E601" i="1"/>
  <c r="E602" i="1" l="1"/>
  <c r="D603" i="1"/>
  <c r="C603" i="1"/>
  <c r="B603" i="1" s="1"/>
  <c r="A603" i="1"/>
  <c r="E603" i="1" l="1"/>
  <c r="C604" i="1"/>
  <c r="B604" i="1" s="1"/>
  <c r="D604" i="1"/>
  <c r="A604" i="1"/>
  <c r="E604" i="1" l="1"/>
  <c r="D605" i="1"/>
  <c r="A605" i="1"/>
  <c r="C605" i="1"/>
  <c r="B605" i="1" s="1"/>
  <c r="C606" i="1" l="1"/>
  <c r="B606" i="1" s="1"/>
  <c r="A606" i="1"/>
  <c r="D606" i="1"/>
  <c r="E605" i="1"/>
  <c r="E606" i="1" l="1"/>
  <c r="C607" i="1"/>
  <c r="B607" i="1" s="1"/>
  <c r="A607" i="1"/>
  <c r="D607" i="1"/>
  <c r="A608" i="1" l="1"/>
  <c r="C608" i="1"/>
  <c r="B608" i="1" s="1"/>
  <c r="D608" i="1"/>
  <c r="E607" i="1"/>
  <c r="D609" i="1" l="1"/>
  <c r="A609" i="1"/>
  <c r="C609" i="1"/>
  <c r="B609" i="1" s="1"/>
  <c r="E608" i="1"/>
  <c r="C610" i="1" l="1"/>
  <c r="B610" i="1" s="1"/>
  <c r="D610" i="1"/>
  <c r="A610" i="1"/>
  <c r="E609" i="1"/>
  <c r="E610" i="1" l="1"/>
  <c r="D611" i="1"/>
  <c r="C611" i="1"/>
  <c r="B611" i="1" s="1"/>
  <c r="A611" i="1"/>
  <c r="E611" i="1" l="1"/>
  <c r="C612" i="1"/>
  <c r="B612" i="1" s="1"/>
  <c r="D612" i="1"/>
  <c r="A612" i="1"/>
  <c r="E612" i="1" l="1"/>
  <c r="C613" i="1"/>
  <c r="B613" i="1" s="1"/>
  <c r="A613" i="1"/>
  <c r="D613" i="1"/>
  <c r="C614" i="1" l="1"/>
  <c r="B614" i="1" s="1"/>
  <c r="D614" i="1"/>
  <c r="A614" i="1"/>
  <c r="E613" i="1"/>
  <c r="E614" i="1" l="1"/>
  <c r="C615" i="1"/>
  <c r="B615" i="1" s="1"/>
  <c r="A615" i="1"/>
  <c r="D615" i="1"/>
  <c r="E615" i="1" l="1"/>
  <c r="C616" i="1"/>
  <c r="B616" i="1" s="1"/>
  <c r="D616" i="1"/>
  <c r="A616" i="1"/>
  <c r="E616" i="1" l="1"/>
  <c r="A617" i="1"/>
  <c r="D617" i="1"/>
  <c r="C617" i="1"/>
  <c r="B617" i="1" s="1"/>
  <c r="E617" i="1" l="1"/>
  <c r="C618" i="1"/>
  <c r="B618" i="1" s="1"/>
  <c r="D618" i="1"/>
  <c r="A618" i="1"/>
  <c r="E618" i="1" l="1"/>
  <c r="C619" i="1"/>
  <c r="B619" i="1" s="1"/>
  <c r="A619" i="1"/>
  <c r="D619" i="1"/>
  <c r="C620" i="1" l="1"/>
  <c r="B620" i="1" s="1"/>
  <c r="D620" i="1"/>
  <c r="A620" i="1"/>
  <c r="E619" i="1"/>
  <c r="E620" i="1" l="1"/>
  <c r="C621" i="1"/>
  <c r="B621" i="1" s="1"/>
  <c r="A621" i="1"/>
  <c r="D621" i="1"/>
  <c r="A622" i="1" l="1"/>
  <c r="C622" i="1"/>
  <c r="B622" i="1" s="1"/>
  <c r="D622" i="1"/>
  <c r="E621" i="1"/>
  <c r="E622" i="1" l="1"/>
  <c r="C623" i="1"/>
  <c r="B623" i="1" s="1"/>
  <c r="A623" i="1"/>
  <c r="D623" i="1"/>
  <c r="C624" i="1" l="1"/>
  <c r="B624" i="1" s="1"/>
  <c r="D624" i="1"/>
  <c r="A624" i="1"/>
  <c r="E623" i="1"/>
  <c r="E624" i="1" l="1"/>
  <c r="C625" i="1"/>
  <c r="B625" i="1" s="1"/>
  <c r="A625" i="1"/>
  <c r="D625" i="1"/>
  <c r="C626" i="1" l="1"/>
  <c r="B626" i="1" s="1"/>
  <c r="D626" i="1"/>
  <c r="A626" i="1"/>
  <c r="E625" i="1"/>
  <c r="E626" i="1" l="1"/>
  <c r="C627" i="1"/>
  <c r="B627" i="1" s="1"/>
  <c r="A627" i="1"/>
  <c r="D627" i="1"/>
  <c r="C628" i="1" l="1"/>
  <c r="B628" i="1" s="1"/>
  <c r="D628" i="1"/>
  <c r="A628" i="1"/>
  <c r="E627" i="1"/>
  <c r="E628" i="1" l="1"/>
  <c r="C629" i="1"/>
  <c r="B629" i="1" s="1"/>
  <c r="A629" i="1"/>
  <c r="D629" i="1"/>
  <c r="E629" i="1" l="1"/>
  <c r="C630" i="1"/>
  <c r="B630" i="1" s="1"/>
  <c r="D630" i="1"/>
  <c r="A630" i="1"/>
  <c r="E630" i="1" l="1"/>
  <c r="D631" i="1"/>
  <c r="C631" i="1"/>
  <c r="B631" i="1" s="1"/>
  <c r="A631" i="1"/>
  <c r="E631" i="1" l="1"/>
  <c r="C632" i="1"/>
  <c r="B632" i="1" s="1"/>
  <c r="D632" i="1"/>
  <c r="A632" i="1"/>
  <c r="E632" i="1" l="1"/>
  <c r="C633" i="1"/>
  <c r="B633" i="1" s="1"/>
  <c r="A633" i="1"/>
  <c r="D633" i="1"/>
  <c r="E633" i="1" l="1"/>
  <c r="C634" i="1"/>
  <c r="B634" i="1" s="1"/>
  <c r="A634" i="1"/>
  <c r="D634" i="1"/>
  <c r="E634" i="1" l="1"/>
  <c r="C635" i="1"/>
  <c r="B635" i="1" s="1"/>
  <c r="D635" i="1"/>
  <c r="A635" i="1"/>
  <c r="E635" i="1" l="1"/>
  <c r="C636" i="1"/>
  <c r="B636" i="1" s="1"/>
  <c r="A636" i="1"/>
  <c r="D636" i="1"/>
  <c r="E636" i="1" l="1"/>
  <c r="C637" i="1"/>
  <c r="B637" i="1" s="1"/>
  <c r="D637" i="1"/>
  <c r="A637" i="1"/>
  <c r="E637" i="1" l="1"/>
  <c r="C638" i="1"/>
  <c r="B638" i="1" s="1"/>
  <c r="A638" i="1"/>
  <c r="D638" i="1"/>
  <c r="E638" i="1" l="1"/>
  <c r="C639" i="1"/>
  <c r="B639" i="1" s="1"/>
  <c r="D639" i="1"/>
  <c r="A639" i="1"/>
  <c r="E639" i="1" l="1"/>
  <c r="C640" i="1"/>
  <c r="B640" i="1" s="1"/>
  <c r="A640" i="1"/>
  <c r="D640" i="1"/>
  <c r="E640" i="1" l="1"/>
  <c r="C641" i="1"/>
  <c r="B641" i="1" s="1"/>
  <c r="D641" i="1"/>
  <c r="A641" i="1"/>
  <c r="E641" i="1" l="1"/>
  <c r="C642" i="1"/>
  <c r="B642" i="1" s="1"/>
  <c r="A642" i="1"/>
  <c r="D642" i="1"/>
  <c r="E642" i="1" l="1"/>
  <c r="C643" i="1"/>
  <c r="B643" i="1" s="1"/>
  <c r="D643" i="1"/>
  <c r="A643" i="1"/>
  <c r="E643" i="1" l="1"/>
  <c r="C644" i="1"/>
  <c r="B644" i="1" s="1"/>
  <c r="A644" i="1"/>
  <c r="D644" i="1"/>
  <c r="E644" i="1" l="1"/>
  <c r="C645" i="1"/>
  <c r="B645" i="1" s="1"/>
  <c r="D645" i="1"/>
  <c r="A645" i="1"/>
  <c r="E645" i="1" l="1"/>
  <c r="C646" i="1"/>
  <c r="B646" i="1" s="1"/>
  <c r="A646" i="1"/>
  <c r="D646" i="1"/>
  <c r="E646" i="1" l="1"/>
  <c r="C647" i="1"/>
  <c r="B647" i="1" s="1"/>
  <c r="D647" i="1"/>
  <c r="A647" i="1"/>
  <c r="E647" i="1" l="1"/>
  <c r="C648" i="1"/>
  <c r="B648" i="1" s="1"/>
  <c r="A648" i="1"/>
  <c r="D648" i="1"/>
  <c r="E648" i="1" l="1"/>
  <c r="C649" i="1"/>
  <c r="B649" i="1" s="1"/>
  <c r="D649" i="1"/>
  <c r="A649" i="1"/>
  <c r="E649" i="1" l="1"/>
  <c r="C650" i="1"/>
  <c r="B650" i="1" s="1"/>
  <c r="A650" i="1"/>
  <c r="D650" i="1"/>
  <c r="E650" i="1" l="1"/>
  <c r="C651" i="1"/>
  <c r="B651" i="1" s="1"/>
  <c r="D651" i="1"/>
  <c r="A651" i="1"/>
  <c r="E651" i="1" l="1"/>
  <c r="C652" i="1"/>
  <c r="B652" i="1" s="1"/>
  <c r="A652" i="1"/>
  <c r="D652" i="1"/>
  <c r="E652" i="1" l="1"/>
  <c r="C653" i="1"/>
  <c r="B653" i="1" s="1"/>
  <c r="D653" i="1"/>
  <c r="A653" i="1"/>
  <c r="E653" i="1" l="1"/>
  <c r="C654" i="1"/>
  <c r="B654" i="1" s="1"/>
  <c r="A654" i="1"/>
  <c r="D654" i="1"/>
  <c r="E654" i="1" l="1"/>
  <c r="C655" i="1"/>
  <c r="B655" i="1" s="1"/>
  <c r="A655" i="1"/>
  <c r="D655" i="1"/>
  <c r="E655" i="1" l="1"/>
  <c r="C656" i="1"/>
  <c r="B656" i="1" s="1"/>
  <c r="D656" i="1"/>
  <c r="A656" i="1"/>
  <c r="E656" i="1" l="1"/>
  <c r="C657" i="1"/>
  <c r="B657" i="1" s="1"/>
  <c r="A657" i="1"/>
  <c r="D657" i="1"/>
  <c r="E657" i="1" l="1"/>
  <c r="C658" i="1"/>
  <c r="B658" i="1" s="1"/>
  <c r="D658" i="1"/>
  <c r="A658" i="1"/>
  <c r="E658" i="1" l="1"/>
  <c r="D659" i="1"/>
  <c r="C659" i="1"/>
  <c r="B659" i="1" s="1"/>
  <c r="A659" i="1"/>
  <c r="E659" i="1" l="1"/>
  <c r="C660" i="1"/>
  <c r="B660" i="1" s="1"/>
  <c r="D660" i="1"/>
  <c r="A660" i="1"/>
  <c r="E660" i="1" l="1"/>
  <c r="D661" i="1"/>
  <c r="C661" i="1"/>
  <c r="B661" i="1" s="1"/>
  <c r="A661" i="1"/>
  <c r="E661" i="1" l="1"/>
  <c r="C662" i="1"/>
  <c r="B662" i="1" s="1"/>
  <c r="A662" i="1"/>
  <c r="D662" i="1"/>
  <c r="E662" i="1" l="1"/>
  <c r="C663" i="1"/>
  <c r="B663" i="1" s="1"/>
  <c r="D663" i="1"/>
  <c r="A663" i="1"/>
  <c r="E663" i="1" l="1"/>
  <c r="C664" i="1"/>
  <c r="B664" i="1" s="1"/>
  <c r="A664" i="1"/>
  <c r="D664" i="1"/>
  <c r="E664" i="1" l="1"/>
  <c r="C665" i="1"/>
  <c r="B665" i="1" s="1"/>
  <c r="A665" i="1"/>
  <c r="D665" i="1"/>
  <c r="E665" i="1" l="1"/>
  <c r="C666" i="1"/>
  <c r="B666" i="1" s="1"/>
  <c r="D666" i="1"/>
  <c r="A666" i="1"/>
  <c r="E666" i="1" l="1"/>
  <c r="C667" i="1"/>
  <c r="B667" i="1" s="1"/>
  <c r="A667" i="1"/>
  <c r="D667" i="1"/>
  <c r="E667" i="1" l="1"/>
  <c r="C668" i="1"/>
  <c r="B668" i="1" s="1"/>
  <c r="D668" i="1"/>
  <c r="A668" i="1"/>
  <c r="E668" i="1" l="1"/>
  <c r="D669" i="1"/>
  <c r="C669" i="1"/>
  <c r="B669" i="1" s="1"/>
  <c r="A669" i="1"/>
  <c r="E669" i="1" l="1"/>
  <c r="A670" i="1"/>
  <c r="C670" i="1"/>
  <c r="B670" i="1" s="1"/>
  <c r="D670" i="1"/>
  <c r="E670" i="1" l="1"/>
  <c r="C671" i="1"/>
  <c r="B671" i="1" s="1"/>
  <c r="A671" i="1"/>
  <c r="D671" i="1"/>
  <c r="E671" i="1" l="1"/>
  <c r="C672" i="1"/>
  <c r="B672" i="1" s="1"/>
  <c r="D672" i="1"/>
  <c r="A672" i="1"/>
  <c r="E672" i="1" l="1"/>
  <c r="C673" i="1"/>
  <c r="B673" i="1" s="1"/>
  <c r="A673" i="1"/>
  <c r="D673" i="1"/>
  <c r="E673" i="1" l="1"/>
  <c r="C674" i="1"/>
  <c r="B674" i="1" s="1"/>
  <c r="A674" i="1"/>
  <c r="D674" i="1"/>
  <c r="E674" i="1" l="1"/>
  <c r="C675" i="1"/>
  <c r="B675" i="1" s="1"/>
  <c r="A675" i="1"/>
  <c r="D675" i="1"/>
  <c r="E675" i="1" l="1"/>
  <c r="C676" i="1"/>
  <c r="B676" i="1" s="1"/>
  <c r="A676" i="1"/>
  <c r="D676" i="1"/>
  <c r="E676" i="1" l="1"/>
  <c r="C677" i="1"/>
  <c r="B677" i="1" s="1"/>
  <c r="A677" i="1"/>
  <c r="D677" i="1"/>
  <c r="E677" i="1" l="1"/>
  <c r="C678" i="1"/>
  <c r="B678" i="1" s="1"/>
  <c r="A678" i="1"/>
  <c r="D678" i="1"/>
  <c r="E678" i="1" l="1"/>
  <c r="C679" i="1"/>
  <c r="B679" i="1" s="1"/>
  <c r="A679" i="1"/>
  <c r="D679" i="1"/>
  <c r="E679" i="1" l="1"/>
  <c r="C680" i="1"/>
  <c r="B680" i="1" s="1"/>
  <c r="A680" i="1"/>
  <c r="D680" i="1"/>
  <c r="E680" i="1" l="1"/>
  <c r="C681" i="1"/>
  <c r="B681" i="1" s="1"/>
  <c r="A681" i="1"/>
  <c r="D681" i="1"/>
  <c r="E681" i="1" l="1"/>
  <c r="C682" i="1"/>
  <c r="B682" i="1" s="1"/>
  <c r="A682" i="1"/>
  <c r="D682" i="1"/>
  <c r="E682" i="1" l="1"/>
  <c r="C683" i="1"/>
  <c r="B683" i="1" s="1"/>
  <c r="A683" i="1"/>
  <c r="D683" i="1"/>
  <c r="E683" i="1" l="1"/>
  <c r="C684" i="1"/>
  <c r="B684" i="1" s="1"/>
  <c r="A684" i="1"/>
  <c r="D684" i="1"/>
  <c r="E684" i="1" l="1"/>
  <c r="C685" i="1"/>
  <c r="B685" i="1" s="1"/>
  <c r="A685" i="1"/>
  <c r="D685" i="1"/>
  <c r="E685" i="1" l="1"/>
  <c r="C686" i="1"/>
  <c r="B686" i="1" s="1"/>
  <c r="A686" i="1"/>
  <c r="D686" i="1"/>
  <c r="E686" i="1" l="1"/>
  <c r="C687" i="1"/>
  <c r="B687" i="1" s="1"/>
  <c r="A687" i="1"/>
  <c r="D687" i="1"/>
  <c r="E687" i="1" l="1"/>
  <c r="C688" i="1"/>
  <c r="B688" i="1" s="1"/>
  <c r="A688" i="1"/>
  <c r="D688" i="1"/>
  <c r="E688" i="1" l="1"/>
  <c r="C689" i="1"/>
  <c r="B689" i="1" s="1"/>
  <c r="A689" i="1"/>
  <c r="D689" i="1"/>
  <c r="E689" i="1" l="1"/>
  <c r="C690" i="1"/>
  <c r="B690" i="1" s="1"/>
  <c r="A690" i="1"/>
  <c r="D690" i="1"/>
  <c r="E690" i="1" l="1"/>
  <c r="C691" i="1"/>
  <c r="B691" i="1" s="1"/>
  <c r="A691" i="1"/>
  <c r="D691" i="1"/>
  <c r="E691" i="1" l="1"/>
  <c r="D692" i="1"/>
  <c r="A692" i="1"/>
  <c r="C692" i="1"/>
  <c r="B692" i="1" s="1"/>
  <c r="C693" i="1" l="1"/>
  <c r="B693" i="1" s="1"/>
  <c r="A693" i="1"/>
  <c r="D693" i="1"/>
  <c r="E692" i="1"/>
  <c r="C694" i="1" l="1"/>
  <c r="B694" i="1" s="1"/>
  <c r="A694" i="1"/>
  <c r="D694" i="1"/>
  <c r="E693" i="1"/>
  <c r="C695" i="1" l="1"/>
  <c r="B695" i="1" s="1"/>
  <c r="A695" i="1"/>
  <c r="D695" i="1"/>
  <c r="E694" i="1"/>
  <c r="D696" i="1" l="1"/>
  <c r="C696" i="1"/>
  <c r="B696" i="1" s="1"/>
  <c r="A696" i="1"/>
  <c r="E695" i="1"/>
  <c r="E696" i="1" l="1"/>
  <c r="C697" i="1"/>
  <c r="B697" i="1" s="1"/>
  <c r="A697" i="1"/>
  <c r="D697" i="1"/>
  <c r="E697" i="1" l="1"/>
  <c r="C698" i="1"/>
  <c r="B698" i="1" s="1"/>
  <c r="A698" i="1"/>
  <c r="D698" i="1"/>
  <c r="E698" i="1" l="1"/>
  <c r="C699" i="1"/>
  <c r="B699" i="1" s="1"/>
  <c r="A699" i="1"/>
  <c r="D699" i="1"/>
  <c r="E699" i="1" l="1"/>
  <c r="D700" i="1"/>
  <c r="C700" i="1"/>
  <c r="B700" i="1" s="1"/>
  <c r="A700" i="1"/>
  <c r="E700" i="1" l="1"/>
  <c r="C701" i="1"/>
  <c r="B701" i="1" s="1"/>
  <c r="A701" i="1"/>
  <c r="D701" i="1"/>
  <c r="E701" i="1" l="1"/>
  <c r="C702" i="1"/>
  <c r="B702" i="1" s="1"/>
  <c r="A702" i="1"/>
  <c r="D702" i="1"/>
  <c r="E702" i="1" l="1"/>
  <c r="C703" i="1"/>
  <c r="B703" i="1" s="1"/>
  <c r="A703" i="1"/>
  <c r="D703" i="1"/>
  <c r="E703" i="1" l="1"/>
  <c r="C704" i="1"/>
  <c r="B704" i="1" s="1"/>
  <c r="A704" i="1"/>
  <c r="D704" i="1"/>
  <c r="E704" i="1" l="1"/>
  <c r="C705" i="1"/>
  <c r="B705" i="1" s="1"/>
  <c r="A705" i="1"/>
  <c r="D705" i="1"/>
  <c r="E705" i="1" l="1"/>
  <c r="C706" i="1"/>
  <c r="B706" i="1" s="1"/>
  <c r="A706" i="1"/>
  <c r="D706" i="1"/>
  <c r="E706" i="1" l="1"/>
  <c r="C707" i="1"/>
  <c r="B707" i="1" s="1"/>
  <c r="A707" i="1"/>
  <c r="D707" i="1"/>
  <c r="E707" i="1" l="1"/>
  <c r="C708" i="1"/>
  <c r="B708" i="1" s="1"/>
  <c r="A708" i="1"/>
  <c r="D708" i="1"/>
  <c r="E708" i="1" l="1"/>
  <c r="C709" i="1"/>
  <c r="B709" i="1" s="1"/>
  <c r="A709" i="1"/>
  <c r="D709" i="1"/>
  <c r="E709" i="1" l="1"/>
  <c r="D710" i="1"/>
  <c r="A710" i="1"/>
  <c r="C710" i="1"/>
  <c r="B710" i="1" s="1"/>
  <c r="C711" i="1" l="1"/>
  <c r="B711" i="1" s="1"/>
  <c r="A711" i="1"/>
  <c r="D711" i="1"/>
  <c r="E710" i="1"/>
  <c r="D712" i="1" l="1"/>
  <c r="A712" i="1"/>
  <c r="C712" i="1"/>
  <c r="B712" i="1" s="1"/>
  <c r="E711" i="1"/>
  <c r="D713" i="1" l="1"/>
  <c r="C713" i="1"/>
  <c r="B713" i="1" s="1"/>
  <c r="A713" i="1"/>
  <c r="E712" i="1"/>
  <c r="E713" i="1" l="1"/>
  <c r="D714" i="1"/>
  <c r="A714" i="1"/>
  <c r="C714" i="1"/>
  <c r="B714" i="1" s="1"/>
  <c r="D715" i="1" l="1"/>
  <c r="C715" i="1"/>
  <c r="B715" i="1" s="1"/>
  <c r="A715" i="1"/>
  <c r="E714" i="1"/>
  <c r="E715" i="1" l="1"/>
  <c r="D716" i="1"/>
  <c r="C716" i="1"/>
  <c r="B716" i="1" s="1"/>
  <c r="A716" i="1"/>
  <c r="E716" i="1" l="1"/>
  <c r="D717" i="1"/>
  <c r="C717" i="1"/>
  <c r="B717" i="1" s="1"/>
  <c r="A717" i="1"/>
  <c r="E717" i="1" l="1"/>
  <c r="D718" i="1"/>
  <c r="C718" i="1"/>
  <c r="B718" i="1" s="1"/>
  <c r="A718" i="1"/>
  <c r="E718" i="1" l="1"/>
  <c r="D719" i="1"/>
  <c r="C719" i="1"/>
  <c r="B719" i="1" s="1"/>
  <c r="A719" i="1"/>
  <c r="E719" i="1" l="1"/>
  <c r="D720" i="1"/>
  <c r="C720" i="1"/>
  <c r="B720" i="1" s="1"/>
  <c r="A720" i="1"/>
  <c r="E720" i="1" l="1"/>
  <c r="D721" i="1"/>
  <c r="A721" i="1"/>
  <c r="C721" i="1"/>
  <c r="B721" i="1" s="1"/>
  <c r="D722" i="1" l="1"/>
  <c r="C722" i="1"/>
  <c r="B722" i="1" s="1"/>
  <c r="A722" i="1"/>
  <c r="E721" i="1"/>
  <c r="E722" i="1" l="1"/>
  <c r="D723" i="1"/>
  <c r="A723" i="1"/>
  <c r="C723" i="1"/>
  <c r="B723" i="1" s="1"/>
  <c r="D724" i="1" l="1"/>
  <c r="C724" i="1"/>
  <c r="B724" i="1" s="1"/>
  <c r="A724" i="1"/>
  <c r="E723" i="1"/>
  <c r="E724" i="1" l="1"/>
  <c r="D725" i="1"/>
  <c r="C725" i="1"/>
  <c r="B725" i="1" s="1"/>
  <c r="A725" i="1"/>
  <c r="E725" i="1" l="1"/>
  <c r="D726" i="1"/>
  <c r="C726" i="1"/>
  <c r="B726" i="1" s="1"/>
  <c r="A726" i="1"/>
  <c r="E726" i="1" l="1"/>
  <c r="D727" i="1"/>
  <c r="C727" i="1"/>
  <c r="B727" i="1" s="1"/>
  <c r="A727" i="1"/>
  <c r="E727" i="1" l="1"/>
  <c r="D728" i="1"/>
  <c r="A728" i="1"/>
  <c r="C728" i="1"/>
  <c r="B728" i="1" s="1"/>
  <c r="D729" i="1" l="1"/>
  <c r="C729" i="1"/>
  <c r="B729" i="1" s="1"/>
  <c r="A729" i="1"/>
  <c r="E728" i="1"/>
  <c r="E729" i="1" l="1"/>
  <c r="D730" i="1"/>
  <c r="A730" i="1"/>
  <c r="C730" i="1"/>
  <c r="B730" i="1" s="1"/>
  <c r="D731" i="1" l="1"/>
  <c r="C731" i="1"/>
  <c r="B731" i="1" s="1"/>
  <c r="A731" i="1"/>
  <c r="E730" i="1"/>
  <c r="E731" i="1" l="1"/>
  <c r="D732" i="1"/>
  <c r="C732" i="1"/>
  <c r="B732" i="1" s="1"/>
  <c r="A732" i="1"/>
  <c r="E732" i="1" l="1"/>
  <c r="D733" i="1"/>
  <c r="A733" i="1"/>
  <c r="C733" i="1"/>
  <c r="B733" i="1" s="1"/>
  <c r="D734" i="1" l="1"/>
  <c r="A734" i="1"/>
  <c r="C734" i="1"/>
  <c r="B734" i="1" s="1"/>
  <c r="E733" i="1"/>
  <c r="D735" i="1" l="1"/>
  <c r="C735" i="1"/>
  <c r="B735" i="1" s="1"/>
  <c r="A735" i="1"/>
  <c r="E734" i="1"/>
  <c r="E735" i="1" l="1"/>
  <c r="D736" i="1"/>
  <c r="A736" i="1"/>
  <c r="C736" i="1"/>
  <c r="B736" i="1" s="1"/>
  <c r="D737" i="1" l="1"/>
  <c r="C737" i="1"/>
  <c r="B737" i="1" s="1"/>
  <c r="A737" i="1"/>
  <c r="E736" i="1"/>
  <c r="E737" i="1" l="1"/>
  <c r="D738" i="1"/>
  <c r="C738" i="1"/>
  <c r="B738" i="1" s="1"/>
  <c r="A738" i="1"/>
  <c r="E738" i="1" l="1"/>
  <c r="D739" i="1"/>
  <c r="A739" i="1"/>
  <c r="C739" i="1"/>
  <c r="B739" i="1" s="1"/>
  <c r="D740" i="1" l="1"/>
  <c r="C740" i="1"/>
  <c r="B740" i="1" s="1"/>
  <c r="A740" i="1"/>
  <c r="E739" i="1"/>
  <c r="E740" i="1" l="1"/>
  <c r="D741" i="1"/>
  <c r="C741" i="1"/>
  <c r="B741" i="1" s="1"/>
  <c r="A741" i="1"/>
  <c r="E741" i="1" l="1"/>
  <c r="D742" i="1"/>
  <c r="C742" i="1"/>
  <c r="B742" i="1" s="1"/>
  <c r="A742" i="1"/>
  <c r="E742" i="1" l="1"/>
  <c r="D743" i="1"/>
  <c r="C743" i="1"/>
  <c r="B743" i="1" s="1"/>
  <c r="A743" i="1"/>
  <c r="E743" i="1" l="1"/>
  <c r="D744" i="1"/>
  <c r="A744" i="1"/>
  <c r="C744" i="1"/>
  <c r="B744" i="1" s="1"/>
  <c r="D745" i="1" l="1"/>
  <c r="C745" i="1"/>
  <c r="B745" i="1" s="1"/>
  <c r="A745" i="1"/>
  <c r="E744" i="1"/>
  <c r="E745" i="1" l="1"/>
  <c r="D746" i="1"/>
  <c r="A746" i="1"/>
  <c r="C746" i="1"/>
  <c r="B746" i="1" s="1"/>
  <c r="D747" i="1" l="1"/>
  <c r="A747" i="1"/>
  <c r="C747" i="1"/>
  <c r="B747" i="1" s="1"/>
  <c r="E746" i="1"/>
  <c r="D748" i="1" l="1"/>
  <c r="C748" i="1"/>
  <c r="B748" i="1" s="1"/>
  <c r="A748" i="1"/>
  <c r="E747" i="1"/>
  <c r="E748" i="1" l="1"/>
  <c r="D749" i="1"/>
  <c r="C749" i="1"/>
  <c r="B749" i="1" s="1"/>
  <c r="A749" i="1"/>
  <c r="E749" i="1" l="1"/>
  <c r="D750" i="1"/>
  <c r="C750" i="1"/>
  <c r="B750" i="1" s="1"/>
  <c r="A750" i="1"/>
  <c r="E750" i="1" l="1"/>
  <c r="D751" i="1"/>
  <c r="A751" i="1"/>
  <c r="C751" i="1"/>
  <c r="B751" i="1" s="1"/>
  <c r="D752" i="1" l="1"/>
  <c r="C752" i="1"/>
  <c r="B752" i="1" s="1"/>
  <c r="A752" i="1"/>
  <c r="E751" i="1"/>
  <c r="E752" i="1" l="1"/>
  <c r="D753" i="1"/>
  <c r="A753" i="1"/>
  <c r="C753" i="1"/>
  <c r="B753" i="1" s="1"/>
  <c r="D754" i="1" l="1"/>
  <c r="A754" i="1"/>
  <c r="C754" i="1"/>
  <c r="B754" i="1" s="1"/>
  <c r="E753" i="1"/>
  <c r="C755" i="1" l="1"/>
  <c r="B755" i="1" s="1"/>
  <c r="A755" i="1"/>
  <c r="D755" i="1"/>
  <c r="E754" i="1"/>
  <c r="E755" i="1" l="1"/>
  <c r="C756" i="1"/>
  <c r="B756" i="1" s="1"/>
  <c r="A756" i="1"/>
  <c r="D756" i="1"/>
  <c r="E756" i="1" l="1"/>
  <c r="D757" i="1"/>
  <c r="C757" i="1"/>
  <c r="B757" i="1" s="1"/>
  <c r="A757" i="1"/>
  <c r="E757" i="1" l="1"/>
  <c r="D758" i="1"/>
  <c r="C758" i="1"/>
  <c r="B758" i="1" s="1"/>
  <c r="A758" i="1"/>
  <c r="E758" i="1" l="1"/>
  <c r="C759" i="1"/>
  <c r="B759" i="1" s="1"/>
  <c r="A759" i="1"/>
  <c r="D759" i="1"/>
  <c r="E759" i="1" l="1"/>
  <c r="C760" i="1"/>
  <c r="B760" i="1" s="1"/>
  <c r="A760" i="1"/>
  <c r="D760" i="1"/>
  <c r="E760" i="1" l="1"/>
  <c r="D761" i="1"/>
  <c r="C761" i="1"/>
  <c r="B761" i="1" s="1"/>
  <c r="A761" i="1"/>
  <c r="E761" i="1" l="1"/>
  <c r="D762" i="1"/>
  <c r="C762" i="1"/>
  <c r="B762" i="1" s="1"/>
  <c r="A762" i="1"/>
  <c r="E762" i="1" l="1"/>
  <c r="C763" i="1"/>
  <c r="B763" i="1" s="1"/>
  <c r="A763" i="1"/>
  <c r="D763" i="1"/>
  <c r="E763" i="1" l="1"/>
  <c r="C764" i="1"/>
  <c r="B764" i="1" s="1"/>
  <c r="A764" i="1"/>
  <c r="D764" i="1"/>
  <c r="E764" i="1" l="1"/>
  <c r="D765" i="1"/>
  <c r="C765" i="1"/>
  <c r="B765" i="1" s="1"/>
  <c r="A765" i="1"/>
  <c r="E765" i="1" l="1"/>
  <c r="D766" i="1"/>
  <c r="C766" i="1"/>
  <c r="B766" i="1" s="1"/>
  <c r="A766" i="1"/>
  <c r="E766" i="1" l="1"/>
  <c r="D767" i="1"/>
  <c r="A767" i="1"/>
  <c r="C767" i="1"/>
  <c r="B767" i="1" s="1"/>
  <c r="D768" i="1" l="1"/>
  <c r="A768" i="1"/>
  <c r="C768" i="1"/>
  <c r="B768" i="1" s="1"/>
  <c r="E767" i="1"/>
  <c r="C769" i="1" l="1"/>
  <c r="B769" i="1" s="1"/>
  <c r="A769" i="1"/>
  <c r="D769" i="1"/>
  <c r="E768" i="1"/>
  <c r="D770" i="1" l="1"/>
  <c r="C770" i="1"/>
  <c r="B770" i="1" s="1"/>
  <c r="A770" i="1"/>
  <c r="E769" i="1"/>
  <c r="E770" i="1" l="1"/>
  <c r="D771" i="1"/>
  <c r="A771" i="1"/>
  <c r="C771" i="1"/>
  <c r="B771" i="1" s="1"/>
  <c r="D772" i="1" l="1"/>
  <c r="A772" i="1"/>
  <c r="C772" i="1"/>
  <c r="B772" i="1" s="1"/>
  <c r="E771" i="1"/>
  <c r="D773" i="1" l="1"/>
  <c r="A773" i="1"/>
  <c r="C773" i="1"/>
  <c r="B773" i="1" s="1"/>
  <c r="E772" i="1"/>
  <c r="D774" i="1" l="1"/>
  <c r="A774" i="1"/>
  <c r="C774" i="1"/>
  <c r="B774" i="1" s="1"/>
  <c r="E773" i="1"/>
  <c r="D775" i="1" l="1"/>
  <c r="A775" i="1"/>
  <c r="C775" i="1"/>
  <c r="B775" i="1" s="1"/>
  <c r="E774" i="1"/>
  <c r="D776" i="1" l="1"/>
  <c r="A776" i="1"/>
  <c r="C776" i="1"/>
  <c r="B776" i="1" s="1"/>
  <c r="E775" i="1"/>
  <c r="D777" i="1" l="1"/>
  <c r="A777" i="1"/>
  <c r="C777" i="1"/>
  <c r="B777" i="1" s="1"/>
  <c r="E776" i="1"/>
  <c r="D778" i="1" l="1"/>
  <c r="A778" i="1"/>
  <c r="C778" i="1"/>
  <c r="B778" i="1" s="1"/>
  <c r="E777" i="1"/>
  <c r="D779" i="1" l="1"/>
  <c r="C779" i="1"/>
  <c r="B779" i="1" s="1"/>
  <c r="A779" i="1"/>
  <c r="E778" i="1"/>
  <c r="E779" i="1" l="1"/>
  <c r="D780" i="1"/>
  <c r="C780" i="1"/>
  <c r="B780" i="1" s="1"/>
  <c r="A780" i="1"/>
  <c r="E780" i="1" l="1"/>
  <c r="C781" i="1"/>
  <c r="B781" i="1" s="1"/>
  <c r="A781" i="1"/>
  <c r="D781" i="1"/>
  <c r="E781" i="1" l="1"/>
  <c r="D782" i="1"/>
  <c r="A782" i="1"/>
  <c r="C782" i="1"/>
  <c r="B782" i="1" s="1"/>
  <c r="D783" i="1" l="1"/>
  <c r="C783" i="1"/>
  <c r="B783" i="1" s="1"/>
  <c r="A783" i="1"/>
  <c r="E782" i="1"/>
  <c r="E783" i="1" l="1"/>
  <c r="D784" i="1"/>
  <c r="C784" i="1"/>
  <c r="B784" i="1" s="1"/>
  <c r="A784" i="1"/>
  <c r="E784" i="1" l="1"/>
  <c r="D785" i="1"/>
  <c r="C785" i="1"/>
  <c r="B785" i="1" s="1"/>
  <c r="A785" i="1"/>
  <c r="E785" i="1" l="1"/>
  <c r="D786" i="1"/>
  <c r="A786" i="1"/>
  <c r="C786" i="1"/>
  <c r="B786" i="1" s="1"/>
  <c r="D787" i="1" l="1"/>
  <c r="C787" i="1"/>
  <c r="B787" i="1" s="1"/>
  <c r="A787" i="1"/>
  <c r="E786" i="1"/>
  <c r="E787" i="1" l="1"/>
  <c r="C788" i="1"/>
  <c r="B788" i="1" s="1"/>
  <c r="A788" i="1"/>
  <c r="D788" i="1"/>
  <c r="E788" i="1" l="1"/>
  <c r="D789" i="1"/>
  <c r="C789" i="1"/>
  <c r="B789" i="1" s="1"/>
  <c r="A789" i="1"/>
  <c r="A790" i="1" l="1"/>
  <c r="D790" i="1"/>
  <c r="C790" i="1"/>
  <c r="B790" i="1" s="1"/>
  <c r="E789" i="1"/>
  <c r="E790" i="1" l="1"/>
  <c r="C791" i="1"/>
  <c r="B791" i="1" s="1"/>
  <c r="A791" i="1"/>
  <c r="D791" i="1"/>
  <c r="C792" i="1" l="1"/>
  <c r="B792" i="1" s="1"/>
  <c r="A792" i="1"/>
  <c r="D792" i="1"/>
  <c r="E791" i="1"/>
  <c r="C793" i="1" l="1"/>
  <c r="B793" i="1" s="1"/>
  <c r="A793" i="1"/>
  <c r="D793" i="1"/>
  <c r="E792" i="1"/>
  <c r="C794" i="1" l="1"/>
  <c r="B794" i="1" s="1"/>
  <c r="A794" i="1"/>
  <c r="D794" i="1"/>
  <c r="E793" i="1"/>
  <c r="C795" i="1" l="1"/>
  <c r="B795" i="1" s="1"/>
  <c r="A795" i="1"/>
  <c r="D795" i="1"/>
  <c r="E794" i="1"/>
  <c r="C796" i="1" l="1"/>
  <c r="B796" i="1" s="1"/>
  <c r="A796" i="1"/>
  <c r="D796" i="1"/>
  <c r="E795" i="1"/>
  <c r="C797" i="1" l="1"/>
  <c r="B797" i="1" s="1"/>
  <c r="A797" i="1"/>
  <c r="D797" i="1"/>
  <c r="E796" i="1"/>
  <c r="C798" i="1" l="1"/>
  <c r="B798" i="1" s="1"/>
  <c r="A798" i="1"/>
  <c r="D798" i="1"/>
  <c r="E797" i="1"/>
  <c r="D799" i="1" l="1"/>
  <c r="C799" i="1"/>
  <c r="B799" i="1" s="1"/>
  <c r="A799" i="1"/>
  <c r="E798" i="1"/>
  <c r="E799" i="1" l="1"/>
  <c r="C800" i="1"/>
  <c r="B800" i="1" s="1"/>
  <c r="A800" i="1"/>
  <c r="D800" i="1"/>
  <c r="E800" i="1" l="1"/>
  <c r="C801" i="1"/>
  <c r="B801" i="1" s="1"/>
  <c r="A801" i="1"/>
  <c r="D801" i="1"/>
  <c r="E801" i="1" l="1"/>
  <c r="C802" i="1"/>
  <c r="B802" i="1" s="1"/>
  <c r="A802" i="1"/>
  <c r="D802" i="1"/>
  <c r="E802" i="1" l="1"/>
  <c r="D803" i="1"/>
  <c r="C803" i="1"/>
  <c r="B803" i="1" s="1"/>
  <c r="A803" i="1"/>
  <c r="E803" i="1" l="1"/>
  <c r="C804" i="1"/>
  <c r="B804" i="1" s="1"/>
  <c r="A804" i="1"/>
  <c r="D804" i="1"/>
  <c r="E804" i="1" l="1"/>
  <c r="C805" i="1"/>
  <c r="B805" i="1" s="1"/>
  <c r="A805" i="1"/>
  <c r="D805" i="1"/>
  <c r="E805" i="1" l="1"/>
  <c r="C806" i="1"/>
  <c r="B806" i="1" s="1"/>
  <c r="A806" i="1"/>
  <c r="D806" i="1"/>
  <c r="C807" i="1" l="1"/>
  <c r="B807" i="1" s="1"/>
  <c r="A807" i="1"/>
  <c r="D807" i="1"/>
  <c r="E806" i="1"/>
  <c r="C808" i="1" l="1"/>
  <c r="B808" i="1" s="1"/>
  <c r="A808" i="1"/>
  <c r="D808" i="1"/>
  <c r="E807" i="1"/>
  <c r="C809" i="1" l="1"/>
  <c r="B809" i="1" s="1"/>
  <c r="A809" i="1"/>
  <c r="D809" i="1"/>
  <c r="E808" i="1"/>
  <c r="C810" i="1" l="1"/>
  <c r="B810" i="1" s="1"/>
  <c r="A810" i="1"/>
  <c r="D810" i="1"/>
  <c r="E809" i="1"/>
  <c r="C811" i="1" l="1"/>
  <c r="B811" i="1" s="1"/>
  <c r="A811" i="1"/>
  <c r="D811" i="1"/>
  <c r="E810" i="1"/>
  <c r="C812" i="1" l="1"/>
  <c r="B812" i="1" s="1"/>
  <c r="A812" i="1"/>
  <c r="D812" i="1"/>
  <c r="E811" i="1"/>
  <c r="C813" i="1" l="1"/>
  <c r="B813" i="1" s="1"/>
  <c r="A813" i="1"/>
  <c r="D813" i="1"/>
  <c r="E812" i="1"/>
  <c r="C814" i="1" l="1"/>
  <c r="B814" i="1" s="1"/>
  <c r="A814" i="1"/>
  <c r="D814" i="1"/>
  <c r="E813" i="1"/>
  <c r="C815" i="1" l="1"/>
  <c r="B815" i="1" s="1"/>
  <c r="A815" i="1"/>
  <c r="D815" i="1"/>
  <c r="E814" i="1"/>
  <c r="C816" i="1" l="1"/>
  <c r="B816" i="1" s="1"/>
  <c r="A816" i="1"/>
  <c r="D816" i="1"/>
  <c r="E815" i="1"/>
  <c r="C817" i="1" l="1"/>
  <c r="B817" i="1" s="1"/>
  <c r="A817" i="1"/>
  <c r="D817" i="1"/>
  <c r="E816" i="1"/>
  <c r="C818" i="1" l="1"/>
  <c r="B818" i="1" s="1"/>
  <c r="A818" i="1"/>
  <c r="D818" i="1"/>
  <c r="E817" i="1"/>
  <c r="C819" i="1" l="1"/>
  <c r="B819" i="1" s="1"/>
  <c r="A819" i="1"/>
  <c r="D819" i="1"/>
  <c r="E818" i="1"/>
  <c r="C820" i="1" l="1"/>
  <c r="B820" i="1" s="1"/>
  <c r="A820" i="1"/>
  <c r="D820" i="1"/>
  <c r="E819" i="1"/>
  <c r="C821" i="1" l="1"/>
  <c r="B821" i="1" s="1"/>
  <c r="A821" i="1"/>
  <c r="D821" i="1"/>
  <c r="E820" i="1"/>
  <c r="C822" i="1" l="1"/>
  <c r="B822" i="1" s="1"/>
  <c r="A822" i="1"/>
  <c r="D822" i="1"/>
  <c r="E821" i="1"/>
  <c r="C823" i="1" l="1"/>
  <c r="B823" i="1" s="1"/>
  <c r="A823" i="1"/>
  <c r="D823" i="1"/>
  <c r="E822" i="1"/>
  <c r="A824" i="1" l="1"/>
  <c r="C824" i="1"/>
  <c r="B824" i="1" s="1"/>
  <c r="D824" i="1"/>
  <c r="E823" i="1"/>
  <c r="E824" i="1" l="1"/>
  <c r="A825" i="1"/>
  <c r="C825" i="1"/>
  <c r="B825" i="1" s="1"/>
  <c r="D825" i="1"/>
  <c r="A826" i="1" l="1"/>
  <c r="C826" i="1"/>
  <c r="B826" i="1" s="1"/>
  <c r="D826" i="1"/>
  <c r="E825" i="1"/>
  <c r="A827" i="1" l="1"/>
  <c r="C827" i="1"/>
  <c r="B827" i="1" s="1"/>
  <c r="D827" i="1"/>
  <c r="E826" i="1"/>
  <c r="A828" i="1" l="1"/>
  <c r="C828" i="1"/>
  <c r="B828" i="1" s="1"/>
  <c r="D828" i="1"/>
  <c r="E827" i="1"/>
  <c r="A829" i="1" l="1"/>
  <c r="C829" i="1"/>
  <c r="B829" i="1" s="1"/>
  <c r="D829" i="1"/>
  <c r="E828" i="1"/>
  <c r="A830" i="1" l="1"/>
  <c r="C830" i="1"/>
  <c r="B830" i="1" s="1"/>
  <c r="D830" i="1"/>
  <c r="E829" i="1"/>
  <c r="A831" i="1" l="1"/>
  <c r="C831" i="1"/>
  <c r="B831" i="1" s="1"/>
  <c r="D831" i="1"/>
  <c r="E830" i="1"/>
  <c r="A832" i="1" l="1"/>
  <c r="C832" i="1"/>
  <c r="B832" i="1" s="1"/>
  <c r="D832" i="1"/>
  <c r="E831" i="1"/>
  <c r="A833" i="1" l="1"/>
  <c r="C833" i="1"/>
  <c r="B833" i="1" s="1"/>
  <c r="D833" i="1"/>
  <c r="E832" i="1"/>
  <c r="A834" i="1" l="1"/>
  <c r="C834" i="1"/>
  <c r="B834" i="1" s="1"/>
  <c r="D834" i="1"/>
  <c r="E833" i="1"/>
  <c r="A835" i="1" l="1"/>
  <c r="C835" i="1"/>
  <c r="B835" i="1" s="1"/>
  <c r="D835" i="1"/>
  <c r="E834" i="1"/>
  <c r="A836" i="1" l="1"/>
  <c r="C836" i="1"/>
  <c r="B836" i="1" s="1"/>
  <c r="D836" i="1"/>
  <c r="E835" i="1"/>
  <c r="A837" i="1" l="1"/>
  <c r="C837" i="1"/>
  <c r="B837" i="1" s="1"/>
  <c r="D837" i="1"/>
  <c r="E836" i="1"/>
  <c r="A838" i="1" l="1"/>
  <c r="C838" i="1"/>
  <c r="B838" i="1" s="1"/>
  <c r="D838" i="1"/>
  <c r="E837" i="1"/>
  <c r="D839" i="1" l="1"/>
  <c r="A839" i="1"/>
  <c r="C839" i="1"/>
  <c r="B839" i="1" s="1"/>
  <c r="E838" i="1"/>
  <c r="A840" i="1" l="1"/>
  <c r="C840" i="1"/>
  <c r="B840" i="1" s="1"/>
  <c r="D840" i="1"/>
  <c r="E839" i="1"/>
  <c r="A841" i="1" l="1"/>
  <c r="C841" i="1"/>
  <c r="B841" i="1" s="1"/>
  <c r="D841" i="1"/>
  <c r="E840" i="1"/>
  <c r="A842" i="1" l="1"/>
  <c r="C842" i="1"/>
  <c r="B842" i="1" s="1"/>
  <c r="D842" i="1"/>
  <c r="E841" i="1"/>
  <c r="A843" i="1" l="1"/>
  <c r="C843" i="1"/>
  <c r="B843" i="1" s="1"/>
  <c r="D843" i="1"/>
  <c r="E842" i="1"/>
  <c r="E843" i="1" l="1"/>
  <c r="A844" i="1"/>
  <c r="C844" i="1"/>
  <c r="B844" i="1" s="1"/>
  <c r="D844" i="1"/>
  <c r="A845" i="1" l="1"/>
  <c r="C845" i="1"/>
  <c r="B845" i="1" s="1"/>
  <c r="D845" i="1"/>
  <c r="E844" i="1"/>
  <c r="E845" i="1" l="1"/>
  <c r="A846" i="1"/>
  <c r="C846" i="1"/>
  <c r="B846" i="1" s="1"/>
  <c r="D846" i="1"/>
  <c r="A847" i="1" l="1"/>
  <c r="C847" i="1"/>
  <c r="B847" i="1" s="1"/>
  <c r="D847" i="1"/>
  <c r="E846" i="1"/>
  <c r="A848" i="1" l="1"/>
  <c r="C848" i="1"/>
  <c r="B848" i="1" s="1"/>
  <c r="D848" i="1"/>
  <c r="E847" i="1"/>
  <c r="E848" i="1" l="1"/>
  <c r="A849" i="1"/>
  <c r="C849" i="1"/>
  <c r="B849" i="1" s="1"/>
  <c r="D849" i="1"/>
  <c r="A850" i="1" l="1"/>
  <c r="C850" i="1"/>
  <c r="B850" i="1" s="1"/>
  <c r="D850" i="1"/>
  <c r="E849" i="1"/>
  <c r="A851" i="1" l="1"/>
  <c r="C851" i="1"/>
  <c r="B851" i="1" s="1"/>
  <c r="D851" i="1"/>
  <c r="E850" i="1"/>
  <c r="A852" i="1" l="1"/>
  <c r="C852" i="1"/>
  <c r="B852" i="1" s="1"/>
  <c r="D852" i="1"/>
  <c r="E851" i="1"/>
  <c r="A853" i="1" l="1"/>
  <c r="C853" i="1"/>
  <c r="B853" i="1" s="1"/>
  <c r="D853" i="1"/>
  <c r="E852" i="1"/>
  <c r="A854" i="1" l="1"/>
  <c r="C854" i="1"/>
  <c r="B854" i="1" s="1"/>
  <c r="D854" i="1"/>
  <c r="E853" i="1"/>
  <c r="E854" i="1" l="1"/>
  <c r="A855" i="1"/>
  <c r="C855" i="1"/>
  <c r="B855" i="1" s="1"/>
  <c r="D855" i="1"/>
  <c r="A856" i="1" l="1"/>
  <c r="C856" i="1"/>
  <c r="B856" i="1" s="1"/>
  <c r="D856" i="1"/>
  <c r="E855" i="1"/>
  <c r="A857" i="1" l="1"/>
  <c r="C857" i="1"/>
  <c r="B857" i="1" s="1"/>
  <c r="D857" i="1"/>
  <c r="E856" i="1"/>
  <c r="A858" i="1" l="1"/>
  <c r="C858" i="1"/>
  <c r="B858" i="1" s="1"/>
  <c r="D858" i="1"/>
  <c r="E857" i="1"/>
  <c r="A859" i="1" l="1"/>
  <c r="C859" i="1"/>
  <c r="B859" i="1" s="1"/>
  <c r="D859" i="1"/>
  <c r="E858" i="1"/>
  <c r="A860" i="1" l="1"/>
  <c r="C860" i="1"/>
  <c r="B860" i="1" s="1"/>
  <c r="D860" i="1"/>
  <c r="E859" i="1"/>
  <c r="A861" i="1" l="1"/>
  <c r="C861" i="1"/>
  <c r="B861" i="1" s="1"/>
  <c r="D861" i="1"/>
  <c r="E860" i="1"/>
  <c r="A862" i="1" l="1"/>
  <c r="C862" i="1"/>
  <c r="B862" i="1" s="1"/>
  <c r="D862" i="1"/>
  <c r="E861" i="1"/>
  <c r="A863" i="1" l="1"/>
  <c r="C863" i="1"/>
  <c r="B863" i="1" s="1"/>
  <c r="D863" i="1"/>
  <c r="E862" i="1"/>
  <c r="E863" i="1" l="1"/>
  <c r="A864" i="1"/>
  <c r="C864" i="1"/>
  <c r="B864" i="1" s="1"/>
  <c r="D864" i="1"/>
  <c r="A865" i="1" l="1"/>
  <c r="C865" i="1"/>
  <c r="B865" i="1" s="1"/>
  <c r="D865" i="1"/>
  <c r="E864" i="1"/>
  <c r="E865" i="1" l="1"/>
  <c r="A866" i="1"/>
  <c r="C866" i="1"/>
  <c r="B866" i="1" s="1"/>
  <c r="D866" i="1"/>
  <c r="A867" i="1" l="1"/>
  <c r="C867" i="1"/>
  <c r="B867" i="1" s="1"/>
  <c r="D867" i="1"/>
  <c r="E866" i="1"/>
  <c r="A868" i="1" l="1"/>
  <c r="C868" i="1"/>
  <c r="B868" i="1" s="1"/>
  <c r="D868" i="1"/>
  <c r="E867" i="1"/>
  <c r="A869" i="1" l="1"/>
  <c r="C869" i="1"/>
  <c r="B869" i="1" s="1"/>
  <c r="D869" i="1"/>
  <c r="E868" i="1"/>
  <c r="A870" i="1" l="1"/>
  <c r="C870" i="1"/>
  <c r="B870" i="1" s="1"/>
  <c r="D870" i="1"/>
  <c r="E869" i="1"/>
  <c r="A871" i="1" l="1"/>
  <c r="C871" i="1"/>
  <c r="B871" i="1" s="1"/>
  <c r="D871" i="1"/>
  <c r="E870" i="1"/>
  <c r="A872" i="1" l="1"/>
  <c r="C872" i="1"/>
  <c r="B872" i="1" s="1"/>
  <c r="D872" i="1"/>
  <c r="E871" i="1"/>
  <c r="A873" i="1" l="1"/>
  <c r="C873" i="1"/>
  <c r="B873" i="1" s="1"/>
  <c r="D873" i="1"/>
  <c r="E872" i="1"/>
  <c r="A874" i="1" l="1"/>
  <c r="C874" i="1"/>
  <c r="B874" i="1" s="1"/>
  <c r="D874" i="1"/>
  <c r="E873" i="1"/>
  <c r="A875" i="1" l="1"/>
  <c r="C875" i="1"/>
  <c r="B875" i="1" s="1"/>
  <c r="D875" i="1"/>
  <c r="E874" i="1"/>
  <c r="A876" i="1" l="1"/>
  <c r="C876" i="1"/>
  <c r="B876" i="1" s="1"/>
  <c r="D876" i="1"/>
  <c r="E875" i="1"/>
  <c r="C877" i="1" l="1"/>
  <c r="B877" i="1" s="1"/>
  <c r="D877" i="1"/>
  <c r="A877" i="1"/>
  <c r="E876" i="1"/>
  <c r="A878" i="1" l="1"/>
  <c r="C878" i="1"/>
  <c r="B878" i="1" s="1"/>
  <c r="D878" i="1"/>
  <c r="E877" i="1"/>
  <c r="C879" i="1" l="1"/>
  <c r="B879" i="1" s="1"/>
  <c r="A879" i="1"/>
  <c r="D879" i="1"/>
  <c r="E878" i="1"/>
  <c r="A880" i="1" l="1"/>
  <c r="C880" i="1"/>
  <c r="B880" i="1" s="1"/>
  <c r="D880" i="1"/>
  <c r="E879" i="1"/>
  <c r="C881" i="1" l="1"/>
  <c r="B881" i="1" s="1"/>
  <c r="D881" i="1"/>
  <c r="A881" i="1"/>
  <c r="E880" i="1"/>
  <c r="A882" i="1" l="1"/>
  <c r="C882" i="1"/>
  <c r="B882" i="1" s="1"/>
  <c r="D882" i="1"/>
  <c r="E881" i="1"/>
  <c r="C883" i="1" l="1"/>
  <c r="B883" i="1" s="1"/>
  <c r="A883" i="1"/>
  <c r="D883" i="1"/>
  <c r="E882" i="1"/>
  <c r="A884" i="1" l="1"/>
  <c r="C884" i="1"/>
  <c r="B884" i="1" s="1"/>
  <c r="D884" i="1"/>
  <c r="E883" i="1"/>
  <c r="C885" i="1" l="1"/>
  <c r="B885" i="1" s="1"/>
  <c r="D885" i="1"/>
  <c r="A885" i="1"/>
  <c r="E884" i="1"/>
  <c r="A886" i="1" l="1"/>
  <c r="C886" i="1"/>
  <c r="B886" i="1" s="1"/>
  <c r="D886" i="1"/>
  <c r="E885" i="1"/>
  <c r="C887" i="1" l="1"/>
  <c r="B887" i="1" s="1"/>
  <c r="A887" i="1"/>
  <c r="D887" i="1"/>
  <c r="E886" i="1"/>
  <c r="A888" i="1" l="1"/>
  <c r="C888" i="1"/>
  <c r="B888" i="1" s="1"/>
  <c r="D888" i="1"/>
  <c r="E887" i="1"/>
  <c r="C889" i="1" l="1"/>
  <c r="B889" i="1" s="1"/>
  <c r="D889" i="1"/>
  <c r="A889" i="1"/>
  <c r="E888" i="1"/>
  <c r="A890" i="1" l="1"/>
  <c r="C890" i="1"/>
  <c r="B890" i="1" s="1"/>
  <c r="D890" i="1"/>
  <c r="E889" i="1"/>
  <c r="C891" i="1" l="1"/>
  <c r="B891" i="1" s="1"/>
  <c r="A891" i="1"/>
  <c r="D891" i="1"/>
  <c r="E890" i="1"/>
  <c r="A892" i="1" l="1"/>
  <c r="C892" i="1"/>
  <c r="B892" i="1" s="1"/>
  <c r="D892" i="1"/>
  <c r="E891" i="1"/>
  <c r="C893" i="1" l="1"/>
  <c r="B893" i="1" s="1"/>
  <c r="D893" i="1"/>
  <c r="A893" i="1"/>
  <c r="E892" i="1"/>
  <c r="A894" i="1" l="1"/>
  <c r="C894" i="1"/>
  <c r="B894" i="1" s="1"/>
  <c r="D894" i="1"/>
  <c r="E893" i="1"/>
  <c r="C895" i="1" l="1"/>
  <c r="B895" i="1" s="1"/>
  <c r="A895" i="1"/>
  <c r="D895" i="1"/>
  <c r="E894" i="1"/>
  <c r="A896" i="1" l="1"/>
  <c r="C896" i="1"/>
  <c r="B896" i="1" s="1"/>
  <c r="D896" i="1"/>
  <c r="E895" i="1"/>
  <c r="C897" i="1" l="1"/>
  <c r="B897" i="1" s="1"/>
  <c r="D897" i="1"/>
  <c r="A897" i="1"/>
  <c r="E896" i="1"/>
  <c r="A898" i="1" l="1"/>
  <c r="C898" i="1"/>
  <c r="B898" i="1" s="1"/>
  <c r="D898" i="1"/>
  <c r="E897" i="1"/>
  <c r="C899" i="1" l="1"/>
  <c r="B899" i="1" s="1"/>
  <c r="A899" i="1"/>
  <c r="D899" i="1"/>
  <c r="E898" i="1"/>
  <c r="A900" i="1" l="1"/>
  <c r="C900" i="1"/>
  <c r="B900" i="1" s="1"/>
  <c r="D900" i="1"/>
  <c r="E899" i="1"/>
  <c r="C901" i="1" l="1"/>
  <c r="B901" i="1" s="1"/>
  <c r="D901" i="1"/>
  <c r="A901" i="1"/>
  <c r="E900" i="1"/>
  <c r="A902" i="1" l="1"/>
  <c r="C902" i="1"/>
  <c r="B902" i="1" s="1"/>
  <c r="D902" i="1"/>
  <c r="E901" i="1"/>
  <c r="C903" i="1" l="1"/>
  <c r="B903" i="1" s="1"/>
  <c r="A903" i="1"/>
  <c r="D903" i="1"/>
  <c r="E902" i="1"/>
  <c r="A904" i="1" l="1"/>
  <c r="C904" i="1"/>
  <c r="B904" i="1" s="1"/>
  <c r="D904" i="1"/>
  <c r="E903" i="1"/>
  <c r="C905" i="1" l="1"/>
  <c r="B905" i="1" s="1"/>
  <c r="D905" i="1"/>
  <c r="A905" i="1"/>
  <c r="E904" i="1"/>
  <c r="A906" i="1" l="1"/>
  <c r="C906" i="1"/>
  <c r="B906" i="1" s="1"/>
  <c r="D906" i="1"/>
  <c r="E905" i="1"/>
  <c r="C907" i="1" l="1"/>
  <c r="B907" i="1" s="1"/>
  <c r="A907" i="1"/>
  <c r="D907" i="1"/>
  <c r="E906" i="1"/>
  <c r="A908" i="1" l="1"/>
  <c r="C908" i="1"/>
  <c r="B908" i="1" s="1"/>
  <c r="D908" i="1"/>
  <c r="E907" i="1"/>
  <c r="C909" i="1" l="1"/>
  <c r="B909" i="1" s="1"/>
  <c r="D909" i="1"/>
  <c r="A909" i="1"/>
  <c r="E908" i="1"/>
  <c r="A910" i="1" l="1"/>
  <c r="C910" i="1"/>
  <c r="B910" i="1" s="1"/>
  <c r="D910" i="1"/>
  <c r="E909" i="1"/>
  <c r="C911" i="1" l="1"/>
  <c r="B911" i="1" s="1"/>
  <c r="A911" i="1"/>
  <c r="D911" i="1"/>
  <c r="E910" i="1"/>
  <c r="A912" i="1" l="1"/>
  <c r="C912" i="1"/>
  <c r="B912" i="1" s="1"/>
  <c r="D912" i="1"/>
  <c r="E911" i="1"/>
  <c r="C913" i="1" l="1"/>
  <c r="B913" i="1" s="1"/>
  <c r="D913" i="1"/>
  <c r="A913" i="1"/>
  <c r="E912" i="1"/>
  <c r="A914" i="1" l="1"/>
  <c r="C914" i="1"/>
  <c r="B914" i="1" s="1"/>
  <c r="D914" i="1"/>
  <c r="E913" i="1"/>
  <c r="C915" i="1" l="1"/>
  <c r="B915" i="1" s="1"/>
  <c r="A915" i="1"/>
  <c r="D915" i="1"/>
  <c r="E914" i="1"/>
  <c r="A916" i="1" l="1"/>
  <c r="C916" i="1"/>
  <c r="B916" i="1" s="1"/>
  <c r="D916" i="1"/>
  <c r="E915" i="1"/>
  <c r="C917" i="1" l="1"/>
  <c r="B917" i="1" s="1"/>
  <c r="D917" i="1"/>
  <c r="A917" i="1"/>
  <c r="E916" i="1"/>
  <c r="A918" i="1" l="1"/>
  <c r="C918" i="1"/>
  <c r="B918" i="1" s="1"/>
  <c r="D918" i="1"/>
  <c r="E917" i="1"/>
  <c r="D919" i="1" l="1"/>
  <c r="C919" i="1"/>
  <c r="B919" i="1" s="1"/>
  <c r="A919" i="1"/>
  <c r="E918" i="1"/>
  <c r="E919" i="1" l="1"/>
  <c r="A920" i="1"/>
  <c r="C920" i="1"/>
  <c r="B920" i="1" s="1"/>
  <c r="D920" i="1"/>
  <c r="E920" i="1" l="1"/>
  <c r="C921" i="1"/>
  <c r="B921" i="1" s="1"/>
  <c r="D921" i="1"/>
  <c r="A921" i="1"/>
  <c r="A922" i="1" l="1"/>
  <c r="C922" i="1"/>
  <c r="B922" i="1" s="1"/>
  <c r="D922" i="1"/>
  <c r="E921" i="1"/>
  <c r="C923" i="1" l="1"/>
  <c r="B923" i="1" s="1"/>
  <c r="A923" i="1"/>
  <c r="D923" i="1"/>
  <c r="E922" i="1"/>
  <c r="A924" i="1" l="1"/>
  <c r="C924" i="1"/>
  <c r="B924" i="1" s="1"/>
  <c r="D924" i="1"/>
  <c r="E923" i="1"/>
  <c r="C925" i="1" l="1"/>
  <c r="B925" i="1" s="1"/>
  <c r="D925" i="1"/>
  <c r="A925" i="1"/>
  <c r="E924" i="1"/>
  <c r="A926" i="1" l="1"/>
  <c r="C926" i="1"/>
  <c r="B926" i="1" s="1"/>
  <c r="D926" i="1"/>
  <c r="E925" i="1"/>
  <c r="C927" i="1" l="1"/>
  <c r="B927" i="1" s="1"/>
  <c r="A927" i="1"/>
  <c r="D927" i="1"/>
  <c r="E926" i="1"/>
  <c r="A928" i="1" l="1"/>
  <c r="C928" i="1"/>
  <c r="B928" i="1" s="1"/>
  <c r="D928" i="1"/>
  <c r="E927" i="1"/>
  <c r="C929" i="1" l="1"/>
  <c r="B929" i="1" s="1"/>
  <c r="D929" i="1"/>
  <c r="A929" i="1"/>
  <c r="E928" i="1"/>
  <c r="A930" i="1" l="1"/>
  <c r="C930" i="1"/>
  <c r="B930" i="1" s="1"/>
  <c r="D930" i="1"/>
  <c r="E929" i="1"/>
  <c r="C931" i="1" l="1"/>
  <c r="B931" i="1" s="1"/>
  <c r="A931" i="1"/>
  <c r="D931" i="1"/>
  <c r="E930" i="1"/>
  <c r="A932" i="1" l="1"/>
  <c r="C932" i="1"/>
  <c r="B932" i="1" s="1"/>
  <c r="D932" i="1"/>
  <c r="E931" i="1"/>
  <c r="C933" i="1" l="1"/>
  <c r="B933" i="1" s="1"/>
  <c r="D933" i="1"/>
  <c r="A933" i="1"/>
  <c r="E932" i="1"/>
  <c r="A934" i="1" l="1"/>
  <c r="C934" i="1"/>
  <c r="B934" i="1" s="1"/>
  <c r="D934" i="1"/>
  <c r="E933" i="1"/>
  <c r="C935" i="1" l="1"/>
  <c r="B935" i="1" s="1"/>
  <c r="A935" i="1"/>
  <c r="D935" i="1"/>
  <c r="E934" i="1"/>
  <c r="A936" i="1" l="1"/>
  <c r="C936" i="1"/>
  <c r="B936" i="1" s="1"/>
  <c r="D936" i="1"/>
  <c r="E935" i="1"/>
  <c r="C937" i="1" l="1"/>
  <c r="B937" i="1" s="1"/>
  <c r="D937" i="1"/>
  <c r="A937" i="1"/>
  <c r="E936" i="1"/>
  <c r="E937" i="1" l="1"/>
  <c r="A938" i="1"/>
  <c r="C938" i="1"/>
  <c r="B938" i="1" s="1"/>
  <c r="D938" i="1"/>
  <c r="E938" i="1" l="1"/>
  <c r="C939" i="1"/>
  <c r="B939" i="1" s="1"/>
  <c r="A939" i="1"/>
  <c r="D939" i="1"/>
  <c r="A940" i="1" l="1"/>
  <c r="C940" i="1"/>
  <c r="B940" i="1" s="1"/>
  <c r="D940" i="1"/>
  <c r="E939" i="1"/>
  <c r="C941" i="1" l="1"/>
  <c r="B941" i="1" s="1"/>
  <c r="D941" i="1"/>
  <c r="A941" i="1"/>
  <c r="E940" i="1"/>
  <c r="A942" i="1" l="1"/>
  <c r="C942" i="1"/>
  <c r="B942" i="1" s="1"/>
  <c r="D942" i="1"/>
  <c r="E941" i="1"/>
  <c r="C943" i="1" l="1"/>
  <c r="B943" i="1" s="1"/>
  <c r="A943" i="1"/>
  <c r="D943" i="1"/>
  <c r="E942" i="1"/>
  <c r="A944" i="1" l="1"/>
  <c r="C944" i="1"/>
  <c r="B944" i="1" s="1"/>
  <c r="D944" i="1"/>
  <c r="E943" i="1"/>
  <c r="C945" i="1" l="1"/>
  <c r="B945" i="1" s="1"/>
  <c r="D945" i="1"/>
  <c r="A945" i="1"/>
  <c r="E944" i="1"/>
  <c r="E945" i="1" l="1"/>
  <c r="D946" i="1"/>
  <c r="A946" i="1"/>
  <c r="C946" i="1"/>
  <c r="B946" i="1" s="1"/>
  <c r="E946" i="1" l="1"/>
  <c r="C947" i="1"/>
  <c r="B947" i="1" s="1"/>
  <c r="A947" i="1"/>
  <c r="D947" i="1"/>
  <c r="A948" i="1" l="1"/>
  <c r="C948" i="1"/>
  <c r="B948" i="1" s="1"/>
  <c r="D948" i="1"/>
  <c r="E947" i="1"/>
  <c r="C949" i="1" l="1"/>
  <c r="B949" i="1" s="1"/>
  <c r="D949" i="1"/>
  <c r="A949" i="1"/>
  <c r="E948" i="1"/>
  <c r="A950" i="1" l="1"/>
  <c r="C950" i="1"/>
  <c r="B950" i="1" s="1"/>
  <c r="D950" i="1"/>
  <c r="E949" i="1"/>
  <c r="C951" i="1" l="1"/>
  <c r="B951" i="1" s="1"/>
  <c r="A951" i="1"/>
  <c r="D951" i="1"/>
  <c r="E950" i="1"/>
  <c r="A952" i="1" l="1"/>
  <c r="C952" i="1"/>
  <c r="B952" i="1" s="1"/>
  <c r="D952" i="1"/>
  <c r="E951" i="1"/>
  <c r="C953" i="1" l="1"/>
  <c r="B953" i="1" s="1"/>
  <c r="D953" i="1"/>
  <c r="A953" i="1"/>
  <c r="E952" i="1"/>
  <c r="A954" i="1" l="1"/>
  <c r="C954" i="1"/>
  <c r="B954" i="1" s="1"/>
  <c r="D954" i="1"/>
  <c r="E953" i="1"/>
  <c r="C955" i="1" l="1"/>
  <c r="B955" i="1" s="1"/>
  <c r="A955" i="1"/>
  <c r="D955" i="1"/>
  <c r="E954" i="1"/>
  <c r="A956" i="1" l="1"/>
  <c r="C956" i="1"/>
  <c r="B956" i="1" s="1"/>
  <c r="D956" i="1"/>
  <c r="E955" i="1"/>
  <c r="C957" i="1" l="1"/>
  <c r="B957" i="1" s="1"/>
  <c r="D957" i="1"/>
  <c r="A957" i="1"/>
  <c r="E956" i="1"/>
  <c r="A958" i="1" l="1"/>
  <c r="C958" i="1"/>
  <c r="B958" i="1" s="1"/>
  <c r="D958" i="1"/>
  <c r="E957" i="1"/>
  <c r="C959" i="1" l="1"/>
  <c r="B959" i="1" s="1"/>
  <c r="A959" i="1"/>
  <c r="D959" i="1"/>
  <c r="E958" i="1"/>
  <c r="A960" i="1" l="1"/>
  <c r="C960" i="1"/>
  <c r="B960" i="1" s="1"/>
  <c r="D960" i="1"/>
  <c r="E959" i="1"/>
  <c r="C961" i="1" l="1"/>
  <c r="B961" i="1" s="1"/>
  <c r="D961" i="1"/>
  <c r="A961" i="1"/>
  <c r="E960" i="1"/>
  <c r="A962" i="1" l="1"/>
  <c r="C962" i="1"/>
  <c r="B962" i="1" s="1"/>
  <c r="D962" i="1"/>
  <c r="E961" i="1"/>
  <c r="C963" i="1" l="1"/>
  <c r="B963" i="1" s="1"/>
  <c r="A963" i="1"/>
  <c r="D963" i="1"/>
  <c r="E962" i="1"/>
  <c r="A964" i="1" l="1"/>
  <c r="C964" i="1"/>
  <c r="B964" i="1" s="1"/>
  <c r="D964" i="1"/>
  <c r="E963" i="1"/>
  <c r="C965" i="1" l="1"/>
  <c r="B965" i="1" s="1"/>
  <c r="D965" i="1"/>
  <c r="A965" i="1"/>
  <c r="E964" i="1"/>
  <c r="E965" i="1" l="1"/>
  <c r="A966" i="1"/>
  <c r="C966" i="1"/>
  <c r="D966" i="1"/>
  <c r="E966" i="1" l="1"/>
  <c r="B966" i="1"/>
  <c r="C967" i="1"/>
  <c r="B967" i="1" s="1"/>
  <c r="A967" i="1"/>
  <c r="D967" i="1"/>
  <c r="A968" i="1" l="1"/>
  <c r="C968" i="1"/>
  <c r="B968" i="1" s="1"/>
  <c r="D968" i="1"/>
  <c r="E967" i="1"/>
  <c r="C969" i="1" l="1"/>
  <c r="B969" i="1" s="1"/>
  <c r="D969" i="1"/>
  <c r="A969" i="1"/>
  <c r="E968" i="1"/>
  <c r="E969" i="1" l="1"/>
  <c r="A970" i="1"/>
  <c r="C970" i="1"/>
  <c r="B970" i="1" s="1"/>
  <c r="D970" i="1"/>
  <c r="E970" i="1" l="1"/>
  <c r="C971" i="1"/>
  <c r="B971" i="1" s="1"/>
  <c r="A971" i="1"/>
  <c r="D971" i="1"/>
  <c r="A972" i="1" l="1"/>
  <c r="C972" i="1"/>
  <c r="B972" i="1" s="1"/>
  <c r="D972" i="1"/>
  <c r="E971" i="1"/>
  <c r="C973" i="1" l="1"/>
  <c r="B973" i="1" s="1"/>
  <c r="D973" i="1"/>
  <c r="A973" i="1"/>
  <c r="E972" i="1"/>
  <c r="E973" i="1" l="1"/>
  <c r="A974" i="1"/>
  <c r="C974" i="1"/>
  <c r="B974" i="1" s="1"/>
  <c r="D974" i="1"/>
  <c r="E974" i="1" l="1"/>
  <c r="C975" i="1"/>
  <c r="B975" i="1" s="1"/>
  <c r="A975" i="1"/>
  <c r="D975" i="1"/>
  <c r="E975" i="1" l="1"/>
  <c r="A976" i="1"/>
  <c r="C976" i="1"/>
  <c r="B976" i="1" s="1"/>
  <c r="D976" i="1"/>
  <c r="E976" i="1" l="1"/>
  <c r="C977" i="1"/>
  <c r="B977" i="1" s="1"/>
  <c r="D977" i="1"/>
  <c r="A977" i="1"/>
  <c r="A978" i="1" l="1"/>
  <c r="C978" i="1"/>
  <c r="B978" i="1" s="1"/>
  <c r="D978" i="1"/>
  <c r="E977" i="1"/>
  <c r="C979" i="1" l="1"/>
  <c r="B979" i="1" s="1"/>
  <c r="A979" i="1"/>
  <c r="D979" i="1"/>
  <c r="E978" i="1"/>
  <c r="A980" i="1" l="1"/>
  <c r="C980" i="1"/>
  <c r="B980" i="1" s="1"/>
  <c r="D980" i="1"/>
  <c r="E979" i="1"/>
  <c r="C981" i="1" l="1"/>
  <c r="B981" i="1" s="1"/>
  <c r="D981" i="1"/>
  <c r="A981" i="1"/>
  <c r="E980" i="1"/>
  <c r="D982" i="1" l="1"/>
  <c r="A982" i="1"/>
  <c r="C982" i="1"/>
  <c r="B982" i="1" s="1"/>
  <c r="E981" i="1"/>
  <c r="E982" i="1" l="1"/>
  <c r="C983" i="1"/>
  <c r="B983" i="1" s="1"/>
  <c r="A983" i="1"/>
  <c r="D983" i="1"/>
  <c r="A984" i="1" l="1"/>
  <c r="C984" i="1"/>
  <c r="B984" i="1" s="1"/>
  <c r="D984" i="1"/>
  <c r="E983" i="1"/>
  <c r="C985" i="1" l="1"/>
  <c r="B985" i="1" s="1"/>
  <c r="D985" i="1"/>
  <c r="A985" i="1"/>
  <c r="E984" i="1"/>
  <c r="A986" i="1" l="1"/>
  <c r="C986" i="1"/>
  <c r="B986" i="1" s="1"/>
  <c r="D986" i="1"/>
  <c r="E985" i="1"/>
  <c r="C987" i="1" l="1"/>
  <c r="B987" i="1" s="1"/>
  <c r="A987" i="1"/>
  <c r="D987" i="1"/>
  <c r="E986" i="1"/>
  <c r="A988" i="1" l="1"/>
  <c r="C988" i="1"/>
  <c r="B988" i="1" s="1"/>
  <c r="D988" i="1"/>
  <c r="E987" i="1"/>
  <c r="C989" i="1" l="1"/>
  <c r="B989" i="1" s="1"/>
  <c r="D989" i="1"/>
  <c r="A989" i="1"/>
  <c r="E988" i="1"/>
  <c r="A990" i="1" l="1"/>
  <c r="C990" i="1"/>
  <c r="B990" i="1" s="1"/>
  <c r="D990" i="1"/>
  <c r="E989" i="1"/>
  <c r="C991" i="1" l="1"/>
  <c r="B991" i="1" s="1"/>
  <c r="A991" i="1"/>
  <c r="D991" i="1"/>
  <c r="E990" i="1"/>
  <c r="A992" i="1" l="1"/>
  <c r="C992" i="1"/>
  <c r="B992" i="1" s="1"/>
  <c r="D992" i="1"/>
  <c r="E991" i="1"/>
  <c r="C993" i="1" l="1"/>
  <c r="B993" i="1" s="1"/>
  <c r="D993" i="1"/>
  <c r="A993" i="1"/>
  <c r="E992" i="1"/>
  <c r="A994" i="1" l="1"/>
  <c r="C994" i="1"/>
  <c r="B994" i="1" s="1"/>
  <c r="D994" i="1"/>
  <c r="E993" i="1"/>
  <c r="C995" i="1" l="1"/>
  <c r="B995" i="1" s="1"/>
  <c r="A995" i="1"/>
  <c r="D995" i="1"/>
  <c r="E994" i="1"/>
  <c r="A996" i="1" l="1"/>
  <c r="C996" i="1"/>
  <c r="B996" i="1" s="1"/>
  <c r="D996" i="1"/>
  <c r="E995" i="1"/>
  <c r="C997" i="1" l="1"/>
  <c r="B997" i="1" s="1"/>
  <c r="D997" i="1"/>
  <c r="A997" i="1"/>
  <c r="E996" i="1"/>
  <c r="A998" i="1" l="1"/>
  <c r="C998" i="1"/>
  <c r="D998" i="1"/>
  <c r="E997" i="1"/>
  <c r="E998" i="1" l="1"/>
  <c r="B998" i="1"/>
  <c r="C999" i="1"/>
  <c r="B999" i="1" s="1"/>
  <c r="A999" i="1"/>
  <c r="D999" i="1"/>
  <c r="E999" i="1" l="1"/>
  <c r="A1000" i="1"/>
  <c r="C1000" i="1"/>
  <c r="B1000" i="1" s="1"/>
  <c r="D1000" i="1"/>
  <c r="C1001" i="1" l="1"/>
  <c r="B1001" i="1" s="1"/>
  <c r="D1001" i="1"/>
  <c r="A1001" i="1"/>
  <c r="E1000" i="1"/>
  <c r="A1002" i="1" l="1"/>
  <c r="C1002" i="1"/>
  <c r="B1002" i="1" s="1"/>
  <c r="D1002" i="1"/>
  <c r="E1001" i="1"/>
  <c r="C1003" i="1" l="1"/>
  <c r="B1003" i="1" s="1"/>
  <c r="A1003" i="1"/>
  <c r="D1003" i="1"/>
  <c r="E1002" i="1"/>
  <c r="A1004" i="1" l="1"/>
  <c r="C1004" i="1"/>
  <c r="B1004" i="1" s="1"/>
  <c r="D1004" i="1"/>
  <c r="E1003" i="1"/>
  <c r="A1005" i="1" l="1"/>
  <c r="C1005" i="1"/>
  <c r="B1005" i="1" s="1"/>
  <c r="D1005" i="1"/>
  <c r="E1004" i="1"/>
  <c r="D1006" i="1" l="1"/>
  <c r="A1006" i="1"/>
  <c r="C1006" i="1"/>
  <c r="B1006" i="1" s="1"/>
  <c r="E1005" i="1"/>
  <c r="E1006" i="1" l="1"/>
  <c r="C1007" i="1"/>
  <c r="B1007" i="1" s="1"/>
  <c r="A1007" i="1"/>
  <c r="D1007" i="1"/>
  <c r="A1008" i="1" l="1"/>
  <c r="C1008" i="1"/>
  <c r="B1008" i="1" s="1"/>
  <c r="D1008" i="1"/>
  <c r="E1007" i="1"/>
  <c r="C1009" i="1" l="1"/>
  <c r="B1009" i="1" s="1"/>
  <c r="D1009" i="1"/>
  <c r="A1009" i="1"/>
  <c r="E1008" i="1"/>
  <c r="A1010" i="1" l="1"/>
  <c r="C1010" i="1"/>
  <c r="B1010" i="1" s="1"/>
  <c r="D1010" i="1"/>
  <c r="E1009" i="1"/>
  <c r="C1011" i="1" l="1"/>
  <c r="B1011" i="1" s="1"/>
  <c r="A1011" i="1"/>
  <c r="D1011" i="1"/>
  <c r="E1010" i="1"/>
  <c r="A1012" i="1" l="1"/>
  <c r="C1012" i="1"/>
  <c r="B1012" i="1" s="1"/>
  <c r="D1012" i="1"/>
  <c r="E1011" i="1"/>
  <c r="C1013" i="1" l="1"/>
  <c r="B1013" i="1" s="1"/>
  <c r="D1013" i="1"/>
  <c r="A1013" i="1"/>
  <c r="E1012" i="1"/>
  <c r="A1014" i="1" l="1"/>
  <c r="C1014" i="1"/>
  <c r="B1014" i="1" s="1"/>
  <c r="D1014" i="1"/>
  <c r="E1013" i="1"/>
  <c r="C1015" i="1" l="1"/>
  <c r="B1015" i="1" s="1"/>
  <c r="A1015" i="1"/>
  <c r="D1015" i="1"/>
  <c r="E1014" i="1"/>
  <c r="A1016" i="1" l="1"/>
  <c r="C1016" i="1"/>
  <c r="B1016" i="1" s="1"/>
  <c r="D1016" i="1"/>
  <c r="E1015" i="1"/>
  <c r="C1017" i="1" l="1"/>
  <c r="B1017" i="1" s="1"/>
  <c r="D1017" i="1"/>
  <c r="A1017" i="1"/>
  <c r="E1016" i="1"/>
  <c r="D1018" i="1" l="1"/>
  <c r="A1018" i="1"/>
  <c r="C1018" i="1"/>
  <c r="B1018" i="1" s="1"/>
  <c r="E1017" i="1"/>
  <c r="E1018" i="1" l="1"/>
  <c r="C1019" i="1"/>
  <c r="B1019" i="1" s="1"/>
  <c r="A1019" i="1"/>
  <c r="D1019" i="1"/>
  <c r="A1020" i="1" l="1"/>
  <c r="C1020" i="1"/>
  <c r="B1020" i="1" s="1"/>
  <c r="D1020" i="1"/>
  <c r="E1019" i="1"/>
  <c r="C1021" i="1" l="1"/>
  <c r="B1021" i="1" s="1"/>
  <c r="D1021" i="1"/>
  <c r="A1021" i="1"/>
  <c r="E1020" i="1"/>
  <c r="A1022" i="1" l="1"/>
  <c r="C1022" i="1"/>
  <c r="B1022" i="1" s="1"/>
  <c r="D1022" i="1"/>
  <c r="E1021" i="1"/>
  <c r="E1022" i="1" l="1"/>
  <c r="C1023" i="1"/>
  <c r="B1023" i="1" s="1"/>
  <c r="A1023" i="1"/>
  <c r="D1023" i="1"/>
  <c r="E1023" i="1" l="1"/>
  <c r="A1024" i="1"/>
  <c r="C1024" i="1"/>
  <c r="B1024" i="1" s="1"/>
  <c r="D1024" i="1"/>
  <c r="E1024" i="1" l="1"/>
  <c r="C1025" i="1"/>
  <c r="B1025" i="1" s="1"/>
  <c r="D1025" i="1"/>
  <c r="A1025" i="1"/>
  <c r="A1026" i="1" l="1"/>
  <c r="C1026" i="1"/>
  <c r="B1026" i="1" s="1"/>
  <c r="D1026" i="1"/>
  <c r="E1025" i="1"/>
  <c r="C1027" i="1" l="1"/>
  <c r="B1027" i="1" s="1"/>
  <c r="A1027" i="1"/>
  <c r="D1027" i="1"/>
  <c r="E1026" i="1"/>
  <c r="A1028" i="1" l="1"/>
  <c r="C1028" i="1"/>
  <c r="B1028" i="1" s="1"/>
  <c r="D1028" i="1"/>
  <c r="E1027" i="1"/>
  <c r="C1029" i="1" l="1"/>
  <c r="B1029" i="1" s="1"/>
  <c r="D1029" i="1"/>
  <c r="A1029" i="1"/>
  <c r="E1028" i="1"/>
  <c r="A1030" i="1" l="1"/>
  <c r="C1030" i="1"/>
  <c r="B1030" i="1" s="1"/>
  <c r="D1030" i="1"/>
  <c r="E1029" i="1"/>
  <c r="C1031" i="1" l="1"/>
  <c r="B1031" i="1" s="1"/>
  <c r="A1031" i="1"/>
  <c r="D1031" i="1"/>
  <c r="E1030" i="1"/>
  <c r="A1032" i="1" l="1"/>
  <c r="D1032" i="1"/>
  <c r="C1032" i="1"/>
  <c r="B1032" i="1" s="1"/>
  <c r="E1031" i="1"/>
  <c r="E1032" i="1" l="1"/>
  <c r="C1033" i="1"/>
  <c r="B1033" i="1" s="1"/>
  <c r="D1033" i="1"/>
  <c r="A1033" i="1"/>
  <c r="D1034" i="1" l="1"/>
  <c r="A1034" i="1"/>
  <c r="C1034" i="1"/>
  <c r="B1034" i="1" s="1"/>
  <c r="E1033" i="1"/>
  <c r="E1034" i="1" l="1"/>
  <c r="C1035" i="1"/>
  <c r="B1035" i="1" s="1"/>
  <c r="A1035" i="1"/>
  <c r="D1035" i="1"/>
  <c r="E1035" i="1" l="1"/>
  <c r="D1036" i="1"/>
  <c r="A1036" i="1"/>
  <c r="C1036" i="1"/>
  <c r="B1036" i="1" s="1"/>
  <c r="C1037" i="1" l="1"/>
  <c r="B1037" i="1" s="1"/>
  <c r="D1037" i="1"/>
  <c r="A1037" i="1"/>
  <c r="E1036" i="1"/>
  <c r="E1037" i="1" l="1"/>
  <c r="D1038" i="1"/>
  <c r="A1038" i="1"/>
  <c r="C1038" i="1"/>
  <c r="B1038" i="1" s="1"/>
  <c r="E1038" i="1" l="1"/>
  <c r="D1039" i="1"/>
  <c r="C1039" i="1"/>
  <c r="B1039" i="1" s="1"/>
  <c r="A1039" i="1"/>
  <c r="E1039" i="1" l="1"/>
  <c r="A1040" i="1"/>
  <c r="D1040" i="1"/>
  <c r="C1040" i="1"/>
  <c r="B1040" i="1" s="1"/>
  <c r="E1040" i="1" l="1"/>
  <c r="C1041" i="1"/>
  <c r="B1041" i="1" s="1"/>
  <c r="D1041" i="1"/>
  <c r="A1041" i="1"/>
  <c r="A1042" i="1" l="1"/>
  <c r="C1042" i="1"/>
  <c r="B1042" i="1" s="1"/>
  <c r="D1042" i="1"/>
  <c r="E1041" i="1"/>
  <c r="C1043" i="1" l="1"/>
  <c r="B1043" i="1" s="1"/>
  <c r="A1043" i="1"/>
  <c r="D1043" i="1"/>
  <c r="E1042" i="1"/>
  <c r="A1044" i="1" l="1"/>
  <c r="C1044" i="1"/>
  <c r="B1044" i="1" s="1"/>
  <c r="D1044" i="1"/>
  <c r="E1043" i="1"/>
  <c r="C1045" i="1" l="1"/>
  <c r="B1045" i="1" s="1"/>
  <c r="D1045" i="1"/>
  <c r="A1045" i="1"/>
  <c r="E1044" i="1"/>
  <c r="A1046" i="1" l="1"/>
  <c r="C1046" i="1"/>
  <c r="B1046" i="1" s="1"/>
  <c r="D1046" i="1"/>
  <c r="E1045" i="1"/>
  <c r="C1047" i="1" l="1"/>
  <c r="B1047" i="1" s="1"/>
  <c r="A1047" i="1"/>
  <c r="D1047" i="1"/>
  <c r="E1046" i="1"/>
  <c r="A1048" i="1" l="1"/>
  <c r="C1048" i="1"/>
  <c r="B1048" i="1" s="1"/>
  <c r="D1048" i="1"/>
  <c r="E1047" i="1"/>
  <c r="C1049" i="1" l="1"/>
  <c r="B1049" i="1" s="1"/>
  <c r="D1049" i="1"/>
  <c r="A1049" i="1"/>
  <c r="E1048" i="1"/>
  <c r="A1050" i="1" l="1"/>
  <c r="C1050" i="1"/>
  <c r="B1050" i="1" s="1"/>
  <c r="D1050" i="1"/>
  <c r="E1049" i="1"/>
  <c r="C1051" i="1" l="1"/>
  <c r="B1051" i="1" s="1"/>
  <c r="A1051" i="1"/>
  <c r="D1051" i="1"/>
  <c r="E1050" i="1"/>
  <c r="A1052" i="1" l="1"/>
  <c r="C1052" i="1"/>
  <c r="B1052" i="1" s="1"/>
  <c r="D1052" i="1"/>
  <c r="E1051" i="1"/>
  <c r="C1053" i="1" l="1"/>
  <c r="B1053" i="1" s="1"/>
  <c r="D1053" i="1"/>
  <c r="A1053" i="1"/>
  <c r="E1052" i="1"/>
  <c r="A1054" i="1" l="1"/>
  <c r="C1054" i="1"/>
  <c r="B1054" i="1" s="1"/>
  <c r="D1054" i="1"/>
  <c r="E1053" i="1"/>
  <c r="C1055" i="1" l="1"/>
  <c r="B1055" i="1" s="1"/>
  <c r="A1055" i="1"/>
  <c r="D1055" i="1"/>
  <c r="E1054" i="1"/>
  <c r="A1056" i="1" l="1"/>
  <c r="C1056" i="1"/>
  <c r="B1056" i="1" s="1"/>
  <c r="D1056" i="1"/>
  <c r="E1055" i="1"/>
  <c r="C1057" i="1" l="1"/>
  <c r="B1057" i="1" s="1"/>
  <c r="D1057" i="1"/>
  <c r="A1057" i="1"/>
  <c r="E1056" i="1"/>
  <c r="A1058" i="1" l="1"/>
  <c r="C1058" i="1"/>
  <c r="B1058" i="1" s="1"/>
  <c r="D1058" i="1"/>
  <c r="E1057" i="1"/>
  <c r="C1059" i="1" l="1"/>
  <c r="B1059" i="1" s="1"/>
  <c r="A1059" i="1"/>
  <c r="D1059" i="1"/>
  <c r="E1058" i="1"/>
  <c r="A1060" i="1" l="1"/>
  <c r="C1060" i="1"/>
  <c r="B1060" i="1" s="1"/>
  <c r="D1060" i="1"/>
  <c r="E1059" i="1"/>
  <c r="C1061" i="1" l="1"/>
  <c r="B1061" i="1" s="1"/>
  <c r="D1061" i="1"/>
  <c r="A1061" i="1"/>
  <c r="E1060" i="1"/>
  <c r="A1062" i="1" l="1"/>
  <c r="C1062" i="1"/>
  <c r="B1062" i="1" s="1"/>
  <c r="D1062" i="1"/>
  <c r="E1061" i="1"/>
  <c r="C1063" i="1" l="1"/>
  <c r="B1063" i="1" s="1"/>
  <c r="A1063" i="1"/>
  <c r="D1063" i="1"/>
  <c r="E1062" i="1"/>
  <c r="A1064" i="1" l="1"/>
  <c r="C1064" i="1"/>
  <c r="B1064" i="1" s="1"/>
  <c r="D1064" i="1"/>
  <c r="E1063" i="1"/>
  <c r="C1065" i="1" l="1"/>
  <c r="B1065" i="1" s="1"/>
  <c r="D1065" i="1"/>
  <c r="A1065" i="1"/>
  <c r="E1064" i="1"/>
  <c r="A1066" i="1" l="1"/>
  <c r="C1066" i="1"/>
  <c r="B1066" i="1" s="1"/>
  <c r="D1066" i="1"/>
  <c r="E1065" i="1"/>
  <c r="C1067" i="1" l="1"/>
  <c r="B1067" i="1" s="1"/>
  <c r="A1067" i="1"/>
  <c r="D1067" i="1"/>
  <c r="E1066" i="1"/>
  <c r="A1068" i="1" l="1"/>
  <c r="C1068" i="1"/>
  <c r="B1068" i="1" s="1"/>
  <c r="D1068" i="1"/>
  <c r="E1067" i="1"/>
  <c r="C1069" i="1" l="1"/>
  <c r="B1069" i="1" s="1"/>
  <c r="D1069" i="1"/>
  <c r="A1069" i="1"/>
  <c r="E1068" i="1"/>
  <c r="A1070" i="1" l="1"/>
  <c r="C1070" i="1"/>
  <c r="B1070" i="1" s="1"/>
  <c r="D1070" i="1"/>
  <c r="E1069" i="1"/>
  <c r="C1071" i="1" l="1"/>
  <c r="B1071" i="1" s="1"/>
  <c r="A1071" i="1"/>
  <c r="D1071" i="1"/>
  <c r="E1070" i="1"/>
  <c r="A1072" i="1" l="1"/>
  <c r="C1072" i="1"/>
  <c r="B1072" i="1" s="1"/>
  <c r="D1072" i="1"/>
  <c r="E1071" i="1"/>
  <c r="C1073" i="1" l="1"/>
  <c r="B1073" i="1" s="1"/>
  <c r="D1073" i="1"/>
  <c r="A1073" i="1"/>
  <c r="E1072" i="1"/>
  <c r="A1074" i="1" l="1"/>
  <c r="C1074" i="1"/>
  <c r="B1074" i="1" s="1"/>
  <c r="D1074" i="1"/>
  <c r="E1073" i="1"/>
  <c r="C1075" i="1" l="1"/>
  <c r="B1075" i="1" s="1"/>
  <c r="A1075" i="1"/>
  <c r="D1075" i="1"/>
  <c r="E1074" i="1"/>
  <c r="A1076" i="1" l="1"/>
  <c r="C1076" i="1"/>
  <c r="B1076" i="1" s="1"/>
  <c r="D1076" i="1"/>
  <c r="E1075" i="1"/>
  <c r="C1077" i="1" l="1"/>
  <c r="B1077" i="1" s="1"/>
  <c r="D1077" i="1"/>
  <c r="A1077" i="1"/>
  <c r="E1076" i="1"/>
  <c r="A1078" i="1" l="1"/>
  <c r="C1078" i="1"/>
  <c r="B1078" i="1" s="1"/>
  <c r="D1078" i="1"/>
  <c r="E1077" i="1"/>
  <c r="C1079" i="1" l="1"/>
  <c r="B1079" i="1" s="1"/>
  <c r="A1079" i="1"/>
  <c r="D1079" i="1"/>
  <c r="E1078" i="1"/>
  <c r="A1080" i="1" l="1"/>
  <c r="C1080" i="1"/>
  <c r="B1080" i="1" s="1"/>
  <c r="D1080" i="1"/>
  <c r="E1079" i="1"/>
  <c r="C1081" i="1" l="1"/>
  <c r="B1081" i="1" s="1"/>
  <c r="D1081" i="1"/>
  <c r="A1081" i="1"/>
  <c r="E1080" i="1"/>
  <c r="A1082" i="1" l="1"/>
  <c r="C1082" i="1"/>
  <c r="B1082" i="1" s="1"/>
  <c r="D1082" i="1"/>
  <c r="E1081" i="1"/>
  <c r="C1083" i="1" l="1"/>
  <c r="B1083" i="1" s="1"/>
  <c r="A1083" i="1"/>
  <c r="D1083" i="1"/>
  <c r="E1082" i="1"/>
  <c r="A1084" i="1" l="1"/>
  <c r="C1084" i="1"/>
  <c r="B1084" i="1" s="1"/>
  <c r="D1084" i="1"/>
  <c r="E1083" i="1"/>
  <c r="C1085" i="1" l="1"/>
  <c r="B1085" i="1" s="1"/>
  <c r="D1085" i="1"/>
  <c r="A1085" i="1"/>
  <c r="E1084" i="1"/>
  <c r="A1086" i="1" l="1"/>
  <c r="C1086" i="1"/>
  <c r="B1086" i="1" s="1"/>
  <c r="D1086" i="1"/>
  <c r="E1085" i="1"/>
  <c r="C1087" i="1" l="1"/>
  <c r="B1087" i="1" s="1"/>
  <c r="A1087" i="1"/>
  <c r="D1087" i="1"/>
  <c r="E1086" i="1"/>
  <c r="A1088" i="1" l="1"/>
  <c r="C1088" i="1"/>
  <c r="B1088" i="1" s="1"/>
  <c r="D1088" i="1"/>
  <c r="E1087" i="1"/>
  <c r="C1089" i="1" l="1"/>
  <c r="B1089" i="1" s="1"/>
  <c r="D1089" i="1"/>
  <c r="A1089" i="1"/>
  <c r="E1088" i="1"/>
  <c r="E1089" i="1" l="1"/>
  <c r="C1090" i="1"/>
  <c r="B1090" i="1" s="1"/>
  <c r="D1090" i="1"/>
  <c r="A1090" i="1"/>
  <c r="E1090" i="1" l="1"/>
  <c r="C1091" i="1"/>
  <c r="B1091" i="1" s="1"/>
  <c r="D1091" i="1"/>
  <c r="A1091" i="1"/>
  <c r="E1091" i="1" l="1"/>
  <c r="A1092" i="1"/>
  <c r="C1092" i="1"/>
  <c r="D1092" i="1"/>
  <c r="E1092" i="1" l="1"/>
  <c r="B1092" i="1"/>
  <c r="C1093" i="1"/>
  <c r="B1093" i="1" s="1"/>
  <c r="A1093" i="1"/>
  <c r="D1093" i="1"/>
  <c r="A1094" i="1" l="1"/>
  <c r="C1094" i="1"/>
  <c r="B1094" i="1" s="1"/>
  <c r="D1094" i="1"/>
  <c r="E1093" i="1"/>
  <c r="C1095" i="1" l="1"/>
  <c r="B1095" i="1" s="1"/>
  <c r="D1095" i="1"/>
  <c r="A1095" i="1"/>
  <c r="E1094" i="1"/>
  <c r="A1096" i="1" l="1"/>
  <c r="C1096" i="1"/>
  <c r="B1096" i="1" s="1"/>
  <c r="D1096" i="1"/>
  <c r="E1095" i="1"/>
  <c r="C1097" i="1" l="1"/>
  <c r="B1097" i="1" s="1"/>
  <c r="A1097" i="1"/>
  <c r="D1097" i="1"/>
  <c r="E1096" i="1"/>
  <c r="A1098" i="1" l="1"/>
  <c r="C1098" i="1"/>
  <c r="B1098" i="1" s="1"/>
  <c r="D1098" i="1"/>
  <c r="E1097" i="1"/>
  <c r="C1099" i="1" l="1"/>
  <c r="B1099" i="1" s="1"/>
  <c r="D1099" i="1"/>
  <c r="A1099" i="1"/>
  <c r="E1098" i="1"/>
  <c r="A1100" i="1" l="1"/>
  <c r="C1100" i="1"/>
  <c r="B1100" i="1" s="1"/>
  <c r="D1100" i="1"/>
  <c r="E1099" i="1"/>
  <c r="C1101" i="1" l="1"/>
  <c r="B1101" i="1" s="1"/>
  <c r="A1101" i="1"/>
  <c r="D1101" i="1"/>
  <c r="E1100" i="1"/>
  <c r="A1102" i="1" l="1"/>
  <c r="C1102" i="1"/>
  <c r="B1102" i="1" s="1"/>
  <c r="D1102" i="1"/>
  <c r="E1101" i="1"/>
  <c r="C1103" i="1" l="1"/>
  <c r="B1103" i="1" s="1"/>
  <c r="D1103" i="1"/>
  <c r="A1103" i="1"/>
  <c r="E1102" i="1"/>
  <c r="A1104" i="1" l="1"/>
  <c r="C1104" i="1"/>
  <c r="B1104" i="1" s="1"/>
  <c r="D1104" i="1"/>
  <c r="E1103" i="1"/>
  <c r="C1105" i="1" l="1"/>
  <c r="B1105" i="1" s="1"/>
  <c r="A1105" i="1"/>
  <c r="D1105" i="1"/>
  <c r="E1104" i="1"/>
  <c r="A1106" i="1" l="1"/>
  <c r="C1106" i="1"/>
  <c r="B1106" i="1" s="1"/>
  <c r="D1106" i="1"/>
  <c r="E1105" i="1"/>
  <c r="C1107" i="1" l="1"/>
  <c r="B1107" i="1" s="1"/>
  <c r="D1107" i="1"/>
  <c r="A1107" i="1"/>
  <c r="E1106" i="1"/>
  <c r="D1108" i="1" l="1"/>
  <c r="A1108" i="1"/>
  <c r="C1108" i="1"/>
  <c r="B1108" i="1" s="1"/>
  <c r="E1107" i="1"/>
  <c r="E1108" i="1" l="1"/>
  <c r="C1109" i="1"/>
  <c r="B1109" i="1" s="1"/>
  <c r="A1109" i="1"/>
  <c r="D1109" i="1"/>
  <c r="A1110" i="1" l="1"/>
  <c r="C1110" i="1"/>
  <c r="B1110" i="1" s="1"/>
  <c r="D1110" i="1"/>
  <c r="E1109" i="1"/>
  <c r="C1111" i="1" l="1"/>
  <c r="B1111" i="1" s="1"/>
  <c r="D1111" i="1"/>
  <c r="A1111" i="1"/>
  <c r="E1110" i="1"/>
  <c r="A1112" i="1" l="1"/>
  <c r="C1112" i="1"/>
  <c r="B1112" i="1" s="1"/>
  <c r="D1112" i="1"/>
  <c r="E1111" i="1"/>
  <c r="C1113" i="1" l="1"/>
  <c r="B1113" i="1" s="1"/>
  <c r="A1113" i="1"/>
  <c r="D1113" i="1"/>
  <c r="E1112" i="1"/>
  <c r="A1114" i="1" l="1"/>
  <c r="C1114" i="1"/>
  <c r="B1114" i="1" s="1"/>
  <c r="D1114" i="1"/>
  <c r="E1113" i="1"/>
  <c r="C1115" i="1" l="1"/>
  <c r="B1115" i="1" s="1"/>
  <c r="D1115" i="1"/>
  <c r="A1115" i="1"/>
  <c r="E1114" i="1"/>
  <c r="E1115" i="1" l="1"/>
  <c r="A1116" i="1"/>
  <c r="C1116" i="1"/>
  <c r="B1116" i="1" s="1"/>
  <c r="D1116" i="1"/>
  <c r="C1117" i="1" l="1"/>
  <c r="B1117" i="1" s="1"/>
  <c r="A1117" i="1"/>
  <c r="D1117" i="1"/>
  <c r="E1116" i="1"/>
  <c r="A1118" i="1" l="1"/>
  <c r="C1118" i="1"/>
  <c r="B1118" i="1" s="1"/>
  <c r="D1118" i="1"/>
  <c r="E1117" i="1"/>
  <c r="C1119" i="1" l="1"/>
  <c r="B1119" i="1" s="1"/>
  <c r="D1119" i="1"/>
  <c r="A1119" i="1"/>
  <c r="E1118" i="1"/>
  <c r="A1120" i="1" l="1"/>
  <c r="C1120" i="1"/>
  <c r="B1120" i="1" s="1"/>
  <c r="D1120" i="1"/>
  <c r="E1119" i="1"/>
  <c r="C1121" i="1" l="1"/>
  <c r="B1121" i="1" s="1"/>
  <c r="A1121" i="1"/>
  <c r="D1121" i="1"/>
  <c r="E1120" i="1"/>
  <c r="A1122" i="1" l="1"/>
  <c r="C1122" i="1"/>
  <c r="B1122" i="1" s="1"/>
  <c r="D1122" i="1"/>
  <c r="E1121" i="1"/>
  <c r="C1123" i="1" l="1"/>
  <c r="B1123" i="1" s="1"/>
  <c r="D1123" i="1"/>
  <c r="A1123" i="1"/>
  <c r="E1122" i="1"/>
  <c r="A1124" i="1" l="1"/>
  <c r="C1124" i="1"/>
  <c r="B1124" i="1" s="1"/>
  <c r="D1124" i="1"/>
  <c r="E1123" i="1"/>
  <c r="C1125" i="1" l="1"/>
  <c r="B1125" i="1" s="1"/>
  <c r="A1125" i="1"/>
  <c r="D1125" i="1"/>
  <c r="E1124" i="1"/>
  <c r="A1126" i="1" l="1"/>
  <c r="C1126" i="1"/>
  <c r="B1126" i="1" s="1"/>
  <c r="D1126" i="1"/>
  <c r="E1125" i="1"/>
  <c r="C1127" i="1" l="1"/>
  <c r="B1127" i="1" s="1"/>
  <c r="D1127" i="1"/>
  <c r="A1127" i="1"/>
  <c r="E1126" i="1"/>
  <c r="A1128" i="1" l="1"/>
  <c r="C1128" i="1"/>
  <c r="B1128" i="1" s="1"/>
  <c r="D1128" i="1"/>
  <c r="E1127" i="1"/>
  <c r="C1129" i="1" l="1"/>
  <c r="B1129" i="1" s="1"/>
  <c r="A1129" i="1"/>
  <c r="D1129" i="1"/>
  <c r="E1128" i="1"/>
  <c r="A1130" i="1" l="1"/>
  <c r="C1130" i="1"/>
  <c r="B1130" i="1" s="1"/>
  <c r="D1130" i="1"/>
  <c r="E1129" i="1"/>
  <c r="C1131" i="1" l="1"/>
  <c r="B1131" i="1" s="1"/>
  <c r="D1131" i="1"/>
  <c r="A1131" i="1"/>
  <c r="E1130" i="1"/>
  <c r="A1132" i="1" l="1"/>
  <c r="C1132" i="1"/>
  <c r="B1132" i="1" s="1"/>
  <c r="D1132" i="1"/>
  <c r="E1131" i="1"/>
  <c r="C1133" i="1" l="1"/>
  <c r="B1133" i="1" s="1"/>
  <c r="A1133" i="1"/>
  <c r="D1133" i="1"/>
  <c r="E1132" i="1"/>
  <c r="A1134" i="1" l="1"/>
  <c r="C1134" i="1"/>
  <c r="B1134" i="1" s="1"/>
  <c r="D1134" i="1"/>
  <c r="E1133" i="1"/>
  <c r="C1135" i="1" l="1"/>
  <c r="B1135" i="1" s="1"/>
  <c r="D1135" i="1"/>
  <c r="A1135" i="1"/>
  <c r="E1134" i="1"/>
  <c r="A1136" i="1" l="1"/>
  <c r="C1136" i="1"/>
  <c r="B1136" i="1" s="1"/>
  <c r="D1136" i="1"/>
  <c r="E1135" i="1"/>
  <c r="C1137" i="1" l="1"/>
  <c r="B1137" i="1" s="1"/>
  <c r="A1137" i="1"/>
  <c r="D1137" i="1"/>
  <c r="E1136" i="1"/>
  <c r="A1138" i="1" l="1"/>
  <c r="C1138" i="1"/>
  <c r="B1138" i="1" s="1"/>
  <c r="D1138" i="1"/>
  <c r="E1137" i="1"/>
  <c r="C1139" i="1" l="1"/>
  <c r="B1139" i="1" s="1"/>
  <c r="D1139" i="1"/>
  <c r="A1139" i="1"/>
  <c r="E1138" i="1"/>
  <c r="E1139" i="1" l="1"/>
  <c r="C1140" i="1"/>
  <c r="B1140" i="1" s="1"/>
  <c r="D1140" i="1"/>
  <c r="A1140" i="1"/>
  <c r="E1140" i="1" l="1"/>
  <c r="C1141" i="1"/>
  <c r="B1141" i="1" s="1"/>
  <c r="D1141" i="1"/>
  <c r="A1141" i="1"/>
  <c r="E1141" i="1" l="1"/>
  <c r="C1142" i="1"/>
  <c r="B1142" i="1" s="1"/>
  <c r="D1142" i="1"/>
  <c r="A1142" i="1"/>
  <c r="E1142" i="1" l="1"/>
  <c r="C1143" i="1"/>
  <c r="B1143" i="1" s="1"/>
  <c r="D1143" i="1"/>
  <c r="A1143" i="1"/>
  <c r="E1143" i="1" l="1"/>
  <c r="C1144" i="1"/>
  <c r="B1144" i="1" s="1"/>
  <c r="D1144" i="1"/>
  <c r="A1144" i="1"/>
  <c r="E1144" i="1" l="1"/>
  <c r="C1145" i="1"/>
  <c r="B1145" i="1" s="1"/>
  <c r="D1145" i="1"/>
  <c r="A1145" i="1"/>
  <c r="E1145" i="1" l="1"/>
  <c r="C1146" i="1"/>
  <c r="B1146" i="1" s="1"/>
  <c r="D1146" i="1"/>
  <c r="A1146" i="1"/>
  <c r="E1146" i="1" l="1"/>
  <c r="C1147" i="1"/>
  <c r="B1147" i="1" s="1"/>
  <c r="D1147" i="1"/>
  <c r="A1147" i="1"/>
  <c r="E1147" i="1" l="1"/>
  <c r="C1148" i="1"/>
  <c r="B1148" i="1" s="1"/>
  <c r="D1148" i="1"/>
  <c r="A1148" i="1"/>
  <c r="E1148" i="1" l="1"/>
  <c r="C1149" i="1"/>
  <c r="B1149" i="1" s="1"/>
  <c r="D1149" i="1"/>
  <c r="A1149" i="1"/>
  <c r="E1149" i="1" l="1"/>
  <c r="C1150" i="1"/>
  <c r="B1150" i="1" s="1"/>
  <c r="D1150" i="1"/>
  <c r="A1150" i="1"/>
  <c r="E1150" i="1" l="1"/>
  <c r="C1151" i="1"/>
  <c r="B1151" i="1" s="1"/>
  <c r="D1151" i="1"/>
  <c r="A1151" i="1"/>
  <c r="E1151" i="1" l="1"/>
  <c r="C1152" i="1"/>
  <c r="B1152" i="1" s="1"/>
  <c r="D1152" i="1"/>
  <c r="A1152" i="1"/>
  <c r="E1152" i="1" l="1"/>
  <c r="C1153" i="1"/>
  <c r="B1153" i="1" s="1"/>
  <c r="D1153" i="1"/>
  <c r="A1153" i="1"/>
  <c r="E1153" i="1" l="1"/>
  <c r="C1154" i="1"/>
  <c r="B1154" i="1" s="1"/>
  <c r="D1154" i="1"/>
  <c r="A1154" i="1"/>
  <c r="E1154" i="1" l="1"/>
  <c r="C1155" i="1"/>
  <c r="B1155" i="1" s="1"/>
  <c r="D1155" i="1"/>
  <c r="A1155" i="1"/>
  <c r="E1155" i="1" l="1"/>
  <c r="C1156" i="1"/>
  <c r="B1156" i="1" s="1"/>
  <c r="D1156" i="1"/>
  <c r="A1156" i="1"/>
  <c r="E1156" i="1" l="1"/>
  <c r="C1157" i="1"/>
  <c r="B1157" i="1" s="1"/>
  <c r="D1157" i="1"/>
  <c r="A1157" i="1"/>
  <c r="E1157" i="1" l="1"/>
  <c r="C1158" i="1"/>
  <c r="B1158" i="1" s="1"/>
  <c r="D1158" i="1"/>
  <c r="A1158" i="1"/>
  <c r="E1158" i="1" l="1"/>
  <c r="C1159" i="1"/>
  <c r="B1159" i="1" s="1"/>
  <c r="D1159" i="1"/>
  <c r="A1159" i="1"/>
  <c r="E1159" i="1" l="1"/>
  <c r="C1160" i="1"/>
  <c r="B1160" i="1" s="1"/>
  <c r="D1160" i="1"/>
  <c r="A1160" i="1"/>
  <c r="E1160" i="1" l="1"/>
  <c r="C1161" i="1"/>
  <c r="B1161" i="1" s="1"/>
  <c r="D1161" i="1"/>
  <c r="A1161" i="1"/>
  <c r="E1161" i="1" l="1"/>
  <c r="C1162" i="1"/>
  <c r="B1162" i="1" s="1"/>
  <c r="D1162" i="1"/>
  <c r="A1162" i="1"/>
  <c r="E1162" i="1" l="1"/>
  <c r="C1163" i="1"/>
  <c r="B1163" i="1" s="1"/>
  <c r="D1163" i="1"/>
  <c r="A1163" i="1"/>
  <c r="E1163" i="1" l="1"/>
  <c r="C1164" i="1"/>
  <c r="B1164" i="1" s="1"/>
  <c r="D1164" i="1"/>
  <c r="A1164" i="1"/>
  <c r="E1164" i="1" l="1"/>
  <c r="C1165" i="1"/>
  <c r="B1165" i="1" s="1"/>
  <c r="D1165" i="1"/>
  <c r="A1165" i="1"/>
  <c r="E1165" i="1" l="1"/>
  <c r="C1166" i="1"/>
  <c r="B1166" i="1" s="1"/>
  <c r="D1166" i="1"/>
  <c r="A1166" i="1"/>
  <c r="E1166" i="1" l="1"/>
  <c r="C1167" i="1"/>
  <c r="B1167" i="1" s="1"/>
  <c r="D1167" i="1"/>
  <c r="A1167" i="1"/>
  <c r="E1167" i="1" l="1"/>
  <c r="C1168" i="1"/>
  <c r="B1168" i="1" s="1"/>
  <c r="D1168" i="1"/>
  <c r="A1168" i="1"/>
  <c r="E1168" i="1" l="1"/>
  <c r="C1169" i="1"/>
  <c r="B1169" i="1" s="1"/>
  <c r="D1169" i="1"/>
  <c r="A1169" i="1"/>
  <c r="E1169" i="1" l="1"/>
  <c r="C1170" i="1"/>
  <c r="B1170" i="1" s="1"/>
  <c r="D1170" i="1"/>
  <c r="A1170" i="1"/>
  <c r="E1170" i="1" l="1"/>
  <c r="C1171" i="1"/>
  <c r="B1171" i="1" s="1"/>
  <c r="D1171" i="1"/>
  <c r="A1171" i="1"/>
  <c r="E1171" i="1" l="1"/>
  <c r="C1172" i="1"/>
  <c r="B1172" i="1" s="1"/>
  <c r="D1172" i="1"/>
  <c r="A1172" i="1"/>
  <c r="E1172" i="1" l="1"/>
  <c r="C1173" i="1"/>
  <c r="B1173" i="1" s="1"/>
  <c r="D1173" i="1"/>
  <c r="A1173" i="1"/>
  <c r="E1173" i="1" l="1"/>
  <c r="C1174" i="1"/>
  <c r="B1174" i="1" s="1"/>
  <c r="D1174" i="1"/>
  <c r="A1174" i="1"/>
  <c r="E1174" i="1" l="1"/>
  <c r="C1175" i="1"/>
  <c r="B1175" i="1" s="1"/>
  <c r="D1175" i="1"/>
  <c r="A1175" i="1"/>
  <c r="E1175" i="1" l="1"/>
  <c r="A1176" i="1"/>
  <c r="C1176" i="1"/>
  <c r="B1176" i="1" s="1"/>
  <c r="D1176" i="1"/>
  <c r="E1176" i="1" l="1"/>
  <c r="A1177" i="1"/>
  <c r="D1177" i="1"/>
  <c r="C1177" i="1"/>
  <c r="B1177" i="1" s="1"/>
  <c r="E1177" i="1" l="1"/>
  <c r="C1178" i="1"/>
  <c r="B1178" i="1" s="1"/>
  <c r="D1178" i="1"/>
  <c r="A1178" i="1"/>
  <c r="E1178" i="1" l="1"/>
  <c r="C1179" i="1"/>
  <c r="B1179" i="1" s="1"/>
  <c r="D1179" i="1"/>
  <c r="A1179" i="1"/>
  <c r="E1179" i="1" l="1"/>
  <c r="C1180" i="1"/>
  <c r="B1180" i="1" s="1"/>
  <c r="D1180" i="1"/>
  <c r="A1180" i="1"/>
  <c r="E1180" i="1" l="1"/>
  <c r="C1181" i="1"/>
  <c r="B1181" i="1" s="1"/>
  <c r="D1181" i="1"/>
  <c r="A1181" i="1"/>
  <c r="E1181" i="1" l="1"/>
  <c r="C1182" i="1"/>
  <c r="B1182" i="1" s="1"/>
  <c r="D1182" i="1"/>
  <c r="A1182" i="1"/>
  <c r="E1182" i="1" l="1"/>
  <c r="C1183" i="1"/>
  <c r="B1183" i="1" s="1"/>
  <c r="D1183" i="1"/>
  <c r="A1183" i="1"/>
  <c r="E1183" i="1" l="1"/>
  <c r="A1184" i="1"/>
  <c r="C1184" i="1"/>
  <c r="B1184" i="1" s="1"/>
  <c r="D1184" i="1"/>
  <c r="C1185" i="1" l="1"/>
  <c r="B1185" i="1" s="1"/>
  <c r="D1185" i="1"/>
  <c r="A1185" i="1"/>
  <c r="E1184" i="1"/>
  <c r="E1185" i="1" l="1"/>
  <c r="C1186" i="1"/>
  <c r="B1186" i="1" s="1"/>
  <c r="D1186" i="1"/>
  <c r="A1186" i="1"/>
  <c r="E1186" i="1" l="1"/>
  <c r="C1187" i="1"/>
  <c r="B1187" i="1" s="1"/>
  <c r="D1187" i="1"/>
  <c r="A1187" i="1"/>
  <c r="E1187" i="1" l="1"/>
  <c r="A1188" i="1"/>
  <c r="C1188" i="1"/>
  <c r="B1188" i="1" s="1"/>
  <c r="D1188" i="1"/>
  <c r="E1188" i="1" l="1"/>
  <c r="C1189" i="1"/>
  <c r="B1189" i="1" s="1"/>
  <c r="D1189" i="1"/>
  <c r="A1189" i="1"/>
  <c r="E1189" i="1" l="1"/>
  <c r="A1190" i="1"/>
  <c r="C1190" i="1"/>
  <c r="B1190" i="1" s="1"/>
  <c r="D1190" i="1"/>
  <c r="E1190" i="1" l="1"/>
  <c r="A1191" i="1"/>
  <c r="C1191" i="1"/>
  <c r="B1191" i="1" s="1"/>
  <c r="D1191" i="1"/>
  <c r="E1191" i="1" l="1"/>
  <c r="A1192" i="1"/>
  <c r="C1192" i="1"/>
  <c r="B1192" i="1" s="1"/>
  <c r="D1192" i="1"/>
  <c r="E1192" i="1" l="1"/>
  <c r="C1193" i="1"/>
  <c r="B1193" i="1" s="1"/>
  <c r="D1193" i="1"/>
  <c r="A1193" i="1"/>
  <c r="E1193" i="1" l="1"/>
  <c r="C1194" i="1"/>
  <c r="B1194" i="1" s="1"/>
  <c r="D1194" i="1"/>
  <c r="A1194" i="1"/>
  <c r="E1194" i="1" l="1"/>
  <c r="C1195" i="1"/>
  <c r="B1195" i="1" s="1"/>
  <c r="A1195" i="1"/>
  <c r="D1195" i="1"/>
  <c r="E1195" i="1" l="1"/>
  <c r="C1196" i="1"/>
  <c r="B1196" i="1" s="1"/>
  <c r="D1196" i="1"/>
  <c r="A1196" i="1"/>
  <c r="E1196" i="1" l="1"/>
  <c r="C1197" i="1"/>
  <c r="B1197" i="1" s="1"/>
  <c r="D1197" i="1"/>
  <c r="A1197" i="1"/>
  <c r="E1197" i="1" l="1"/>
  <c r="C1198" i="1"/>
  <c r="B1198" i="1" s="1"/>
  <c r="D1198" i="1"/>
  <c r="A1198" i="1"/>
  <c r="E1198" i="1" l="1"/>
  <c r="A1199" i="1"/>
  <c r="C1199" i="1"/>
  <c r="B1199" i="1" s="1"/>
  <c r="D1199" i="1"/>
  <c r="E1199" i="1" l="1"/>
  <c r="C1200" i="1"/>
  <c r="B1200" i="1" s="1"/>
  <c r="D1200" i="1"/>
  <c r="A1200" i="1"/>
  <c r="E1200" i="1" l="1"/>
  <c r="C1201" i="1"/>
  <c r="B1201" i="1" s="1"/>
  <c r="D1201" i="1"/>
  <c r="A1201" i="1"/>
  <c r="E1201" i="1" l="1"/>
  <c r="A1202" i="1"/>
  <c r="C1202" i="1"/>
  <c r="B1202" i="1" s="1"/>
  <c r="D1202" i="1"/>
  <c r="C1203" i="1" l="1"/>
  <c r="B1203" i="1" s="1"/>
  <c r="D1203" i="1"/>
  <c r="A1203" i="1"/>
  <c r="E1202" i="1"/>
  <c r="E1203" i="1" l="1"/>
  <c r="C1204" i="1"/>
  <c r="B1204" i="1" s="1"/>
  <c r="D1204" i="1"/>
  <c r="A1204" i="1"/>
  <c r="E1204" i="1" l="1"/>
  <c r="C1205" i="1"/>
  <c r="B1205" i="1" s="1"/>
  <c r="D1205" i="1"/>
  <c r="A1205" i="1"/>
  <c r="E1205" i="1" l="1"/>
  <c r="C1206" i="1"/>
  <c r="B1206" i="1" s="1"/>
  <c r="D1206" i="1"/>
  <c r="A1206" i="1"/>
  <c r="E1206" i="1" l="1"/>
  <c r="A1207" i="1"/>
  <c r="C1207" i="1"/>
  <c r="B1207" i="1" s="1"/>
  <c r="D1207" i="1"/>
  <c r="E1207" i="1" l="1"/>
  <c r="C1208" i="1"/>
  <c r="B1208" i="1" s="1"/>
  <c r="A1208" i="1"/>
  <c r="D1208" i="1"/>
  <c r="C1209" i="1" l="1"/>
  <c r="B1209" i="1" s="1"/>
  <c r="D1209" i="1"/>
  <c r="A1209" i="1"/>
  <c r="E1208" i="1"/>
  <c r="E1209" i="1" l="1"/>
  <c r="C1210" i="1"/>
  <c r="B1210" i="1" s="1"/>
  <c r="D1210" i="1"/>
  <c r="A1210" i="1"/>
  <c r="E1210" i="1" l="1"/>
  <c r="C1211" i="1"/>
  <c r="B1211" i="1" s="1"/>
  <c r="D1211" i="1"/>
  <c r="A1211" i="1"/>
  <c r="E1211" i="1" l="1"/>
  <c r="C1212" i="1"/>
  <c r="B1212" i="1" s="1"/>
  <c r="D1212" i="1"/>
  <c r="A1212" i="1"/>
  <c r="E1212" i="1" l="1"/>
  <c r="A1213" i="1"/>
  <c r="C1213" i="1"/>
  <c r="B1213" i="1" s="1"/>
  <c r="D1213" i="1"/>
  <c r="E1213" i="1" l="1"/>
  <c r="A1214" i="1"/>
  <c r="C1214" i="1"/>
  <c r="B1214" i="1" s="1"/>
  <c r="D1214" i="1"/>
  <c r="A1215" i="1" l="1"/>
  <c r="C1215" i="1"/>
  <c r="B1215" i="1" s="1"/>
  <c r="D1215" i="1"/>
  <c r="E1214" i="1"/>
  <c r="C1216" i="1" l="1"/>
  <c r="B1216" i="1" s="1"/>
  <c r="D1216" i="1"/>
  <c r="A1216" i="1"/>
  <c r="E1215" i="1"/>
  <c r="E1216" i="1" l="1"/>
  <c r="A1217" i="1"/>
  <c r="C1217" i="1"/>
  <c r="B1217" i="1" s="1"/>
  <c r="D1217" i="1"/>
  <c r="E1217" i="1" l="1"/>
  <c r="A1218" i="1"/>
  <c r="C1218" i="1"/>
  <c r="B1218" i="1" s="1"/>
  <c r="D1218" i="1"/>
  <c r="E1218" i="1" l="1"/>
  <c r="A1219" i="1"/>
  <c r="C1219" i="1"/>
  <c r="B1219" i="1" s="1"/>
  <c r="D1219" i="1"/>
  <c r="E1219" i="1" l="1"/>
  <c r="A1220" i="1"/>
  <c r="C1220" i="1"/>
  <c r="B1220" i="1" s="1"/>
  <c r="D1220" i="1"/>
  <c r="E1220" i="1" l="1"/>
  <c r="C1221" i="1"/>
  <c r="B1221" i="1" s="1"/>
  <c r="D1221" i="1"/>
  <c r="A1221" i="1"/>
  <c r="E1221" i="1" l="1"/>
  <c r="C1222" i="1"/>
  <c r="B1222" i="1" s="1"/>
  <c r="D1222" i="1"/>
  <c r="A1222" i="1"/>
  <c r="E1222" i="1" l="1"/>
  <c r="A1223" i="1"/>
  <c r="C1223" i="1"/>
  <c r="B1223" i="1" s="1"/>
  <c r="D1223" i="1"/>
  <c r="E1223" i="1" l="1"/>
  <c r="A1224" i="1"/>
  <c r="C1224" i="1"/>
  <c r="B1224" i="1" s="1"/>
  <c r="D1224" i="1"/>
  <c r="E1224" i="1" l="1"/>
  <c r="C1225" i="1"/>
  <c r="B1225" i="1" s="1"/>
  <c r="D1225" i="1"/>
  <c r="A1225" i="1"/>
  <c r="E1225" i="1" l="1"/>
  <c r="A1226" i="1"/>
  <c r="C1226" i="1"/>
  <c r="B1226" i="1" s="1"/>
  <c r="D1226" i="1"/>
  <c r="E1226" i="1" l="1"/>
  <c r="A1227" i="1"/>
  <c r="C1227" i="1"/>
  <c r="B1227" i="1" s="1"/>
  <c r="D1227" i="1"/>
  <c r="E1227" i="1" l="1"/>
  <c r="A1228" i="1"/>
  <c r="C1228" i="1"/>
  <c r="B1228" i="1" s="1"/>
  <c r="D1228" i="1"/>
  <c r="E1228" i="1" l="1"/>
  <c r="A1229" i="1"/>
  <c r="C1229" i="1"/>
  <c r="B1229" i="1" s="1"/>
  <c r="D1229" i="1"/>
  <c r="E1229" i="1" l="1"/>
  <c r="A1230" i="1"/>
  <c r="C1230" i="1"/>
  <c r="B1230" i="1" s="1"/>
  <c r="D1230" i="1"/>
  <c r="E1230" i="1" l="1"/>
  <c r="C1231" i="1"/>
  <c r="B1231" i="1" s="1"/>
  <c r="D1231" i="1"/>
  <c r="A1231" i="1"/>
  <c r="E1231" i="1" l="1"/>
  <c r="A1232" i="1"/>
  <c r="C1232" i="1"/>
  <c r="B1232" i="1" s="1"/>
  <c r="D1232" i="1"/>
  <c r="E1232" i="1" l="1"/>
  <c r="A1233" i="1"/>
  <c r="C1233" i="1"/>
  <c r="B1233" i="1" s="1"/>
  <c r="D1233" i="1"/>
  <c r="E1233" i="1" l="1"/>
  <c r="A1234" i="1"/>
  <c r="C1234" i="1"/>
  <c r="B1234" i="1" s="1"/>
  <c r="D1234" i="1"/>
  <c r="E1234" i="1" l="1"/>
  <c r="C1235" i="1"/>
  <c r="B1235" i="1" s="1"/>
  <c r="D1235" i="1"/>
  <c r="A1235" i="1"/>
  <c r="E1235" i="1" l="1"/>
  <c r="A1236" i="1"/>
  <c r="C1236" i="1"/>
  <c r="B1236" i="1" s="1"/>
  <c r="D1236" i="1"/>
  <c r="E1236" i="1" l="1"/>
  <c r="A1237" i="1"/>
  <c r="C1237" i="1"/>
  <c r="B1237" i="1" s="1"/>
  <c r="D1237" i="1"/>
  <c r="E1237" i="1" l="1"/>
  <c r="A1238" i="1"/>
  <c r="C1238" i="1"/>
  <c r="B1238" i="1" s="1"/>
  <c r="D1238" i="1"/>
  <c r="C1239" i="1" l="1"/>
  <c r="B1239" i="1" s="1"/>
  <c r="D1239" i="1"/>
  <c r="A1239" i="1"/>
  <c r="E1238" i="1"/>
  <c r="E1239" i="1" l="1"/>
  <c r="A1240" i="1"/>
  <c r="C1240" i="1"/>
  <c r="B1240" i="1" s="1"/>
  <c r="D1240" i="1"/>
  <c r="E1240" i="1" l="1"/>
  <c r="A1241" i="1"/>
  <c r="C1241" i="1"/>
  <c r="B1241" i="1" s="1"/>
  <c r="D1241" i="1"/>
  <c r="E1241" i="1" l="1"/>
  <c r="A1242" i="1"/>
  <c r="C1242" i="1"/>
  <c r="B1242" i="1" s="1"/>
  <c r="D1242" i="1"/>
  <c r="E1242" i="1" l="1"/>
  <c r="A1243" i="1"/>
  <c r="C1243" i="1"/>
  <c r="B1243" i="1" s="1"/>
  <c r="D1243" i="1"/>
  <c r="E1243" i="1" l="1"/>
  <c r="A1244" i="1"/>
  <c r="C1244" i="1"/>
  <c r="B1244" i="1" s="1"/>
  <c r="D1244" i="1"/>
  <c r="E1244" i="1" l="1"/>
  <c r="A1245" i="1"/>
  <c r="C1245" i="1"/>
  <c r="B1245" i="1" s="1"/>
  <c r="D1245" i="1"/>
  <c r="E1245" i="1" l="1"/>
  <c r="A1246" i="1"/>
  <c r="C1246" i="1"/>
  <c r="B1246" i="1" s="1"/>
  <c r="D1246" i="1"/>
  <c r="E1246" i="1" l="1"/>
  <c r="A1247" i="1"/>
  <c r="C1247" i="1"/>
  <c r="B1247" i="1" s="1"/>
  <c r="D1247" i="1"/>
  <c r="E1247" i="1" l="1"/>
  <c r="A1248" i="1"/>
  <c r="C1248" i="1"/>
  <c r="B1248" i="1" s="1"/>
  <c r="D1248" i="1"/>
  <c r="E1248" i="1" l="1"/>
  <c r="A1249" i="1"/>
  <c r="C1249" i="1"/>
  <c r="B1249" i="1" s="1"/>
  <c r="D1249" i="1"/>
  <c r="E1249" i="1" l="1"/>
  <c r="C1250" i="1"/>
  <c r="B1250" i="1" s="1"/>
  <c r="D1250" i="1"/>
  <c r="A1250" i="1"/>
  <c r="E1250" i="1" l="1"/>
  <c r="A1251" i="1"/>
  <c r="C1251" i="1"/>
  <c r="B1251" i="1" s="1"/>
  <c r="D1251" i="1"/>
  <c r="E1251" i="1" l="1"/>
  <c r="A1252" i="1"/>
  <c r="C1252" i="1"/>
  <c r="B1252" i="1" s="1"/>
  <c r="D1252" i="1"/>
  <c r="E1252" i="1" l="1"/>
  <c r="A1253" i="1"/>
  <c r="C1253" i="1"/>
  <c r="B1253" i="1" s="1"/>
  <c r="D1253" i="1"/>
  <c r="E1253" i="1" l="1"/>
  <c r="A1254" i="1"/>
  <c r="C1254" i="1"/>
  <c r="B1254" i="1" s="1"/>
  <c r="D1254" i="1"/>
  <c r="E1254" i="1" l="1"/>
  <c r="C1255" i="1"/>
  <c r="B1255" i="1" s="1"/>
  <c r="A1255" i="1"/>
  <c r="D1255" i="1"/>
  <c r="E1255" i="1" l="1"/>
  <c r="A1256" i="1"/>
  <c r="C1256" i="1"/>
  <c r="B1256" i="1" s="1"/>
  <c r="D1256" i="1"/>
  <c r="E1256" i="1" l="1"/>
  <c r="C1257" i="1"/>
  <c r="B1257" i="1" s="1"/>
  <c r="D1257" i="1"/>
  <c r="A1257" i="1"/>
  <c r="E1257" i="1" l="1"/>
  <c r="A1258" i="1"/>
  <c r="C1258" i="1"/>
  <c r="B1258" i="1" s="1"/>
  <c r="D1258" i="1"/>
  <c r="E1258" i="1" l="1"/>
  <c r="C1259" i="1"/>
  <c r="B1259" i="1" s="1"/>
  <c r="D1259" i="1"/>
  <c r="A1259" i="1"/>
  <c r="E1259" i="1" l="1"/>
  <c r="C1260" i="1"/>
  <c r="B1260" i="1" s="1"/>
  <c r="D1260" i="1"/>
  <c r="A1260" i="1"/>
  <c r="E1260" i="1" l="1"/>
  <c r="D1261" i="1"/>
  <c r="A1261" i="1"/>
  <c r="C1261" i="1"/>
  <c r="B1261" i="1" s="1"/>
  <c r="E1261" i="1" l="1"/>
  <c r="D1262" i="1"/>
  <c r="C1262" i="1"/>
  <c r="B1262" i="1" s="1"/>
  <c r="A1262" i="1"/>
  <c r="E1262" i="1" l="1"/>
  <c r="A1263" i="1"/>
  <c r="C1263" i="1"/>
  <c r="B1263" i="1" s="1"/>
  <c r="D1263" i="1"/>
  <c r="D1264" i="1" l="1"/>
  <c r="A1264" i="1"/>
  <c r="C1264" i="1"/>
  <c r="B1264" i="1" s="1"/>
  <c r="E1263" i="1"/>
  <c r="A1265" i="1" l="1"/>
  <c r="C1265" i="1"/>
  <c r="B1265" i="1" s="1"/>
  <c r="D1265" i="1"/>
  <c r="E1264" i="1"/>
  <c r="D1266" i="1" l="1"/>
  <c r="C1266" i="1"/>
  <c r="B1266" i="1" s="1"/>
  <c r="A1266" i="1"/>
  <c r="E1265" i="1"/>
  <c r="E1266" i="1" l="1"/>
  <c r="A1267" i="1"/>
  <c r="C1267" i="1"/>
  <c r="B1267" i="1" s="1"/>
  <c r="D1267" i="1"/>
  <c r="E1267" i="1" l="1"/>
  <c r="D1268" i="1"/>
  <c r="A1268" i="1"/>
  <c r="C1268" i="1"/>
  <c r="B1268" i="1" s="1"/>
  <c r="A1269" i="1" l="1"/>
  <c r="C1269" i="1"/>
  <c r="B1269" i="1" s="1"/>
  <c r="D1269" i="1"/>
  <c r="E1268" i="1"/>
  <c r="E1269" i="1" l="1"/>
  <c r="C1270" i="1"/>
  <c r="B1270" i="1" s="1"/>
  <c r="A1270" i="1"/>
  <c r="D1270" i="1"/>
  <c r="D1271" i="1" l="1"/>
  <c r="A1271" i="1"/>
  <c r="C1271" i="1"/>
  <c r="B1271" i="1" s="1"/>
  <c r="E1270" i="1"/>
  <c r="E1271" i="1" l="1"/>
  <c r="D1272" i="1"/>
  <c r="C1272" i="1"/>
  <c r="B1272" i="1" s="1"/>
  <c r="A1272" i="1"/>
  <c r="E1272" i="1" l="1"/>
  <c r="A1273" i="1"/>
  <c r="C1273" i="1"/>
  <c r="B1273" i="1" s="1"/>
  <c r="D1273" i="1"/>
  <c r="E1273" i="1" l="1"/>
  <c r="D1274" i="1"/>
  <c r="C1274" i="1"/>
  <c r="B1274" i="1" s="1"/>
  <c r="A1274" i="1"/>
  <c r="E1274" i="1" l="1"/>
  <c r="A1275" i="1"/>
  <c r="C1275" i="1"/>
  <c r="B1275" i="1" s="1"/>
  <c r="D1275" i="1"/>
  <c r="D1276" i="1" l="1"/>
  <c r="C1276" i="1"/>
  <c r="B1276" i="1" s="1"/>
  <c r="A1276" i="1"/>
  <c r="E1275" i="1"/>
  <c r="E1276" i="1" l="1"/>
  <c r="A1277" i="1"/>
  <c r="C1277" i="1"/>
  <c r="B1277" i="1" s="1"/>
  <c r="D1277" i="1"/>
  <c r="D1278" i="1" l="1"/>
  <c r="A1278" i="1"/>
  <c r="C1278" i="1"/>
  <c r="B1278" i="1" s="1"/>
  <c r="E1277" i="1"/>
  <c r="A1279" i="1" l="1"/>
  <c r="C1279" i="1"/>
  <c r="B1279" i="1" s="1"/>
  <c r="D1279" i="1"/>
  <c r="E1278" i="1"/>
  <c r="E1279" i="1" l="1"/>
  <c r="D1280" i="1"/>
  <c r="C1280" i="1"/>
  <c r="B1280" i="1" s="1"/>
  <c r="A1280" i="1"/>
  <c r="A1281" i="1" l="1"/>
  <c r="C1281" i="1"/>
  <c r="B1281" i="1" s="1"/>
  <c r="D1281" i="1"/>
  <c r="E1280" i="1"/>
  <c r="E1281" i="1" l="1"/>
  <c r="C1282" i="1"/>
  <c r="B1282" i="1" s="1"/>
  <c r="A1282" i="1"/>
  <c r="D1282" i="1"/>
  <c r="A1283" i="1" l="1"/>
  <c r="C1283" i="1"/>
  <c r="B1283" i="1" s="1"/>
  <c r="D1283" i="1"/>
  <c r="E1282" i="1"/>
  <c r="E1283" i="1" l="1"/>
  <c r="D1284" i="1"/>
  <c r="C1284" i="1"/>
  <c r="B1284" i="1" s="1"/>
  <c r="A1284" i="1"/>
  <c r="E1284" i="1" l="1"/>
  <c r="D1285" i="1"/>
  <c r="A1285" i="1"/>
  <c r="C1285" i="1"/>
  <c r="B1285" i="1" s="1"/>
  <c r="E1285" i="1" l="1"/>
  <c r="D1286" i="1"/>
  <c r="C1286" i="1"/>
  <c r="B1286" i="1" s="1"/>
  <c r="A1286" i="1"/>
  <c r="E1286" i="1" l="1"/>
  <c r="A1287" i="1"/>
  <c r="C1287" i="1"/>
  <c r="B1287" i="1" s="1"/>
  <c r="D1287" i="1"/>
  <c r="D1288" i="1" l="1"/>
  <c r="A1288" i="1"/>
  <c r="C1288" i="1"/>
  <c r="B1288" i="1" s="1"/>
  <c r="E1287" i="1"/>
  <c r="A1289" i="1" l="1"/>
  <c r="C1289" i="1"/>
  <c r="B1289" i="1" s="1"/>
  <c r="D1289" i="1"/>
  <c r="E1288" i="1"/>
  <c r="D1290" i="1" l="1"/>
  <c r="C1290" i="1"/>
  <c r="B1290" i="1" s="1"/>
  <c r="A1290" i="1"/>
  <c r="E1289" i="1"/>
  <c r="E1290" i="1" l="1"/>
  <c r="A1291" i="1"/>
  <c r="C1291" i="1"/>
  <c r="B1291" i="1" s="1"/>
  <c r="D1291" i="1"/>
  <c r="D1292" i="1" l="1"/>
  <c r="C1292" i="1"/>
  <c r="B1292" i="1" s="1"/>
  <c r="A1292" i="1"/>
  <c r="E1291" i="1"/>
  <c r="E1292" i="1" l="1"/>
  <c r="A1293" i="1"/>
  <c r="C1293" i="1"/>
  <c r="B1293" i="1" s="1"/>
  <c r="D1293" i="1"/>
  <c r="C1294" i="1" l="1"/>
  <c r="B1294" i="1" s="1"/>
  <c r="A1294" i="1"/>
  <c r="D1294" i="1"/>
  <c r="E1293" i="1"/>
  <c r="A1295" i="1" l="1"/>
  <c r="C1295" i="1"/>
  <c r="B1295" i="1" s="1"/>
  <c r="D1295" i="1"/>
  <c r="E1294" i="1"/>
  <c r="D1296" i="1" l="1"/>
  <c r="A1296" i="1"/>
  <c r="C1296" i="1"/>
  <c r="B1296" i="1" s="1"/>
  <c r="E1295" i="1"/>
  <c r="A1297" i="1" l="1"/>
  <c r="C1297" i="1"/>
  <c r="B1297" i="1" s="1"/>
  <c r="D1297" i="1"/>
  <c r="E1296" i="1"/>
  <c r="E1297" i="1" l="1"/>
  <c r="D1298" i="1"/>
  <c r="C1298" i="1"/>
  <c r="B1298" i="1" s="1"/>
  <c r="A1298" i="1"/>
  <c r="E1298" i="1" l="1"/>
  <c r="A1299" i="1"/>
  <c r="C1299" i="1"/>
  <c r="B1299" i="1" s="1"/>
  <c r="D1299" i="1"/>
  <c r="E1299" i="1" l="1"/>
  <c r="D1300" i="1"/>
  <c r="C1300" i="1"/>
  <c r="B1300" i="1" s="1"/>
  <c r="A1300" i="1"/>
  <c r="E1300" i="1" l="1"/>
  <c r="A1301" i="1"/>
  <c r="C1301" i="1"/>
  <c r="B1301" i="1" s="1"/>
  <c r="D1301" i="1"/>
  <c r="D1302" i="1" l="1"/>
  <c r="C1302" i="1"/>
  <c r="B1302" i="1" s="1"/>
  <c r="A1302" i="1"/>
  <c r="E1301" i="1"/>
  <c r="E1302" i="1" l="1"/>
  <c r="A1303" i="1"/>
  <c r="C1303" i="1"/>
  <c r="B1303" i="1" s="1"/>
  <c r="D1303" i="1"/>
  <c r="D1304" i="1" l="1"/>
  <c r="C1304" i="1"/>
  <c r="B1304" i="1" s="1"/>
  <c r="A1304" i="1"/>
  <c r="E1303" i="1"/>
  <c r="E1304" i="1" l="1"/>
  <c r="A1305" i="1"/>
  <c r="C1305" i="1"/>
  <c r="B1305" i="1" s="1"/>
  <c r="D1305" i="1"/>
  <c r="E1305" i="1" l="1"/>
  <c r="D1306" i="1"/>
  <c r="C1306" i="1"/>
  <c r="B1306" i="1" s="1"/>
  <c r="A1306" i="1"/>
  <c r="E1306" i="1" l="1"/>
  <c r="A1307" i="1"/>
  <c r="C1307" i="1"/>
  <c r="B1307" i="1" s="1"/>
  <c r="D1307" i="1"/>
  <c r="E1307" i="1" l="1"/>
  <c r="D1308" i="1"/>
  <c r="A1308" i="1"/>
  <c r="C1308" i="1"/>
  <c r="B1308" i="1" s="1"/>
  <c r="A1309" i="1" l="1"/>
  <c r="C1309" i="1"/>
  <c r="B1309" i="1" s="1"/>
  <c r="D1309" i="1"/>
  <c r="E1308" i="1"/>
  <c r="D1310" i="1" l="1"/>
  <c r="C1310" i="1"/>
  <c r="B1310" i="1" s="1"/>
  <c r="A1310" i="1"/>
  <c r="E1309" i="1"/>
  <c r="A1311" i="1" l="1"/>
  <c r="C1311" i="1"/>
  <c r="B1311" i="1" s="1"/>
  <c r="D1311" i="1"/>
  <c r="E1310" i="1"/>
  <c r="D1312" i="1" l="1"/>
  <c r="A1312" i="1"/>
  <c r="C1312" i="1"/>
  <c r="B1312" i="1" s="1"/>
  <c r="E1311" i="1"/>
  <c r="A1313" i="1" l="1"/>
  <c r="C1313" i="1"/>
  <c r="B1313" i="1" s="1"/>
  <c r="D1313" i="1"/>
  <c r="E1312" i="1"/>
  <c r="D1314" i="1" l="1"/>
  <c r="C1314" i="1"/>
  <c r="B1314" i="1" s="1"/>
  <c r="A1314" i="1"/>
  <c r="E1313" i="1"/>
  <c r="E1314" i="1" l="1"/>
  <c r="A1315" i="1"/>
  <c r="C1315" i="1"/>
  <c r="B1315" i="1" s="1"/>
  <c r="D1315" i="1"/>
  <c r="D1316" i="1" l="1"/>
  <c r="C1316" i="1"/>
  <c r="B1316" i="1" s="1"/>
  <c r="A1316" i="1"/>
  <c r="E1315" i="1"/>
  <c r="E1316" i="1" l="1"/>
  <c r="A1317" i="1"/>
  <c r="C1317" i="1"/>
  <c r="B1317" i="1" s="1"/>
  <c r="D1317" i="1"/>
  <c r="D1318" i="1" l="1"/>
  <c r="C1318" i="1"/>
  <c r="B1318" i="1" s="1"/>
  <c r="A1318" i="1"/>
  <c r="E1317" i="1"/>
  <c r="E1318" i="1" l="1"/>
  <c r="A1319" i="1"/>
  <c r="C1319" i="1"/>
  <c r="B1319" i="1" s="1"/>
  <c r="D1319" i="1"/>
  <c r="E1319" i="1" l="1"/>
  <c r="D1320" i="1"/>
  <c r="A1320" i="1"/>
  <c r="C1320" i="1"/>
  <c r="B1320" i="1" s="1"/>
  <c r="A1321" i="1" l="1"/>
  <c r="C1321" i="1"/>
  <c r="B1321" i="1" s="1"/>
  <c r="D1321" i="1"/>
  <c r="E1320" i="1"/>
  <c r="E1321" i="1" l="1"/>
  <c r="C1322" i="1"/>
  <c r="B1322" i="1" s="1"/>
  <c r="A1322" i="1"/>
  <c r="D1322" i="1"/>
  <c r="A1323" i="1" l="1"/>
  <c r="C1323" i="1"/>
  <c r="B1323" i="1" s="1"/>
  <c r="D1323" i="1"/>
  <c r="E1322" i="1"/>
  <c r="E1323" i="1" l="1"/>
  <c r="C1324" i="1"/>
  <c r="B1324" i="1" s="1"/>
  <c r="D1324" i="1"/>
  <c r="A1324" i="1"/>
  <c r="E1324" i="1" l="1"/>
  <c r="A1325" i="1"/>
  <c r="C1325" i="1"/>
  <c r="B1325" i="1" s="1"/>
  <c r="D1325" i="1"/>
  <c r="E1325" i="1" l="1"/>
  <c r="D1326" i="1"/>
  <c r="A1326" i="1"/>
  <c r="C1326" i="1"/>
  <c r="B1326" i="1" s="1"/>
  <c r="A1327" i="1" l="1"/>
  <c r="C1327" i="1"/>
  <c r="B1327" i="1" s="1"/>
  <c r="D1327" i="1"/>
  <c r="E1326" i="1"/>
  <c r="E1327" i="1" l="1"/>
  <c r="D1328" i="1"/>
  <c r="C1328" i="1"/>
  <c r="B1328" i="1" s="1"/>
  <c r="A1328" i="1"/>
  <c r="E1328" i="1" l="1"/>
  <c r="A1329" i="1"/>
  <c r="C1329" i="1"/>
  <c r="B1329" i="1" s="1"/>
  <c r="D1329" i="1"/>
  <c r="E1329" i="1" l="1"/>
  <c r="D1330" i="1"/>
  <c r="C1330" i="1"/>
  <c r="B1330" i="1" s="1"/>
  <c r="A1330" i="1"/>
  <c r="E1330" i="1" l="1"/>
  <c r="A1331" i="1"/>
  <c r="C1331" i="1"/>
  <c r="B1331" i="1" s="1"/>
  <c r="D1331" i="1"/>
  <c r="E1331" i="1" l="1"/>
  <c r="D1332" i="1"/>
  <c r="C1332" i="1"/>
  <c r="B1332" i="1" s="1"/>
  <c r="A1332" i="1"/>
  <c r="E1332" i="1" l="1"/>
  <c r="D1333" i="1"/>
  <c r="A1333" i="1"/>
  <c r="C1333" i="1"/>
  <c r="B1333" i="1" s="1"/>
  <c r="E1333" i="1" l="1"/>
  <c r="D1334" i="1"/>
  <c r="C1334" i="1"/>
  <c r="B1334" i="1" s="1"/>
  <c r="A1334" i="1"/>
  <c r="E1334" i="1" l="1"/>
  <c r="A1335" i="1"/>
  <c r="C1335" i="1"/>
  <c r="B1335" i="1" s="1"/>
  <c r="D1335" i="1"/>
  <c r="E1335" i="1" l="1"/>
  <c r="D1336" i="1"/>
  <c r="A1336" i="1"/>
  <c r="C1336" i="1"/>
  <c r="B1336" i="1" s="1"/>
  <c r="A1337" i="1" l="1"/>
  <c r="C1337" i="1"/>
  <c r="B1337" i="1" s="1"/>
  <c r="D1337" i="1"/>
  <c r="E1336" i="1"/>
  <c r="E1337" i="1" l="1"/>
  <c r="D1338" i="1"/>
  <c r="C1338" i="1"/>
  <c r="B1338" i="1" s="1"/>
  <c r="A1338" i="1"/>
  <c r="E1338" i="1" l="1"/>
  <c r="A1339" i="1"/>
  <c r="C1339" i="1"/>
  <c r="B1339" i="1" s="1"/>
  <c r="D1339" i="1"/>
  <c r="E1339" i="1" l="1"/>
  <c r="D1340" i="1"/>
  <c r="A1340" i="1"/>
  <c r="C1340" i="1"/>
  <c r="B1340" i="1" s="1"/>
  <c r="A1341" i="1" l="1"/>
  <c r="C1341" i="1"/>
  <c r="B1341" i="1" s="1"/>
  <c r="D1341" i="1"/>
  <c r="E1340" i="1"/>
  <c r="D1342" i="1" l="1"/>
  <c r="A1342" i="1"/>
  <c r="C1342" i="1"/>
  <c r="B1342" i="1" s="1"/>
  <c r="E1341" i="1"/>
  <c r="A1343" i="1" l="1"/>
  <c r="C1343" i="1"/>
  <c r="B1343" i="1" s="1"/>
  <c r="D1343" i="1"/>
  <c r="E1342" i="1"/>
  <c r="D1344" i="1" l="1"/>
  <c r="C1344" i="1"/>
  <c r="B1344" i="1" s="1"/>
  <c r="A1344" i="1"/>
  <c r="E1343" i="1"/>
  <c r="E1344" i="1" l="1"/>
  <c r="A1345" i="1"/>
  <c r="C1345" i="1"/>
  <c r="B1345" i="1" s="1"/>
  <c r="D1345" i="1"/>
  <c r="D1346" i="1" l="1"/>
  <c r="C1346" i="1"/>
  <c r="B1346" i="1" s="1"/>
  <c r="A1346" i="1"/>
  <c r="E1345" i="1"/>
  <c r="E1346" i="1" l="1"/>
  <c r="A1347" i="1"/>
  <c r="C1347" i="1"/>
  <c r="B1347" i="1" s="1"/>
  <c r="D1347" i="1"/>
  <c r="E1347" i="1" l="1"/>
  <c r="D1348" i="1"/>
  <c r="C1348" i="1"/>
  <c r="B1348" i="1" s="1"/>
  <c r="A1348" i="1"/>
  <c r="E1348" i="1" l="1"/>
  <c r="A1349" i="1"/>
  <c r="C1349" i="1"/>
  <c r="B1349" i="1" s="1"/>
  <c r="D1349" i="1"/>
  <c r="D1350" i="1" l="1"/>
  <c r="C1350" i="1"/>
  <c r="B1350" i="1" s="1"/>
  <c r="A1350" i="1"/>
  <c r="E1349" i="1"/>
  <c r="E1350" i="1" l="1"/>
  <c r="A1351" i="1"/>
  <c r="C1351" i="1"/>
  <c r="B1351" i="1" s="1"/>
  <c r="D1351" i="1"/>
  <c r="D1352" i="1" l="1"/>
  <c r="A1352" i="1"/>
  <c r="C1352" i="1"/>
  <c r="B1352" i="1" s="1"/>
  <c r="E1351" i="1"/>
  <c r="A1353" i="1" l="1"/>
  <c r="C1353" i="1"/>
  <c r="B1353" i="1" s="1"/>
  <c r="D1353" i="1"/>
  <c r="E1352" i="1"/>
  <c r="E1353" i="1" l="1"/>
  <c r="A1354" i="1"/>
  <c r="C1354" i="1"/>
  <c r="B1354" i="1" s="1"/>
  <c r="D1354" i="1"/>
  <c r="A1355" i="1" l="1"/>
  <c r="C1355" i="1"/>
  <c r="B1355" i="1" s="1"/>
  <c r="D1355" i="1"/>
  <c r="E1354" i="1"/>
  <c r="D1356" i="1" l="1"/>
  <c r="C1356" i="1"/>
  <c r="B1356" i="1" s="1"/>
  <c r="A1356" i="1"/>
  <c r="E1355" i="1"/>
  <c r="E1356" i="1" l="1"/>
  <c r="A1357" i="1"/>
  <c r="C1357" i="1"/>
  <c r="B1357" i="1" s="1"/>
  <c r="D1357" i="1"/>
  <c r="A1358" i="1" l="1"/>
  <c r="D1358" i="1"/>
  <c r="C1358" i="1"/>
  <c r="B1358" i="1" s="1"/>
  <c r="E1357" i="1"/>
  <c r="A1359" i="1" l="1"/>
  <c r="C1359" i="1"/>
  <c r="B1359" i="1" s="1"/>
  <c r="D1359" i="1"/>
  <c r="E1358" i="1"/>
  <c r="E1359" i="1" l="1"/>
  <c r="D1360" i="1"/>
  <c r="A1360" i="1"/>
  <c r="C1360" i="1"/>
  <c r="B1360" i="1" s="1"/>
  <c r="A1361" i="1" l="1"/>
  <c r="D1361" i="1"/>
  <c r="C1361" i="1"/>
  <c r="B1361" i="1" s="1"/>
  <c r="E1360" i="1"/>
  <c r="E1361" i="1" l="1"/>
  <c r="C1362" i="1"/>
  <c r="B1362" i="1" s="1"/>
  <c r="A1362" i="1"/>
  <c r="D1362" i="1"/>
  <c r="E1362" i="1" l="1"/>
  <c r="C1363" i="1"/>
  <c r="B1363" i="1" s="1"/>
  <c r="A1363" i="1"/>
  <c r="D1363" i="1"/>
  <c r="E1363" i="1" l="1"/>
  <c r="D1364" i="1"/>
  <c r="C1364" i="1"/>
  <c r="B1364" i="1" s="1"/>
  <c r="A1364" i="1"/>
  <c r="E1364" i="1" l="1"/>
  <c r="D1365" i="1"/>
  <c r="A1365" i="1"/>
  <c r="C1365" i="1"/>
  <c r="B1365" i="1" s="1"/>
  <c r="A1366" i="1" l="1"/>
  <c r="C1366" i="1"/>
  <c r="B1366" i="1" s="1"/>
  <c r="D1366" i="1"/>
  <c r="E1365" i="1"/>
  <c r="D1367" i="1" l="1"/>
  <c r="C1367" i="1"/>
  <c r="B1367" i="1" s="1"/>
  <c r="A1367" i="1"/>
  <c r="E1366" i="1"/>
  <c r="E1367" i="1" l="1"/>
  <c r="A1368" i="1"/>
  <c r="C1368" i="1"/>
  <c r="B1368" i="1" s="1"/>
  <c r="D1368" i="1"/>
  <c r="D1369" i="1" l="1"/>
  <c r="A1369" i="1"/>
  <c r="C1369" i="1"/>
  <c r="B1369" i="1" s="1"/>
  <c r="E1368" i="1"/>
  <c r="A1370" i="1" l="1"/>
  <c r="C1370" i="1"/>
  <c r="B1370" i="1" s="1"/>
  <c r="D1370" i="1"/>
  <c r="E1369" i="1"/>
  <c r="E1370" i="1" l="1"/>
  <c r="D1371" i="1"/>
  <c r="C1371" i="1"/>
  <c r="B1371" i="1" s="1"/>
  <c r="A1371" i="1"/>
  <c r="E1371" i="1" l="1"/>
  <c r="A1372" i="1"/>
  <c r="C1372" i="1"/>
  <c r="B1372" i="1" s="1"/>
  <c r="D1372" i="1"/>
  <c r="C1373" i="1" l="1"/>
  <c r="B1373" i="1" s="1"/>
  <c r="A1373" i="1"/>
  <c r="D1373" i="1"/>
  <c r="E1372" i="1"/>
  <c r="E1373" i="1" l="1"/>
  <c r="A1374" i="1"/>
  <c r="C1374" i="1"/>
  <c r="B1374" i="1" s="1"/>
  <c r="D1374" i="1"/>
  <c r="E1374" i="1" l="1"/>
  <c r="C1375" i="1"/>
  <c r="B1375" i="1" s="1"/>
  <c r="A1375" i="1"/>
  <c r="D1375" i="1"/>
  <c r="D1376" i="1" l="1"/>
  <c r="A1376" i="1"/>
  <c r="C1376" i="1"/>
  <c r="B1376" i="1" s="1"/>
  <c r="E1375" i="1"/>
  <c r="E1376" i="1" l="1"/>
  <c r="C1377" i="1"/>
  <c r="B1377" i="1" s="1"/>
  <c r="A1377" i="1"/>
  <c r="D1377" i="1"/>
  <c r="D1378" i="1" l="1"/>
  <c r="A1378" i="1"/>
  <c r="C1378" i="1"/>
  <c r="B1378" i="1" s="1"/>
  <c r="E1377" i="1"/>
  <c r="E1378" i="1" l="1"/>
  <c r="C1379" i="1"/>
  <c r="B1379" i="1" s="1"/>
  <c r="A1379" i="1"/>
  <c r="D1379" i="1"/>
  <c r="D1380" i="1" l="1"/>
  <c r="C1380" i="1"/>
  <c r="B1380" i="1" s="1"/>
  <c r="A1380" i="1"/>
  <c r="E1379" i="1"/>
  <c r="E1380" i="1" l="1"/>
  <c r="C1381" i="1"/>
  <c r="B1381" i="1" s="1"/>
  <c r="A1381" i="1"/>
  <c r="D1381" i="1"/>
  <c r="E1381" i="1" l="1"/>
  <c r="D1382" i="1"/>
  <c r="C1382" i="1"/>
  <c r="B1382" i="1" s="1"/>
  <c r="A1382" i="1"/>
  <c r="E1382" i="1" l="1"/>
  <c r="C1383" i="1"/>
  <c r="B1383" i="1" s="1"/>
  <c r="A1383" i="1"/>
  <c r="D1383" i="1"/>
  <c r="E1383" i="1" l="1"/>
  <c r="D1384" i="1"/>
  <c r="A1384" i="1"/>
  <c r="C1384" i="1"/>
  <c r="B1384" i="1" s="1"/>
  <c r="E1384" i="1" l="1"/>
  <c r="C1385" i="1"/>
  <c r="B1385" i="1" s="1"/>
  <c r="A1385" i="1"/>
  <c r="D1385" i="1"/>
  <c r="D1386" i="1" l="1"/>
  <c r="C1386" i="1"/>
  <c r="B1386" i="1" s="1"/>
  <c r="A1386" i="1"/>
  <c r="E1385" i="1"/>
  <c r="E1386" i="1" l="1"/>
  <c r="C1387" i="1"/>
  <c r="B1387" i="1" s="1"/>
  <c r="A1387" i="1"/>
  <c r="D1387" i="1"/>
  <c r="E1387" i="1" l="1"/>
  <c r="D1388" i="1"/>
  <c r="A1388" i="1"/>
  <c r="C1388" i="1"/>
  <c r="B1388" i="1" s="1"/>
  <c r="E1388" i="1" l="1"/>
  <c r="C1389" i="1"/>
  <c r="B1389" i="1" s="1"/>
  <c r="A1389" i="1"/>
  <c r="D1389" i="1"/>
  <c r="E1389" i="1" l="1"/>
  <c r="D1390" i="1"/>
  <c r="A1390" i="1"/>
  <c r="C1390" i="1"/>
  <c r="B1390" i="1" s="1"/>
  <c r="E1390" i="1" l="1"/>
  <c r="C1391" i="1"/>
  <c r="B1391" i="1" s="1"/>
  <c r="A1391" i="1"/>
  <c r="D1391" i="1"/>
  <c r="E1391" i="1" l="1"/>
  <c r="D1392" i="1"/>
  <c r="A1392" i="1"/>
  <c r="C1392" i="1"/>
  <c r="B1392" i="1" s="1"/>
  <c r="E1392" i="1" l="1"/>
  <c r="C1393" i="1"/>
  <c r="B1393" i="1" s="1"/>
  <c r="A1393" i="1"/>
  <c r="D1393" i="1"/>
  <c r="D1394" i="1" l="1"/>
  <c r="A1394" i="1"/>
  <c r="C1394" i="1"/>
  <c r="B1394" i="1" s="1"/>
  <c r="E1393" i="1"/>
  <c r="E1394" i="1" l="1"/>
  <c r="C1395" i="1"/>
  <c r="B1395" i="1" s="1"/>
  <c r="A1395" i="1"/>
  <c r="D1395" i="1"/>
  <c r="D1396" i="1" l="1"/>
  <c r="C1396" i="1"/>
  <c r="B1396" i="1" s="1"/>
  <c r="A1396" i="1"/>
  <c r="E1395" i="1"/>
  <c r="C1397" i="1" l="1"/>
  <c r="B1397" i="1" s="1"/>
  <c r="A1397" i="1"/>
  <c r="D1397" i="1"/>
  <c r="E1396" i="1"/>
  <c r="D1398" i="1" l="1"/>
  <c r="A1398" i="1"/>
  <c r="C1398" i="1"/>
  <c r="B1398" i="1" s="1"/>
  <c r="E1397" i="1"/>
  <c r="E1398" i="1" l="1"/>
  <c r="C1399" i="1"/>
  <c r="B1399" i="1" s="1"/>
  <c r="A1399" i="1"/>
  <c r="D1399" i="1"/>
  <c r="E1399" i="1" l="1"/>
  <c r="D1400" i="1"/>
  <c r="C1400" i="1"/>
  <c r="B1400" i="1" s="1"/>
  <c r="A1400" i="1"/>
  <c r="E1400" i="1" l="1"/>
  <c r="C1401" i="1"/>
  <c r="B1401" i="1" s="1"/>
  <c r="A1401" i="1"/>
  <c r="D1401" i="1"/>
  <c r="E1401" i="1" l="1"/>
  <c r="D1402" i="1"/>
  <c r="A1402" i="1"/>
  <c r="C1402" i="1"/>
  <c r="B1402" i="1" s="1"/>
  <c r="E1402" i="1" l="1"/>
  <c r="C1403" i="1"/>
  <c r="B1403" i="1" s="1"/>
  <c r="A1403" i="1"/>
  <c r="D1403" i="1"/>
  <c r="D1404" i="1" l="1"/>
  <c r="A1404" i="1"/>
  <c r="C1404" i="1"/>
  <c r="B1404" i="1" s="1"/>
  <c r="E1403" i="1"/>
  <c r="E1404" i="1" l="1"/>
  <c r="C1405" i="1"/>
  <c r="B1405" i="1" s="1"/>
  <c r="A1405" i="1"/>
  <c r="D1405" i="1"/>
  <c r="E1405" i="1" l="1"/>
  <c r="D1406" i="1"/>
  <c r="A1406" i="1"/>
  <c r="C1406" i="1"/>
  <c r="B1406" i="1" s="1"/>
  <c r="E1406" i="1" l="1"/>
  <c r="C1407" i="1"/>
  <c r="B1407" i="1" s="1"/>
  <c r="A1407" i="1"/>
  <c r="D1407" i="1"/>
  <c r="D1408" i="1" l="1"/>
  <c r="A1408" i="1"/>
  <c r="C1408" i="1"/>
  <c r="B1408" i="1" s="1"/>
  <c r="E1407" i="1"/>
  <c r="E1408" i="1" l="1"/>
  <c r="C1409" i="1"/>
  <c r="B1409" i="1" s="1"/>
  <c r="A1409" i="1"/>
  <c r="D1409" i="1"/>
  <c r="E1409" i="1" l="1"/>
  <c r="D1410" i="1"/>
  <c r="A1410" i="1"/>
  <c r="C1410" i="1"/>
  <c r="B1410" i="1" s="1"/>
  <c r="E1410" i="1" l="1"/>
  <c r="C1411" i="1"/>
  <c r="B1411" i="1" s="1"/>
  <c r="A1411" i="1"/>
  <c r="D1411" i="1"/>
  <c r="D1412" i="1" l="1"/>
  <c r="A1412" i="1"/>
  <c r="C1412" i="1"/>
  <c r="B1412" i="1" s="1"/>
  <c r="E1411" i="1"/>
  <c r="E1412" i="1" l="1"/>
  <c r="C1413" i="1"/>
  <c r="B1413" i="1" s="1"/>
  <c r="A1413" i="1"/>
  <c r="D1413" i="1"/>
  <c r="E1413" i="1" l="1"/>
  <c r="D1414" i="1"/>
  <c r="C1414" i="1"/>
  <c r="B1414" i="1" s="1"/>
  <c r="A1414" i="1"/>
  <c r="E1414" i="1" l="1"/>
  <c r="C1415" i="1"/>
  <c r="B1415" i="1" s="1"/>
  <c r="A1415" i="1"/>
  <c r="D1415" i="1"/>
  <c r="E1415" i="1" l="1"/>
  <c r="D1416" i="1"/>
  <c r="C1416" i="1"/>
  <c r="B1416" i="1" s="1"/>
  <c r="A1416" i="1"/>
  <c r="E1416" i="1" l="1"/>
  <c r="C1417" i="1"/>
  <c r="B1417" i="1" s="1"/>
  <c r="A1417" i="1"/>
  <c r="D1417" i="1"/>
  <c r="E1417" i="1" l="1"/>
  <c r="A1418" i="1"/>
  <c r="C1418" i="1"/>
  <c r="B1418" i="1" s="1"/>
  <c r="D1418" i="1"/>
  <c r="E1418" i="1" l="1"/>
  <c r="D1419" i="1"/>
  <c r="C1419" i="1"/>
  <c r="B1419" i="1" s="1"/>
  <c r="A1419" i="1"/>
  <c r="E1419" i="1" l="1"/>
  <c r="D1420" i="1"/>
  <c r="A1420" i="1"/>
  <c r="C1420" i="1"/>
  <c r="B1420" i="1" s="1"/>
  <c r="E1420" i="1" l="1"/>
  <c r="C1421" i="1"/>
  <c r="B1421" i="1" s="1"/>
  <c r="A1421" i="1"/>
  <c r="D1421" i="1"/>
  <c r="A1422" i="1" l="1"/>
  <c r="C1422" i="1"/>
  <c r="B1422" i="1" s="1"/>
  <c r="D1422" i="1"/>
  <c r="E1421" i="1"/>
  <c r="E1422" i="1" l="1"/>
  <c r="D1423" i="1"/>
  <c r="A1423" i="1"/>
  <c r="C1423" i="1"/>
  <c r="B1423" i="1" s="1"/>
  <c r="D1424" i="1" l="1"/>
  <c r="A1424" i="1"/>
  <c r="C1424" i="1"/>
  <c r="B1424" i="1" s="1"/>
  <c r="E1423" i="1"/>
  <c r="E1424" i="1" l="1"/>
  <c r="C1425" i="1"/>
  <c r="B1425" i="1" s="1"/>
  <c r="A1425" i="1"/>
  <c r="D1425" i="1"/>
  <c r="E1425" i="1" l="1"/>
  <c r="A1426" i="1"/>
  <c r="C1426" i="1"/>
  <c r="B1426" i="1" s="1"/>
  <c r="D1426" i="1"/>
  <c r="E1426" i="1" l="1"/>
  <c r="D1427" i="1"/>
  <c r="A1427" i="1"/>
  <c r="C1427" i="1"/>
  <c r="B1427" i="1" s="1"/>
  <c r="D1428" i="1" l="1"/>
  <c r="A1428" i="1"/>
  <c r="C1428" i="1"/>
  <c r="B1428" i="1" s="1"/>
  <c r="E1427" i="1"/>
  <c r="E1428" i="1" l="1"/>
  <c r="C1429" i="1"/>
  <c r="B1429" i="1" s="1"/>
  <c r="A1429" i="1"/>
  <c r="D1429" i="1"/>
  <c r="D1430" i="1" l="1"/>
  <c r="A1430" i="1"/>
  <c r="C1430" i="1"/>
  <c r="B1430" i="1" s="1"/>
  <c r="E1429" i="1"/>
  <c r="E1430" i="1" l="1"/>
  <c r="C1431" i="1"/>
  <c r="B1431" i="1" s="1"/>
  <c r="A1431" i="1"/>
  <c r="D1431" i="1"/>
  <c r="A1432" i="1" l="1"/>
  <c r="C1432" i="1"/>
  <c r="B1432" i="1" s="1"/>
  <c r="D1432" i="1"/>
  <c r="E1431" i="1"/>
  <c r="E1432" i="1" l="1"/>
  <c r="C1433" i="1"/>
  <c r="B1433" i="1" s="1"/>
  <c r="A1433" i="1"/>
  <c r="D1433" i="1"/>
  <c r="D1434" i="1" l="1"/>
  <c r="C1434" i="1"/>
  <c r="B1434" i="1" s="1"/>
  <c r="A1434" i="1"/>
  <c r="E1433" i="1"/>
  <c r="E1434" i="1" l="1"/>
  <c r="C1435" i="1"/>
  <c r="B1435" i="1" s="1"/>
  <c r="A1435" i="1"/>
  <c r="D1435" i="1"/>
  <c r="E1435" i="1" l="1"/>
  <c r="D1436" i="1"/>
  <c r="A1436" i="1"/>
  <c r="C1436" i="1"/>
  <c r="B1436" i="1" s="1"/>
  <c r="E1436" i="1" l="1"/>
  <c r="C1437" i="1"/>
  <c r="B1437" i="1" s="1"/>
  <c r="A1437" i="1"/>
  <c r="D1437" i="1"/>
  <c r="E1437" i="1" l="1"/>
  <c r="D1438" i="1"/>
  <c r="A1438" i="1"/>
  <c r="C1438" i="1"/>
  <c r="B1438" i="1" s="1"/>
  <c r="E1438" i="1" l="1"/>
  <c r="C1439" i="1"/>
  <c r="B1439" i="1" s="1"/>
  <c r="A1439" i="1"/>
  <c r="D1439" i="1"/>
  <c r="D1440" i="1" l="1"/>
  <c r="A1440" i="1"/>
  <c r="C1440" i="1"/>
  <c r="B1440" i="1" s="1"/>
  <c r="E1439" i="1"/>
  <c r="E1440" i="1" l="1"/>
  <c r="C1441" i="1"/>
  <c r="B1441" i="1" s="1"/>
  <c r="A1441" i="1"/>
  <c r="D1441" i="1"/>
  <c r="E1441" i="1" l="1"/>
  <c r="D1442" i="1"/>
  <c r="C1442" i="1"/>
  <c r="B1442" i="1" s="1"/>
  <c r="A1442" i="1"/>
  <c r="E1442" i="1" l="1"/>
  <c r="C1443" i="1"/>
  <c r="B1443" i="1" s="1"/>
  <c r="A1443" i="1"/>
  <c r="D1443" i="1"/>
  <c r="E1443" i="1" l="1"/>
  <c r="A1444" i="1"/>
  <c r="C1444" i="1"/>
  <c r="B1444" i="1" s="1"/>
  <c r="D1444" i="1"/>
  <c r="C1445" i="1" l="1"/>
  <c r="B1445" i="1" s="1"/>
  <c r="A1445" i="1"/>
  <c r="D1445" i="1"/>
  <c r="E1444" i="1"/>
  <c r="E1445" i="1" l="1"/>
  <c r="D1446" i="1"/>
  <c r="A1446" i="1"/>
  <c r="C1446" i="1"/>
  <c r="B1446" i="1" s="1"/>
  <c r="E1446" i="1" l="1"/>
  <c r="C1447" i="1"/>
  <c r="B1447" i="1" s="1"/>
  <c r="A1447" i="1"/>
  <c r="D1447" i="1"/>
  <c r="E1447" i="1" l="1"/>
  <c r="D1448" i="1"/>
  <c r="A1448" i="1"/>
  <c r="C1448" i="1"/>
  <c r="B1448" i="1" s="1"/>
  <c r="E1448" i="1" l="1"/>
  <c r="C1449" i="1"/>
  <c r="B1449" i="1" s="1"/>
  <c r="A1449" i="1"/>
  <c r="D1449" i="1"/>
  <c r="E1449" i="1" l="1"/>
  <c r="D1450" i="1"/>
  <c r="A1450" i="1"/>
  <c r="C1450" i="1"/>
  <c r="B1450" i="1" s="1"/>
  <c r="E1450" i="1" l="1"/>
  <c r="D1451" i="1"/>
  <c r="C1451" i="1"/>
  <c r="B1451" i="1" s="1"/>
  <c r="A1451" i="1"/>
  <c r="E1451" i="1" l="1"/>
  <c r="A1452" i="1"/>
  <c r="C1452" i="1"/>
  <c r="B1452" i="1" s="1"/>
  <c r="D1452" i="1"/>
  <c r="E1452" i="1" l="1"/>
  <c r="C1453" i="1"/>
  <c r="B1453" i="1" s="1"/>
  <c r="A1453" i="1"/>
  <c r="D1453" i="1"/>
  <c r="E1453" i="1" l="1"/>
  <c r="A1454" i="1"/>
  <c r="C1454" i="1"/>
  <c r="B1454" i="1" s="1"/>
  <c r="D1454" i="1"/>
  <c r="E1454" i="1" l="1"/>
  <c r="D1455" i="1"/>
  <c r="C1455" i="1"/>
  <c r="B1455" i="1" s="1"/>
  <c r="A1455" i="1"/>
  <c r="E1455" i="1" l="1"/>
  <c r="A1456" i="1"/>
  <c r="C1456" i="1"/>
  <c r="B1456" i="1" s="1"/>
  <c r="D1456" i="1"/>
  <c r="E1456" i="1" l="1"/>
  <c r="D1457" i="1"/>
  <c r="C1457" i="1"/>
  <c r="B1457" i="1" s="1"/>
  <c r="A1457" i="1"/>
  <c r="E1457" i="1" l="1"/>
  <c r="A1458" i="1"/>
  <c r="C1458" i="1"/>
  <c r="B1458" i="1" s="1"/>
  <c r="D1458" i="1"/>
  <c r="E1458" i="1" l="1"/>
  <c r="D1459" i="1"/>
  <c r="C1459" i="1"/>
  <c r="B1459" i="1" s="1"/>
  <c r="A1459" i="1"/>
  <c r="E1459" i="1" l="1"/>
  <c r="A1460" i="1"/>
  <c r="C1460" i="1"/>
  <c r="B1460" i="1" s="1"/>
  <c r="D1460" i="1"/>
  <c r="E1460" i="1" l="1"/>
  <c r="A1461" i="1"/>
  <c r="C1461" i="1"/>
  <c r="B1461" i="1" s="1"/>
  <c r="D1461" i="1"/>
  <c r="A1462" i="1" l="1"/>
  <c r="C1462" i="1"/>
  <c r="B1462" i="1" s="1"/>
  <c r="D1462" i="1"/>
  <c r="E1461" i="1"/>
  <c r="E1462" i="1" l="1"/>
  <c r="D1463" i="1"/>
  <c r="A1463" i="1"/>
  <c r="C1463" i="1"/>
  <c r="B1463" i="1" s="1"/>
  <c r="A1464" i="1" l="1"/>
  <c r="C1464" i="1"/>
  <c r="B1464" i="1" s="1"/>
  <c r="D1464" i="1"/>
  <c r="E1463" i="1"/>
  <c r="E1464" i="1" l="1"/>
  <c r="A1465" i="1"/>
  <c r="C1465" i="1"/>
  <c r="B1465" i="1" s="1"/>
  <c r="D1465" i="1"/>
  <c r="A1466" i="1" l="1"/>
  <c r="C1466" i="1"/>
  <c r="B1466" i="1" s="1"/>
  <c r="D1466" i="1"/>
  <c r="E1465" i="1"/>
  <c r="E1466" i="1" l="1"/>
  <c r="D1467" i="1"/>
  <c r="C1467" i="1"/>
  <c r="B1467" i="1" s="1"/>
  <c r="A1467" i="1"/>
  <c r="E1467" i="1" l="1"/>
  <c r="A1468" i="1"/>
  <c r="C1468" i="1"/>
  <c r="B1468" i="1" s="1"/>
  <c r="D1468" i="1"/>
  <c r="D1469" i="1" l="1"/>
  <c r="C1469" i="1"/>
  <c r="B1469" i="1" s="1"/>
  <c r="A1469" i="1"/>
  <c r="E1468" i="1"/>
  <c r="E1469" i="1" l="1"/>
  <c r="A1470" i="1"/>
  <c r="C1470" i="1"/>
  <c r="B1470" i="1" s="1"/>
  <c r="D1470" i="1"/>
  <c r="E1470" i="1" l="1"/>
  <c r="D1471" i="1"/>
  <c r="C1471" i="1"/>
  <c r="B1471" i="1" s="1"/>
  <c r="A1471" i="1"/>
  <c r="E1471" i="1" l="1"/>
  <c r="A1472" i="1"/>
  <c r="C1472" i="1"/>
  <c r="B1472" i="1" s="1"/>
  <c r="D1472" i="1"/>
  <c r="D1473" i="1" l="1"/>
  <c r="C1473" i="1"/>
  <c r="B1473" i="1" s="1"/>
  <c r="A1473" i="1"/>
  <c r="E1472" i="1"/>
  <c r="E1473" i="1" l="1"/>
  <c r="A1474" i="1"/>
  <c r="C1474" i="1"/>
  <c r="B1474" i="1" s="1"/>
  <c r="D1474" i="1"/>
  <c r="D1475" i="1" l="1"/>
  <c r="C1475" i="1"/>
  <c r="B1475" i="1" s="1"/>
  <c r="A1475" i="1"/>
  <c r="E1474" i="1"/>
  <c r="E1475" i="1" l="1"/>
  <c r="A1476" i="1"/>
  <c r="C1476" i="1"/>
  <c r="B1476" i="1" s="1"/>
  <c r="D1476" i="1"/>
  <c r="D1477" i="1" l="1"/>
  <c r="C1477" i="1"/>
  <c r="B1477" i="1" s="1"/>
  <c r="A1477" i="1"/>
  <c r="E1476" i="1"/>
  <c r="E1477" i="1" l="1"/>
  <c r="A1478" i="1"/>
  <c r="C1478" i="1"/>
  <c r="B1478" i="1" s="1"/>
  <c r="D1478" i="1"/>
  <c r="D1479" i="1" l="1"/>
  <c r="C1479" i="1"/>
  <c r="B1479" i="1" s="1"/>
  <c r="A1479" i="1"/>
  <c r="E1478" i="1"/>
  <c r="E1479" i="1" l="1"/>
  <c r="A1480" i="1"/>
  <c r="C1480" i="1"/>
  <c r="B1480" i="1" s="1"/>
  <c r="D1480" i="1"/>
  <c r="D1481" i="1" l="1"/>
  <c r="C1481" i="1"/>
  <c r="B1481" i="1" s="1"/>
  <c r="A1481" i="1"/>
  <c r="E1480" i="1"/>
  <c r="E1481" i="1" l="1"/>
  <c r="A1482" i="1"/>
  <c r="C1482" i="1"/>
  <c r="B1482" i="1" s="1"/>
  <c r="D1482" i="1"/>
  <c r="D1483" i="1" l="1"/>
  <c r="C1483" i="1"/>
  <c r="B1483" i="1" s="1"/>
  <c r="A1483" i="1"/>
  <c r="E1482" i="1"/>
  <c r="E1483" i="1" l="1"/>
  <c r="A1484" i="1"/>
  <c r="C1484" i="1"/>
  <c r="B1484" i="1" s="1"/>
  <c r="D1484" i="1"/>
  <c r="E1484" i="1" l="1"/>
  <c r="D1485" i="1"/>
  <c r="C1485" i="1"/>
  <c r="B1485" i="1" s="1"/>
  <c r="A1485" i="1"/>
  <c r="E1485" i="1" l="1"/>
  <c r="A1486" i="1"/>
  <c r="C1486" i="1"/>
  <c r="B1486" i="1" s="1"/>
  <c r="D1486" i="1"/>
  <c r="D1487" i="1" l="1"/>
  <c r="C1487" i="1"/>
  <c r="B1487" i="1" s="1"/>
  <c r="A1487" i="1"/>
  <c r="E1486" i="1"/>
  <c r="E1487" i="1" l="1"/>
  <c r="A1488" i="1"/>
  <c r="C1488" i="1"/>
  <c r="B1488" i="1" s="1"/>
  <c r="D1488" i="1"/>
  <c r="E1488" i="1" l="1"/>
  <c r="D1489" i="1"/>
  <c r="C1489" i="1"/>
  <c r="B1489" i="1" s="1"/>
  <c r="A1489" i="1"/>
  <c r="E1489" i="1" l="1"/>
  <c r="A1490" i="1"/>
  <c r="C1490" i="1"/>
  <c r="B1490" i="1" s="1"/>
  <c r="D1490" i="1"/>
  <c r="E1490" i="1" l="1"/>
  <c r="D1491" i="1"/>
  <c r="C1491" i="1"/>
  <c r="B1491" i="1" s="1"/>
  <c r="A1491" i="1"/>
  <c r="E1491" i="1" l="1"/>
  <c r="A1492" i="1"/>
  <c r="C1492" i="1"/>
  <c r="B1492" i="1" s="1"/>
  <c r="D1492" i="1"/>
  <c r="E1492" i="1" l="1"/>
  <c r="D1493" i="1"/>
  <c r="C1493" i="1"/>
  <c r="B1493" i="1" s="1"/>
  <c r="A1493" i="1"/>
  <c r="E1493" i="1" l="1"/>
  <c r="A1494" i="1"/>
  <c r="C1494" i="1"/>
  <c r="B1494" i="1" s="1"/>
  <c r="D1494" i="1"/>
  <c r="E1494" i="1" l="1"/>
  <c r="D1495" i="1"/>
  <c r="C1495" i="1"/>
  <c r="B1495" i="1" s="1"/>
  <c r="A1495" i="1"/>
  <c r="E1495" i="1" l="1"/>
  <c r="A1496" i="1"/>
  <c r="C1496" i="1"/>
  <c r="B1496" i="1" s="1"/>
  <c r="D1496" i="1"/>
  <c r="E1496" i="1" l="1"/>
  <c r="D1497" i="1"/>
  <c r="C1497" i="1"/>
  <c r="B1497" i="1" s="1"/>
  <c r="A1497" i="1"/>
  <c r="E1497" i="1" l="1"/>
  <c r="A1498" i="1"/>
  <c r="C1498" i="1"/>
  <c r="B1498" i="1" s="1"/>
  <c r="D1498" i="1"/>
  <c r="D1499" i="1" l="1"/>
  <c r="C1499" i="1"/>
  <c r="B1499" i="1" s="1"/>
  <c r="A1499" i="1"/>
  <c r="E1498" i="1"/>
  <c r="E1499" i="1" l="1"/>
  <c r="A1500" i="1"/>
  <c r="C1500" i="1"/>
  <c r="B1500" i="1" s="1"/>
  <c r="D1500" i="1"/>
  <c r="E1500" i="1" l="1"/>
  <c r="D1501" i="1"/>
  <c r="C1501" i="1"/>
  <c r="B1501" i="1" s="1"/>
  <c r="A1501" i="1"/>
  <c r="E1501" i="1" l="1"/>
  <c r="D1502" i="1"/>
  <c r="A1502" i="1"/>
  <c r="C1502" i="1"/>
  <c r="B1502" i="1" s="1"/>
  <c r="E1502" i="1" l="1"/>
  <c r="A1503" i="1"/>
  <c r="D1503" i="1"/>
  <c r="C1503" i="1"/>
  <c r="B1503" i="1" s="1"/>
  <c r="A1504" i="1" l="1"/>
  <c r="C1504" i="1"/>
  <c r="B1504" i="1" s="1"/>
  <c r="D1504" i="1"/>
  <c r="E1503" i="1"/>
  <c r="E1504" i="1" l="1"/>
  <c r="D1505" i="1"/>
  <c r="C1505" i="1"/>
  <c r="B1505" i="1" s="1"/>
  <c r="A1505" i="1"/>
  <c r="E1505" i="1" l="1"/>
  <c r="A1506" i="1"/>
  <c r="C1506" i="1"/>
  <c r="B1506" i="1" s="1"/>
  <c r="D1506" i="1"/>
  <c r="D1507" i="1" l="1"/>
  <c r="C1507" i="1"/>
  <c r="B1507" i="1" s="1"/>
  <c r="A1507" i="1"/>
  <c r="E1506" i="1"/>
  <c r="E1507" i="1" l="1"/>
  <c r="A1508" i="1"/>
  <c r="C1508" i="1"/>
  <c r="B1508" i="1" s="1"/>
  <c r="D1508" i="1"/>
  <c r="E1508" i="1" l="1"/>
  <c r="D1509" i="1"/>
  <c r="C1509" i="1"/>
  <c r="B1509" i="1" s="1"/>
  <c r="A1509" i="1"/>
  <c r="E1509" i="1" l="1"/>
  <c r="A1510" i="1"/>
  <c r="C1510" i="1"/>
  <c r="B1510" i="1" s="1"/>
  <c r="D1510" i="1"/>
  <c r="D1511" i="1" l="1"/>
  <c r="C1511" i="1"/>
  <c r="B1511" i="1" s="1"/>
  <c r="A1511" i="1"/>
  <c r="E1510" i="1"/>
  <c r="E1511" i="1" l="1"/>
  <c r="A1512" i="1"/>
  <c r="C1512" i="1"/>
  <c r="B1512" i="1" s="1"/>
  <c r="D1512" i="1"/>
  <c r="D1513" i="1" l="1"/>
  <c r="C1513" i="1"/>
  <c r="B1513" i="1" s="1"/>
  <c r="A1513" i="1"/>
  <c r="E1512" i="1"/>
  <c r="E1513" i="1" l="1"/>
  <c r="A1514" i="1"/>
  <c r="C1514" i="1"/>
  <c r="B1514" i="1" s="1"/>
  <c r="D1514" i="1"/>
  <c r="D1515" i="1" l="1"/>
  <c r="C1515" i="1"/>
  <c r="B1515" i="1" s="1"/>
  <c r="A1515" i="1"/>
  <c r="E1514" i="1"/>
  <c r="E1515" i="1" l="1"/>
  <c r="A1516" i="1"/>
  <c r="C1516" i="1"/>
  <c r="B1516" i="1" s="1"/>
  <c r="D1516" i="1"/>
  <c r="D1517" i="1" l="1"/>
  <c r="C1517" i="1"/>
  <c r="B1517" i="1" s="1"/>
  <c r="A1517" i="1"/>
  <c r="E1516" i="1"/>
  <c r="E1517" i="1" l="1"/>
  <c r="A1518" i="1"/>
  <c r="C1518" i="1"/>
  <c r="B1518" i="1" s="1"/>
  <c r="D1518" i="1"/>
  <c r="E1518" i="1" l="1"/>
  <c r="D1519" i="1"/>
  <c r="C1519" i="1"/>
  <c r="B1519" i="1" s="1"/>
  <c r="A1519" i="1"/>
  <c r="E1519" i="1" l="1"/>
  <c r="A1520" i="1"/>
  <c r="C1520" i="1"/>
  <c r="B1520" i="1" s="1"/>
  <c r="D1520" i="1"/>
  <c r="E1520" i="1" l="1"/>
  <c r="D1521" i="1"/>
  <c r="C1521" i="1"/>
  <c r="B1521" i="1" s="1"/>
  <c r="A1521" i="1"/>
  <c r="E1521" i="1" l="1"/>
  <c r="A1522" i="1"/>
  <c r="C1522" i="1"/>
  <c r="B1522" i="1" s="1"/>
  <c r="D1522" i="1"/>
  <c r="E1522" i="1" l="1"/>
  <c r="D1523" i="1"/>
  <c r="C1523" i="1"/>
  <c r="B1523" i="1" s="1"/>
  <c r="A1523" i="1"/>
  <c r="E1523" i="1" l="1"/>
  <c r="A1524" i="1"/>
  <c r="C1524" i="1"/>
  <c r="B1524" i="1" s="1"/>
  <c r="D1524" i="1"/>
  <c r="E1524" i="1" l="1"/>
  <c r="D1525" i="1"/>
  <c r="C1525" i="1"/>
  <c r="B1525" i="1" s="1"/>
  <c r="A1525" i="1"/>
  <c r="E1525" i="1" l="1"/>
  <c r="A1526" i="1"/>
  <c r="C1526" i="1"/>
  <c r="B1526" i="1" s="1"/>
  <c r="D1526" i="1"/>
  <c r="E1526" i="1" l="1"/>
  <c r="D1527" i="1"/>
  <c r="C1527" i="1"/>
  <c r="B1527" i="1" s="1"/>
  <c r="A1527" i="1"/>
  <c r="E1527" i="1" l="1"/>
  <c r="A1528" i="1"/>
  <c r="C1528" i="1"/>
  <c r="B1528" i="1" s="1"/>
  <c r="D1528" i="1"/>
  <c r="E1528" i="1" l="1"/>
  <c r="D1529" i="1"/>
  <c r="C1529" i="1"/>
  <c r="B1529" i="1" s="1"/>
  <c r="A1529" i="1"/>
  <c r="E1529" i="1" l="1"/>
  <c r="A1530" i="1"/>
  <c r="C1530" i="1"/>
  <c r="B1530" i="1" s="1"/>
  <c r="D1530" i="1"/>
  <c r="D1531" i="1" l="1"/>
  <c r="C1531" i="1"/>
  <c r="B1531" i="1" s="1"/>
  <c r="A1531" i="1"/>
  <c r="E1530" i="1"/>
  <c r="E1531" i="1" l="1"/>
  <c r="A1532" i="1"/>
  <c r="C1532" i="1"/>
  <c r="B1532" i="1" s="1"/>
  <c r="D1532" i="1"/>
  <c r="D1533" i="1" l="1"/>
  <c r="C1533" i="1"/>
  <c r="B1533" i="1" s="1"/>
  <c r="A1533" i="1"/>
  <c r="E1532" i="1"/>
  <c r="E1533" i="1" l="1"/>
  <c r="A1534" i="1"/>
  <c r="C1534" i="1"/>
  <c r="B1534" i="1" s="1"/>
  <c r="D1534" i="1"/>
  <c r="E1534" i="1" l="1"/>
  <c r="D1535" i="1"/>
  <c r="C1535" i="1"/>
  <c r="B1535" i="1" s="1"/>
  <c r="A1535" i="1"/>
  <c r="E1535" i="1" l="1"/>
  <c r="A1536" i="1"/>
  <c r="C1536" i="1"/>
  <c r="B1536" i="1" s="1"/>
  <c r="D1536" i="1"/>
  <c r="E1536" i="1" l="1"/>
  <c r="D1537" i="1"/>
  <c r="C1537" i="1"/>
  <c r="B1537" i="1" s="1"/>
  <c r="A1537" i="1"/>
  <c r="E1537" i="1" l="1"/>
  <c r="A1538" i="1"/>
  <c r="C1538" i="1"/>
  <c r="B1538" i="1" s="1"/>
  <c r="D1538" i="1"/>
  <c r="D1539" i="1" l="1"/>
  <c r="C1539" i="1"/>
  <c r="B1539" i="1" s="1"/>
  <c r="A1539" i="1"/>
  <c r="E1538" i="1"/>
  <c r="E1539" i="1" l="1"/>
  <c r="A1540" i="1"/>
  <c r="C1540" i="1"/>
  <c r="B1540" i="1" s="1"/>
  <c r="D1540" i="1"/>
  <c r="D1541" i="1" l="1"/>
  <c r="C1541" i="1"/>
  <c r="B1541" i="1" s="1"/>
  <c r="A1541" i="1"/>
  <c r="E1540" i="1"/>
  <c r="E1541" i="1" l="1"/>
  <c r="A1542" i="1"/>
  <c r="C1542" i="1"/>
  <c r="B1542" i="1" s="1"/>
  <c r="D1542" i="1"/>
  <c r="D1543" i="1" l="1"/>
  <c r="C1543" i="1"/>
  <c r="B1543" i="1" s="1"/>
  <c r="A1543" i="1"/>
  <c r="E1542" i="1"/>
  <c r="E1543" i="1" l="1"/>
  <c r="A1544" i="1"/>
  <c r="C1544" i="1"/>
  <c r="B1544" i="1" s="1"/>
  <c r="D1544" i="1"/>
  <c r="D1545" i="1" l="1"/>
  <c r="C1545" i="1"/>
  <c r="B1545" i="1" s="1"/>
  <c r="A1545" i="1"/>
  <c r="E1544" i="1"/>
  <c r="E1545" i="1" l="1"/>
  <c r="A1546" i="1"/>
  <c r="C1546" i="1"/>
  <c r="B1546" i="1" s="1"/>
  <c r="D1546" i="1"/>
  <c r="D1547" i="1" l="1"/>
  <c r="C1547" i="1"/>
  <c r="B1547" i="1" s="1"/>
  <c r="A1547" i="1"/>
  <c r="E1546" i="1"/>
  <c r="E1547" i="1" l="1"/>
  <c r="A1548" i="1"/>
  <c r="C1548" i="1"/>
  <c r="B1548" i="1" s="1"/>
  <c r="D1548" i="1"/>
  <c r="E1548" i="1" l="1"/>
  <c r="D1549" i="1"/>
  <c r="C1549" i="1"/>
  <c r="B1549" i="1" s="1"/>
  <c r="A1549" i="1"/>
  <c r="E1549" i="1" l="1"/>
  <c r="A1550" i="1"/>
  <c r="C1550" i="1"/>
  <c r="B1550" i="1" s="1"/>
  <c r="D1550" i="1"/>
  <c r="E1550" i="1" l="1"/>
  <c r="D1551" i="1"/>
  <c r="C1551" i="1"/>
  <c r="B1551" i="1" s="1"/>
  <c r="A1551" i="1"/>
  <c r="E1551" i="1" l="1"/>
  <c r="A1552" i="1"/>
  <c r="C1552" i="1"/>
  <c r="B1552" i="1" s="1"/>
  <c r="D1552" i="1"/>
  <c r="E1552" i="1" l="1"/>
  <c r="D1553" i="1"/>
  <c r="C1553" i="1"/>
  <c r="B1553" i="1" s="1"/>
  <c r="A1553" i="1"/>
  <c r="E1553" i="1" l="1"/>
  <c r="A1554" i="1"/>
  <c r="C1554" i="1"/>
  <c r="B1554" i="1" s="1"/>
  <c r="D1554" i="1"/>
  <c r="E1554" i="1" l="1"/>
  <c r="D1555" i="1"/>
  <c r="C1555" i="1"/>
  <c r="B1555" i="1" s="1"/>
  <c r="A1555" i="1"/>
  <c r="E1555" i="1" l="1"/>
  <c r="A1556" i="1"/>
  <c r="C1556" i="1"/>
  <c r="B1556" i="1" s="1"/>
  <c r="D1556" i="1"/>
  <c r="E1556" i="1" l="1"/>
  <c r="D1557" i="1"/>
  <c r="C1557" i="1"/>
  <c r="B1557" i="1" s="1"/>
  <c r="A1557" i="1"/>
  <c r="E1557" i="1" l="1"/>
  <c r="A1558" i="1"/>
  <c r="C1558" i="1"/>
  <c r="B1558" i="1" s="1"/>
  <c r="D1558" i="1"/>
  <c r="D1559" i="1" l="1"/>
  <c r="C1559" i="1"/>
  <c r="B1559" i="1" s="1"/>
  <c r="A1559" i="1"/>
  <c r="E1558" i="1"/>
  <c r="E1559" i="1" l="1"/>
  <c r="A1560" i="1"/>
  <c r="C1560" i="1"/>
  <c r="B1560" i="1" s="1"/>
  <c r="D1560" i="1"/>
  <c r="E1560" i="1" l="1"/>
  <c r="D1561" i="1"/>
  <c r="C1561" i="1"/>
  <c r="B1561" i="1" s="1"/>
  <c r="A1561" i="1"/>
  <c r="E1561" i="1" l="1"/>
  <c r="A1562" i="1"/>
  <c r="C1562" i="1"/>
  <c r="B1562" i="1" s="1"/>
  <c r="D1562" i="1"/>
  <c r="E1562" i="1" l="1"/>
  <c r="D1563" i="1"/>
  <c r="C1563" i="1"/>
  <c r="B1563" i="1" s="1"/>
  <c r="A1563" i="1"/>
  <c r="E1563" i="1" l="1"/>
  <c r="A1564" i="1"/>
  <c r="C1564" i="1"/>
  <c r="B1564" i="1" s="1"/>
  <c r="D1564" i="1"/>
  <c r="E1564" i="1" l="1"/>
  <c r="D1565" i="1"/>
  <c r="C1565" i="1"/>
  <c r="B1565" i="1" s="1"/>
  <c r="A1565" i="1"/>
  <c r="E1565" i="1" l="1"/>
  <c r="A1566" i="1"/>
  <c r="C1566" i="1"/>
  <c r="B1566" i="1" s="1"/>
  <c r="D1566" i="1"/>
  <c r="E1566" i="1" l="1"/>
  <c r="D1567" i="1"/>
  <c r="C1567" i="1"/>
  <c r="B1567" i="1" s="1"/>
  <c r="A1567" i="1"/>
  <c r="E1567" i="1" l="1"/>
  <c r="A1568" i="1"/>
  <c r="C1568" i="1"/>
  <c r="B1568" i="1" s="1"/>
  <c r="D1568" i="1"/>
  <c r="E1568" i="1" l="1"/>
  <c r="D1569" i="1"/>
  <c r="C1569" i="1"/>
  <c r="B1569" i="1" s="1"/>
  <c r="A1569" i="1"/>
  <c r="E1569" i="1" l="1"/>
  <c r="A1570" i="1"/>
  <c r="C1570" i="1"/>
  <c r="B1570" i="1" s="1"/>
  <c r="D1570" i="1"/>
  <c r="D1571" i="1" l="1"/>
  <c r="C1571" i="1"/>
  <c r="B1571" i="1" s="1"/>
  <c r="A1571" i="1"/>
  <c r="E1570" i="1"/>
  <c r="E1571" i="1" l="1"/>
  <c r="A1572" i="1"/>
  <c r="C1572" i="1"/>
  <c r="B1572" i="1" s="1"/>
  <c r="D1572" i="1"/>
  <c r="E1572" i="1" l="1"/>
  <c r="D1573" i="1"/>
  <c r="C1573" i="1"/>
  <c r="B1573" i="1" s="1"/>
  <c r="A1573" i="1"/>
  <c r="E1573" i="1" l="1"/>
  <c r="A1574" i="1"/>
  <c r="C1574" i="1"/>
  <c r="B1574" i="1" s="1"/>
  <c r="D1574" i="1"/>
  <c r="D1575" i="1" l="1"/>
  <c r="C1575" i="1"/>
  <c r="B1575" i="1" s="1"/>
  <c r="A1575" i="1"/>
  <c r="E1574" i="1"/>
  <c r="E1575" i="1" l="1"/>
  <c r="A1576" i="1"/>
  <c r="C1576" i="1"/>
  <c r="B1576" i="1" s="1"/>
  <c r="D1576" i="1"/>
  <c r="D1577" i="1" l="1"/>
  <c r="C1577" i="1"/>
  <c r="B1577" i="1" s="1"/>
  <c r="A1577" i="1"/>
  <c r="E1576" i="1"/>
  <c r="E1577" i="1" l="1"/>
  <c r="A1578" i="1"/>
  <c r="C1578" i="1"/>
  <c r="B1578" i="1" s="1"/>
  <c r="D1578" i="1"/>
  <c r="D1579" i="1" l="1"/>
  <c r="C1579" i="1"/>
  <c r="B1579" i="1" s="1"/>
  <c r="A1579" i="1"/>
  <c r="E1578" i="1"/>
  <c r="E1579" i="1" l="1"/>
  <c r="A1580" i="1"/>
  <c r="C1580" i="1"/>
  <c r="B1580" i="1" s="1"/>
  <c r="D1580" i="1"/>
  <c r="E1580" i="1" l="1"/>
  <c r="D1581" i="1"/>
  <c r="C1581" i="1"/>
  <c r="B1581" i="1" s="1"/>
  <c r="A1581" i="1"/>
  <c r="E1581" i="1" l="1"/>
  <c r="D1582" i="1"/>
  <c r="A1582" i="1"/>
  <c r="C1582" i="1"/>
  <c r="B1582" i="1" s="1"/>
  <c r="E1582" i="1" l="1"/>
  <c r="D1583" i="1"/>
  <c r="C1583" i="1"/>
  <c r="B1583" i="1" s="1"/>
  <c r="A1583" i="1"/>
  <c r="E1583" i="1" l="1"/>
  <c r="A1584" i="1"/>
  <c r="C1584" i="1"/>
  <c r="B1584" i="1" s="1"/>
  <c r="D1584" i="1"/>
  <c r="E1584" i="1" l="1"/>
  <c r="D1585" i="1"/>
  <c r="C1585" i="1"/>
  <c r="B1585" i="1" s="1"/>
  <c r="A1585" i="1"/>
  <c r="E1585" i="1" l="1"/>
  <c r="A1586" i="1"/>
  <c r="C1586" i="1"/>
  <c r="B1586" i="1" s="1"/>
  <c r="D1586" i="1"/>
  <c r="E1586" i="1" l="1"/>
  <c r="D1587" i="1"/>
  <c r="C1587" i="1"/>
  <c r="B1587" i="1" s="1"/>
  <c r="A1587" i="1"/>
  <c r="E1587" i="1" l="1"/>
  <c r="A1588" i="1"/>
  <c r="C1588" i="1"/>
  <c r="B1588" i="1" s="1"/>
  <c r="D1588" i="1"/>
  <c r="D1589" i="1" l="1"/>
  <c r="C1589" i="1"/>
  <c r="B1589" i="1" s="1"/>
  <c r="A1589" i="1"/>
  <c r="E1588" i="1"/>
  <c r="E1589" i="1" l="1"/>
  <c r="A1590" i="1"/>
  <c r="C1590" i="1"/>
  <c r="B1590" i="1" s="1"/>
  <c r="D1590" i="1"/>
  <c r="E1590" i="1" l="1"/>
  <c r="C1591" i="1"/>
  <c r="B1591" i="1" s="1"/>
  <c r="A1591" i="1"/>
  <c r="D1591" i="1"/>
  <c r="A1592" i="1" l="1"/>
  <c r="C1592" i="1"/>
  <c r="B1592" i="1" s="1"/>
  <c r="D1592" i="1"/>
  <c r="E1591" i="1"/>
  <c r="E1592" i="1" l="1"/>
  <c r="D1593" i="1"/>
  <c r="C1593" i="1"/>
  <c r="B1593" i="1" s="1"/>
  <c r="A1593" i="1"/>
  <c r="E1593" i="1" l="1"/>
  <c r="A1594" i="1"/>
  <c r="C1594" i="1"/>
  <c r="B1594" i="1" s="1"/>
  <c r="D1594" i="1"/>
  <c r="E1594" i="1" l="1"/>
  <c r="D1595" i="1"/>
  <c r="C1595" i="1"/>
  <c r="B1595" i="1" s="1"/>
  <c r="A1595" i="1"/>
  <c r="E1595" i="1" l="1"/>
  <c r="A1596" i="1"/>
  <c r="C1596" i="1"/>
  <c r="B1596" i="1" s="1"/>
  <c r="D1596" i="1"/>
  <c r="E1596" i="1" l="1"/>
  <c r="D1597" i="1"/>
  <c r="C1597" i="1"/>
  <c r="B1597" i="1" s="1"/>
  <c r="A1597" i="1"/>
  <c r="E1597" i="1" l="1"/>
  <c r="A1598" i="1"/>
  <c r="C1598" i="1"/>
  <c r="B1598" i="1" s="1"/>
  <c r="D1598" i="1"/>
  <c r="E1598" i="1" l="1"/>
  <c r="D1599" i="1"/>
  <c r="C1599" i="1"/>
  <c r="B1599" i="1" s="1"/>
  <c r="A1599" i="1"/>
  <c r="E1599" i="1" l="1"/>
  <c r="D1600" i="1"/>
  <c r="A1600" i="1"/>
  <c r="C1600" i="1"/>
  <c r="B1600" i="1" s="1"/>
  <c r="E1600" i="1" l="1"/>
  <c r="D1601" i="1"/>
  <c r="C1601" i="1"/>
  <c r="B1601" i="1" s="1"/>
  <c r="A1601" i="1"/>
  <c r="E1601" i="1" l="1"/>
  <c r="A1602" i="1"/>
  <c r="C1602" i="1"/>
  <c r="B1602" i="1" s="1"/>
  <c r="D1602" i="1"/>
  <c r="E1602" i="1" l="1"/>
  <c r="D1603" i="1"/>
  <c r="C1603" i="1"/>
  <c r="B1603" i="1" s="1"/>
  <c r="A1603" i="1"/>
  <c r="E1603" i="1" l="1"/>
  <c r="A1604" i="1"/>
  <c r="C1604" i="1"/>
  <c r="B1604" i="1" s="1"/>
  <c r="D1604" i="1"/>
  <c r="E1604" i="1" l="1"/>
  <c r="D1605" i="1"/>
  <c r="C1605" i="1"/>
  <c r="B1605" i="1" s="1"/>
  <c r="A1605" i="1"/>
  <c r="E1605" i="1" l="1"/>
  <c r="A1606" i="1"/>
  <c r="C1606" i="1"/>
  <c r="B1606" i="1" s="1"/>
  <c r="D1606" i="1"/>
  <c r="D1607" i="1" l="1"/>
  <c r="C1607" i="1"/>
  <c r="B1607" i="1" s="1"/>
  <c r="A1607" i="1"/>
  <c r="E1606" i="1"/>
  <c r="E1607" i="1" l="1"/>
  <c r="A1608" i="1"/>
  <c r="C1608" i="1"/>
  <c r="B1608" i="1" s="1"/>
  <c r="D1608" i="1"/>
  <c r="C1609" i="1" l="1"/>
  <c r="B1609" i="1" s="1"/>
  <c r="D1609" i="1"/>
  <c r="A1609" i="1"/>
  <c r="E1608" i="1"/>
  <c r="E1609" i="1" l="1"/>
  <c r="A1610" i="1"/>
  <c r="C1610" i="1"/>
  <c r="B1610" i="1" s="1"/>
  <c r="D1610" i="1"/>
  <c r="D1611" i="1" l="1"/>
  <c r="C1611" i="1"/>
  <c r="B1611" i="1" s="1"/>
  <c r="A1611" i="1"/>
  <c r="E1610" i="1"/>
  <c r="E1611" i="1" l="1"/>
  <c r="A1612" i="1"/>
  <c r="C1612" i="1"/>
  <c r="B1612" i="1" s="1"/>
  <c r="D1612" i="1"/>
  <c r="D1613" i="1" l="1"/>
  <c r="C1613" i="1"/>
  <c r="B1613" i="1" s="1"/>
  <c r="A1613" i="1"/>
  <c r="E1612" i="1"/>
  <c r="E1613" i="1" l="1"/>
  <c r="A1614" i="1"/>
  <c r="C1614" i="1"/>
  <c r="B1614" i="1" s="1"/>
  <c r="D1614" i="1"/>
  <c r="D1615" i="1" l="1"/>
  <c r="C1615" i="1"/>
  <c r="B1615" i="1" s="1"/>
  <c r="A1615" i="1"/>
  <c r="E1614" i="1"/>
  <c r="E1615" i="1" l="1"/>
  <c r="A1616" i="1"/>
  <c r="C1616" i="1"/>
  <c r="B1616" i="1" s="1"/>
  <c r="D1616" i="1"/>
  <c r="E1616" i="1" l="1"/>
  <c r="D1617" i="1"/>
  <c r="C1617" i="1"/>
  <c r="B1617" i="1" s="1"/>
  <c r="A1617" i="1"/>
  <c r="E1617" i="1" l="1"/>
  <c r="A1618" i="1"/>
  <c r="C1618" i="1"/>
  <c r="B1618" i="1" s="1"/>
  <c r="D1618" i="1"/>
  <c r="E1618" i="1" l="1"/>
  <c r="D1619" i="1"/>
  <c r="C1619" i="1"/>
  <c r="B1619" i="1" s="1"/>
  <c r="A1619" i="1"/>
  <c r="E1619" i="1" l="1"/>
  <c r="A1620" i="1"/>
  <c r="C1620" i="1"/>
  <c r="B1620" i="1" s="1"/>
  <c r="D1620" i="1"/>
  <c r="E1620" i="1" l="1"/>
  <c r="D1621" i="1"/>
  <c r="C1621" i="1"/>
  <c r="B1621" i="1" s="1"/>
  <c r="A1621" i="1"/>
  <c r="E1621" i="1" l="1"/>
  <c r="A1622" i="1"/>
  <c r="C1622" i="1"/>
  <c r="B1622" i="1" s="1"/>
  <c r="D1622" i="1"/>
  <c r="D1623" i="1" l="1"/>
  <c r="C1623" i="1"/>
  <c r="B1623" i="1" s="1"/>
  <c r="A1623" i="1"/>
  <c r="E1622" i="1"/>
  <c r="E1623" i="1" l="1"/>
  <c r="A1624" i="1"/>
  <c r="C1624" i="1"/>
  <c r="B1624" i="1" s="1"/>
  <c r="D1624" i="1"/>
  <c r="E1624" i="1" l="1"/>
  <c r="D1625" i="1"/>
  <c r="C1625" i="1"/>
  <c r="B1625" i="1" s="1"/>
  <c r="A1625" i="1"/>
  <c r="E1625" i="1" l="1"/>
  <c r="A1626" i="1"/>
  <c r="C1626" i="1"/>
  <c r="B1626" i="1" s="1"/>
  <c r="D1626" i="1"/>
  <c r="E1626" i="1" l="1"/>
  <c r="C1627" i="1"/>
  <c r="B1627" i="1" s="1"/>
  <c r="D1627" i="1"/>
  <c r="A1627" i="1"/>
  <c r="E1627" i="1" l="1"/>
  <c r="A1628" i="1"/>
  <c r="C1628" i="1"/>
  <c r="B1628" i="1" s="1"/>
  <c r="D1628" i="1"/>
  <c r="E1628" i="1" l="1"/>
  <c r="D1629" i="1"/>
  <c r="C1629" i="1"/>
  <c r="B1629" i="1" s="1"/>
  <c r="A1629" i="1"/>
  <c r="E1629" i="1" l="1"/>
  <c r="A1630" i="1"/>
  <c r="C1630" i="1"/>
  <c r="B1630" i="1" s="1"/>
  <c r="D1630" i="1"/>
  <c r="D1631" i="1" l="1"/>
  <c r="C1631" i="1"/>
  <c r="B1631" i="1" s="1"/>
  <c r="A1631" i="1"/>
  <c r="E1630" i="1"/>
  <c r="E1631" i="1" l="1"/>
  <c r="A1632" i="1"/>
  <c r="C1632" i="1"/>
  <c r="B1632" i="1" s="1"/>
  <c r="D1632" i="1"/>
  <c r="E1632" i="1" l="1"/>
  <c r="D1633" i="1"/>
  <c r="C1633" i="1"/>
  <c r="B1633" i="1" s="1"/>
  <c r="A1633" i="1"/>
  <c r="E1633" i="1" l="1"/>
  <c r="A1634" i="1"/>
  <c r="C1634" i="1"/>
  <c r="B1634" i="1" s="1"/>
  <c r="D1634" i="1"/>
  <c r="D1635" i="1" l="1"/>
  <c r="C1635" i="1"/>
  <c r="B1635" i="1" s="1"/>
  <c r="A1635" i="1"/>
  <c r="E1634" i="1"/>
  <c r="E1635" i="1" l="1"/>
  <c r="A1636" i="1"/>
  <c r="C1636" i="1"/>
  <c r="B1636" i="1" s="1"/>
  <c r="D1636" i="1"/>
  <c r="D1637" i="1" l="1"/>
  <c r="C1637" i="1"/>
  <c r="B1637" i="1" s="1"/>
  <c r="A1637" i="1"/>
  <c r="E1636" i="1"/>
  <c r="E1637" i="1" l="1"/>
  <c r="A1638" i="1"/>
  <c r="C1638" i="1"/>
  <c r="B1638" i="1" s="1"/>
  <c r="D1638" i="1"/>
  <c r="D1639" i="1" l="1"/>
  <c r="C1639" i="1"/>
  <c r="B1639" i="1" s="1"/>
  <c r="A1639" i="1"/>
  <c r="E1638" i="1"/>
  <c r="E1639" i="1" l="1"/>
  <c r="A1640" i="1"/>
  <c r="C1640" i="1"/>
  <c r="B1640" i="1" s="1"/>
  <c r="D1640" i="1"/>
  <c r="E1640" i="1" l="1"/>
  <c r="D1641" i="1"/>
  <c r="C1641" i="1"/>
  <c r="B1641" i="1" s="1"/>
  <c r="A1641" i="1"/>
  <c r="E1641" i="1" l="1"/>
  <c r="A1642" i="1"/>
  <c r="C1642" i="1"/>
  <c r="B1642" i="1" s="1"/>
  <c r="D1642" i="1"/>
  <c r="D1643" i="1" l="1"/>
  <c r="C1643" i="1"/>
  <c r="B1643" i="1" s="1"/>
  <c r="A1643" i="1"/>
  <c r="E1642" i="1"/>
  <c r="E1643" i="1" l="1"/>
  <c r="A1644" i="1"/>
  <c r="C1644" i="1"/>
  <c r="B1644" i="1" s="1"/>
  <c r="D1644" i="1"/>
  <c r="E1644" i="1" l="1"/>
  <c r="C1645" i="1"/>
  <c r="B1645" i="1" s="1"/>
  <c r="D1645" i="1"/>
  <c r="A1645" i="1"/>
  <c r="E1645" i="1" l="1"/>
  <c r="A1646" i="1"/>
  <c r="C1646" i="1"/>
  <c r="B1646" i="1" s="1"/>
  <c r="D1646" i="1"/>
  <c r="E1646" i="1" l="1"/>
  <c r="D1647" i="1"/>
  <c r="C1647" i="1"/>
  <c r="B1647" i="1" s="1"/>
  <c r="A1647" i="1"/>
  <c r="E1647" i="1" l="1"/>
  <c r="A1648" i="1"/>
  <c r="C1648" i="1"/>
  <c r="B1648" i="1" s="1"/>
  <c r="D1648" i="1"/>
  <c r="D1649" i="1" l="1"/>
  <c r="C1649" i="1"/>
  <c r="B1649" i="1" s="1"/>
  <c r="A1649" i="1"/>
  <c r="E1648" i="1"/>
  <c r="E1649" i="1" l="1"/>
  <c r="A1650" i="1"/>
  <c r="C1650" i="1"/>
  <c r="B1650" i="1" s="1"/>
  <c r="D1650" i="1"/>
  <c r="E1650" i="1" l="1"/>
  <c r="D1651" i="1"/>
  <c r="C1651" i="1"/>
  <c r="B1651" i="1" s="1"/>
  <c r="A1651" i="1"/>
  <c r="E1651" i="1" l="1"/>
  <c r="A1652" i="1"/>
  <c r="C1652" i="1"/>
  <c r="B1652" i="1" s="1"/>
  <c r="D1652" i="1"/>
  <c r="E1652" i="1" l="1"/>
  <c r="D1653" i="1"/>
  <c r="C1653" i="1"/>
  <c r="B1653" i="1" s="1"/>
  <c r="A1653" i="1"/>
  <c r="E1653" i="1" l="1"/>
  <c r="D1654" i="1"/>
  <c r="A1654" i="1"/>
  <c r="C1654" i="1"/>
  <c r="B1654" i="1" s="1"/>
  <c r="E1654" i="1" l="1"/>
  <c r="D1655" i="1"/>
  <c r="C1655" i="1"/>
  <c r="B1655" i="1" s="1"/>
  <c r="A1655" i="1"/>
  <c r="E1655" i="1" l="1"/>
  <c r="A1656" i="1"/>
  <c r="C1656" i="1"/>
  <c r="B1656" i="1" s="1"/>
  <c r="D1656" i="1"/>
  <c r="E1656" i="1" l="1"/>
  <c r="D1657" i="1"/>
  <c r="C1657" i="1"/>
  <c r="B1657" i="1" s="1"/>
  <c r="A1657" i="1"/>
  <c r="E1657" i="1" l="1"/>
  <c r="A1658" i="1"/>
  <c r="C1658" i="1"/>
  <c r="B1658" i="1" s="1"/>
  <c r="D1658" i="1"/>
  <c r="E1658" i="1" l="1"/>
  <c r="D1659" i="1"/>
  <c r="C1659" i="1"/>
  <c r="B1659" i="1" s="1"/>
  <c r="A1659" i="1"/>
  <c r="E1659" i="1" l="1"/>
  <c r="A1660" i="1"/>
  <c r="C1660" i="1"/>
  <c r="B1660" i="1" s="1"/>
  <c r="D1660" i="1"/>
  <c r="E1660" i="1" l="1"/>
  <c r="D1661" i="1"/>
  <c r="C1661" i="1"/>
  <c r="B1661" i="1" s="1"/>
  <c r="A1661" i="1"/>
  <c r="E1661" i="1" l="1"/>
  <c r="A1662" i="1"/>
  <c r="C1662" i="1"/>
  <c r="B1662" i="1" s="1"/>
  <c r="D1662" i="1"/>
  <c r="E1662" i="1" l="1"/>
  <c r="C1663" i="1"/>
  <c r="B1663" i="1" s="1"/>
  <c r="A1663" i="1"/>
  <c r="D1663" i="1"/>
  <c r="A1664" i="1" l="1"/>
  <c r="C1664" i="1"/>
  <c r="B1664" i="1" s="1"/>
  <c r="D1664" i="1"/>
  <c r="E1663" i="1"/>
  <c r="E1664" i="1" l="1"/>
  <c r="D1665" i="1"/>
  <c r="C1665" i="1"/>
  <c r="B1665" i="1" s="1"/>
  <c r="A1665" i="1"/>
  <c r="E1665" i="1" l="1"/>
  <c r="A1666" i="1"/>
  <c r="C1666" i="1"/>
  <c r="B1666" i="1" s="1"/>
  <c r="D1666" i="1"/>
  <c r="A1667" i="1" l="1"/>
  <c r="C1667" i="1"/>
  <c r="B1667" i="1" s="1"/>
  <c r="D1667" i="1"/>
  <c r="E1666" i="1"/>
  <c r="E1667" i="1" l="1"/>
  <c r="A1668" i="1"/>
  <c r="D1668" i="1"/>
  <c r="C1668" i="1"/>
  <c r="B1668" i="1" s="1"/>
  <c r="A1669" i="1" l="1"/>
  <c r="C1669" i="1"/>
  <c r="B1669" i="1" s="1"/>
  <c r="D1669" i="1"/>
  <c r="E1668" i="1"/>
  <c r="E1669" i="1" l="1"/>
  <c r="A1670" i="1"/>
  <c r="C1670" i="1"/>
  <c r="B1670" i="1" s="1"/>
  <c r="D1670" i="1"/>
  <c r="D1671" i="1" l="1"/>
  <c r="C1671" i="1"/>
  <c r="B1671" i="1" s="1"/>
  <c r="A1671" i="1"/>
  <c r="E1670" i="1"/>
  <c r="E1671" i="1" l="1"/>
  <c r="A1672" i="1"/>
  <c r="C1672" i="1"/>
  <c r="B1672" i="1" s="1"/>
  <c r="D1672" i="1"/>
  <c r="E1672" i="1" l="1"/>
  <c r="D1673" i="1"/>
  <c r="C1673" i="1"/>
  <c r="B1673" i="1" s="1"/>
  <c r="A1673" i="1"/>
  <c r="E1673" i="1" l="1"/>
  <c r="A1674" i="1"/>
  <c r="C1674" i="1"/>
  <c r="B1674" i="1" s="1"/>
  <c r="D1674" i="1"/>
  <c r="E1674" i="1" l="1"/>
  <c r="D1675" i="1"/>
  <c r="C1675" i="1"/>
  <c r="B1675" i="1" s="1"/>
  <c r="A1675" i="1"/>
  <c r="E1675" i="1" l="1"/>
  <c r="A1676" i="1"/>
  <c r="C1676" i="1"/>
  <c r="B1676" i="1" s="1"/>
  <c r="D1676" i="1"/>
  <c r="E1676" i="1" l="1"/>
  <c r="D1677" i="1"/>
  <c r="C1677" i="1"/>
  <c r="B1677" i="1" s="1"/>
  <c r="A1677" i="1"/>
  <c r="E1677" i="1" l="1"/>
  <c r="A1678" i="1"/>
  <c r="C1678" i="1"/>
  <c r="B1678" i="1" s="1"/>
  <c r="D1678" i="1"/>
  <c r="E1678" i="1" l="1"/>
  <c r="D1679" i="1"/>
  <c r="C1679" i="1"/>
  <c r="B1679" i="1" s="1"/>
  <c r="A1679" i="1"/>
  <c r="E1679" i="1" l="1"/>
  <c r="A1680" i="1"/>
  <c r="C1680" i="1"/>
  <c r="B1680" i="1" s="1"/>
  <c r="D1680" i="1"/>
  <c r="E1680" i="1" l="1"/>
  <c r="C1681" i="1"/>
  <c r="B1681" i="1" s="1"/>
  <c r="A1681" i="1"/>
  <c r="D1681" i="1"/>
  <c r="A1682" i="1" l="1"/>
  <c r="C1682" i="1"/>
  <c r="B1682" i="1" s="1"/>
  <c r="D1682" i="1"/>
  <c r="E1681" i="1"/>
  <c r="E1682" i="1" l="1"/>
  <c r="D1683" i="1"/>
  <c r="C1683" i="1"/>
  <c r="B1683" i="1" s="1"/>
  <c r="A1683" i="1"/>
  <c r="E1683" i="1" l="1"/>
  <c r="A1684" i="1"/>
  <c r="C1684" i="1"/>
  <c r="B1684" i="1" s="1"/>
  <c r="D1684" i="1"/>
  <c r="D1685" i="1" l="1"/>
  <c r="C1685" i="1"/>
  <c r="B1685" i="1" s="1"/>
  <c r="A1685" i="1"/>
  <c r="E1684" i="1"/>
  <c r="E1685" i="1" l="1"/>
  <c r="A1686" i="1"/>
  <c r="C1686" i="1"/>
  <c r="B1686" i="1" s="1"/>
  <c r="D1686" i="1"/>
  <c r="D1687" i="1" l="1"/>
  <c r="C1687" i="1"/>
  <c r="B1687" i="1" s="1"/>
  <c r="A1687" i="1"/>
  <c r="E1686" i="1"/>
  <c r="E1687" i="1" l="1"/>
  <c r="A1688" i="1"/>
  <c r="C1688" i="1"/>
  <c r="B1688" i="1" s="1"/>
  <c r="D1688" i="1"/>
  <c r="E1688" i="1" l="1"/>
  <c r="D1689" i="1"/>
  <c r="C1689" i="1"/>
  <c r="B1689" i="1" s="1"/>
  <c r="A1689" i="1"/>
  <c r="E1689" i="1" l="1"/>
  <c r="A1690" i="1"/>
  <c r="C1690" i="1"/>
  <c r="B1690" i="1" s="1"/>
  <c r="D1690" i="1"/>
  <c r="E1690" i="1" l="1"/>
  <c r="D1691" i="1"/>
  <c r="C1691" i="1"/>
  <c r="B1691" i="1" s="1"/>
  <c r="A1691" i="1"/>
  <c r="E1691" i="1" l="1"/>
  <c r="A1692" i="1"/>
  <c r="C1692" i="1"/>
  <c r="B1692" i="1" s="1"/>
  <c r="D1692" i="1"/>
  <c r="E1692" i="1" l="1"/>
  <c r="D1693" i="1"/>
  <c r="C1693" i="1"/>
  <c r="B1693" i="1" s="1"/>
  <c r="A1693" i="1"/>
  <c r="E1693" i="1" l="1"/>
  <c r="A1694" i="1"/>
  <c r="C1694" i="1"/>
  <c r="B1694" i="1" s="1"/>
  <c r="D1694" i="1"/>
  <c r="E1694" i="1" l="1"/>
  <c r="C1695" i="1"/>
  <c r="B1695" i="1" s="1"/>
  <c r="A1695" i="1"/>
  <c r="D1695" i="1"/>
  <c r="A1696" i="1" l="1"/>
  <c r="C1696" i="1"/>
  <c r="B1696" i="1" s="1"/>
  <c r="D1696" i="1"/>
  <c r="E1695" i="1"/>
  <c r="C1697" i="1" l="1"/>
  <c r="B1697" i="1" s="1"/>
  <c r="A1697" i="1"/>
  <c r="D1697" i="1"/>
  <c r="E1696" i="1"/>
  <c r="A1698" i="1" l="1"/>
  <c r="C1698" i="1"/>
  <c r="B1698" i="1" s="1"/>
  <c r="D1698" i="1"/>
  <c r="E1697" i="1"/>
  <c r="E1698" i="1" l="1"/>
  <c r="D1699" i="1"/>
  <c r="C1699" i="1"/>
  <c r="B1699" i="1" s="1"/>
  <c r="A1699" i="1"/>
  <c r="A1700" i="1" l="1"/>
  <c r="C1700" i="1"/>
  <c r="B1700" i="1" s="1"/>
  <c r="D1700" i="1"/>
  <c r="E1699" i="1"/>
  <c r="E1700" i="1" l="1"/>
  <c r="C1701" i="1"/>
  <c r="B1701" i="1" s="1"/>
  <c r="A1701" i="1"/>
  <c r="D1701" i="1"/>
  <c r="D1702" i="1" l="1"/>
  <c r="A1702" i="1"/>
  <c r="C1702" i="1"/>
  <c r="B1702" i="1" s="1"/>
  <c r="E1701" i="1"/>
  <c r="E1702" i="1" l="1"/>
  <c r="C1703" i="1"/>
  <c r="B1703" i="1" s="1"/>
  <c r="A1703" i="1"/>
  <c r="D1703" i="1"/>
  <c r="E1703" i="1" l="1"/>
  <c r="A1704" i="1"/>
  <c r="C1704" i="1"/>
  <c r="B1704" i="1" s="1"/>
  <c r="D1704" i="1"/>
  <c r="E1704" i="1" l="1"/>
  <c r="D1705" i="1"/>
  <c r="C1705" i="1"/>
  <c r="B1705" i="1" s="1"/>
  <c r="A1705" i="1"/>
  <c r="E1705" i="1" l="1"/>
  <c r="A1706" i="1"/>
  <c r="C1706" i="1"/>
  <c r="B1706" i="1" s="1"/>
  <c r="D1706" i="1"/>
  <c r="E1706" i="1" l="1"/>
  <c r="D1707" i="1"/>
  <c r="C1707" i="1"/>
  <c r="B1707" i="1" s="1"/>
  <c r="A1707" i="1"/>
  <c r="E1707" i="1" l="1"/>
  <c r="A1708" i="1"/>
  <c r="C1708" i="1"/>
  <c r="B1708" i="1" s="1"/>
  <c r="D1708" i="1"/>
  <c r="E1708" i="1" l="1"/>
  <c r="D1709" i="1"/>
  <c r="C1709" i="1"/>
  <c r="B1709" i="1" s="1"/>
  <c r="A1709" i="1"/>
  <c r="E1709" i="1" l="1"/>
  <c r="A1710" i="1"/>
  <c r="C1710" i="1"/>
  <c r="B1710" i="1" s="1"/>
  <c r="D1710" i="1"/>
  <c r="E1710" i="1" l="1"/>
  <c r="D1711" i="1"/>
  <c r="C1711" i="1"/>
  <c r="B1711" i="1" s="1"/>
  <c r="A1711" i="1"/>
  <c r="E1711" i="1" l="1"/>
  <c r="A1712" i="1"/>
  <c r="C1712" i="1"/>
  <c r="B1712" i="1" s="1"/>
  <c r="D1712" i="1"/>
  <c r="E1712" i="1" l="1"/>
  <c r="D1713" i="1"/>
  <c r="C1713" i="1"/>
  <c r="B1713" i="1" s="1"/>
  <c r="A1713" i="1"/>
  <c r="E1713" i="1" l="1"/>
  <c r="A1714" i="1"/>
  <c r="C1714" i="1"/>
  <c r="B1714" i="1" s="1"/>
  <c r="D1714" i="1"/>
  <c r="E1714" i="1" l="1"/>
  <c r="D1715" i="1"/>
  <c r="A1715" i="1"/>
  <c r="C1715" i="1"/>
  <c r="B1715" i="1" s="1"/>
  <c r="A1716" i="1" l="1"/>
  <c r="C1716" i="1"/>
  <c r="B1716" i="1" s="1"/>
  <c r="D1716" i="1"/>
  <c r="E1715" i="1"/>
  <c r="E1716" i="1" l="1"/>
  <c r="D1717" i="1"/>
  <c r="C1717" i="1"/>
  <c r="B1717" i="1" s="1"/>
  <c r="A1717" i="1"/>
  <c r="E1717" i="1" l="1"/>
  <c r="A1718" i="1"/>
  <c r="C1718" i="1"/>
  <c r="B1718" i="1" s="1"/>
  <c r="D1718" i="1"/>
  <c r="E1718" i="1" l="1"/>
  <c r="D1719" i="1"/>
  <c r="C1719" i="1"/>
  <c r="B1719" i="1" s="1"/>
  <c r="A1719" i="1"/>
  <c r="E1719" i="1" l="1"/>
  <c r="A1720" i="1"/>
  <c r="C1720" i="1"/>
  <c r="B1720" i="1" s="1"/>
  <c r="D1720" i="1"/>
  <c r="E1720" i="1" l="1"/>
  <c r="D1721" i="1"/>
  <c r="C1721" i="1"/>
  <c r="B1721" i="1" s="1"/>
  <c r="A1721" i="1"/>
  <c r="E1721" i="1" l="1"/>
  <c r="A1722" i="1"/>
  <c r="C1722" i="1"/>
  <c r="B1722" i="1" s="1"/>
  <c r="D1722" i="1"/>
  <c r="E1722" i="1" l="1"/>
  <c r="D1723" i="1"/>
  <c r="C1723" i="1"/>
  <c r="B1723" i="1" s="1"/>
  <c r="A1723" i="1"/>
  <c r="E1723" i="1" l="1"/>
  <c r="A1724" i="1"/>
  <c r="C1724" i="1"/>
  <c r="B1724" i="1" s="1"/>
  <c r="D1724" i="1"/>
  <c r="E1724" i="1" l="1"/>
  <c r="D1725" i="1"/>
  <c r="C1725" i="1"/>
  <c r="B1725" i="1" s="1"/>
  <c r="A1725" i="1"/>
  <c r="E1725" i="1" l="1"/>
  <c r="A1726" i="1"/>
  <c r="C1726" i="1"/>
  <c r="B1726" i="1" s="1"/>
  <c r="D1726" i="1"/>
  <c r="E1726" i="1" l="1"/>
  <c r="D1727" i="1"/>
  <c r="C1727" i="1"/>
  <c r="B1727" i="1" s="1"/>
  <c r="A1727" i="1"/>
  <c r="E1727" i="1" l="1"/>
  <c r="A1728" i="1"/>
  <c r="C1728" i="1"/>
  <c r="B1728" i="1" s="1"/>
  <c r="D1728" i="1"/>
  <c r="E1728" i="1" l="1"/>
  <c r="D1729" i="1"/>
  <c r="C1729" i="1"/>
  <c r="B1729" i="1" s="1"/>
  <c r="A1729" i="1"/>
  <c r="E1729" i="1" l="1"/>
  <c r="A1730" i="1"/>
  <c r="C1730" i="1"/>
  <c r="B1730" i="1" s="1"/>
  <c r="D1730" i="1"/>
  <c r="E1730" i="1" l="1"/>
  <c r="D1731" i="1"/>
  <c r="C1731" i="1"/>
  <c r="B1731" i="1" s="1"/>
  <c r="A1731" i="1"/>
  <c r="E1731" i="1" l="1"/>
  <c r="A1732" i="1"/>
  <c r="C1732" i="1"/>
  <c r="B1732" i="1" s="1"/>
  <c r="D1732" i="1"/>
  <c r="E1732" i="1" l="1"/>
  <c r="D1733" i="1"/>
  <c r="C1733" i="1"/>
  <c r="B1733" i="1" s="1"/>
  <c r="A1733" i="1"/>
  <c r="E1733" i="1" l="1"/>
  <c r="A1734" i="1"/>
  <c r="C1734" i="1"/>
  <c r="B1734" i="1" s="1"/>
  <c r="D1734" i="1"/>
  <c r="E1734" i="1" l="1"/>
  <c r="D1735" i="1"/>
  <c r="C1735" i="1"/>
  <c r="B1735" i="1" s="1"/>
  <c r="A1735" i="1"/>
  <c r="E1735" i="1" l="1"/>
  <c r="A1736" i="1"/>
  <c r="C1736" i="1"/>
  <c r="B1736" i="1" s="1"/>
  <c r="D1736" i="1"/>
  <c r="E1736" i="1" l="1"/>
  <c r="D1737" i="1"/>
  <c r="C1737" i="1"/>
  <c r="B1737" i="1" s="1"/>
  <c r="A1737" i="1"/>
  <c r="E1737" i="1" l="1"/>
  <c r="A1738" i="1"/>
  <c r="C1738" i="1"/>
  <c r="B1738" i="1" s="1"/>
  <c r="D1738" i="1"/>
  <c r="E1738" i="1" l="1"/>
  <c r="D1739" i="1"/>
  <c r="C1739" i="1"/>
  <c r="B1739" i="1" s="1"/>
  <c r="A1739" i="1"/>
  <c r="E1739" i="1" l="1"/>
  <c r="A1740" i="1"/>
  <c r="C1740" i="1"/>
  <c r="B1740" i="1" s="1"/>
  <c r="D1740" i="1"/>
  <c r="E1740" i="1" l="1"/>
  <c r="D1741" i="1"/>
  <c r="C1741" i="1"/>
  <c r="B1741" i="1" s="1"/>
  <c r="A1741" i="1"/>
  <c r="E1741" i="1" l="1"/>
  <c r="A1742" i="1"/>
  <c r="C1742" i="1"/>
  <c r="B1742" i="1" s="1"/>
  <c r="D1742" i="1"/>
  <c r="E1742" i="1" l="1"/>
  <c r="D1743" i="1"/>
  <c r="C1743" i="1"/>
  <c r="B1743" i="1" s="1"/>
  <c r="A1743" i="1"/>
  <c r="E1743" i="1" l="1"/>
  <c r="A1744" i="1"/>
  <c r="C1744" i="1"/>
  <c r="B1744" i="1" s="1"/>
  <c r="D1744" i="1"/>
  <c r="E1744" i="1" l="1"/>
  <c r="D1745" i="1"/>
  <c r="C1745" i="1"/>
  <c r="B1745" i="1" s="1"/>
  <c r="A1745" i="1"/>
  <c r="E1745" i="1" l="1"/>
  <c r="A1746" i="1"/>
  <c r="C1746" i="1"/>
  <c r="B1746" i="1" s="1"/>
  <c r="D1746" i="1"/>
  <c r="E1746" i="1" l="1"/>
  <c r="D1747" i="1"/>
  <c r="C1747" i="1"/>
  <c r="B1747" i="1" s="1"/>
  <c r="A1747" i="1"/>
  <c r="E1747" i="1" l="1"/>
  <c r="A1748" i="1"/>
  <c r="C1748" i="1"/>
  <c r="B1748" i="1" s="1"/>
  <c r="D1748" i="1"/>
  <c r="D1749" i="1" l="1"/>
  <c r="C1749" i="1"/>
  <c r="B1749" i="1" s="1"/>
  <c r="A1749" i="1"/>
  <c r="E1748" i="1"/>
  <c r="E1749" i="1" l="1"/>
  <c r="A1750" i="1"/>
  <c r="C1750" i="1"/>
  <c r="B1750" i="1" s="1"/>
  <c r="D1750" i="1"/>
  <c r="E1750" i="1" l="1"/>
  <c r="D1751" i="1"/>
  <c r="C1751" i="1"/>
  <c r="B1751" i="1" s="1"/>
  <c r="A1751" i="1"/>
  <c r="E1751" i="1" l="1"/>
  <c r="A1752" i="1"/>
  <c r="C1752" i="1"/>
  <c r="B1752" i="1" s="1"/>
  <c r="D1752" i="1"/>
  <c r="E1752" i="1" l="1"/>
  <c r="D1753" i="1"/>
  <c r="C1753" i="1"/>
  <c r="B1753" i="1" s="1"/>
  <c r="A1753" i="1"/>
  <c r="E1753" i="1" l="1"/>
  <c r="A1754" i="1"/>
  <c r="C1754" i="1"/>
  <c r="B1754" i="1" s="1"/>
  <c r="D1754" i="1"/>
  <c r="E1754" i="1" l="1"/>
  <c r="D1755" i="1"/>
  <c r="C1755" i="1"/>
  <c r="B1755" i="1" s="1"/>
  <c r="A1755" i="1"/>
  <c r="E1755" i="1" l="1"/>
  <c r="A1756" i="1"/>
  <c r="C1756" i="1"/>
  <c r="B1756" i="1" s="1"/>
  <c r="D1756" i="1"/>
  <c r="E1756" i="1" l="1"/>
  <c r="D1757" i="1"/>
  <c r="C1757" i="1"/>
  <c r="B1757" i="1" s="1"/>
  <c r="A1757" i="1"/>
  <c r="E1757" i="1" l="1"/>
  <c r="A1758" i="1"/>
  <c r="C1758" i="1"/>
  <c r="B1758" i="1" s="1"/>
  <c r="D1758" i="1"/>
  <c r="E1758" i="1" l="1"/>
  <c r="D1759" i="1"/>
  <c r="C1759" i="1"/>
  <c r="B1759" i="1" s="1"/>
  <c r="A1759" i="1"/>
  <c r="E1759" i="1" l="1"/>
  <c r="A1760" i="1"/>
  <c r="C1760" i="1"/>
  <c r="B1760" i="1" s="1"/>
  <c r="D1760" i="1"/>
  <c r="E1760" i="1" l="1"/>
  <c r="D1761" i="1"/>
  <c r="C1761" i="1"/>
  <c r="B1761" i="1" s="1"/>
  <c r="A1761" i="1"/>
  <c r="E1761" i="1" l="1"/>
  <c r="A1762" i="1"/>
  <c r="C1762" i="1"/>
  <c r="B1762" i="1" s="1"/>
  <c r="D1762" i="1"/>
  <c r="E1762" i="1" l="1"/>
  <c r="D1763" i="1"/>
  <c r="C1763" i="1"/>
  <c r="B1763" i="1" s="1"/>
  <c r="A1763" i="1"/>
  <c r="E1763" i="1" l="1"/>
  <c r="A1764" i="1"/>
  <c r="C1764" i="1"/>
  <c r="B1764" i="1" s="1"/>
  <c r="D1764" i="1"/>
  <c r="E1764" i="1" l="1"/>
  <c r="D1765" i="1"/>
  <c r="C1765" i="1"/>
  <c r="B1765" i="1" s="1"/>
  <c r="A1765" i="1"/>
  <c r="E1765" i="1" l="1"/>
  <c r="A1766" i="1"/>
  <c r="C1766" i="1"/>
  <c r="B1766" i="1" s="1"/>
  <c r="D1766" i="1"/>
  <c r="E1766" i="1" l="1"/>
  <c r="D1767" i="1"/>
  <c r="C1767" i="1"/>
  <c r="B1767" i="1" s="1"/>
  <c r="A1767" i="1"/>
  <c r="E1767" i="1" l="1"/>
  <c r="A1768" i="1"/>
  <c r="C1768" i="1"/>
  <c r="B1768" i="1" s="1"/>
  <c r="D1768" i="1"/>
  <c r="E1768" i="1" l="1"/>
  <c r="D1769" i="1"/>
  <c r="C1769" i="1"/>
  <c r="B1769" i="1" s="1"/>
  <c r="A1769" i="1"/>
  <c r="E1769" i="1" l="1"/>
  <c r="A1770" i="1"/>
  <c r="C1770" i="1"/>
  <c r="B1770" i="1" s="1"/>
  <c r="D1770" i="1"/>
  <c r="E1770" i="1" l="1"/>
  <c r="C1771" i="1"/>
  <c r="B1771" i="1" s="1"/>
  <c r="D1771" i="1"/>
  <c r="A1771" i="1"/>
  <c r="E1771" i="1" l="1"/>
  <c r="A1772" i="1"/>
  <c r="C1772" i="1"/>
  <c r="B1772" i="1" s="1"/>
  <c r="D1772" i="1"/>
  <c r="E1772" i="1" l="1"/>
  <c r="D1773" i="1"/>
  <c r="C1773" i="1"/>
  <c r="B1773" i="1" s="1"/>
  <c r="A1773" i="1"/>
  <c r="E1773" i="1" l="1"/>
  <c r="A1774" i="1"/>
  <c r="C1774" i="1"/>
  <c r="B1774" i="1" s="1"/>
  <c r="D1774" i="1"/>
  <c r="D1775" i="1" l="1"/>
  <c r="C1775" i="1"/>
  <c r="B1775" i="1" s="1"/>
  <c r="A1775" i="1"/>
  <c r="E1774" i="1"/>
  <c r="E1775" i="1" l="1"/>
  <c r="A1776" i="1"/>
  <c r="C1776" i="1"/>
  <c r="B1776" i="1" s="1"/>
  <c r="D1776" i="1"/>
  <c r="E1776" i="1" l="1"/>
  <c r="D1777" i="1"/>
  <c r="C1777" i="1"/>
  <c r="B1777" i="1" s="1"/>
  <c r="A1777" i="1"/>
  <c r="E1777" i="1" l="1"/>
  <c r="A1778" i="1"/>
  <c r="C1778" i="1"/>
  <c r="B1778" i="1" s="1"/>
  <c r="D1778" i="1"/>
  <c r="E1778" i="1" l="1"/>
  <c r="D1779" i="1"/>
  <c r="C1779" i="1"/>
  <c r="B1779" i="1" s="1"/>
  <c r="A1779" i="1"/>
  <c r="E1779" i="1" l="1"/>
  <c r="A1780" i="1"/>
  <c r="C1780" i="1"/>
  <c r="B1780" i="1" s="1"/>
  <c r="D1780" i="1"/>
  <c r="E1780" i="1" l="1"/>
  <c r="D1781" i="1"/>
  <c r="C1781" i="1"/>
  <c r="B1781" i="1" s="1"/>
  <c r="A1781" i="1"/>
  <c r="E1781" i="1" l="1"/>
  <c r="A1782" i="1"/>
  <c r="C1782" i="1"/>
  <c r="B1782" i="1" s="1"/>
  <c r="D1782" i="1"/>
  <c r="E1782" i="1" l="1"/>
  <c r="D1783" i="1"/>
  <c r="C1783" i="1"/>
  <c r="B1783" i="1" s="1"/>
  <c r="A1783" i="1"/>
  <c r="E1783" i="1" l="1"/>
  <c r="A1784" i="1"/>
  <c r="C1784" i="1"/>
  <c r="B1784" i="1" s="1"/>
  <c r="D1784" i="1"/>
  <c r="E1784" i="1" l="1"/>
  <c r="D1785" i="1"/>
  <c r="C1785" i="1"/>
  <c r="B1785" i="1" s="1"/>
  <c r="A1785" i="1"/>
  <c r="E1785" i="1" l="1"/>
  <c r="A1786" i="1"/>
  <c r="C1786" i="1"/>
  <c r="B1786" i="1" s="1"/>
  <c r="D1786" i="1"/>
  <c r="E1786" i="1" l="1"/>
  <c r="D1787" i="1"/>
  <c r="C1787" i="1"/>
  <c r="B1787" i="1" s="1"/>
  <c r="A1787" i="1"/>
  <c r="E1787" i="1" l="1"/>
  <c r="A1788" i="1"/>
  <c r="C1788" i="1"/>
  <c r="B1788" i="1" s="1"/>
  <c r="D1788" i="1"/>
  <c r="E1788" i="1" l="1"/>
  <c r="C1789" i="1"/>
  <c r="B1789" i="1" s="1"/>
  <c r="D1789" i="1"/>
  <c r="A1789" i="1"/>
  <c r="E1789" i="1" l="1"/>
  <c r="A1790" i="1"/>
  <c r="C1790" i="1"/>
  <c r="B1790" i="1" s="1"/>
  <c r="D1790" i="1"/>
  <c r="E1790" i="1" l="1"/>
  <c r="D1791" i="1"/>
  <c r="C1791" i="1"/>
  <c r="B1791" i="1" s="1"/>
  <c r="A1791" i="1"/>
  <c r="E1791" i="1" l="1"/>
  <c r="A1792" i="1"/>
  <c r="C1792" i="1"/>
  <c r="B1792" i="1" s="1"/>
  <c r="D1792" i="1"/>
  <c r="D1793" i="1" l="1"/>
  <c r="C1793" i="1"/>
  <c r="B1793" i="1" s="1"/>
  <c r="A1793" i="1"/>
  <c r="E1792" i="1"/>
  <c r="E1793" i="1" l="1"/>
  <c r="A1794" i="1"/>
  <c r="C1794" i="1"/>
  <c r="B1794" i="1" s="1"/>
  <c r="D1794" i="1"/>
  <c r="E1794" i="1" l="1"/>
  <c r="D1795" i="1"/>
  <c r="C1795" i="1"/>
  <c r="B1795" i="1" s="1"/>
  <c r="A1795" i="1"/>
  <c r="E1795" i="1" l="1"/>
  <c r="A1796" i="1"/>
  <c r="C1796" i="1"/>
  <c r="B1796" i="1" s="1"/>
  <c r="D1796" i="1"/>
  <c r="E1796" i="1" l="1"/>
  <c r="D1797" i="1"/>
  <c r="C1797" i="1"/>
  <c r="B1797" i="1" s="1"/>
  <c r="A1797" i="1"/>
  <c r="E1797" i="1" l="1"/>
  <c r="A1798" i="1"/>
  <c r="C1798" i="1"/>
  <c r="B1798" i="1" s="1"/>
  <c r="D1798" i="1"/>
  <c r="E1798" i="1" l="1"/>
  <c r="D1799" i="1"/>
  <c r="C1799" i="1"/>
  <c r="B1799" i="1" s="1"/>
  <c r="A1799" i="1"/>
  <c r="E1799" i="1" l="1"/>
  <c r="A1800" i="1"/>
  <c r="C1800" i="1"/>
  <c r="B1800" i="1" s="1"/>
  <c r="D1800" i="1"/>
  <c r="E1800" i="1" l="1"/>
  <c r="D1801" i="1"/>
  <c r="C1801" i="1"/>
  <c r="B1801" i="1" s="1"/>
  <c r="A1801" i="1"/>
  <c r="E1801" i="1" l="1"/>
  <c r="A1802" i="1"/>
  <c r="C1802" i="1"/>
  <c r="B1802" i="1" s="1"/>
  <c r="D1802" i="1"/>
  <c r="E1802" i="1" l="1"/>
  <c r="D1803" i="1"/>
  <c r="C1803" i="1"/>
  <c r="B1803" i="1" s="1"/>
  <c r="A1803" i="1"/>
  <c r="E1803" i="1" l="1"/>
  <c r="A1804" i="1"/>
  <c r="C1804" i="1"/>
  <c r="B1804" i="1" s="1"/>
  <c r="D1804" i="1"/>
  <c r="E1804" i="1" l="1"/>
  <c r="D1805" i="1"/>
  <c r="C1805" i="1"/>
  <c r="B1805" i="1" s="1"/>
  <c r="A1805" i="1"/>
  <c r="E1805" i="1" l="1"/>
  <c r="A1806" i="1"/>
  <c r="C1806" i="1"/>
  <c r="B1806" i="1" s="1"/>
  <c r="D1806" i="1"/>
  <c r="E1806" i="1" l="1"/>
  <c r="D1807" i="1"/>
  <c r="C1807" i="1"/>
  <c r="B1807" i="1" s="1"/>
  <c r="A1807" i="1"/>
  <c r="E1807" i="1" l="1"/>
  <c r="A1808" i="1"/>
  <c r="C1808" i="1"/>
  <c r="B1808" i="1" s="1"/>
  <c r="D1808" i="1"/>
  <c r="D1809" i="1" l="1"/>
  <c r="C1809" i="1"/>
  <c r="B1809" i="1" s="1"/>
  <c r="A1809" i="1"/>
  <c r="E1808" i="1"/>
  <c r="E1809" i="1" l="1"/>
  <c r="A1810" i="1"/>
  <c r="C1810" i="1"/>
  <c r="B1810" i="1" s="1"/>
  <c r="D1810" i="1"/>
  <c r="E1810" i="1" l="1"/>
  <c r="D1811" i="1"/>
  <c r="C1811" i="1"/>
  <c r="B1811" i="1" s="1"/>
  <c r="A1811" i="1"/>
  <c r="E1811" i="1" l="1"/>
  <c r="A1812" i="1"/>
  <c r="C1812" i="1"/>
  <c r="B1812" i="1" s="1"/>
  <c r="D1812" i="1"/>
  <c r="D1813" i="1" l="1"/>
  <c r="A1813" i="1"/>
  <c r="C1813" i="1"/>
  <c r="B1813" i="1" s="1"/>
  <c r="E1812" i="1"/>
  <c r="A1814" i="1" l="1"/>
  <c r="C1814" i="1"/>
  <c r="B1814" i="1" s="1"/>
  <c r="D1814" i="1"/>
  <c r="E1813" i="1"/>
  <c r="E1814" i="1" l="1"/>
  <c r="D1815" i="1"/>
  <c r="C1815" i="1"/>
  <c r="B1815" i="1" s="1"/>
  <c r="A1815" i="1"/>
  <c r="E1815" i="1" l="1"/>
  <c r="A1816" i="1"/>
  <c r="C1816" i="1"/>
  <c r="B1816" i="1" s="1"/>
  <c r="D1816" i="1"/>
  <c r="E1816" i="1" l="1"/>
  <c r="D1817" i="1"/>
  <c r="C1817" i="1"/>
  <c r="B1817" i="1" s="1"/>
  <c r="A1817" i="1"/>
  <c r="E1817" i="1" l="1"/>
  <c r="A1818" i="1"/>
  <c r="C1818" i="1"/>
  <c r="B1818" i="1" s="1"/>
  <c r="D1818" i="1"/>
  <c r="E1818" i="1" l="1"/>
  <c r="D1819" i="1"/>
  <c r="C1819" i="1"/>
  <c r="B1819" i="1" s="1"/>
  <c r="A1819" i="1"/>
  <c r="E1819" i="1" l="1"/>
  <c r="A1820" i="1"/>
  <c r="C1820" i="1"/>
  <c r="B1820" i="1" s="1"/>
  <c r="D1820" i="1"/>
  <c r="E1820" i="1" l="1"/>
  <c r="D1821" i="1"/>
  <c r="C1821" i="1"/>
  <c r="B1821" i="1" s="1"/>
  <c r="A1821" i="1"/>
  <c r="E1821" i="1" l="1"/>
  <c r="A1822" i="1"/>
  <c r="C1822" i="1"/>
  <c r="B1822" i="1" s="1"/>
  <c r="D1822" i="1"/>
  <c r="E1822" i="1" l="1"/>
  <c r="D1823" i="1"/>
  <c r="C1823" i="1"/>
  <c r="B1823" i="1" s="1"/>
  <c r="A1823" i="1"/>
  <c r="E1823" i="1" l="1"/>
  <c r="A1824" i="1"/>
  <c r="C1824" i="1"/>
  <c r="B1824" i="1" s="1"/>
  <c r="D1824" i="1"/>
  <c r="E1824" i="1" l="1"/>
  <c r="D1825" i="1"/>
  <c r="C1825" i="1"/>
  <c r="B1825" i="1" s="1"/>
  <c r="A1825" i="1"/>
  <c r="E1825" i="1" l="1"/>
  <c r="A1826" i="1"/>
  <c r="C1826" i="1"/>
  <c r="B1826" i="1" s="1"/>
  <c r="D1826" i="1"/>
  <c r="D1827" i="1" l="1"/>
  <c r="C1827" i="1"/>
  <c r="B1827" i="1" s="1"/>
  <c r="A1827" i="1"/>
  <c r="E1826" i="1"/>
  <c r="E1827" i="1" l="1"/>
  <c r="A1828" i="1"/>
  <c r="C1828" i="1"/>
  <c r="B1828" i="1" s="1"/>
  <c r="D1828" i="1"/>
  <c r="E1828" i="1" l="1"/>
  <c r="D1829" i="1"/>
  <c r="C1829" i="1"/>
  <c r="B1829" i="1" s="1"/>
  <c r="A1829" i="1"/>
  <c r="E1829" i="1" l="1"/>
  <c r="A1830" i="1"/>
  <c r="C1830" i="1"/>
  <c r="B1830" i="1" s="1"/>
  <c r="D1830" i="1"/>
  <c r="E1830" i="1" l="1"/>
  <c r="D1831" i="1"/>
  <c r="C1831" i="1"/>
  <c r="B1831" i="1" s="1"/>
  <c r="A1831" i="1"/>
  <c r="E1831" i="1" l="1"/>
  <c r="A1832" i="1"/>
  <c r="C1832" i="1"/>
  <c r="B1832" i="1" s="1"/>
  <c r="D1832" i="1"/>
  <c r="E1832" i="1" l="1"/>
  <c r="D1833" i="1"/>
  <c r="C1833" i="1"/>
  <c r="B1833" i="1" s="1"/>
  <c r="A1833" i="1"/>
  <c r="E1833" i="1" l="1"/>
  <c r="A1834" i="1"/>
  <c r="C1834" i="1"/>
  <c r="B1834" i="1" s="1"/>
  <c r="D1834" i="1"/>
  <c r="D1835" i="1" l="1"/>
  <c r="C1835" i="1"/>
  <c r="B1835" i="1" s="1"/>
  <c r="A1835" i="1"/>
  <c r="E1834" i="1"/>
  <c r="E1835" i="1" l="1"/>
  <c r="A1836" i="1"/>
  <c r="C1836" i="1"/>
  <c r="B1836" i="1" s="1"/>
  <c r="D1836" i="1"/>
  <c r="E1836" i="1" l="1"/>
  <c r="D1837" i="1"/>
  <c r="C1837" i="1"/>
  <c r="B1837" i="1" s="1"/>
  <c r="A1837" i="1"/>
  <c r="E1837" i="1" l="1"/>
  <c r="A1838" i="1"/>
  <c r="C1838" i="1"/>
  <c r="B1838" i="1" s="1"/>
  <c r="D1838" i="1"/>
  <c r="C1839" i="1" l="1"/>
  <c r="B1839" i="1" s="1"/>
  <c r="A1839" i="1"/>
  <c r="D1839" i="1"/>
  <c r="E1838" i="1"/>
  <c r="A1840" i="1" l="1"/>
  <c r="C1840" i="1"/>
  <c r="B1840" i="1" s="1"/>
  <c r="D1840" i="1"/>
  <c r="E1839" i="1"/>
  <c r="E1840" i="1" l="1"/>
  <c r="D1841" i="1"/>
  <c r="C1841" i="1"/>
  <c r="B1841" i="1" s="1"/>
  <c r="A1841" i="1"/>
  <c r="E1841" i="1" l="1"/>
  <c r="A1842" i="1"/>
  <c r="C1842" i="1"/>
  <c r="B1842" i="1" s="1"/>
  <c r="D1842" i="1"/>
  <c r="D1843" i="1" l="1"/>
  <c r="C1843" i="1"/>
  <c r="B1843" i="1" s="1"/>
  <c r="A1843" i="1"/>
  <c r="E1842" i="1"/>
  <c r="E1843" i="1" l="1"/>
  <c r="A1844" i="1"/>
  <c r="C1844" i="1"/>
  <c r="B1844" i="1" s="1"/>
  <c r="D1844" i="1"/>
  <c r="E1844" i="1" l="1"/>
  <c r="D1845" i="1"/>
  <c r="C1845" i="1"/>
  <c r="B1845" i="1" s="1"/>
  <c r="A1845" i="1"/>
  <c r="E1845" i="1" l="1"/>
  <c r="A1846" i="1"/>
  <c r="C1846" i="1"/>
  <c r="B1846" i="1" s="1"/>
  <c r="D1846" i="1"/>
  <c r="C1847" i="1" l="1"/>
  <c r="B1847" i="1" s="1"/>
  <c r="A1847" i="1"/>
  <c r="D1847" i="1"/>
  <c r="E1846" i="1"/>
  <c r="A1848" i="1" l="1"/>
  <c r="C1848" i="1"/>
  <c r="B1848" i="1" s="1"/>
  <c r="D1848" i="1"/>
  <c r="E1847" i="1"/>
  <c r="E1848" i="1" l="1"/>
  <c r="D1849" i="1"/>
  <c r="C1849" i="1"/>
  <c r="B1849" i="1" s="1"/>
  <c r="A1849" i="1"/>
  <c r="E1849" i="1" l="1"/>
  <c r="A1850" i="1"/>
  <c r="C1850" i="1"/>
  <c r="B1850" i="1" s="1"/>
  <c r="D1850" i="1"/>
  <c r="C1851" i="1" l="1"/>
  <c r="B1851" i="1" s="1"/>
  <c r="A1851" i="1"/>
  <c r="D1851" i="1"/>
  <c r="E1850" i="1"/>
  <c r="A1852" i="1" l="1"/>
  <c r="C1852" i="1"/>
  <c r="B1852" i="1" s="1"/>
  <c r="D1852" i="1"/>
  <c r="E1851" i="1"/>
  <c r="E1852" i="1" l="1"/>
  <c r="C1853" i="1"/>
  <c r="B1853" i="1" s="1"/>
  <c r="A1853" i="1"/>
  <c r="D1853" i="1"/>
  <c r="A1854" i="1" l="1"/>
  <c r="C1854" i="1"/>
  <c r="B1854" i="1" s="1"/>
  <c r="D1854" i="1"/>
  <c r="E1853" i="1"/>
  <c r="E1854" i="1" l="1"/>
  <c r="C1855" i="1"/>
  <c r="B1855" i="1" s="1"/>
  <c r="A1855" i="1"/>
  <c r="D1855" i="1"/>
  <c r="A1856" i="1" l="1"/>
  <c r="C1856" i="1"/>
  <c r="B1856" i="1" s="1"/>
  <c r="D1856" i="1"/>
  <c r="E1855" i="1"/>
  <c r="E1856" i="1" l="1"/>
  <c r="D1857" i="1"/>
  <c r="C1857" i="1"/>
  <c r="B1857" i="1" s="1"/>
  <c r="A1857" i="1"/>
  <c r="E1857" i="1" l="1"/>
  <c r="D1858" i="1"/>
  <c r="A1858" i="1"/>
  <c r="C1858" i="1"/>
  <c r="B1858" i="1" s="1"/>
  <c r="E1858" i="1" l="1"/>
  <c r="D1859" i="1"/>
  <c r="C1859" i="1"/>
  <c r="B1859" i="1" s="1"/>
  <c r="A1859" i="1"/>
  <c r="E1859" i="1" l="1"/>
  <c r="A1860" i="1"/>
  <c r="C1860" i="1"/>
  <c r="B1860" i="1" s="1"/>
  <c r="D1860" i="1"/>
  <c r="E1860" i="1" l="1"/>
  <c r="D1861" i="1"/>
  <c r="C1861" i="1"/>
  <c r="B1861" i="1" s="1"/>
  <c r="A1861" i="1"/>
  <c r="E1861" i="1" l="1"/>
  <c r="D1862" i="1"/>
  <c r="A1862" i="1"/>
  <c r="C1862" i="1"/>
  <c r="B1862" i="1" s="1"/>
  <c r="E1862" i="1" l="1"/>
  <c r="D1863" i="1"/>
  <c r="C1863" i="1"/>
  <c r="B1863" i="1" s="1"/>
  <c r="A1863" i="1"/>
  <c r="E1863" i="1" l="1"/>
  <c r="D1864" i="1"/>
  <c r="A1864" i="1"/>
  <c r="C1864" i="1"/>
  <c r="B1864" i="1" s="1"/>
  <c r="E1864" i="1" l="1"/>
  <c r="C1865" i="1"/>
  <c r="B1865" i="1" s="1"/>
  <c r="A1865" i="1"/>
  <c r="D1865" i="1"/>
  <c r="E1865" i="1" l="1"/>
  <c r="A1866" i="1"/>
  <c r="C1866" i="1"/>
  <c r="B1866" i="1" s="1"/>
  <c r="D1866" i="1"/>
  <c r="D1867" i="1" l="1"/>
  <c r="C1867" i="1"/>
  <c r="B1867" i="1" s="1"/>
  <c r="A1867" i="1"/>
  <c r="E1866" i="1"/>
  <c r="A1868" i="1" l="1"/>
  <c r="C1868" i="1"/>
  <c r="B1868" i="1" s="1"/>
  <c r="D1868" i="1"/>
  <c r="E1867" i="1"/>
  <c r="E1868" i="1" l="1"/>
  <c r="D1869" i="1"/>
  <c r="C1869" i="1"/>
  <c r="B1869" i="1" s="1"/>
  <c r="A1869" i="1"/>
  <c r="E1869" i="1" l="1"/>
  <c r="D1870" i="1"/>
  <c r="A1870" i="1"/>
  <c r="C1870" i="1"/>
  <c r="B1870" i="1" s="1"/>
  <c r="E1870" i="1" l="1"/>
  <c r="C1871" i="1"/>
  <c r="B1871" i="1" s="1"/>
  <c r="A1871" i="1"/>
  <c r="D1871" i="1"/>
  <c r="A1872" i="1" l="1"/>
  <c r="D1872" i="1"/>
  <c r="C1872" i="1"/>
  <c r="B1872" i="1" s="1"/>
  <c r="E1871" i="1"/>
  <c r="E1872" i="1" l="1"/>
  <c r="D1873" i="1"/>
  <c r="C1873" i="1"/>
  <c r="B1873" i="1" s="1"/>
  <c r="A1873" i="1"/>
  <c r="E1873" i="1" l="1"/>
  <c r="D1874" i="1"/>
  <c r="C1874" i="1"/>
  <c r="B1874" i="1" s="1"/>
  <c r="A1874" i="1"/>
  <c r="E1874" i="1" l="1"/>
  <c r="A1875" i="1"/>
  <c r="C1875" i="1"/>
  <c r="B1875" i="1" s="1"/>
  <c r="D1875" i="1"/>
  <c r="E1875" i="1" l="1"/>
  <c r="C1876" i="1"/>
  <c r="B1876" i="1" s="1"/>
  <c r="D1876" i="1"/>
  <c r="A1876" i="1"/>
  <c r="E1876" i="1" l="1"/>
  <c r="D1877" i="1"/>
  <c r="A1877" i="1"/>
  <c r="C1877" i="1"/>
  <c r="B1877" i="1" s="1"/>
  <c r="E1877" i="1" l="1"/>
  <c r="C1878" i="1"/>
  <c r="B1878" i="1" s="1"/>
  <c r="A1878" i="1"/>
  <c r="D1878" i="1"/>
  <c r="A1879" i="1" l="1"/>
  <c r="C1879" i="1"/>
  <c r="B1879" i="1" s="1"/>
  <c r="D1879" i="1"/>
  <c r="E1878" i="1"/>
  <c r="E1879" i="1" l="1"/>
  <c r="C1880" i="1"/>
  <c r="B1880" i="1" s="1"/>
  <c r="A1880" i="1"/>
  <c r="D1880" i="1"/>
  <c r="D1881" i="1" l="1"/>
  <c r="A1881" i="1"/>
  <c r="C1881" i="1"/>
  <c r="B1881" i="1" s="1"/>
  <c r="E1880" i="1"/>
  <c r="E1881" i="1" l="1"/>
  <c r="D1882" i="1"/>
  <c r="C1882" i="1"/>
  <c r="B1882" i="1" s="1"/>
  <c r="A1882" i="1"/>
  <c r="C1883" i="1" l="1"/>
  <c r="B1883" i="1" s="1"/>
  <c r="D1883" i="1"/>
  <c r="A1883" i="1"/>
  <c r="E1882" i="1"/>
  <c r="E1883" i="1" l="1"/>
  <c r="C1884" i="1"/>
  <c r="B1884" i="1" s="1"/>
  <c r="A1884" i="1"/>
  <c r="D1884" i="1"/>
  <c r="E1884" i="1" l="1"/>
  <c r="D1885" i="1"/>
  <c r="A1885" i="1"/>
  <c r="C1885" i="1"/>
  <c r="B1885" i="1" s="1"/>
  <c r="E1885" i="1" l="1"/>
  <c r="C1886" i="1"/>
  <c r="B1886" i="1" s="1"/>
  <c r="A1886" i="1"/>
  <c r="D1886" i="1"/>
  <c r="E1886" i="1" l="1"/>
  <c r="D1887" i="1"/>
  <c r="A1887" i="1"/>
  <c r="C1887" i="1"/>
  <c r="B1887" i="1" s="1"/>
  <c r="E1887" i="1" l="1"/>
  <c r="C1888" i="1"/>
  <c r="B1888" i="1" s="1"/>
  <c r="A1888" i="1"/>
  <c r="D1888" i="1"/>
  <c r="D1889" i="1" l="1"/>
  <c r="A1889" i="1"/>
  <c r="C1889" i="1"/>
  <c r="B1889" i="1" s="1"/>
  <c r="E1888" i="1"/>
  <c r="E1889" i="1" l="1"/>
  <c r="C1890" i="1"/>
  <c r="B1890" i="1" s="1"/>
  <c r="A1890" i="1"/>
  <c r="D1890" i="1"/>
  <c r="E1890" i="1" l="1"/>
  <c r="D1891" i="1"/>
  <c r="C1891" i="1"/>
  <c r="B1891" i="1" s="1"/>
  <c r="A1891" i="1"/>
  <c r="E1891" i="1" l="1"/>
  <c r="C1892" i="1"/>
  <c r="B1892" i="1" s="1"/>
  <c r="A1892" i="1"/>
  <c r="D1892" i="1"/>
  <c r="E1892" i="1" l="1"/>
  <c r="D1893" i="1"/>
  <c r="A1893" i="1"/>
  <c r="C1893" i="1"/>
  <c r="B1893" i="1" s="1"/>
  <c r="E1893" i="1" l="1"/>
  <c r="D1894" i="1"/>
  <c r="C1894" i="1"/>
  <c r="B1894" i="1" s="1"/>
  <c r="A1894" i="1"/>
  <c r="E1894" i="1" l="1"/>
  <c r="A1895" i="1"/>
  <c r="C1895" i="1"/>
  <c r="B1895" i="1" s="1"/>
  <c r="D1895" i="1"/>
  <c r="E1895" i="1" l="1"/>
  <c r="C1896" i="1"/>
  <c r="B1896" i="1" s="1"/>
  <c r="A1896" i="1"/>
  <c r="D1896" i="1"/>
  <c r="D1897" i="1" l="1"/>
  <c r="C1897" i="1"/>
  <c r="B1897" i="1" s="1"/>
  <c r="A1897" i="1"/>
  <c r="E1896" i="1"/>
  <c r="E1897" i="1" l="1"/>
  <c r="C1898" i="1"/>
  <c r="B1898" i="1" s="1"/>
  <c r="A1898" i="1"/>
  <c r="D1898" i="1"/>
  <c r="E1898" i="1" l="1"/>
  <c r="D1899" i="1"/>
  <c r="A1899" i="1"/>
  <c r="C1899" i="1"/>
  <c r="B1899" i="1" s="1"/>
  <c r="E1899" i="1" l="1"/>
  <c r="C1900" i="1"/>
  <c r="B1900" i="1" s="1"/>
  <c r="A1900" i="1"/>
  <c r="D1900" i="1"/>
  <c r="D1901" i="1" l="1"/>
  <c r="A1901" i="1"/>
  <c r="C1901" i="1"/>
  <c r="B1901" i="1" s="1"/>
  <c r="E1900" i="1"/>
  <c r="E1901" i="1" l="1"/>
  <c r="C1902" i="1"/>
  <c r="B1902" i="1" s="1"/>
  <c r="A1902" i="1"/>
  <c r="D1902" i="1"/>
  <c r="D1903" i="1" l="1"/>
  <c r="A1903" i="1"/>
  <c r="C1903" i="1"/>
  <c r="B1903" i="1" s="1"/>
  <c r="E1902" i="1"/>
  <c r="E1903" i="1" l="1"/>
  <c r="A1904" i="1"/>
  <c r="D1904" i="1"/>
  <c r="C1904" i="1"/>
  <c r="B1904" i="1" s="1"/>
  <c r="E1904" i="1" l="1"/>
  <c r="D1905" i="1"/>
  <c r="A1905" i="1"/>
  <c r="C1905" i="1"/>
  <c r="B1905" i="1" s="1"/>
  <c r="D1906" i="1" l="1"/>
  <c r="C1906" i="1"/>
  <c r="B1906" i="1" s="1"/>
  <c r="A1906" i="1"/>
  <c r="E1905" i="1"/>
  <c r="E1906" i="1" l="1"/>
  <c r="D1907" i="1"/>
  <c r="A1907" i="1"/>
  <c r="C1907" i="1"/>
  <c r="B1907" i="1" s="1"/>
  <c r="E1907" i="1" l="1"/>
  <c r="C1908" i="1"/>
  <c r="B1908" i="1" s="1"/>
  <c r="A1908" i="1"/>
  <c r="D1908" i="1"/>
  <c r="A1909" i="1" l="1"/>
  <c r="C1909" i="1"/>
  <c r="B1909" i="1" s="1"/>
  <c r="D1909" i="1"/>
  <c r="E1908" i="1"/>
  <c r="E1909" i="1" l="1"/>
  <c r="C1910" i="1"/>
  <c r="B1910" i="1" s="1"/>
  <c r="A1910" i="1"/>
  <c r="D1910" i="1"/>
  <c r="E1910" i="1" l="1"/>
  <c r="D1911" i="1"/>
  <c r="C1911" i="1"/>
  <c r="B1911" i="1" s="1"/>
  <c r="A1911" i="1"/>
  <c r="E1911" i="1" l="1"/>
  <c r="C1912" i="1"/>
  <c r="B1912" i="1" s="1"/>
  <c r="A1912" i="1"/>
  <c r="D1912" i="1"/>
  <c r="E1912" i="1" l="1"/>
  <c r="D1913" i="1"/>
  <c r="C1913" i="1"/>
  <c r="B1913" i="1" s="1"/>
  <c r="A1913" i="1"/>
  <c r="E1913" i="1" l="1"/>
  <c r="C1914" i="1"/>
  <c r="B1914" i="1" s="1"/>
  <c r="A1914" i="1"/>
  <c r="D1914" i="1"/>
  <c r="E1914" i="1" l="1"/>
  <c r="D1915" i="1"/>
  <c r="C1915" i="1"/>
  <c r="B1915" i="1" s="1"/>
  <c r="A1915" i="1"/>
  <c r="E1915" i="1" l="1"/>
  <c r="C1916" i="1"/>
  <c r="B1916" i="1" s="1"/>
  <c r="A1916" i="1"/>
  <c r="D1916" i="1"/>
  <c r="E1916" i="1" l="1"/>
  <c r="D1917" i="1"/>
  <c r="A1917" i="1"/>
  <c r="C1917" i="1"/>
  <c r="B1917" i="1" s="1"/>
  <c r="E1917" i="1" l="1"/>
  <c r="D1918" i="1"/>
  <c r="C1918" i="1"/>
  <c r="B1918" i="1" s="1"/>
  <c r="A1918" i="1"/>
  <c r="E1918" i="1" l="1"/>
  <c r="D1919" i="1"/>
  <c r="A1919" i="1"/>
  <c r="C1919" i="1"/>
  <c r="B1919" i="1" s="1"/>
  <c r="E1919" i="1" l="1"/>
  <c r="C1920" i="1"/>
  <c r="B1920" i="1" s="1"/>
  <c r="A1920" i="1"/>
  <c r="D1920" i="1"/>
  <c r="E1920" i="1" l="1"/>
  <c r="D1921" i="1"/>
  <c r="C1921" i="1"/>
  <c r="B1921" i="1" s="1"/>
  <c r="A1921" i="1"/>
  <c r="E1921" i="1" l="1"/>
  <c r="C1922" i="1"/>
  <c r="B1922" i="1" s="1"/>
  <c r="A1922" i="1"/>
  <c r="D1922" i="1"/>
  <c r="E1922" i="1" l="1"/>
  <c r="D1923" i="1"/>
  <c r="A1923" i="1"/>
  <c r="C1923" i="1"/>
  <c r="B1923" i="1" s="1"/>
  <c r="E1923" i="1" l="1"/>
  <c r="C1924" i="1"/>
  <c r="B1924" i="1" s="1"/>
  <c r="A1924" i="1"/>
  <c r="D1924" i="1"/>
  <c r="E1924" i="1" l="1"/>
  <c r="D1925" i="1"/>
  <c r="C1925" i="1"/>
  <c r="B1925" i="1" s="1"/>
  <c r="A1925" i="1"/>
  <c r="E1925" i="1" l="1"/>
  <c r="C1926" i="1"/>
  <c r="B1926" i="1" s="1"/>
  <c r="A1926" i="1"/>
  <c r="D1926" i="1"/>
  <c r="E1926" i="1" l="1"/>
  <c r="D1927" i="1"/>
  <c r="A1927" i="1"/>
  <c r="C1927" i="1"/>
  <c r="B1927" i="1" s="1"/>
  <c r="E1927" i="1" l="1"/>
  <c r="C1928" i="1"/>
  <c r="B1928" i="1" s="1"/>
  <c r="A1928" i="1"/>
  <c r="D1928" i="1"/>
  <c r="E1928" i="1" l="1"/>
  <c r="D1929" i="1"/>
  <c r="C1929" i="1"/>
  <c r="B1929" i="1" s="1"/>
  <c r="A1929" i="1"/>
  <c r="E1929" i="1" l="1"/>
  <c r="C1930" i="1"/>
  <c r="B1930" i="1" s="1"/>
  <c r="A1930" i="1"/>
  <c r="D1930" i="1"/>
  <c r="E1930" i="1" l="1"/>
  <c r="D1931" i="1"/>
  <c r="A1931" i="1"/>
  <c r="C1931" i="1"/>
  <c r="B1931" i="1" s="1"/>
  <c r="C1932" i="1" l="1"/>
  <c r="B1932" i="1" s="1"/>
  <c r="A1932" i="1"/>
  <c r="D1932" i="1"/>
  <c r="E1931" i="1"/>
  <c r="D1933" i="1" l="1"/>
  <c r="C1933" i="1"/>
  <c r="B1933" i="1" s="1"/>
  <c r="A1933" i="1"/>
  <c r="E1932" i="1"/>
  <c r="C1934" i="1" l="1"/>
  <c r="B1934" i="1" s="1"/>
  <c r="A1934" i="1"/>
  <c r="D1934" i="1"/>
  <c r="E1933" i="1"/>
  <c r="D1935" i="1" l="1"/>
  <c r="A1935" i="1"/>
  <c r="C1935" i="1"/>
  <c r="B1935" i="1" s="1"/>
  <c r="E1934" i="1"/>
  <c r="E1935" i="1" l="1"/>
  <c r="C1936" i="1"/>
  <c r="B1936" i="1" s="1"/>
  <c r="A1936" i="1"/>
  <c r="D1936" i="1"/>
  <c r="E1936" i="1" l="1"/>
  <c r="D1937" i="1"/>
  <c r="C1937" i="1"/>
  <c r="B1937" i="1" s="1"/>
  <c r="A1937" i="1"/>
  <c r="E1937" i="1" l="1"/>
  <c r="C1938" i="1"/>
  <c r="B1938" i="1" s="1"/>
  <c r="A1938" i="1"/>
  <c r="D1938" i="1"/>
  <c r="E1938" i="1" l="1"/>
  <c r="D1939" i="1"/>
  <c r="C1939" i="1"/>
  <c r="B1939" i="1" s="1"/>
  <c r="A1939" i="1"/>
  <c r="C1940" i="1" l="1"/>
  <c r="B1940" i="1" s="1"/>
  <c r="A1940" i="1"/>
  <c r="D1940" i="1"/>
  <c r="E1939" i="1"/>
  <c r="E1940" i="1" l="1"/>
  <c r="D1941" i="1"/>
  <c r="C1941" i="1"/>
  <c r="B1941" i="1" s="1"/>
  <c r="A1941" i="1"/>
  <c r="E1941" i="1" l="1"/>
  <c r="C1942" i="1"/>
  <c r="B1942" i="1" s="1"/>
  <c r="A1942" i="1"/>
  <c r="D1942" i="1"/>
  <c r="E1942" i="1" l="1"/>
  <c r="D1943" i="1"/>
  <c r="A1943" i="1"/>
  <c r="C1943" i="1"/>
  <c r="B1943" i="1" s="1"/>
  <c r="E1943" i="1" l="1"/>
  <c r="C1944" i="1"/>
  <c r="B1944" i="1" s="1"/>
  <c r="A1944" i="1"/>
  <c r="D1944" i="1"/>
  <c r="D1945" i="1" l="1"/>
  <c r="A1945" i="1"/>
  <c r="C1945" i="1"/>
  <c r="B1945" i="1" s="1"/>
  <c r="E1944" i="1"/>
  <c r="E1945" i="1" l="1"/>
  <c r="D1946" i="1"/>
  <c r="C1946" i="1"/>
  <c r="B1946" i="1" s="1"/>
  <c r="A1946" i="1"/>
  <c r="E1946" i="1" l="1"/>
  <c r="D1947" i="1"/>
  <c r="A1947" i="1"/>
  <c r="C1947" i="1"/>
  <c r="B1947" i="1" s="1"/>
  <c r="E1947" i="1" l="1"/>
  <c r="D1948" i="1"/>
  <c r="C1948" i="1"/>
  <c r="B1948" i="1" s="1"/>
  <c r="A1948" i="1"/>
  <c r="E1948" i="1" l="1"/>
  <c r="D1949" i="1"/>
  <c r="A1949" i="1"/>
  <c r="C1949" i="1"/>
  <c r="B1949" i="1" s="1"/>
  <c r="E1949" i="1" l="1"/>
  <c r="C1950" i="1"/>
  <c r="B1950" i="1" s="1"/>
  <c r="A1950" i="1"/>
  <c r="D1950" i="1"/>
  <c r="D1951" i="1" l="1"/>
  <c r="A1951" i="1"/>
  <c r="C1951" i="1"/>
  <c r="B1951" i="1" s="1"/>
  <c r="E1950" i="1"/>
  <c r="E1951" i="1" l="1"/>
  <c r="C1952" i="1"/>
  <c r="B1952" i="1" s="1"/>
  <c r="A1952" i="1"/>
  <c r="D1952" i="1"/>
  <c r="E1952" i="1" l="1"/>
  <c r="D1953" i="1"/>
  <c r="A1953" i="1"/>
  <c r="C1953" i="1"/>
  <c r="B1953" i="1" s="1"/>
  <c r="E1953" i="1" l="1"/>
  <c r="C1954" i="1"/>
  <c r="B1954" i="1" s="1"/>
  <c r="A1954" i="1"/>
  <c r="D1954" i="1"/>
  <c r="E1954" i="1" l="1"/>
  <c r="D1955" i="1"/>
  <c r="A1955" i="1"/>
  <c r="C1955" i="1"/>
  <c r="B1955" i="1" s="1"/>
  <c r="E1955" i="1" l="1"/>
  <c r="D1956" i="1"/>
  <c r="C1956" i="1"/>
  <c r="B1956" i="1" s="1"/>
  <c r="A1956" i="1"/>
  <c r="A1957" i="1" l="1"/>
  <c r="C1957" i="1"/>
  <c r="B1957" i="1" s="1"/>
  <c r="D1957" i="1"/>
  <c r="E1956" i="1"/>
  <c r="E1957" i="1" l="1"/>
  <c r="C1958" i="1"/>
  <c r="B1958" i="1" s="1"/>
  <c r="A1958" i="1"/>
  <c r="D1958" i="1"/>
  <c r="E1958" i="1" l="1"/>
  <c r="D1959" i="1"/>
  <c r="A1959" i="1"/>
  <c r="C1959" i="1"/>
  <c r="B1959" i="1" s="1"/>
  <c r="E1959" i="1" l="1"/>
  <c r="C1960" i="1"/>
  <c r="B1960" i="1" s="1"/>
  <c r="A1960" i="1"/>
  <c r="D1960" i="1"/>
  <c r="E1960" i="1" l="1"/>
  <c r="D1961" i="1"/>
  <c r="A1961" i="1"/>
  <c r="C1961" i="1"/>
  <c r="B1961" i="1" s="1"/>
  <c r="E1961" i="1" l="1"/>
  <c r="C1962" i="1"/>
  <c r="B1962" i="1" s="1"/>
  <c r="A1962" i="1"/>
  <c r="D1962" i="1"/>
  <c r="E1962" i="1" l="1"/>
  <c r="D1963" i="1"/>
  <c r="A1963" i="1"/>
  <c r="C1963" i="1"/>
  <c r="B1963" i="1" s="1"/>
  <c r="E1963" i="1" l="1"/>
  <c r="C1964" i="1"/>
  <c r="B1964" i="1" s="1"/>
  <c r="A1964" i="1"/>
  <c r="D1964" i="1"/>
  <c r="D1965" i="1" l="1"/>
  <c r="A1965" i="1"/>
  <c r="C1965" i="1"/>
  <c r="B1965" i="1" s="1"/>
  <c r="E1964" i="1"/>
  <c r="E1965" i="1" l="1"/>
  <c r="C1966" i="1"/>
  <c r="B1966" i="1" s="1"/>
  <c r="A1966" i="1"/>
  <c r="D1966" i="1"/>
  <c r="E1966" i="1" l="1"/>
  <c r="D1967" i="1"/>
  <c r="A1967" i="1"/>
  <c r="C1967" i="1"/>
  <c r="B1967" i="1" s="1"/>
  <c r="E1967" i="1" l="1"/>
  <c r="C1968" i="1"/>
  <c r="B1968" i="1" s="1"/>
  <c r="A1968" i="1"/>
  <c r="D1968" i="1"/>
  <c r="D1969" i="1" l="1"/>
  <c r="C1969" i="1"/>
  <c r="B1969" i="1" s="1"/>
  <c r="A1969" i="1"/>
  <c r="E1968" i="1"/>
  <c r="E1969" i="1" l="1"/>
  <c r="C1970" i="1"/>
  <c r="B1970" i="1" s="1"/>
  <c r="A1970" i="1"/>
  <c r="D1970" i="1"/>
  <c r="E1970" i="1" l="1"/>
  <c r="D1971" i="1"/>
  <c r="A1971" i="1"/>
  <c r="C1971" i="1"/>
  <c r="B1971" i="1" s="1"/>
  <c r="E1971" i="1" l="1"/>
  <c r="C1972" i="1"/>
  <c r="B1972" i="1" s="1"/>
  <c r="A1972" i="1"/>
  <c r="D1972" i="1"/>
  <c r="E1972" i="1" l="1"/>
  <c r="D1973" i="1"/>
  <c r="C1973" i="1"/>
  <c r="B1973" i="1" s="1"/>
  <c r="A1973" i="1"/>
  <c r="E1973" i="1" l="1"/>
  <c r="C1974" i="1"/>
  <c r="B1974" i="1" s="1"/>
  <c r="A1974" i="1"/>
  <c r="D1974" i="1"/>
  <c r="E1974" i="1" l="1"/>
  <c r="D1975" i="1"/>
  <c r="A1975" i="1"/>
  <c r="C1975" i="1"/>
  <c r="B1975" i="1" s="1"/>
  <c r="E1975" i="1" l="1"/>
  <c r="C1976" i="1"/>
  <c r="B1976" i="1" s="1"/>
  <c r="A1976" i="1"/>
  <c r="D1976" i="1"/>
  <c r="E1976" i="1" l="1"/>
  <c r="D1977" i="1"/>
  <c r="C1977" i="1"/>
  <c r="B1977" i="1" s="1"/>
  <c r="A1977" i="1"/>
  <c r="E1977" i="1" l="1"/>
  <c r="C1978" i="1"/>
  <c r="B1978" i="1" s="1"/>
  <c r="A1978" i="1"/>
  <c r="D1978" i="1"/>
  <c r="E1978" i="1" l="1"/>
  <c r="D1979" i="1"/>
  <c r="C1979" i="1"/>
  <c r="B1979" i="1" s="1"/>
  <c r="A1979" i="1"/>
  <c r="E1979" i="1" l="1"/>
  <c r="C1980" i="1"/>
  <c r="B1980" i="1" s="1"/>
  <c r="A1980" i="1"/>
  <c r="D1980" i="1"/>
  <c r="E1980" i="1" l="1"/>
  <c r="D1981" i="1"/>
  <c r="A1981" i="1"/>
  <c r="C1981" i="1"/>
  <c r="B1981" i="1" s="1"/>
  <c r="E1981" i="1" l="1"/>
  <c r="C1982" i="1"/>
  <c r="B1982" i="1" s="1"/>
  <c r="A1982" i="1"/>
  <c r="D1982" i="1"/>
  <c r="D1983" i="1" l="1"/>
  <c r="A1983" i="1"/>
  <c r="C1983" i="1"/>
  <c r="B1983" i="1" s="1"/>
  <c r="E1982" i="1"/>
  <c r="E1983" i="1" l="1"/>
  <c r="C1984" i="1"/>
  <c r="B1984" i="1" s="1"/>
  <c r="A1984" i="1"/>
  <c r="D1984" i="1"/>
  <c r="E1984" i="1" l="1"/>
  <c r="D1985" i="1"/>
  <c r="C1985" i="1"/>
  <c r="B1985" i="1" s="1"/>
  <c r="A1985" i="1"/>
  <c r="E1985" i="1" l="1"/>
  <c r="C1986" i="1"/>
  <c r="B1986" i="1" s="1"/>
  <c r="D1986" i="1"/>
  <c r="A1986" i="1"/>
  <c r="E1986" i="1" l="1"/>
  <c r="A1987" i="1"/>
  <c r="C1987" i="1"/>
  <c r="B1987" i="1" s="1"/>
  <c r="D1987" i="1"/>
  <c r="D1988" i="1" l="1"/>
  <c r="C1988" i="1"/>
  <c r="B1988" i="1" s="1"/>
  <c r="A1988" i="1"/>
  <c r="E1987" i="1"/>
  <c r="E1988" i="1" l="1"/>
  <c r="D1989" i="1"/>
  <c r="A1989" i="1"/>
  <c r="C1989" i="1"/>
  <c r="B1989" i="1" s="1"/>
  <c r="E1989" i="1" l="1"/>
  <c r="C1990" i="1"/>
  <c r="B1990" i="1" s="1"/>
  <c r="A1990" i="1"/>
  <c r="D1990" i="1"/>
  <c r="E1990" i="1" l="1"/>
  <c r="D1991" i="1"/>
  <c r="A1991" i="1"/>
  <c r="C1991" i="1"/>
  <c r="B1991" i="1" s="1"/>
  <c r="E1991" i="1" l="1"/>
  <c r="C1992" i="1"/>
  <c r="B1992" i="1" s="1"/>
  <c r="A1992" i="1"/>
  <c r="D1992" i="1"/>
  <c r="E1992" i="1" l="1"/>
  <c r="D1993" i="1"/>
  <c r="A1993" i="1"/>
  <c r="C1993" i="1"/>
  <c r="B1993" i="1" s="1"/>
  <c r="E1993" i="1" l="1"/>
  <c r="C1994" i="1"/>
  <c r="B1994" i="1" s="1"/>
  <c r="A1994" i="1"/>
  <c r="D1994" i="1"/>
  <c r="D1995" i="1" l="1"/>
  <c r="A1995" i="1"/>
  <c r="C1995" i="1"/>
  <c r="B1995" i="1" s="1"/>
  <c r="E1994" i="1"/>
  <c r="E1995" i="1" l="1"/>
  <c r="C1996" i="1"/>
  <c r="B1996" i="1" s="1"/>
  <c r="A1996" i="1"/>
  <c r="D1996" i="1"/>
  <c r="E1996" i="1" l="1"/>
  <c r="A1997" i="1"/>
  <c r="C1997" i="1"/>
  <c r="B1997" i="1" s="1"/>
  <c r="D1997" i="1"/>
  <c r="E1997" i="1" l="1"/>
  <c r="C1998" i="1"/>
  <c r="B1998" i="1" s="1"/>
  <c r="A1998" i="1"/>
  <c r="D1998" i="1"/>
  <c r="E1998" i="1" l="1"/>
  <c r="A1999" i="1"/>
  <c r="C1999" i="1"/>
  <c r="B1999" i="1" s="1"/>
  <c r="D1999" i="1"/>
  <c r="E1999" i="1" l="1"/>
  <c r="D2000" i="1"/>
  <c r="C2000" i="1"/>
  <c r="B2000" i="1" s="1"/>
  <c r="A2000" i="1"/>
  <c r="E2000" i="1" l="1"/>
  <c r="A2001" i="1"/>
  <c r="C2001" i="1"/>
  <c r="B2001" i="1" s="1"/>
  <c r="D2001" i="1"/>
  <c r="D2002" i="1" l="1"/>
  <c r="C2002" i="1"/>
  <c r="B2002" i="1" s="1"/>
  <c r="A2002" i="1"/>
  <c r="E2001" i="1"/>
  <c r="E2002" i="1" l="1"/>
  <c r="A2003" i="1"/>
  <c r="C2003" i="1"/>
  <c r="B2003" i="1" s="1"/>
  <c r="D2003" i="1"/>
  <c r="E2003" i="1" l="1"/>
  <c r="D2004" i="1"/>
  <c r="A2004" i="1"/>
  <c r="C2004" i="1"/>
  <c r="B2004" i="1" s="1"/>
  <c r="A2005" i="1" l="1"/>
  <c r="C2005" i="1"/>
  <c r="B2005" i="1" s="1"/>
  <c r="D2005" i="1"/>
  <c r="E2004" i="1"/>
  <c r="D2006" i="1" l="1"/>
  <c r="A2006" i="1"/>
  <c r="C2006" i="1"/>
  <c r="B2006" i="1" s="1"/>
  <c r="E2005" i="1"/>
  <c r="A2007" i="1" l="1"/>
  <c r="C2007" i="1"/>
  <c r="B2007" i="1" s="1"/>
  <c r="D2007" i="1"/>
  <c r="E2006" i="1"/>
  <c r="D2008" i="1" l="1"/>
  <c r="A2008" i="1"/>
  <c r="C2008" i="1"/>
  <c r="B2008" i="1" s="1"/>
  <c r="E2007" i="1"/>
  <c r="A2009" i="1" l="1"/>
  <c r="C2009" i="1"/>
  <c r="B2009" i="1" s="1"/>
  <c r="D2009" i="1"/>
  <c r="E2008" i="1"/>
  <c r="E2009" i="1" l="1"/>
  <c r="D2010" i="1"/>
  <c r="C2010" i="1"/>
  <c r="B2010" i="1" s="1"/>
  <c r="A2010" i="1"/>
  <c r="E2010" i="1" l="1"/>
  <c r="A2011" i="1"/>
  <c r="C2011" i="1"/>
  <c r="B2011" i="1" s="1"/>
  <c r="D2011" i="1"/>
  <c r="D2012" i="1" l="1"/>
  <c r="C2012" i="1"/>
  <c r="B2012" i="1" s="1"/>
  <c r="A2012" i="1"/>
  <c r="E2011" i="1"/>
  <c r="E2012" i="1" l="1"/>
  <c r="A2013" i="1"/>
  <c r="C2013" i="1"/>
  <c r="B2013" i="1" s="1"/>
  <c r="D2013" i="1"/>
  <c r="E2013" i="1" l="1"/>
  <c r="D2014" i="1"/>
  <c r="C2014" i="1"/>
  <c r="B2014" i="1" s="1"/>
  <c r="A2014" i="1"/>
  <c r="E2014" i="1" l="1"/>
  <c r="A2015" i="1"/>
  <c r="C2015" i="1"/>
  <c r="B2015" i="1" s="1"/>
  <c r="D2015" i="1"/>
  <c r="D2016" i="1" l="1"/>
  <c r="C2016" i="1"/>
  <c r="B2016" i="1" s="1"/>
  <c r="A2016" i="1"/>
  <c r="E2015" i="1"/>
  <c r="E2016" i="1" l="1"/>
  <c r="A2017" i="1"/>
  <c r="C2017" i="1"/>
  <c r="B2017" i="1" s="1"/>
  <c r="D2017" i="1"/>
  <c r="D2018" i="1" l="1"/>
  <c r="C2018" i="1"/>
  <c r="B2018" i="1" s="1"/>
  <c r="A2018" i="1"/>
  <c r="E2017" i="1"/>
  <c r="E2018" i="1" l="1"/>
  <c r="A2019" i="1"/>
  <c r="C2019" i="1"/>
  <c r="B2019" i="1" s="1"/>
  <c r="D2019" i="1"/>
  <c r="E2019" i="1" l="1"/>
  <c r="D2020" i="1"/>
  <c r="C2020" i="1"/>
  <c r="B2020" i="1" s="1"/>
  <c r="A2020" i="1"/>
  <c r="E2020" i="1" l="1"/>
  <c r="A2021" i="1"/>
  <c r="C2021" i="1"/>
  <c r="B2021" i="1" s="1"/>
  <c r="D2021" i="1"/>
  <c r="D2022" i="1" l="1"/>
  <c r="C2022" i="1"/>
  <c r="B2022" i="1" s="1"/>
  <c r="A2022" i="1"/>
  <c r="E2021" i="1"/>
  <c r="E2022" i="1" l="1"/>
  <c r="A2023" i="1"/>
  <c r="C2023" i="1"/>
  <c r="B2023" i="1" s="1"/>
  <c r="D2023" i="1"/>
  <c r="E2023" i="1" l="1"/>
  <c r="D2024" i="1"/>
  <c r="C2024" i="1"/>
  <c r="B2024" i="1" s="1"/>
  <c r="A2024" i="1"/>
  <c r="E2024" i="1" l="1"/>
  <c r="A2025" i="1"/>
  <c r="C2025" i="1"/>
  <c r="B2025" i="1" s="1"/>
  <c r="D2025" i="1"/>
  <c r="E2025" i="1" l="1"/>
  <c r="D2026" i="1"/>
  <c r="C2026" i="1"/>
  <c r="B2026" i="1" s="1"/>
  <c r="A2026" i="1"/>
  <c r="E2026" i="1" l="1"/>
  <c r="A2027" i="1"/>
  <c r="C2027" i="1"/>
  <c r="B2027" i="1" s="1"/>
  <c r="D2027" i="1"/>
  <c r="E2027" i="1" l="1"/>
  <c r="D2028" i="1"/>
  <c r="C2028" i="1"/>
  <c r="B2028" i="1" s="1"/>
  <c r="A2028" i="1"/>
  <c r="E2028" i="1" l="1"/>
  <c r="A2029" i="1"/>
  <c r="C2029" i="1"/>
  <c r="B2029" i="1" s="1"/>
  <c r="D2029" i="1"/>
  <c r="E2029" i="1" l="1"/>
  <c r="D2030" i="1"/>
  <c r="C2030" i="1"/>
  <c r="B2030" i="1" s="1"/>
  <c r="A2030" i="1"/>
  <c r="E2030" i="1" l="1"/>
  <c r="A2031" i="1"/>
  <c r="C2031" i="1"/>
  <c r="B2031" i="1" s="1"/>
  <c r="D2031" i="1"/>
  <c r="E2031" i="1" l="1"/>
  <c r="D2032" i="1"/>
  <c r="C2032" i="1"/>
  <c r="B2032" i="1" s="1"/>
  <c r="A2032" i="1"/>
  <c r="E2032" i="1" l="1"/>
  <c r="A2033" i="1"/>
  <c r="C2033" i="1"/>
  <c r="B2033" i="1" s="1"/>
  <c r="D2033" i="1"/>
  <c r="D2034" i="1" l="1"/>
  <c r="A2034" i="1"/>
  <c r="C2034" i="1"/>
  <c r="B2034" i="1" s="1"/>
  <c r="E2033" i="1"/>
  <c r="A2035" i="1" l="1"/>
  <c r="C2035" i="1"/>
  <c r="B2035" i="1" s="1"/>
  <c r="D2035" i="1"/>
  <c r="E2034" i="1"/>
  <c r="E2035" i="1" l="1"/>
  <c r="D2036" i="1"/>
  <c r="C2036" i="1"/>
  <c r="B2036" i="1" s="1"/>
  <c r="A2036" i="1"/>
  <c r="E2036" i="1" l="1"/>
  <c r="A2037" i="1"/>
  <c r="C2037" i="1"/>
  <c r="B2037" i="1" s="1"/>
  <c r="D2037" i="1"/>
  <c r="E2037" i="1" l="1"/>
  <c r="D2038" i="1"/>
  <c r="C2038" i="1"/>
  <c r="B2038" i="1" s="1"/>
  <c r="A2038" i="1"/>
  <c r="E2038" i="1" l="1"/>
  <c r="A2039" i="1"/>
  <c r="C2039" i="1"/>
  <c r="B2039" i="1" s="1"/>
  <c r="D2039" i="1"/>
  <c r="E2039" i="1" l="1"/>
  <c r="D2040" i="1"/>
  <c r="C2040" i="1"/>
  <c r="B2040" i="1" s="1"/>
  <c r="A2040" i="1"/>
  <c r="E2040" i="1" l="1"/>
  <c r="A2041" i="1"/>
  <c r="C2041" i="1"/>
  <c r="B2041" i="1" s="1"/>
  <c r="D2041" i="1"/>
  <c r="C2042" i="1" l="1"/>
  <c r="B2042" i="1" s="1"/>
  <c r="A2042" i="1"/>
  <c r="D2042" i="1"/>
  <c r="E2041" i="1"/>
  <c r="A2043" i="1" l="1"/>
  <c r="C2043" i="1"/>
  <c r="B2043" i="1" s="1"/>
  <c r="D2043" i="1"/>
  <c r="E2042" i="1"/>
  <c r="E2043" i="1" l="1"/>
  <c r="D2044" i="1"/>
  <c r="C2044" i="1"/>
  <c r="B2044" i="1" s="1"/>
  <c r="A2044" i="1"/>
  <c r="E2044" i="1" l="1"/>
  <c r="A2045" i="1"/>
  <c r="C2045" i="1"/>
  <c r="B2045" i="1" s="1"/>
  <c r="D2045" i="1"/>
  <c r="C2046" i="1" l="1"/>
  <c r="B2046" i="1" s="1"/>
  <c r="A2046" i="1"/>
  <c r="D2046" i="1"/>
  <c r="E2045" i="1"/>
  <c r="A2047" i="1" l="1"/>
  <c r="C2047" i="1"/>
  <c r="B2047" i="1" s="1"/>
  <c r="D2047" i="1"/>
  <c r="E2046" i="1"/>
  <c r="E2047" i="1" l="1"/>
  <c r="D2048" i="1"/>
  <c r="C2048" i="1"/>
  <c r="B2048" i="1" s="1"/>
  <c r="A2048" i="1"/>
  <c r="E2048" i="1" l="1"/>
  <c r="A2049" i="1"/>
  <c r="C2049" i="1"/>
  <c r="B2049" i="1" s="1"/>
  <c r="D2049" i="1"/>
  <c r="E2049" i="1" l="1"/>
  <c r="C2050" i="1"/>
  <c r="B2050" i="1" s="1"/>
  <c r="A2050" i="1"/>
  <c r="D2050" i="1"/>
  <c r="A2051" i="1" l="1"/>
  <c r="C2051" i="1"/>
  <c r="B2051" i="1" s="1"/>
  <c r="D2051" i="1"/>
  <c r="E2050" i="1"/>
  <c r="D2052" i="1" l="1"/>
  <c r="C2052" i="1"/>
  <c r="B2052" i="1" s="1"/>
  <c r="A2052" i="1"/>
  <c r="E2051" i="1"/>
  <c r="E2052" i="1" l="1"/>
  <c r="A2053" i="1"/>
  <c r="C2053" i="1"/>
  <c r="B2053" i="1" s="1"/>
  <c r="D2053" i="1"/>
  <c r="E2053" i="1" l="1"/>
  <c r="D2054" i="1"/>
  <c r="C2054" i="1"/>
  <c r="B2054" i="1" s="1"/>
  <c r="A2054" i="1"/>
  <c r="E2054" i="1" l="1"/>
  <c r="A2055" i="1"/>
  <c r="C2055" i="1"/>
  <c r="B2055" i="1" s="1"/>
  <c r="D2055" i="1"/>
  <c r="E2055" i="1" l="1"/>
  <c r="C2056" i="1"/>
  <c r="B2056" i="1" s="1"/>
  <c r="A2056" i="1"/>
  <c r="D2056" i="1"/>
  <c r="A2057" i="1" l="1"/>
  <c r="C2057" i="1"/>
  <c r="B2057" i="1" s="1"/>
  <c r="D2057" i="1"/>
  <c r="E2056" i="1"/>
  <c r="E2057" i="1" l="1"/>
  <c r="D2058" i="1"/>
  <c r="C2058" i="1"/>
  <c r="B2058" i="1" s="1"/>
  <c r="A2058" i="1"/>
  <c r="E2058" i="1" l="1"/>
  <c r="A2059" i="1"/>
  <c r="C2059" i="1"/>
  <c r="B2059" i="1" s="1"/>
  <c r="D2059" i="1"/>
  <c r="E2059" i="1" l="1"/>
  <c r="D2060" i="1"/>
  <c r="C2060" i="1"/>
  <c r="B2060" i="1" s="1"/>
  <c r="A2060" i="1"/>
  <c r="E2060" i="1" l="1"/>
  <c r="A2061" i="1"/>
  <c r="C2061" i="1"/>
  <c r="B2061" i="1" s="1"/>
  <c r="D2061" i="1"/>
  <c r="E2061" i="1" l="1"/>
  <c r="D2062" i="1"/>
  <c r="C2062" i="1"/>
  <c r="B2062" i="1" s="1"/>
  <c r="A2062" i="1"/>
  <c r="E2062" i="1" l="1"/>
  <c r="A2063" i="1"/>
  <c r="C2063" i="1"/>
  <c r="B2063" i="1" s="1"/>
  <c r="D2063" i="1"/>
  <c r="E2063" i="1" l="1"/>
  <c r="D2064" i="1"/>
  <c r="C2064" i="1"/>
  <c r="B2064" i="1" s="1"/>
  <c r="A2064" i="1"/>
  <c r="E2064" i="1" l="1"/>
  <c r="A2065" i="1"/>
  <c r="C2065" i="1"/>
  <c r="B2065" i="1" s="1"/>
  <c r="D2065" i="1"/>
  <c r="D2066" i="1" l="1"/>
  <c r="C2066" i="1"/>
  <c r="B2066" i="1" s="1"/>
  <c r="A2066" i="1"/>
  <c r="E2065" i="1"/>
  <c r="E2066" i="1" l="1"/>
  <c r="A2067" i="1"/>
  <c r="C2067" i="1"/>
  <c r="B2067" i="1" s="1"/>
  <c r="D2067" i="1"/>
  <c r="E2067" i="1" l="1"/>
  <c r="C2068" i="1"/>
  <c r="B2068" i="1" s="1"/>
  <c r="A2068" i="1"/>
  <c r="D2068" i="1"/>
  <c r="A2069" i="1" l="1"/>
  <c r="C2069" i="1"/>
  <c r="B2069" i="1" s="1"/>
  <c r="D2069" i="1"/>
  <c r="E2068" i="1"/>
  <c r="E2069" i="1" l="1"/>
  <c r="D2070" i="1"/>
  <c r="C2070" i="1"/>
  <c r="B2070" i="1" s="1"/>
  <c r="A2070" i="1"/>
  <c r="E2070" i="1" l="1"/>
  <c r="A2071" i="1"/>
  <c r="C2071" i="1"/>
  <c r="B2071" i="1" s="1"/>
  <c r="D2071" i="1"/>
  <c r="E2071" i="1" l="1"/>
  <c r="D2072" i="1"/>
  <c r="C2072" i="1"/>
  <c r="B2072" i="1" s="1"/>
  <c r="A2072" i="1"/>
  <c r="E2072" i="1" l="1"/>
  <c r="A2073" i="1"/>
  <c r="C2073" i="1"/>
  <c r="B2073" i="1" s="1"/>
  <c r="D2073" i="1"/>
  <c r="E2073" i="1" l="1"/>
  <c r="D2074" i="1"/>
  <c r="C2074" i="1"/>
  <c r="B2074" i="1" s="1"/>
  <c r="A2074" i="1"/>
  <c r="E2074" i="1" l="1"/>
  <c r="A2075" i="1"/>
  <c r="C2075" i="1"/>
  <c r="B2075" i="1" s="1"/>
  <c r="D2075" i="1"/>
  <c r="E2075" i="1" l="1"/>
  <c r="D2076" i="1"/>
  <c r="C2076" i="1"/>
  <c r="B2076" i="1" s="1"/>
  <c r="A2076" i="1"/>
  <c r="E2076" i="1" l="1"/>
  <c r="D2077" i="1"/>
  <c r="A2077" i="1"/>
  <c r="C2077" i="1"/>
  <c r="B2077" i="1" s="1"/>
  <c r="E2077" i="1" l="1"/>
  <c r="A2078" i="1"/>
  <c r="C2078" i="1"/>
  <c r="B2078" i="1" s="1"/>
  <c r="D2078" i="1"/>
  <c r="E2078" i="1" l="1"/>
  <c r="C2079" i="1"/>
  <c r="B2079" i="1" s="1"/>
  <c r="D2079" i="1"/>
  <c r="A2079" i="1"/>
  <c r="E2079" i="1" l="1"/>
  <c r="D2080" i="1"/>
  <c r="A2080" i="1"/>
  <c r="C2080" i="1"/>
  <c r="B2080" i="1" s="1"/>
  <c r="E2080" i="1" l="1"/>
  <c r="D2081" i="1"/>
  <c r="C2081" i="1"/>
  <c r="B2081" i="1" s="1"/>
  <c r="A2081" i="1"/>
  <c r="E2081" i="1" l="1"/>
  <c r="A2082" i="1"/>
  <c r="C2082" i="1"/>
  <c r="B2082" i="1" s="1"/>
  <c r="D2082" i="1"/>
  <c r="E2082" i="1" l="1"/>
  <c r="D2083" i="1"/>
  <c r="C2083" i="1"/>
  <c r="B2083" i="1" s="1"/>
  <c r="A2083" i="1"/>
  <c r="E2083" i="1" l="1"/>
  <c r="A2084" i="1"/>
  <c r="C2084" i="1"/>
  <c r="B2084" i="1" s="1"/>
  <c r="D2084" i="1"/>
  <c r="E2084" i="1" l="1"/>
  <c r="D2085" i="1"/>
  <c r="C2085" i="1"/>
  <c r="B2085" i="1" s="1"/>
  <c r="A2085" i="1"/>
  <c r="E2085" i="1" l="1"/>
  <c r="A2086" i="1"/>
  <c r="C2086" i="1"/>
  <c r="B2086" i="1" s="1"/>
  <c r="D2086" i="1"/>
  <c r="E2086" i="1" l="1"/>
  <c r="D2087" i="1"/>
  <c r="C2087" i="1"/>
  <c r="B2087" i="1" s="1"/>
  <c r="A2087" i="1"/>
  <c r="E2087" i="1" l="1"/>
  <c r="A2088" i="1"/>
  <c r="C2088" i="1"/>
  <c r="B2088" i="1" s="1"/>
  <c r="D2088" i="1"/>
  <c r="E2088" i="1" l="1"/>
  <c r="C2089" i="1"/>
  <c r="B2089" i="1" s="1"/>
  <c r="A2089" i="1"/>
  <c r="D2089" i="1"/>
  <c r="D2090" i="1" l="1"/>
  <c r="A2090" i="1"/>
  <c r="C2090" i="1"/>
  <c r="B2090" i="1" s="1"/>
  <c r="E2089" i="1"/>
  <c r="E2090" i="1" l="1"/>
  <c r="D2091" i="1"/>
  <c r="A2091" i="1"/>
  <c r="C2091" i="1"/>
  <c r="B2091" i="1" s="1"/>
  <c r="A2092" i="1" l="1"/>
  <c r="C2092" i="1"/>
  <c r="B2092" i="1" s="1"/>
  <c r="D2092" i="1"/>
  <c r="E2091" i="1"/>
  <c r="E2092" i="1" l="1"/>
  <c r="D2093" i="1"/>
  <c r="C2093" i="1"/>
  <c r="B2093" i="1" s="1"/>
  <c r="A2093" i="1"/>
  <c r="E2093" i="1" l="1"/>
  <c r="A2094" i="1"/>
  <c r="C2094" i="1"/>
  <c r="B2094" i="1" s="1"/>
  <c r="D2094" i="1"/>
  <c r="E2094" i="1" l="1"/>
  <c r="D2095" i="1"/>
  <c r="C2095" i="1"/>
  <c r="B2095" i="1" s="1"/>
  <c r="A2095" i="1"/>
  <c r="E2095" i="1" l="1"/>
  <c r="A2096" i="1"/>
  <c r="C2096" i="1"/>
  <c r="B2096" i="1" s="1"/>
  <c r="D2096" i="1"/>
  <c r="E2096" i="1" l="1"/>
  <c r="D2097" i="1"/>
  <c r="C2097" i="1"/>
  <c r="B2097" i="1" s="1"/>
  <c r="A2097" i="1"/>
  <c r="E2097" i="1" l="1"/>
  <c r="A2098" i="1"/>
  <c r="C2098" i="1"/>
  <c r="B2098" i="1" s="1"/>
  <c r="D2098" i="1"/>
  <c r="E2098" i="1" l="1"/>
  <c r="C2099" i="1"/>
  <c r="B2099" i="1" s="1"/>
  <c r="A2099" i="1"/>
  <c r="D2099" i="1"/>
  <c r="A2100" i="1" l="1"/>
  <c r="C2100" i="1"/>
  <c r="B2100" i="1" s="1"/>
  <c r="D2100" i="1"/>
  <c r="E2099" i="1"/>
  <c r="E2100" i="1" l="1"/>
  <c r="C2101" i="1"/>
  <c r="B2101" i="1" s="1"/>
  <c r="A2101" i="1"/>
  <c r="D2101" i="1"/>
  <c r="A2102" i="1" l="1"/>
  <c r="C2102" i="1"/>
  <c r="B2102" i="1" s="1"/>
  <c r="D2102" i="1"/>
  <c r="E2101" i="1"/>
  <c r="E2102" i="1" l="1"/>
  <c r="D2103" i="1"/>
  <c r="C2103" i="1"/>
  <c r="B2103" i="1" s="1"/>
  <c r="A2103" i="1"/>
  <c r="E2103" i="1" l="1"/>
  <c r="D2104" i="1"/>
  <c r="A2104" i="1"/>
  <c r="C2104" i="1"/>
  <c r="B2104" i="1" s="1"/>
  <c r="E2104" i="1" l="1"/>
  <c r="D2105" i="1"/>
  <c r="C2105" i="1"/>
  <c r="B2105" i="1" s="1"/>
  <c r="A2105" i="1"/>
  <c r="E2105" i="1" l="1"/>
  <c r="A2106" i="1"/>
  <c r="C2106" i="1"/>
  <c r="B2106" i="1" s="1"/>
  <c r="D2106" i="1"/>
  <c r="E2106" i="1" l="1"/>
  <c r="D2107" i="1"/>
  <c r="C2107" i="1"/>
  <c r="B2107" i="1" s="1"/>
  <c r="A2107" i="1"/>
  <c r="E2107" i="1" l="1"/>
  <c r="A2108" i="1"/>
  <c r="C2108" i="1"/>
  <c r="B2108" i="1" s="1"/>
  <c r="D2108" i="1"/>
  <c r="D2109" i="1" l="1"/>
  <c r="C2109" i="1"/>
  <c r="B2109" i="1" s="1"/>
  <c r="A2109" i="1"/>
  <c r="E2108" i="1"/>
  <c r="E2109" i="1" l="1"/>
  <c r="A2110" i="1"/>
  <c r="C2110" i="1"/>
  <c r="B2110" i="1" s="1"/>
  <c r="D2110" i="1"/>
  <c r="E2110" i="1" l="1"/>
  <c r="D2111" i="1"/>
  <c r="C2111" i="1"/>
  <c r="B2111" i="1" s="1"/>
  <c r="A2111" i="1"/>
  <c r="E2111" i="1" l="1"/>
  <c r="A2112" i="1"/>
  <c r="C2112" i="1"/>
  <c r="B2112" i="1" s="1"/>
  <c r="D2112" i="1"/>
  <c r="E2112" i="1" l="1"/>
  <c r="C2113" i="1"/>
  <c r="B2113" i="1" s="1"/>
  <c r="A2113" i="1"/>
  <c r="D2113" i="1"/>
  <c r="A2114" i="1" l="1"/>
  <c r="C2114" i="1"/>
  <c r="B2114" i="1" s="1"/>
  <c r="D2114" i="1"/>
  <c r="E2113" i="1"/>
  <c r="E2114" i="1" l="1"/>
  <c r="D2115" i="1"/>
  <c r="C2115" i="1"/>
  <c r="B2115" i="1" s="1"/>
  <c r="A2115" i="1"/>
  <c r="E2115" i="1" l="1"/>
  <c r="A2116" i="1"/>
  <c r="C2116" i="1"/>
  <c r="B2116" i="1" s="1"/>
  <c r="D2116" i="1"/>
  <c r="E2116" i="1" l="1"/>
  <c r="D2117" i="1"/>
  <c r="C2117" i="1"/>
  <c r="B2117" i="1" s="1"/>
  <c r="A2117" i="1"/>
  <c r="E2117" i="1" l="1"/>
  <c r="A2118" i="1"/>
  <c r="C2118" i="1"/>
  <c r="B2118" i="1" s="1"/>
  <c r="D2118" i="1"/>
  <c r="E2118" i="1" l="1"/>
  <c r="D2119" i="1"/>
  <c r="C2119" i="1"/>
  <c r="B2119" i="1" s="1"/>
  <c r="A2119" i="1"/>
  <c r="E2119" i="1" l="1"/>
  <c r="A2120" i="1"/>
  <c r="C2120" i="1"/>
  <c r="B2120" i="1" s="1"/>
  <c r="D2120" i="1"/>
  <c r="E2120" i="1" l="1"/>
  <c r="D2121" i="1"/>
  <c r="C2121" i="1"/>
  <c r="B2121" i="1" s="1"/>
  <c r="A2121" i="1"/>
  <c r="E2121" i="1" l="1"/>
  <c r="A2122" i="1"/>
  <c r="C2122" i="1"/>
  <c r="B2122" i="1" s="1"/>
  <c r="D2122" i="1"/>
  <c r="E2122" i="1" l="1"/>
  <c r="D2123" i="1"/>
  <c r="C2123" i="1"/>
  <c r="B2123" i="1" s="1"/>
  <c r="A2123" i="1"/>
  <c r="E2123" i="1" l="1"/>
  <c r="A2124" i="1"/>
  <c r="C2124" i="1"/>
  <c r="B2124" i="1" s="1"/>
  <c r="D2124" i="1"/>
  <c r="D2125" i="1" l="1"/>
  <c r="C2125" i="1"/>
  <c r="B2125" i="1" s="1"/>
  <c r="A2125" i="1"/>
  <c r="E2124" i="1"/>
  <c r="E2125" i="1" l="1"/>
  <c r="A2126" i="1"/>
  <c r="C2126" i="1"/>
  <c r="B2126" i="1" s="1"/>
  <c r="D2126" i="1"/>
  <c r="E2126" i="1" l="1"/>
  <c r="D2127" i="1"/>
  <c r="C2127" i="1"/>
  <c r="B2127" i="1" s="1"/>
  <c r="A2127" i="1"/>
  <c r="E2127" i="1" l="1"/>
  <c r="A2128" i="1"/>
  <c r="C2128" i="1"/>
  <c r="B2128" i="1" s="1"/>
  <c r="D2128" i="1"/>
  <c r="E2128" i="1" l="1"/>
  <c r="D2129" i="1"/>
  <c r="C2129" i="1"/>
  <c r="B2129" i="1" s="1"/>
  <c r="A2129" i="1"/>
  <c r="E2129" i="1" l="1"/>
  <c r="A2130" i="1"/>
  <c r="C2130" i="1"/>
  <c r="B2130" i="1" s="1"/>
  <c r="D2130" i="1"/>
  <c r="D2131" i="1" l="1"/>
  <c r="C2131" i="1"/>
  <c r="B2131" i="1" s="1"/>
  <c r="A2131" i="1"/>
  <c r="E2130" i="1"/>
  <c r="E2131" i="1" l="1"/>
  <c r="A2132" i="1"/>
  <c r="C2132" i="1"/>
  <c r="B2132" i="1" s="1"/>
  <c r="D2132" i="1"/>
  <c r="D2133" i="1" l="1"/>
  <c r="C2133" i="1"/>
  <c r="B2133" i="1" s="1"/>
  <c r="A2133" i="1"/>
  <c r="E2132" i="1"/>
  <c r="E2133" i="1" l="1"/>
  <c r="A2134" i="1"/>
  <c r="C2134" i="1"/>
  <c r="B2134" i="1" s="1"/>
  <c r="D2134" i="1"/>
  <c r="D2135" i="1" l="1"/>
  <c r="A2135" i="1"/>
  <c r="C2135" i="1"/>
  <c r="B2135" i="1" s="1"/>
  <c r="E2134" i="1"/>
  <c r="A2136" i="1" l="1"/>
  <c r="C2136" i="1"/>
  <c r="B2136" i="1" s="1"/>
  <c r="D2136" i="1"/>
  <c r="E2135" i="1"/>
  <c r="D2137" i="1" l="1"/>
  <c r="C2137" i="1"/>
  <c r="B2137" i="1" s="1"/>
  <c r="A2137" i="1"/>
  <c r="E2136" i="1"/>
  <c r="E2137" i="1" l="1"/>
  <c r="A2138" i="1"/>
  <c r="C2138" i="1"/>
  <c r="B2138" i="1" s="1"/>
  <c r="D2138" i="1"/>
  <c r="D2139" i="1" l="1"/>
  <c r="A2139" i="1"/>
  <c r="C2139" i="1"/>
  <c r="B2139" i="1" s="1"/>
  <c r="E2138" i="1"/>
  <c r="A2140" i="1" l="1"/>
  <c r="C2140" i="1"/>
  <c r="B2140" i="1" s="1"/>
  <c r="D2140" i="1"/>
  <c r="E2139" i="1"/>
  <c r="E2140" i="1" l="1"/>
  <c r="C2141" i="1"/>
  <c r="B2141" i="1" s="1"/>
  <c r="A2141" i="1"/>
  <c r="D2141" i="1"/>
  <c r="A2142" i="1" l="1"/>
  <c r="C2142" i="1"/>
  <c r="B2142" i="1" s="1"/>
  <c r="D2142" i="1"/>
  <c r="E2141" i="1"/>
  <c r="E2142" i="1" l="1"/>
  <c r="C2143" i="1"/>
  <c r="B2143" i="1" s="1"/>
  <c r="A2143" i="1"/>
  <c r="D2143" i="1"/>
  <c r="A2144" i="1" l="1"/>
  <c r="C2144" i="1"/>
  <c r="B2144" i="1" s="1"/>
  <c r="D2144" i="1"/>
  <c r="E2143" i="1"/>
  <c r="E2144" i="1" l="1"/>
  <c r="D2145" i="1"/>
  <c r="C2145" i="1"/>
  <c r="B2145" i="1" s="1"/>
  <c r="A2145" i="1"/>
  <c r="E2145" i="1" l="1"/>
  <c r="A2146" i="1"/>
  <c r="C2146" i="1"/>
  <c r="B2146" i="1" s="1"/>
  <c r="D2146" i="1"/>
  <c r="D2147" i="1" l="1"/>
  <c r="C2147" i="1"/>
  <c r="B2147" i="1" s="1"/>
  <c r="A2147" i="1"/>
  <c r="E2146" i="1"/>
  <c r="E2147" i="1" l="1"/>
  <c r="A2148" i="1"/>
  <c r="C2148" i="1"/>
  <c r="B2148" i="1" s="1"/>
  <c r="D2148" i="1"/>
  <c r="E2148" i="1" l="1"/>
  <c r="D2149" i="1"/>
  <c r="C2149" i="1"/>
  <c r="B2149" i="1" s="1"/>
  <c r="A2149" i="1"/>
  <c r="E2149" i="1" l="1"/>
  <c r="A2150" i="1"/>
  <c r="C2150" i="1"/>
  <c r="B2150" i="1" s="1"/>
  <c r="D2150" i="1"/>
  <c r="D2151" i="1" l="1"/>
  <c r="C2151" i="1"/>
  <c r="B2151" i="1" s="1"/>
  <c r="A2151" i="1"/>
  <c r="E2150" i="1"/>
  <c r="E2151" i="1" l="1"/>
  <c r="D2152" i="1"/>
  <c r="A2152" i="1"/>
  <c r="C2152" i="1"/>
  <c r="B2152" i="1" s="1"/>
  <c r="E2152" i="1" l="1"/>
  <c r="D2153" i="1"/>
  <c r="A2153" i="1"/>
  <c r="C2153" i="1"/>
  <c r="B2153" i="1" s="1"/>
  <c r="A2154" i="1" l="1"/>
  <c r="C2154" i="1"/>
  <c r="B2154" i="1" s="1"/>
  <c r="D2154" i="1"/>
  <c r="E2153" i="1"/>
  <c r="E2154" i="1" l="1"/>
  <c r="D2155" i="1"/>
  <c r="C2155" i="1"/>
  <c r="B2155" i="1" s="1"/>
  <c r="A2155" i="1"/>
  <c r="E2155" i="1" l="1"/>
  <c r="A2156" i="1"/>
  <c r="C2156" i="1"/>
  <c r="B2156" i="1" s="1"/>
  <c r="D2156" i="1"/>
  <c r="E2156" i="1" l="1"/>
  <c r="D2157" i="1"/>
  <c r="C2157" i="1"/>
  <c r="B2157" i="1" s="1"/>
  <c r="A2157" i="1"/>
  <c r="E2157" i="1" l="1"/>
  <c r="A2158" i="1"/>
  <c r="C2158" i="1"/>
  <c r="B2158" i="1" s="1"/>
  <c r="D2158" i="1"/>
  <c r="E2158" i="1" l="1"/>
  <c r="D2159" i="1"/>
  <c r="A2159" i="1"/>
  <c r="C2159" i="1"/>
  <c r="B2159" i="1" s="1"/>
  <c r="A2160" i="1" l="1"/>
  <c r="C2160" i="1"/>
  <c r="B2160" i="1" s="1"/>
  <c r="D2160" i="1"/>
  <c r="E2159" i="1"/>
  <c r="D2161" i="1" l="1"/>
  <c r="C2161" i="1"/>
  <c r="B2161" i="1" s="1"/>
  <c r="A2161" i="1"/>
  <c r="E2160" i="1"/>
  <c r="E2161" i="1" l="1"/>
  <c r="A2162" i="1"/>
  <c r="C2162" i="1"/>
  <c r="B2162" i="1" s="1"/>
  <c r="D2162" i="1"/>
  <c r="E2162" i="1" l="1"/>
  <c r="D2163" i="1"/>
  <c r="A2163" i="1"/>
  <c r="C2163" i="1"/>
  <c r="B2163" i="1" s="1"/>
  <c r="A2164" i="1" l="1"/>
  <c r="C2164" i="1"/>
  <c r="B2164" i="1" s="1"/>
  <c r="D2164" i="1"/>
  <c r="E2163" i="1"/>
  <c r="D2165" i="1" l="1"/>
  <c r="C2165" i="1"/>
  <c r="B2165" i="1" s="1"/>
  <c r="A2165" i="1"/>
  <c r="E2164" i="1"/>
  <c r="E2165" i="1" l="1"/>
  <c r="A2166" i="1"/>
  <c r="C2166" i="1"/>
  <c r="B2166" i="1" s="1"/>
  <c r="D2166" i="1"/>
  <c r="E2166" i="1" l="1"/>
  <c r="D2167" i="1"/>
  <c r="A2167" i="1"/>
  <c r="C2167" i="1"/>
  <c r="B2167" i="1" s="1"/>
  <c r="A2168" i="1" l="1"/>
  <c r="C2168" i="1"/>
  <c r="B2168" i="1" s="1"/>
  <c r="D2168" i="1"/>
  <c r="E2167" i="1"/>
  <c r="D2169" i="1" l="1"/>
  <c r="C2169" i="1"/>
  <c r="B2169" i="1" s="1"/>
  <c r="A2169" i="1"/>
  <c r="E2168" i="1"/>
  <c r="E2169" i="1" l="1"/>
  <c r="A2170" i="1"/>
  <c r="C2170" i="1"/>
  <c r="B2170" i="1" s="1"/>
  <c r="D2170" i="1"/>
  <c r="D2171" i="1" l="1"/>
  <c r="C2171" i="1"/>
  <c r="B2171" i="1" s="1"/>
  <c r="A2171" i="1"/>
  <c r="E2170" i="1"/>
  <c r="E2171" i="1" l="1"/>
  <c r="A2172" i="1"/>
  <c r="C2172" i="1"/>
  <c r="B2172" i="1" s="1"/>
  <c r="D2172" i="1"/>
  <c r="E2172" i="1" l="1"/>
  <c r="D2173" i="1"/>
  <c r="A2173" i="1"/>
  <c r="C2173" i="1"/>
  <c r="B2173" i="1" s="1"/>
  <c r="A2174" i="1" l="1"/>
  <c r="C2174" i="1"/>
  <c r="B2174" i="1" s="1"/>
  <c r="D2174" i="1"/>
  <c r="E2173" i="1"/>
  <c r="D2175" i="1" l="1"/>
  <c r="C2175" i="1"/>
  <c r="B2175" i="1" s="1"/>
  <c r="A2175" i="1"/>
  <c r="E2174" i="1"/>
  <c r="E2175" i="1" l="1"/>
  <c r="A2176" i="1"/>
  <c r="C2176" i="1"/>
  <c r="B2176" i="1" s="1"/>
  <c r="D2176" i="1"/>
  <c r="D2177" i="1" l="1"/>
  <c r="A2177" i="1"/>
  <c r="C2177" i="1"/>
  <c r="B2177" i="1" s="1"/>
  <c r="E2176" i="1"/>
  <c r="A2178" i="1" l="1"/>
  <c r="C2178" i="1"/>
  <c r="B2178" i="1" s="1"/>
  <c r="D2178" i="1"/>
  <c r="E2177" i="1"/>
  <c r="E2178" i="1" l="1"/>
  <c r="D2179" i="1"/>
  <c r="A2179" i="1"/>
  <c r="C2179" i="1"/>
  <c r="B2179" i="1" s="1"/>
  <c r="A2180" i="1" l="1"/>
  <c r="C2180" i="1"/>
  <c r="B2180" i="1" s="1"/>
  <c r="D2180" i="1"/>
  <c r="E2179" i="1"/>
  <c r="E2180" i="1" l="1"/>
  <c r="C2181" i="1"/>
  <c r="B2181" i="1" s="1"/>
  <c r="A2181" i="1"/>
  <c r="D2181" i="1"/>
  <c r="E2181" i="1" l="1"/>
  <c r="C2182" i="1"/>
  <c r="B2182" i="1" s="1"/>
  <c r="A2182" i="1"/>
  <c r="D2182" i="1"/>
  <c r="E2182" i="1" l="1"/>
  <c r="A2183" i="1"/>
  <c r="C2183" i="1"/>
  <c r="B2183" i="1" s="1"/>
  <c r="D2183" i="1"/>
  <c r="D2184" i="1" l="1"/>
  <c r="C2184" i="1"/>
  <c r="B2184" i="1" s="1"/>
  <c r="A2184" i="1"/>
  <c r="E2183" i="1"/>
  <c r="E2184" i="1" l="1"/>
  <c r="A2185" i="1"/>
  <c r="C2185" i="1"/>
  <c r="B2185" i="1" s="1"/>
  <c r="D2185" i="1"/>
  <c r="D2186" i="1" l="1"/>
  <c r="C2186" i="1"/>
  <c r="B2186" i="1" s="1"/>
  <c r="A2186" i="1"/>
  <c r="E2185" i="1"/>
  <c r="E2186" i="1" l="1"/>
  <c r="A2187" i="1"/>
  <c r="C2187" i="1"/>
  <c r="B2187" i="1" s="1"/>
  <c r="D2187" i="1"/>
  <c r="E2187" i="1" l="1"/>
  <c r="D2188" i="1"/>
  <c r="C2188" i="1"/>
  <c r="B2188" i="1" s="1"/>
  <c r="A2188" i="1"/>
  <c r="E2188" i="1" l="1"/>
  <c r="A2189" i="1"/>
  <c r="C2189" i="1"/>
  <c r="B2189" i="1" s="1"/>
  <c r="D2189" i="1"/>
  <c r="E2189" i="1" l="1"/>
  <c r="D2190" i="1"/>
  <c r="C2190" i="1"/>
  <c r="B2190" i="1" s="1"/>
  <c r="A2190" i="1"/>
  <c r="E2190" i="1" l="1"/>
  <c r="A2191" i="1"/>
  <c r="C2191" i="1"/>
  <c r="B2191" i="1" s="1"/>
  <c r="D2191" i="1"/>
  <c r="A2192" i="1" l="1"/>
  <c r="D2192" i="1"/>
  <c r="C2192" i="1"/>
  <c r="B2192" i="1" s="1"/>
  <c r="E2191" i="1"/>
  <c r="E2192" i="1" l="1"/>
  <c r="S6" i="9"/>
  <c r="K14" i="9" s="1"/>
  <c r="O14" i="9" l="1"/>
  <c r="K11" i="9"/>
  <c r="S14" i="9"/>
  <c r="G14" i="9"/>
  <c r="G11" i="9"/>
  <c r="S7" i="9"/>
  <c r="D4" i="20" a="1"/>
  <c r="D4" i="20" s="1"/>
  <c r="D5" i="20" a="1"/>
  <c r="D5" i="20" s="1"/>
  <c r="D6" i="20" a="1"/>
  <c r="D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I18" i="22" l="1"/>
  <c r="I16" i="22"/>
  <c r="I14" i="22"/>
  <c r="I12" i="22"/>
  <c r="I10" i="22"/>
  <c r="I19" i="22"/>
  <c r="I17" i="22"/>
  <c r="I15" i="22"/>
  <c r="I13" i="22"/>
  <c r="I11" i="22"/>
  <c r="I9" i="22"/>
  <c r="C14" i="20" a="1"/>
  <c r="C14" i="20" s="1"/>
  <c r="C12" i="20" a="1"/>
  <c r="C12" i="20" s="1"/>
  <c r="C10" i="20" a="1"/>
  <c r="C10" i="20" s="1"/>
  <c r="C8" i="20" a="1"/>
  <c r="C8" i="20" s="1"/>
  <c r="C6" i="20" a="1"/>
  <c r="C6" i="20" s="1"/>
  <c r="C4" i="20" a="1"/>
  <c r="C4" i="20" s="1"/>
  <c r="C13" i="20" a="1"/>
  <c r="C13" i="20" s="1"/>
  <c r="C11" i="20" a="1"/>
  <c r="C11" i="20" s="1"/>
  <c r="C9" i="20" a="1"/>
  <c r="C9" i="20" s="1"/>
  <c r="C7" i="20" a="1"/>
  <c r="C7" i="20" s="1"/>
  <c r="C5" i="20" a="1"/>
  <c r="C5" i="20" s="1"/>
  <c r="N9" i="22" l="1"/>
  <c r="N13" i="22"/>
  <c r="N17" i="22"/>
  <c r="N10" i="22"/>
  <c r="N14" i="22"/>
  <c r="N18" i="22"/>
  <c r="N11" i="22"/>
  <c r="N15" i="22"/>
  <c r="N19" i="22"/>
  <c r="N12" i="22"/>
  <c r="N16" i="22"/>
  <c r="J10" i="29"/>
  <c r="H12" i="22"/>
  <c r="J13" i="29"/>
  <c r="H16" i="22"/>
  <c r="J16" i="22" s="1"/>
  <c r="J17" i="29"/>
  <c r="H13" i="22"/>
  <c r="J13" i="22" s="1"/>
  <c r="J14" i="29"/>
  <c r="H17" i="22"/>
  <c r="J17" i="22" s="1"/>
  <c r="J18" i="29"/>
  <c r="H10" i="22"/>
  <c r="J10" i="22" s="1"/>
  <c r="J11" i="29"/>
  <c r="H14" i="22"/>
  <c r="J14" i="22" s="1"/>
  <c r="J15" i="29"/>
  <c r="H18" i="22"/>
  <c r="J18" i="22" s="1"/>
  <c r="J19" i="29"/>
  <c r="H11" i="22"/>
  <c r="J11" i="22" s="1"/>
  <c r="J12" i="29"/>
  <c r="H15" i="22"/>
  <c r="J15" i="22" s="1"/>
  <c r="J16" i="29"/>
  <c r="H19" i="22"/>
  <c r="J19" i="22" s="1"/>
  <c r="J20" i="29"/>
  <c r="J11" i="20"/>
  <c r="J7" i="20"/>
  <c r="J3" i="20"/>
  <c r="J12" i="20"/>
  <c r="J8" i="20"/>
  <c r="J4" i="20"/>
  <c r="J13" i="20"/>
  <c r="J9" i="20"/>
  <c r="J5" i="20"/>
  <c r="J14" i="20"/>
  <c r="J10" i="20"/>
  <c r="J6" i="20"/>
  <c r="B3" i="20"/>
  <c r="B4" i="20"/>
  <c r="B5" i="20"/>
  <c r="B6" i="20"/>
  <c r="H9" i="22"/>
  <c r="J9" i="22" s="1"/>
  <c r="F4" i="20" a="1"/>
  <c r="F4" i="20" s="1"/>
  <c r="H29" i="22" s="1"/>
  <c r="F8" i="20" a="1"/>
  <c r="F8" i="20" s="1"/>
  <c r="H33" i="22" s="1"/>
  <c r="F12" i="20" a="1"/>
  <c r="F12" i="20" s="1"/>
  <c r="H37" i="22" s="1"/>
  <c r="J12" i="22"/>
  <c r="F7" i="20" a="1"/>
  <c r="F7" i="20" s="1"/>
  <c r="H32" i="22" s="1"/>
  <c r="F11" i="20" a="1"/>
  <c r="F11" i="20" s="1"/>
  <c r="H36" i="22" s="1"/>
  <c r="F5" i="20" a="1"/>
  <c r="F5" i="20" s="1"/>
  <c r="H30" i="22" s="1"/>
  <c r="F9" i="20" a="1"/>
  <c r="F9" i="20" s="1"/>
  <c r="H34" i="22" s="1"/>
  <c r="F13" i="20" a="1"/>
  <c r="F13" i="20" s="1"/>
  <c r="H38" i="22" s="1"/>
  <c r="F6" i="20" a="1"/>
  <c r="F6" i="20" s="1"/>
  <c r="H31" i="22" s="1"/>
  <c r="F10" i="20" a="1"/>
  <c r="F10" i="20" s="1"/>
  <c r="H35" i="22" s="1"/>
  <c r="F14" i="20" a="1"/>
  <c r="F14" i="20" s="1"/>
  <c r="H39" i="22" s="1"/>
  <c r="B7" i="20"/>
  <c r="B12" i="20"/>
  <c r="B9" i="20"/>
  <c r="B14" i="20"/>
  <c r="B11" i="20"/>
  <c r="B8" i="20"/>
  <c r="B13" i="20"/>
  <c r="B10" i="20"/>
  <c r="G9" i="29" l="1"/>
  <c r="G38" i="22"/>
  <c r="G39" i="29"/>
  <c r="G19" i="29"/>
  <c r="G34" i="22"/>
  <c r="G35" i="29"/>
  <c r="G15" i="29"/>
  <c r="G35" i="22"/>
  <c r="G36" i="29"/>
  <c r="G16" i="29"/>
  <c r="G34" i="29"/>
  <c r="G14" i="29"/>
  <c r="G39" i="22"/>
  <c r="G40" i="29"/>
  <c r="G20" i="29"/>
  <c r="G37" i="22"/>
  <c r="G38" i="29"/>
  <c r="G18" i="29"/>
  <c r="G30" i="22"/>
  <c r="G31" i="29"/>
  <c r="G11" i="29"/>
  <c r="G28" i="22"/>
  <c r="G29" i="29"/>
  <c r="G36" i="22"/>
  <c r="G37" i="29"/>
  <c r="G17" i="29"/>
  <c r="G32" i="22"/>
  <c r="G33" i="29"/>
  <c r="G13" i="29"/>
  <c r="G31" i="22"/>
  <c r="G32" i="29"/>
  <c r="G12" i="29"/>
  <c r="G29" i="22"/>
  <c r="G30" i="29"/>
  <c r="G10" i="29"/>
  <c r="G33" i="22"/>
  <c r="G15" i="22"/>
  <c r="G10" i="20" a="1"/>
  <c r="G10" i="20" s="1"/>
  <c r="I35" i="22" s="1"/>
  <c r="J35" i="22" s="1"/>
  <c r="G10" i="22"/>
  <c r="G5" i="20" a="1"/>
  <c r="G5" i="20" s="1"/>
  <c r="I30" i="22" s="1"/>
  <c r="J30" i="22" s="1"/>
  <c r="G16" i="22"/>
  <c r="G11" i="20" a="1"/>
  <c r="G11" i="20" s="1"/>
  <c r="I36" i="22" s="1"/>
  <c r="J36" i="22" s="1"/>
  <c r="G19" i="22"/>
  <c r="G14" i="20" a="1"/>
  <c r="G14" i="20" s="1"/>
  <c r="I39" i="22" s="1"/>
  <c r="J39" i="22" s="1"/>
  <c r="G14" i="22"/>
  <c r="G9" i="20" a="1"/>
  <c r="G9" i="20" s="1"/>
  <c r="I34" i="22" s="1"/>
  <c r="J34" i="22" s="1"/>
  <c r="G9" i="22"/>
  <c r="G4" i="20" a="1"/>
  <c r="G4" i="20" s="1"/>
  <c r="I29" i="22" s="1"/>
  <c r="J29" i="22" s="1"/>
  <c r="G18" i="22"/>
  <c r="G13" i="20" a="1"/>
  <c r="G13" i="20" s="1"/>
  <c r="I38" i="22" s="1"/>
  <c r="J38" i="22" s="1"/>
  <c r="G13" i="22"/>
  <c r="G8" i="20" a="1"/>
  <c r="G8" i="20" s="1"/>
  <c r="I33" i="22" s="1"/>
  <c r="J33" i="22" s="1"/>
  <c r="G11" i="22"/>
  <c r="G6" i="20" a="1"/>
  <c r="G6" i="20" s="1"/>
  <c r="I31" i="22" s="1"/>
  <c r="J31" i="22" s="1"/>
  <c r="G17" i="22"/>
  <c r="G12" i="20" a="1"/>
  <c r="G12" i="20" s="1"/>
  <c r="I37" i="22" s="1"/>
  <c r="J37" i="22" s="1"/>
  <c r="G12" i="22"/>
  <c r="G7" i="20" a="1"/>
  <c r="G7" i="20" s="1"/>
  <c r="I32" i="22" s="1"/>
  <c r="J32" i="22" s="1"/>
  <c r="G8" i="22"/>
  <c r="G3" i="20" a="1"/>
  <c r="G3" i="20" s="1"/>
  <c r="I28" i="22" s="1"/>
  <c r="J28" i="22" s="1"/>
  <c r="J29" i="29" l="1"/>
  <c r="J30" i="29"/>
  <c r="N32" i="22"/>
  <c r="O32" i="22" s="1"/>
  <c r="J33" i="29"/>
  <c r="N37" i="22"/>
  <c r="O37" i="22" s="1"/>
  <c r="J38" i="29"/>
  <c r="N34" i="22"/>
  <c r="O34" i="22" s="1"/>
  <c r="J35" i="29"/>
  <c r="N39" i="22"/>
  <c r="O39" i="22" s="1"/>
  <c r="J40" i="29"/>
  <c r="N36" i="22"/>
  <c r="O36" i="22" s="1"/>
  <c r="J37" i="29"/>
  <c r="N31" i="22"/>
  <c r="O31" i="22" s="1"/>
  <c r="J32" i="29"/>
  <c r="N33" i="22"/>
  <c r="O33" i="22" s="1"/>
  <c r="J34" i="29"/>
  <c r="N38" i="22"/>
  <c r="O38" i="22" s="1"/>
  <c r="J39" i="29"/>
  <c r="N30" i="22"/>
  <c r="O30" i="22" s="1"/>
  <c r="J31" i="29"/>
  <c r="N35" i="22"/>
  <c r="O35" i="22" s="1"/>
  <c r="J36" i="29"/>
  <c r="N29" i="22"/>
  <c r="O29" i="22" s="1"/>
  <c r="N28" i="22"/>
  <c r="O28" i="22" s="1"/>
  <c r="L36" i="29" l="1"/>
  <c r="N36" i="29"/>
  <c r="L39" i="29"/>
  <c r="N39" i="29"/>
  <c r="L34" i="29"/>
  <c r="N34" i="29"/>
  <c r="L37" i="29"/>
  <c r="N37" i="29"/>
  <c r="L40" i="29"/>
  <c r="N40" i="29"/>
  <c r="L35" i="29"/>
  <c r="N35" i="29"/>
  <c r="L38" i="29"/>
  <c r="N38" i="29"/>
</calcChain>
</file>

<file path=xl/sharedStrings.xml><?xml version="1.0" encoding="utf-8"?>
<sst xmlns="http://schemas.openxmlformats.org/spreadsheetml/2006/main" count="3691" uniqueCount="247">
  <si>
    <t>01</t>
  </si>
  <si>
    <t>Month</t>
  </si>
  <si>
    <t>Quarter</t>
  </si>
  <si>
    <t>02</t>
  </si>
  <si>
    <t>03</t>
  </si>
  <si>
    <t>04</t>
  </si>
  <si>
    <t>Education</t>
  </si>
  <si>
    <t>Entertainment</t>
  </si>
  <si>
    <t>Household</t>
  </si>
  <si>
    <t>Holiday</t>
  </si>
  <si>
    <t>Other</t>
  </si>
  <si>
    <t>05</t>
  </si>
  <si>
    <t>06</t>
  </si>
  <si>
    <t>Misc</t>
  </si>
  <si>
    <t>01001</t>
  </si>
  <si>
    <t>Fee</t>
  </si>
  <si>
    <t>01002</t>
  </si>
  <si>
    <t>School Uniform</t>
  </si>
  <si>
    <t>01003</t>
  </si>
  <si>
    <t>Stationary</t>
  </si>
  <si>
    <t>01004</t>
  </si>
  <si>
    <t>Additional Activities</t>
  </si>
  <si>
    <t>Allowance</t>
  </si>
  <si>
    <t>Cash</t>
  </si>
  <si>
    <t>Card</t>
  </si>
  <si>
    <t>0101</t>
  </si>
  <si>
    <t>0201</t>
  </si>
  <si>
    <t>Visa</t>
  </si>
  <si>
    <t>0202</t>
  </si>
  <si>
    <t>Master</t>
  </si>
  <si>
    <t>0203</t>
  </si>
  <si>
    <t>0102</t>
  </si>
  <si>
    <t>0301</t>
  </si>
  <si>
    <t>Cheque</t>
  </si>
  <si>
    <t>0401</t>
  </si>
  <si>
    <t>Day</t>
  </si>
  <si>
    <t>Year</t>
  </si>
  <si>
    <t>Date</t>
  </si>
  <si>
    <t>Amount</t>
  </si>
  <si>
    <t>Expenses</t>
  </si>
  <si>
    <t>02001</t>
  </si>
  <si>
    <t>02003</t>
  </si>
  <si>
    <t>02002</t>
  </si>
  <si>
    <t>Movie</t>
  </si>
  <si>
    <t>03001</t>
  </si>
  <si>
    <t>Doctor Fee</t>
  </si>
  <si>
    <t>03002</t>
  </si>
  <si>
    <t>SpecialistEye Specialist</t>
  </si>
  <si>
    <t>03003</t>
  </si>
  <si>
    <t>04001</t>
  </si>
  <si>
    <t>Council Fee</t>
  </si>
  <si>
    <t>04004</t>
  </si>
  <si>
    <t>05001</t>
  </si>
  <si>
    <t>05002</t>
  </si>
  <si>
    <t>Oversea Travel</t>
  </si>
  <si>
    <t>Local Travel</t>
  </si>
  <si>
    <t>05003</t>
  </si>
  <si>
    <t>Expenses CAT</t>
  </si>
  <si>
    <t>Meal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</si>
  <si>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</si>
  <si>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</si>
  <si>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</si>
  <si>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</si>
  <si>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</si>
  <si>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</si>
  <si>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</si>
  <si>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</si>
  <si>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</si>
  <si>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</si>
  <si>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</si>
  <si>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</si>
  <si>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</si>
  <si>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</si>
  <si>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</si>
  <si>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</si>
  <si>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</si>
  <si>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</si>
  <si>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</si>
  <si>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</si>
  <si>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</si>
  <si>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</si>
  <si>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</si>
  <si>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SMonthName</t>
  </si>
  <si>
    <t>LMonthName</t>
  </si>
  <si>
    <t>LYFeb</t>
  </si>
  <si>
    <t>DateFormat1</t>
  </si>
  <si>
    <t>DateFormat2</t>
  </si>
  <si>
    <t>ExpensesCode</t>
  </si>
  <si>
    <t>ExpensesCatCode</t>
  </si>
  <si>
    <t>PaymentCatCode</t>
  </si>
  <si>
    <t>PaymentCat</t>
  </si>
  <si>
    <t>ExpensesCat</t>
  </si>
  <si>
    <t>PaymentCode</t>
  </si>
  <si>
    <t>Payment</t>
  </si>
  <si>
    <t>Payment Cat</t>
  </si>
  <si>
    <t>Book</t>
  </si>
  <si>
    <t>Rental</t>
  </si>
  <si>
    <t>Hospital Fee</t>
  </si>
  <si>
    <t>03004</t>
  </si>
  <si>
    <t>04005</t>
  </si>
  <si>
    <t>04006</t>
  </si>
  <si>
    <t>07</t>
  </si>
  <si>
    <t>0501</t>
  </si>
  <si>
    <t>07001</t>
  </si>
  <si>
    <t>06003</t>
  </si>
  <si>
    <t>06002</t>
  </si>
  <si>
    <t>06001</t>
  </si>
  <si>
    <t>0204</t>
  </si>
  <si>
    <t>0103</t>
  </si>
  <si>
    <t>0104</t>
  </si>
  <si>
    <t>AMEX</t>
  </si>
  <si>
    <t>0402</t>
  </si>
  <si>
    <t>0403</t>
  </si>
  <si>
    <t>Travel Cheque</t>
  </si>
  <si>
    <t>0105</t>
  </si>
  <si>
    <t>Unexpected</t>
  </si>
  <si>
    <t>Payment CAT</t>
  </si>
  <si>
    <t>Paid By</t>
  </si>
  <si>
    <t>Account</t>
  </si>
  <si>
    <t>Current</t>
  </si>
  <si>
    <t>Debit</t>
  </si>
  <si>
    <t>Saving</t>
  </si>
  <si>
    <t>Term</t>
  </si>
  <si>
    <t>AccountCode</t>
  </si>
  <si>
    <t>CardCode</t>
  </si>
  <si>
    <t>CashCode</t>
  </si>
  <si>
    <t>PaymentCATOther_OtherCode</t>
  </si>
  <si>
    <t>Home</t>
  </si>
  <si>
    <t>Loan</t>
  </si>
  <si>
    <t>Groceries</t>
  </si>
  <si>
    <t>Phone</t>
  </si>
  <si>
    <t>Improvement</t>
  </si>
  <si>
    <t>Maintenance</t>
  </si>
  <si>
    <t>Insurance</t>
  </si>
  <si>
    <t>Special Occasion</t>
  </si>
  <si>
    <t>Sports</t>
  </si>
  <si>
    <t>Hobbies</t>
  </si>
  <si>
    <t>Pet</t>
  </si>
  <si>
    <t>Health</t>
  </si>
  <si>
    <t>Health Insurance</t>
  </si>
  <si>
    <t>03005</t>
  </si>
  <si>
    <t>Electricity</t>
  </si>
  <si>
    <t>Gas/Oil</t>
  </si>
  <si>
    <t>Water</t>
  </si>
  <si>
    <t>04002</t>
  </si>
  <si>
    <t>04003</t>
  </si>
  <si>
    <t>04007</t>
  </si>
  <si>
    <t>05004</t>
  </si>
  <si>
    <t>05005</t>
  </si>
  <si>
    <t>Income :</t>
  </si>
  <si>
    <t>Total Expenses :</t>
  </si>
  <si>
    <t>Balances :</t>
  </si>
  <si>
    <t>Daily</t>
  </si>
  <si>
    <t>08</t>
  </si>
  <si>
    <t>Food</t>
  </si>
  <si>
    <t>Transportation</t>
  </si>
  <si>
    <t>03006</t>
  </si>
  <si>
    <t>03007</t>
  </si>
  <si>
    <t>06004</t>
  </si>
  <si>
    <t>06005</t>
  </si>
  <si>
    <t>06006</t>
  </si>
  <si>
    <t>06007</t>
  </si>
  <si>
    <t>07002</t>
  </si>
  <si>
    <t>07003</t>
  </si>
  <si>
    <t>08001</t>
  </si>
  <si>
    <t>09</t>
  </si>
  <si>
    <t>Car</t>
  </si>
  <si>
    <t>Petrol</t>
  </si>
  <si>
    <t>07004</t>
  </si>
  <si>
    <t>07005</t>
  </si>
  <si>
    <t>07006</t>
  </si>
  <si>
    <t>08002</t>
  </si>
  <si>
    <t>08003</t>
  </si>
  <si>
    <t>09001</t>
  </si>
  <si>
    <t>Monthly Personal Expenses</t>
  </si>
  <si>
    <t>Accu Sum</t>
  </si>
  <si>
    <t>WkDay</t>
  </si>
  <si>
    <t>Week#</t>
  </si>
  <si>
    <t>No</t>
  </si>
  <si>
    <t>Monday</t>
  </si>
  <si>
    <t>Tuesday</t>
  </si>
  <si>
    <t>Wednesday</t>
  </si>
  <si>
    <t>Thursday</t>
  </si>
  <si>
    <t>Friday</t>
  </si>
  <si>
    <t>Saturday</t>
  </si>
  <si>
    <t>Sunday</t>
  </si>
  <si>
    <t>Note</t>
  </si>
  <si>
    <t xml:space="preserve"> </t>
  </si>
  <si>
    <t>B'Day Present</t>
  </si>
  <si>
    <t>Monthly Ticket</t>
  </si>
  <si>
    <t>06008</t>
  </si>
  <si>
    <t>Model</t>
  </si>
  <si>
    <t>Status</t>
  </si>
  <si>
    <t>Amount :</t>
  </si>
  <si>
    <t>Category :</t>
  </si>
  <si>
    <t>Status :</t>
  </si>
  <si>
    <t>visa</t>
  </si>
  <si>
    <t>Payment Summary</t>
  </si>
  <si>
    <t>Payment Type :</t>
  </si>
  <si>
    <t>%Of Total Spending :</t>
  </si>
  <si>
    <t>17/2/209</t>
  </si>
  <si>
    <t>Oversea</t>
  </si>
  <si>
    <t>Accu Sum (Year)</t>
  </si>
  <si>
    <t>Local</t>
  </si>
  <si>
    <t>No.</t>
  </si>
  <si>
    <t>2 Years Up-To-Previous Month Spending Trend</t>
  </si>
  <si>
    <t>%Spending</t>
  </si>
  <si>
    <t>All Expenses</t>
  </si>
  <si>
    <t>Income</t>
  </si>
  <si>
    <t>N</t>
  </si>
  <si>
    <t>Month Comparison</t>
  </si>
  <si>
    <t>1/5/2010</t>
  </si>
  <si>
    <t>2/5/2010</t>
  </si>
  <si>
    <t>3/5/2010</t>
  </si>
  <si>
    <t>4/5/2010</t>
  </si>
  <si>
    <t>5/5/2010</t>
  </si>
  <si>
    <t>6/5/2010</t>
  </si>
  <si>
    <t>8/5/2010</t>
  </si>
  <si>
    <t>9/5/2010</t>
  </si>
  <si>
    <t>10/5/2010</t>
  </si>
  <si>
    <t>11/5/2010</t>
  </si>
  <si>
    <t>12/5/2010</t>
  </si>
  <si>
    <t>13/5/2010</t>
  </si>
  <si>
    <t>14/5/2010</t>
  </si>
  <si>
    <t>16/5/2010</t>
  </si>
  <si>
    <t>17/5/2010</t>
  </si>
  <si>
    <t>18/5/2010</t>
  </si>
  <si>
    <t>19/5/2010</t>
  </si>
  <si>
    <t>20/5/2010</t>
  </si>
  <si>
    <t>21/5/2010</t>
  </si>
  <si>
    <t>22/5/2010</t>
  </si>
  <si>
    <t>23/5/2010</t>
  </si>
  <si>
    <t>24/5/2010</t>
  </si>
  <si>
    <t>25/5/2010</t>
  </si>
  <si>
    <t>26/5/2010</t>
  </si>
  <si>
    <t>27/5/2010</t>
  </si>
  <si>
    <t>28/5/2010</t>
  </si>
  <si>
    <t>29/5/2010</t>
  </si>
  <si>
    <t>31/5/2010</t>
  </si>
  <si>
    <t>:</t>
  </si>
  <si>
    <t>Expenses Summary</t>
  </si>
  <si>
    <t>All Expenses Avg.</t>
  </si>
  <si>
    <t>%Avg. Spending</t>
  </si>
  <si>
    <t xml:space="preserve">Average Spending Trend - 2 Years Up-To-Previous Month </t>
  </si>
  <si>
    <t>Category</t>
  </si>
  <si>
    <t>Vs. All Expenses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</si>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</sst>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C09]d\ mmmm\ yyyy;@"/>
    <numFmt numFmtId="165" formatCode="d/m/yyyy"/>
    <numFmt numFmtId="166" formatCode="&quot;$&quot;\ 0.00"/>
    <numFmt numFmtId="167" formatCode="&quot;$&quot;\ 0"/>
    <numFmt numFmtId="168" formatCode="&quot;$&quot;\ #,##0"/>
    <numFmt numFmtId="169" formatCode="0.0%"/>
    <numFmt numFmtId="170" formatCode="[Red]&quot;▲ &quot;0%;[Blue]&quot;▼ &quot;0%;0%;"/>
  </numFmts>
  <fonts count="4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3" tint="-0.499984740745262"/>
      <name val="Arial"/>
      <family val="2"/>
    </font>
    <font>
      <sz val="8"/>
      <color theme="1" tint="4.9989318521683403E-2"/>
      <name val="Arial"/>
      <family val="2"/>
    </font>
    <font>
      <b/>
      <sz val="8"/>
      <color theme="6" tint="-0.499984740745262"/>
      <name val="Arial"/>
      <family val="2"/>
    </font>
    <font>
      <sz val="8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8"/>
      <color theme="6" tint="-0.499984740745262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theme="7" tint="-0.499984740745262"/>
      <name val="Arial"/>
      <family val="2"/>
    </font>
    <font>
      <b/>
      <sz val="10"/>
      <color theme="1" tint="4.9989318521683403E-2"/>
      <name val="Arial"/>
      <family val="2"/>
    </font>
    <font>
      <sz val="10"/>
      <color theme="1" tint="4.9989318521683403E-2"/>
      <name val="Arial"/>
      <family val="2"/>
    </font>
    <font>
      <b/>
      <sz val="10"/>
      <color theme="3" tint="-0.499984740745262"/>
      <name val="Arial"/>
      <family val="2"/>
    </font>
    <font>
      <sz val="10"/>
      <color theme="3" tint="-0.499984740745262"/>
      <name val="Arial"/>
      <family val="2"/>
    </font>
    <font>
      <b/>
      <sz val="8"/>
      <color theme="9" tint="0.39997558519241921"/>
      <name val="Script"/>
      <family val="4"/>
      <charset val="255"/>
    </font>
    <font>
      <b/>
      <sz val="8"/>
      <color theme="7" tint="0.79998168889431442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3" tint="-0.249977111117893"/>
      <name val="Script"/>
      <family val="4"/>
      <charset val="255"/>
    </font>
    <font>
      <b/>
      <sz val="11"/>
      <color theme="4" tint="0.79998168889431442"/>
      <name val="Calibri"/>
      <family val="2"/>
      <scheme val="minor"/>
    </font>
    <font>
      <b/>
      <sz val="10"/>
      <color theme="4" tint="0.79998168889431442"/>
      <name val="Arial"/>
      <family val="2"/>
    </font>
    <font>
      <b/>
      <sz val="11"/>
      <color theme="4" tint="0.79998168889431442"/>
      <name val="Arial"/>
      <family val="2"/>
    </font>
    <font>
      <sz val="11"/>
      <color theme="1"/>
      <name val="Arial"/>
      <family val="2"/>
    </font>
    <font>
      <b/>
      <sz val="9"/>
      <color theme="3" tint="-0.499984740745262"/>
      <name val="Arial"/>
      <family val="2"/>
    </font>
    <font>
      <b/>
      <sz val="8"/>
      <color theme="4" tint="0.79998168889431442"/>
      <name val="Arial"/>
      <family val="2"/>
    </font>
    <font>
      <sz val="8"/>
      <color theme="3" tint="-0.499984740745262"/>
      <name val="Arial"/>
      <family val="2"/>
    </font>
    <font>
      <sz val="11"/>
      <color theme="4" tint="0.79998168889431442"/>
      <name val="Calibri"/>
      <family val="2"/>
      <scheme val="minor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8"/>
      <color theme="2" tint="-9.9978637043366805E-2"/>
      <name val="Arial"/>
      <family val="2"/>
    </font>
    <font>
      <b/>
      <sz val="8"/>
      <color theme="2" tint="-0.89999084444715716"/>
      <name val="Arial"/>
      <family val="2"/>
    </font>
    <font>
      <b/>
      <sz val="9"/>
      <color theme="4" tint="0.79998168889431442"/>
      <name val="Arial"/>
      <family val="2"/>
    </font>
    <font>
      <sz val="10"/>
      <color rgb="FFFF0000"/>
      <name val="Calibri"/>
      <family val="2"/>
      <scheme val="minor"/>
    </font>
    <font>
      <sz val="8"/>
      <color theme="2" tint="-0.89999084444715716"/>
      <name val="Arial"/>
      <family val="2"/>
    </font>
    <font>
      <sz val="10"/>
      <color theme="2" tint="-0.89999084444715716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8"/>
      <color theme="1" tint="4.9989318521683403E-2"/>
      <name val="Arial"/>
      <family val="2"/>
    </font>
    <font>
      <sz val="9"/>
      <color theme="1"/>
      <name val="Arial"/>
      <family val="2"/>
    </font>
    <font>
      <sz val="9"/>
      <color theme="1" tint="4.9989318521683403E-2"/>
      <name val="Arial"/>
      <family val="2"/>
    </font>
    <font>
      <sz val="9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3F7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</fills>
  <borders count="92">
    <border>
      <left/>
      <right/>
      <top/>
      <bottom/>
      <diagonal/>
    </border>
    <border>
      <left/>
      <right/>
      <top style="thin">
        <color theme="3" tint="0.39988402966399123"/>
      </top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3" tint="0.39991454817346722"/>
      </top>
      <bottom style="double">
        <color theme="3" tint="0.39991454817346722"/>
      </bottom>
      <diagonal/>
    </border>
    <border>
      <left style="thin">
        <color theme="3" tint="0.79998168889431442"/>
      </left>
      <right/>
      <top style="thin">
        <color theme="3" tint="0.79998168889431442"/>
      </top>
      <bottom/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theme="3" tint="0.79998168889431442"/>
      </left>
      <right/>
      <top style="thin">
        <color theme="3" tint="0.39988402966399123"/>
      </top>
      <bottom/>
      <diagonal/>
    </border>
    <border>
      <left style="thin">
        <color theme="3" tint="0.79998168889431442"/>
      </left>
      <right/>
      <top/>
      <bottom style="thin">
        <color theme="3" tint="0.79998168889431442"/>
      </bottom>
      <diagonal/>
    </border>
    <border>
      <left/>
      <right/>
      <top/>
      <bottom style="thin">
        <color theme="3" tint="0.79998168889431442"/>
      </bottom>
      <diagonal/>
    </border>
    <border>
      <left/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7" tint="0.39991454817346722"/>
      </left>
      <right/>
      <top style="thin">
        <color theme="7" tint="0.39991454817346722"/>
      </top>
      <bottom style="thin">
        <color theme="7" tint="0.39991454817346722"/>
      </bottom>
      <diagonal/>
    </border>
    <border>
      <left/>
      <right/>
      <top style="thin">
        <color theme="7" tint="0.39991454817346722"/>
      </top>
      <bottom style="thin">
        <color theme="7" tint="0.39991454817346722"/>
      </bottom>
      <diagonal/>
    </border>
    <border>
      <left/>
      <right style="thin">
        <color theme="7" tint="0.39991454817346722"/>
      </right>
      <top style="thin">
        <color theme="7" tint="0.39991454817346722"/>
      </top>
      <bottom style="thin">
        <color theme="7" tint="0.39991454817346722"/>
      </bottom>
      <diagonal/>
    </border>
    <border>
      <left style="thin">
        <color theme="7" tint="0.39991454817346722"/>
      </left>
      <right/>
      <top/>
      <bottom/>
      <diagonal/>
    </border>
    <border>
      <left/>
      <right style="thin">
        <color theme="7" tint="0.39991454817346722"/>
      </right>
      <top/>
      <bottom/>
      <diagonal/>
    </border>
    <border>
      <left style="thin">
        <color rgb="FF4685D2"/>
      </left>
      <right/>
      <top style="thin">
        <color rgb="FF4685D2"/>
      </top>
      <bottom style="thin">
        <color rgb="FF4685D2"/>
      </bottom>
      <diagonal/>
    </border>
    <border>
      <left/>
      <right/>
      <top style="thin">
        <color rgb="FF4685D2"/>
      </top>
      <bottom style="thin">
        <color rgb="FF4685D2"/>
      </bottom>
      <diagonal/>
    </border>
    <border>
      <left/>
      <right style="thin">
        <color rgb="FF4685D2"/>
      </right>
      <top style="thin">
        <color rgb="FF4685D2"/>
      </top>
      <bottom style="thin">
        <color rgb="FF4685D2"/>
      </bottom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 style="thin">
        <color theme="4" tint="0.59996337778862885"/>
      </left>
      <right/>
      <top/>
      <bottom style="thin">
        <color theme="4" tint="0.59996337778862885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/>
      <bottom style="thin">
        <color theme="3" tint="0.59996337778862885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3" tint="0.59996337778862885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3" tint="0.59996337778862885"/>
      </bottom>
      <diagonal/>
    </border>
    <border>
      <left style="thin">
        <color theme="4" tint="0.79998168889431442"/>
      </left>
      <right/>
      <top style="thin">
        <color theme="3" tint="0.59996337778862885"/>
      </top>
      <bottom/>
      <diagonal/>
    </border>
    <border>
      <left style="thin">
        <color theme="4" tint="0.79998168889431442"/>
      </left>
      <right/>
      <top/>
      <bottom style="thin">
        <color theme="3" tint="0.59996337778862885"/>
      </bottom>
      <diagonal/>
    </border>
    <border>
      <left/>
      <right/>
      <top style="thin">
        <color theme="3" tint="0.59996337778862885"/>
      </top>
      <bottom/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/>
      <right/>
      <top/>
      <bottom style="thin">
        <color theme="3" tint="0.79989013336588644"/>
      </bottom>
      <diagonal/>
    </border>
    <border>
      <left style="thin">
        <color theme="3" tint="0.79989013336588644"/>
      </left>
      <right style="thin">
        <color theme="3" tint="0.79992065187536243"/>
      </right>
      <top style="thin">
        <color theme="3" tint="0.79989013336588644"/>
      </top>
      <bottom/>
      <diagonal/>
    </border>
    <border>
      <left style="thin">
        <color theme="3" tint="0.79992065187536243"/>
      </left>
      <right style="thin">
        <color theme="3" tint="0.79992065187536243"/>
      </right>
      <top style="thin">
        <color theme="3" tint="0.79989013336588644"/>
      </top>
      <bottom/>
      <diagonal/>
    </border>
    <border>
      <left style="thin">
        <color theme="3" tint="0.79989013336588644"/>
      </left>
      <right style="thin">
        <color theme="3" tint="0.79992065187536243"/>
      </right>
      <top/>
      <bottom style="thin">
        <color theme="3" tint="0.79989013336588644"/>
      </bottom>
      <diagonal/>
    </border>
    <border>
      <left style="thin">
        <color theme="3" tint="0.79992065187536243"/>
      </left>
      <right style="thin">
        <color theme="3" tint="0.79992065187536243"/>
      </right>
      <top/>
      <bottom style="thin">
        <color theme="3" tint="0.79989013336588644"/>
      </bottom>
      <diagonal/>
    </border>
    <border>
      <left/>
      <right/>
      <top style="thin">
        <color theme="3" tint="0.79995117038483843"/>
      </top>
      <bottom style="thin">
        <color theme="3" tint="0.79989013336588644"/>
      </bottom>
      <diagonal/>
    </border>
    <border>
      <left/>
      <right/>
      <top style="thin">
        <color theme="3" tint="0.79989013336588644"/>
      </top>
      <bottom/>
      <diagonal/>
    </border>
    <border>
      <left style="thin">
        <color theme="2" tint="-9.9917600024414813E-2"/>
      </left>
      <right/>
      <top style="thin">
        <color theme="2" tint="-9.9917600024414813E-2"/>
      </top>
      <bottom/>
      <diagonal/>
    </border>
    <border>
      <left/>
      <right/>
      <top style="thin">
        <color theme="2" tint="-9.9917600024414813E-2"/>
      </top>
      <bottom/>
      <diagonal/>
    </border>
    <border>
      <left/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/>
      <top/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48118533890809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 style="thin">
        <color theme="2" tint="-9.9917600024414813E-2"/>
      </bottom>
      <diagonal/>
    </border>
    <border>
      <left style="thin">
        <color theme="2" tint="-9.9917600024414813E-2"/>
      </left>
      <right/>
      <top/>
      <bottom/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48118533890809E-2"/>
      </top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/>
      <diagonal/>
    </border>
    <border>
      <left style="thin">
        <color theme="2" tint="-9.985656300546282E-2"/>
      </left>
      <right/>
      <top style="thin">
        <color theme="2" tint="-9.985656300546282E-2"/>
      </top>
      <bottom/>
      <diagonal/>
    </border>
    <border>
      <left/>
      <right/>
      <top style="thin">
        <color theme="2" tint="-9.985656300546282E-2"/>
      </top>
      <bottom/>
      <diagonal/>
    </border>
    <border>
      <left/>
      <right style="thin">
        <color theme="2" tint="-9.985656300546282E-2"/>
      </right>
      <top style="thin">
        <color theme="2" tint="-9.985656300546282E-2"/>
      </top>
      <bottom/>
      <diagonal/>
    </border>
    <border>
      <left style="thin">
        <color theme="2" tint="-9.985656300546282E-2"/>
      </left>
      <right/>
      <top/>
      <bottom/>
      <diagonal/>
    </border>
    <border>
      <left/>
      <right style="thin">
        <color theme="2" tint="-9.985656300546282E-2"/>
      </right>
      <top/>
      <bottom/>
      <diagonal/>
    </border>
    <border>
      <left style="thin">
        <color theme="2" tint="-9.985656300546282E-2"/>
      </left>
      <right/>
      <top/>
      <bottom style="thin">
        <color theme="2" tint="-9.985656300546282E-2"/>
      </bottom>
      <diagonal/>
    </border>
    <border>
      <left/>
      <right/>
      <top/>
      <bottom style="thin">
        <color theme="2" tint="-9.985656300546282E-2"/>
      </bottom>
      <diagonal/>
    </border>
    <border>
      <left/>
      <right style="thin">
        <color theme="2" tint="-9.985656300546282E-2"/>
      </right>
      <top/>
      <bottom style="thin">
        <color theme="2" tint="-9.985656300546282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thin">
        <color theme="2" tint="-9.9917600024414813E-2"/>
      </bottom>
      <diagonal/>
    </border>
    <border>
      <left style="thin">
        <color theme="3" tint="0.79985961485641044"/>
      </left>
      <right/>
      <top/>
      <bottom/>
      <diagonal/>
    </border>
    <border>
      <left style="thin">
        <color theme="3" tint="0.79985961485641044"/>
      </left>
      <right style="thin">
        <color theme="3" tint="0.79982909634693444"/>
      </right>
      <top style="thin">
        <color theme="3" tint="0.79985961485641044"/>
      </top>
      <bottom/>
      <diagonal/>
    </border>
    <border>
      <left style="thin">
        <color theme="3" tint="0.79982909634693444"/>
      </left>
      <right style="thin">
        <color theme="3" tint="0.79982909634693444"/>
      </right>
      <top style="thin">
        <color theme="3" tint="0.79985961485641044"/>
      </top>
      <bottom style="thin">
        <color theme="3" tint="0.79995117038483843"/>
      </bottom>
      <diagonal/>
    </border>
    <border>
      <left style="thin">
        <color theme="3" tint="0.79985961485641044"/>
      </left>
      <right/>
      <top style="thin">
        <color theme="3" tint="0.79992065187536243"/>
      </top>
      <bottom style="thin">
        <color theme="3" tint="0.79992065187536243"/>
      </bottom>
      <diagonal/>
    </border>
    <border>
      <left style="thin">
        <color theme="3" tint="0.79982909634693444"/>
      </left>
      <right/>
      <top style="thin">
        <color theme="3" tint="0.79985961485641044"/>
      </top>
      <bottom style="thin">
        <color theme="3" tint="0.79995117038483843"/>
      </bottom>
      <diagonal/>
    </border>
    <border>
      <left style="thin">
        <color theme="3" tint="0.79992065187536243"/>
      </left>
      <right/>
      <top style="thin">
        <color theme="3" tint="0.79989013336588644"/>
      </top>
      <bottom/>
      <diagonal/>
    </border>
    <border>
      <left style="thin">
        <color theme="3" tint="0.79992065187536243"/>
      </left>
      <right/>
      <top/>
      <bottom style="thin">
        <color theme="3" tint="0.79989013336588644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/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theme="3" tint="0.79982909634693444"/>
      </right>
      <top style="thin">
        <color theme="3" tint="0.79985961485641044"/>
      </top>
      <bottom/>
      <diagonal/>
    </border>
    <border>
      <left/>
      <right/>
      <top style="thin">
        <color theme="3" tint="0.79992065187536243"/>
      </top>
      <bottom style="thin">
        <color theme="3" tint="0.79992065187536243"/>
      </bottom>
      <diagonal/>
    </border>
    <border>
      <left/>
      <right style="thin">
        <color auto="1"/>
      </right>
      <top/>
      <bottom/>
      <diagonal/>
    </border>
    <border>
      <left style="thin">
        <color theme="2" tint="-9.9795525986510814E-2"/>
      </left>
      <right/>
      <top style="thin">
        <color theme="2" tint="-9.9795525986510814E-2"/>
      </top>
      <bottom/>
      <diagonal/>
    </border>
    <border>
      <left/>
      <right/>
      <top style="thin">
        <color theme="2" tint="-9.9795525986510814E-2"/>
      </top>
      <bottom/>
      <diagonal/>
    </border>
    <border>
      <left/>
      <right style="thin">
        <color theme="2" tint="-9.9795525986510814E-2"/>
      </right>
      <top style="thin">
        <color theme="2" tint="-9.9795525986510814E-2"/>
      </top>
      <bottom/>
      <diagonal/>
    </border>
    <border>
      <left style="thin">
        <color theme="2" tint="-9.9795525986510814E-2"/>
      </left>
      <right/>
      <top/>
      <bottom/>
      <diagonal/>
    </border>
    <border>
      <left/>
      <right style="thin">
        <color theme="2" tint="-9.9795525986510814E-2"/>
      </right>
      <top/>
      <bottom/>
      <diagonal/>
    </border>
    <border>
      <left style="thin">
        <color theme="2" tint="-9.9795525986510814E-2"/>
      </left>
      <right/>
      <top/>
      <bottom style="thin">
        <color theme="2" tint="-9.9795525986510814E-2"/>
      </bottom>
      <diagonal/>
    </border>
    <border>
      <left/>
      <right/>
      <top/>
      <bottom style="thin">
        <color theme="2" tint="-9.9795525986510814E-2"/>
      </bottom>
      <diagonal/>
    </border>
    <border>
      <left/>
      <right style="thin">
        <color theme="2" tint="-9.9795525986510814E-2"/>
      </right>
      <top/>
      <bottom style="thin">
        <color theme="2" tint="-9.9795525986510814E-2"/>
      </bottom>
      <diagonal/>
    </border>
    <border>
      <left style="thin">
        <color theme="4" tint="0.79998168889431442"/>
      </left>
      <right style="thin">
        <color theme="3" tint="0.59996337778862885"/>
      </right>
      <top style="thin">
        <color theme="3" tint="0.59996337778862885"/>
      </top>
      <bottom/>
      <diagonal/>
    </border>
    <border>
      <left style="thin">
        <color theme="4" tint="0.79998168889431442"/>
      </left>
      <right style="thin">
        <color theme="3" tint="0.59996337778862885"/>
      </right>
      <top/>
      <bottom style="thin">
        <color theme="3" tint="0.59996337778862885"/>
      </bottom>
      <diagonal/>
    </border>
  </borders>
  <cellStyleXfs count="1">
    <xf numFmtId="0" fontId="0" fillId="0" borderId="0"/>
  </cellStyleXfs>
  <cellXfs count="42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/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/>
    <xf numFmtId="0" fontId="3" fillId="0" borderId="0" xfId="0" applyFont="1" applyBorder="1"/>
    <xf numFmtId="14" fontId="2" fillId="0" borderId="0" xfId="0" applyNumberFormat="1" applyFont="1" applyBorder="1" applyAlignment="1">
      <alignment horizontal="left"/>
    </xf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6" fillId="3" borderId="0" xfId="0" applyFont="1" applyFill="1" applyAlignment="1">
      <alignment horizontal="left"/>
    </xf>
    <xf numFmtId="0" fontId="3" fillId="0" borderId="0" xfId="0" applyFont="1"/>
    <xf numFmtId="0" fontId="6" fillId="3" borderId="0" xfId="0" applyFont="1" applyFill="1"/>
    <xf numFmtId="164" fontId="2" fillId="0" borderId="0" xfId="0" applyNumberFormat="1" applyFont="1" applyAlignment="1">
      <alignment horizontal="left"/>
    </xf>
    <xf numFmtId="165" fontId="2" fillId="0" borderId="0" xfId="0" applyNumberFormat="1" applyFont="1"/>
    <xf numFmtId="0" fontId="6" fillId="3" borderId="0" xfId="0" applyNumberFormat="1" applyFont="1" applyFill="1" applyAlignment="1">
      <alignment horizontal="left"/>
    </xf>
    <xf numFmtId="164" fontId="6" fillId="3" borderId="0" xfId="0" applyNumberFormat="1" applyFont="1" applyFill="1" applyAlignment="1">
      <alignment horizontal="left"/>
    </xf>
    <xf numFmtId="49" fontId="6" fillId="3" borderId="0" xfId="0" applyNumberFormat="1" applyFont="1" applyFill="1"/>
    <xf numFmtId="49" fontId="2" fillId="0" borderId="0" xfId="0" applyNumberFormat="1" applyFont="1"/>
    <xf numFmtId="0" fontId="6" fillId="3" borderId="0" xfId="0" applyNumberFormat="1" applyFont="1" applyFill="1"/>
    <xf numFmtId="0" fontId="3" fillId="0" borderId="0" xfId="0" applyNumberFormat="1" applyFont="1"/>
    <xf numFmtId="0" fontId="7" fillId="0" borderId="0" xfId="0" applyFont="1"/>
    <xf numFmtId="0" fontId="5" fillId="0" borderId="0" xfId="0" applyFont="1"/>
    <xf numFmtId="49" fontId="3" fillId="0" borderId="0" xfId="0" applyNumberFormat="1" applyFont="1"/>
    <xf numFmtId="0" fontId="4" fillId="0" borderId="0" xfId="0" applyFont="1" applyFill="1" applyBorder="1"/>
    <xf numFmtId="49" fontId="5" fillId="0" borderId="0" xfId="0" applyNumberFormat="1" applyFont="1"/>
    <xf numFmtId="0" fontId="6" fillId="0" borderId="0" xfId="0" applyNumberFormat="1" applyFont="1"/>
    <xf numFmtId="0" fontId="6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Fill="1"/>
    <xf numFmtId="49" fontId="11" fillId="0" borderId="0" xfId="0" applyNumberFormat="1" applyFont="1" applyFill="1"/>
    <xf numFmtId="0" fontId="5" fillId="0" borderId="0" xfId="0" applyFont="1" applyFill="1"/>
    <xf numFmtId="49" fontId="5" fillId="0" borderId="0" xfId="0" applyNumberFormat="1" applyFont="1" applyFill="1"/>
    <xf numFmtId="0" fontId="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2" fillId="0" borderId="0" xfId="0" applyFont="1" applyFill="1" applyBorder="1"/>
    <xf numFmtId="0" fontId="9" fillId="0" borderId="0" xfId="0" applyNumberFormat="1" applyFont="1" applyFill="1" applyBorder="1" applyAlignment="1">
      <alignment horizontal="right" vertical="center"/>
    </xf>
    <xf numFmtId="168" fontId="2" fillId="0" borderId="0" xfId="0" applyNumberFormat="1" applyFont="1" applyFill="1" applyBorder="1" applyAlignment="1">
      <alignment horizontal="left"/>
    </xf>
    <xf numFmtId="168" fontId="3" fillId="0" borderId="0" xfId="0" applyNumberFormat="1" applyFont="1" applyFill="1" applyBorder="1" applyAlignment="1">
      <alignment horizontal="left"/>
    </xf>
    <xf numFmtId="167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4" xfId="0" applyFont="1" applyBorder="1"/>
    <xf numFmtId="0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NumberFormat="1" applyFont="1" applyBorder="1"/>
    <xf numFmtId="0" fontId="2" fillId="0" borderId="5" xfId="0" applyFont="1" applyBorder="1"/>
    <xf numFmtId="0" fontId="2" fillId="0" borderId="6" xfId="0" applyFont="1" applyFill="1" applyBorder="1"/>
    <xf numFmtId="0" fontId="8" fillId="0" borderId="7" xfId="0" applyFont="1" applyBorder="1" applyAlignment="1">
      <alignment vertical="center"/>
    </xf>
    <xf numFmtId="0" fontId="9" fillId="0" borderId="8" xfId="0" applyNumberFormat="1" applyFont="1" applyFill="1" applyBorder="1" applyAlignment="1">
      <alignment horizontal="right" vertical="center"/>
    </xf>
    <xf numFmtId="0" fontId="7" fillId="0" borderId="7" xfId="0" applyFont="1" applyBorder="1"/>
    <xf numFmtId="0" fontId="2" fillId="0" borderId="8" xfId="0" applyFont="1" applyFill="1" applyBorder="1"/>
    <xf numFmtId="168" fontId="2" fillId="0" borderId="8" xfId="0" applyNumberFormat="1" applyFont="1" applyFill="1" applyBorder="1" applyAlignment="1">
      <alignment horizontal="left"/>
    </xf>
    <xf numFmtId="168" fontId="3" fillId="0" borderId="8" xfId="0" applyNumberFormat="1" applyFont="1" applyFill="1" applyBorder="1" applyAlignment="1">
      <alignment horizontal="left"/>
    </xf>
    <xf numFmtId="167" fontId="2" fillId="0" borderId="8" xfId="0" applyNumberFormat="1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7" fillId="0" borderId="9" xfId="0" applyFont="1" applyBorder="1"/>
    <xf numFmtId="0" fontId="2" fillId="0" borderId="8" xfId="0" applyFont="1" applyFill="1" applyBorder="1" applyAlignment="1">
      <alignment horizontal="center"/>
    </xf>
    <xf numFmtId="0" fontId="7" fillId="0" borderId="10" xfId="0" applyFont="1" applyBorder="1"/>
    <xf numFmtId="0" fontId="2" fillId="0" borderId="11" xfId="0" applyNumberFormat="1" applyFont="1" applyBorder="1" applyAlignment="1">
      <alignment horizontal="left"/>
    </xf>
    <xf numFmtId="0" fontId="2" fillId="0" borderId="11" xfId="0" applyNumberFormat="1" applyFont="1" applyBorder="1"/>
    <xf numFmtId="0" fontId="2" fillId="0" borderId="11" xfId="0" applyFont="1" applyBorder="1"/>
    <xf numFmtId="0" fontId="2" fillId="0" borderId="11" xfId="0" applyFont="1" applyBorder="1" applyAlignment="1">
      <alignment horizontal="left"/>
    </xf>
    <xf numFmtId="0" fontId="2" fillId="0" borderId="12" xfId="0" applyFont="1" applyFill="1" applyBorder="1"/>
    <xf numFmtId="0" fontId="4" fillId="4" borderId="13" xfId="0" applyNumberFormat="1" applyFont="1" applyFill="1" applyBorder="1" applyAlignment="1">
      <alignment horizontal="left"/>
    </xf>
    <xf numFmtId="0" fontId="4" fillId="2" borderId="13" xfId="0" applyNumberFormat="1" applyFont="1" applyFill="1" applyBorder="1"/>
    <xf numFmtId="0" fontId="4" fillId="2" borderId="13" xfId="0" applyFont="1" applyFill="1" applyBorder="1"/>
    <xf numFmtId="0" fontId="4" fillId="2" borderId="13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8" fontId="3" fillId="0" borderId="3" xfId="0" applyNumberFormat="1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7" fontId="2" fillId="0" borderId="8" xfId="0" applyNumberFormat="1" applyFont="1" applyFill="1" applyBorder="1" applyAlignment="1">
      <alignment horizontal="center" vertical="center"/>
    </xf>
    <xf numFmtId="167" fontId="2" fillId="0" borderId="0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5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4" fillId="2" borderId="13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169" fontId="13" fillId="6" borderId="14" xfId="0" applyNumberFormat="1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left" vertical="center"/>
    </xf>
    <xf numFmtId="170" fontId="2" fillId="6" borderId="15" xfId="0" applyNumberFormat="1" applyFont="1" applyFill="1" applyBorder="1" applyAlignment="1">
      <alignment horizontal="left" vertical="center"/>
    </xf>
    <xf numFmtId="0" fontId="2" fillId="6" borderId="15" xfId="0" applyNumberFormat="1" applyFont="1" applyFill="1" applyBorder="1" applyAlignment="1">
      <alignment horizontal="left" vertical="center"/>
    </xf>
    <xf numFmtId="169" fontId="13" fillId="6" borderId="15" xfId="0" applyNumberFormat="1" applyFont="1" applyFill="1" applyBorder="1" applyAlignment="1">
      <alignment horizontal="right" vertical="center"/>
    </xf>
    <xf numFmtId="170" fontId="2" fillId="6" borderId="16" xfId="0" applyNumberFormat="1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/>
    </xf>
    <xf numFmtId="0" fontId="17" fillId="0" borderId="20" xfId="0" applyNumberFormat="1" applyFont="1" applyFill="1" applyBorder="1" applyAlignment="1">
      <alignment horizontal="left" vertical="center"/>
    </xf>
    <xf numFmtId="1" fontId="16" fillId="0" borderId="20" xfId="0" applyNumberFormat="1" applyFont="1" applyFill="1" applyBorder="1" applyAlignment="1">
      <alignment horizontal="left" vertical="center"/>
    </xf>
    <xf numFmtId="0" fontId="14" fillId="0" borderId="20" xfId="0" applyNumberFormat="1" applyFont="1" applyFill="1" applyBorder="1" applyAlignment="1">
      <alignment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vertical="center"/>
    </xf>
    <xf numFmtId="0" fontId="15" fillId="0" borderId="20" xfId="0" applyFont="1" applyFill="1" applyBorder="1" applyAlignment="1">
      <alignment vertical="center"/>
    </xf>
    <xf numFmtId="0" fontId="14" fillId="0" borderId="20" xfId="0" applyNumberFormat="1" applyFont="1" applyFill="1" applyBorder="1" applyAlignment="1">
      <alignment horizontal="left" vertical="center"/>
    </xf>
    <xf numFmtId="0" fontId="2" fillId="0" borderId="5" xfId="0" applyFont="1" applyBorder="1" applyAlignment="1">
      <alignment horizontal="right"/>
    </xf>
    <xf numFmtId="1" fontId="14" fillId="0" borderId="2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20" fontId="7" fillId="0" borderId="7" xfId="0" applyNumberFormat="1" applyFont="1" applyBorder="1"/>
    <xf numFmtId="0" fontId="3" fillId="6" borderId="14" xfId="0" applyFont="1" applyFill="1" applyBorder="1" applyAlignment="1">
      <alignment horizontal="right" vertical="center"/>
    </xf>
    <xf numFmtId="0" fontId="2" fillId="6" borderId="15" xfId="0" applyFont="1" applyFill="1" applyBorder="1" applyAlignment="1">
      <alignment vertical="center"/>
    </xf>
    <xf numFmtId="9" fontId="13" fillId="6" borderId="16" xfId="0" applyNumberFormat="1" applyFont="1" applyFill="1" applyBorder="1" applyAlignment="1">
      <alignment horizontal="left" vertical="center"/>
    </xf>
    <xf numFmtId="0" fontId="2" fillId="8" borderId="17" xfId="0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left"/>
    </xf>
    <xf numFmtId="0" fontId="3" fillId="8" borderId="0" xfId="0" applyNumberFormat="1" applyFont="1" applyFill="1" applyBorder="1" applyAlignment="1">
      <alignment horizontal="left"/>
    </xf>
    <xf numFmtId="0" fontId="2" fillId="8" borderId="0" xfId="0" applyNumberFormat="1" applyFont="1" applyFill="1" applyBorder="1" applyAlignment="1">
      <alignment horizontal="left"/>
    </xf>
    <xf numFmtId="0" fontId="3" fillId="8" borderId="0" xfId="0" applyNumberFormat="1" applyFont="1" applyFill="1" applyBorder="1" applyAlignment="1">
      <alignment horizontal="center"/>
    </xf>
    <xf numFmtId="0" fontId="2" fillId="8" borderId="18" xfId="0" applyFont="1" applyFill="1" applyBorder="1"/>
    <xf numFmtId="0" fontId="13" fillId="8" borderId="17" xfId="0" applyNumberFormat="1" applyFont="1" applyFill="1" applyBorder="1" applyAlignment="1">
      <alignment horizontal="right"/>
    </xf>
    <xf numFmtId="0" fontId="2" fillId="8" borderId="0" xfId="0" applyFont="1" applyFill="1" applyBorder="1" applyAlignment="1">
      <alignment horizontal="left"/>
    </xf>
    <xf numFmtId="0" fontId="3" fillId="8" borderId="0" xfId="0" applyNumberFormat="1" applyFont="1" applyFill="1" applyBorder="1" applyAlignment="1">
      <alignment horizontal="right"/>
    </xf>
    <xf numFmtId="168" fontId="3" fillId="8" borderId="0" xfId="0" applyNumberFormat="1" applyFont="1" applyFill="1" applyBorder="1" applyAlignment="1">
      <alignment horizontal="center"/>
    </xf>
    <xf numFmtId="0" fontId="18" fillId="8" borderId="0" xfId="0" applyNumberFormat="1" applyFont="1" applyFill="1" applyBorder="1" applyAlignment="1">
      <alignment horizontal="left"/>
    </xf>
    <xf numFmtId="0" fontId="18" fillId="8" borderId="18" xfId="0" applyFont="1" applyFill="1" applyBorder="1"/>
    <xf numFmtId="165" fontId="2" fillId="8" borderId="0" xfId="0" applyNumberFormat="1" applyFont="1" applyFill="1" applyBorder="1" applyAlignment="1">
      <alignment horizontal="left"/>
    </xf>
    <xf numFmtId="0" fontId="2" fillId="8" borderId="0" xfId="0" applyNumberFormat="1" applyFont="1" applyFill="1" applyBorder="1"/>
    <xf numFmtId="0" fontId="3" fillId="8" borderId="17" xfId="0" applyFont="1" applyFill="1" applyBorder="1" applyAlignment="1">
      <alignment horizontal="right"/>
    </xf>
    <xf numFmtId="0" fontId="2" fillId="8" borderId="0" xfId="0" applyFont="1" applyFill="1" applyBorder="1"/>
    <xf numFmtId="0" fontId="3" fillId="8" borderId="18" xfId="0" applyNumberFormat="1" applyFont="1" applyFill="1" applyBorder="1" applyAlignment="1">
      <alignment horizontal="right"/>
    </xf>
    <xf numFmtId="0" fontId="2" fillId="8" borderId="18" xfId="0" applyNumberFormat="1" applyFont="1" applyFill="1" applyBorder="1" applyAlignment="1">
      <alignment horizontal="left"/>
    </xf>
    <xf numFmtId="167" fontId="2" fillId="8" borderId="18" xfId="0" applyNumberFormat="1" applyFont="1" applyFill="1" applyBorder="1" applyAlignment="1">
      <alignment horizontal="left"/>
    </xf>
    <xf numFmtId="0" fontId="2" fillId="8" borderId="17" xfId="0" applyFont="1" applyFill="1" applyBorder="1"/>
    <xf numFmtId="0" fontId="2" fillId="8" borderId="18" xfId="0" applyFont="1" applyFill="1" applyBorder="1" applyAlignment="1">
      <alignment horizontal="right"/>
    </xf>
    <xf numFmtId="0" fontId="2" fillId="7" borderId="17" xfId="0" applyFont="1" applyFill="1" applyBorder="1" applyAlignment="1">
      <alignment horizontal="left"/>
    </xf>
    <xf numFmtId="0" fontId="2" fillId="7" borderId="17" xfId="0" applyFont="1" applyFill="1" applyBorder="1" applyAlignment="1">
      <alignment horizontal="left" vertical="center"/>
    </xf>
    <xf numFmtId="167" fontId="2" fillId="8" borderId="17" xfId="0" applyNumberFormat="1" applyFont="1" applyFill="1" applyBorder="1" applyAlignment="1">
      <alignment horizontal="left"/>
    </xf>
    <xf numFmtId="0" fontId="2" fillId="8" borderId="17" xfId="0" applyFont="1" applyFill="1" applyBorder="1" applyAlignment="1">
      <alignment horizontal="left"/>
    </xf>
    <xf numFmtId="0" fontId="19" fillId="0" borderId="0" xfId="0" applyNumberFormat="1" applyFont="1" applyFill="1" applyBorder="1" applyAlignment="1">
      <alignment vertical="center"/>
    </xf>
    <xf numFmtId="0" fontId="19" fillId="0" borderId="17" xfId="0" applyNumberFormat="1" applyFont="1" applyFill="1" applyBorder="1" applyAlignment="1">
      <alignment vertical="center"/>
    </xf>
    <xf numFmtId="0" fontId="2" fillId="8" borderId="18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1" fontId="20" fillId="0" borderId="0" xfId="0" applyNumberFormat="1" applyFont="1" applyAlignment="1">
      <alignment horizontal="left"/>
    </xf>
    <xf numFmtId="0" fontId="20" fillId="0" borderId="0" xfId="0" applyFont="1"/>
    <xf numFmtId="0" fontId="21" fillId="0" borderId="0" xfId="0" applyFont="1" applyAlignment="1">
      <alignment horizontal="left"/>
    </xf>
    <xf numFmtId="1" fontId="21" fillId="0" borderId="0" xfId="0" applyNumberFormat="1" applyFont="1" applyAlignment="1">
      <alignment horizontal="left"/>
    </xf>
    <xf numFmtId="14" fontId="21" fillId="0" borderId="0" xfId="0" applyNumberFormat="1" applyFont="1" applyAlignment="1">
      <alignment horizontal="left"/>
    </xf>
    <xf numFmtId="0" fontId="21" fillId="0" borderId="0" xfId="0" applyFont="1"/>
    <xf numFmtId="20" fontId="21" fillId="0" borderId="0" xfId="0" applyNumberFormat="1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  <xf numFmtId="1" fontId="22" fillId="0" borderId="0" xfId="0" applyNumberFormat="1" applyFont="1" applyAlignment="1">
      <alignment horizontal="left"/>
    </xf>
    <xf numFmtId="14" fontId="22" fillId="0" borderId="0" xfId="0" applyNumberFormat="1" applyFont="1" applyAlignment="1">
      <alignment horizontal="left"/>
    </xf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0" fontId="23" fillId="0" borderId="0" xfId="0" applyNumberFormat="1" applyFont="1"/>
    <xf numFmtId="0" fontId="0" fillId="0" borderId="0" xfId="0" applyNumberFormat="1"/>
    <xf numFmtId="3" fontId="0" fillId="0" borderId="0" xfId="0" applyNumberFormat="1"/>
    <xf numFmtId="0" fontId="24" fillId="8" borderId="0" xfId="0" applyNumberFormat="1" applyFont="1" applyFill="1" applyBorder="1" applyAlignment="1">
      <alignment horizontal="left"/>
    </xf>
    <xf numFmtId="0" fontId="24" fillId="8" borderId="18" xfId="0" applyFont="1" applyFill="1" applyBorder="1"/>
    <xf numFmtId="3" fontId="0" fillId="0" borderId="0" xfId="0" applyNumberFormat="1" applyAlignment="1">
      <alignment horizontal="center"/>
    </xf>
    <xf numFmtId="0" fontId="25" fillId="9" borderId="0" xfId="0" applyFont="1" applyFill="1" applyAlignment="1"/>
    <xf numFmtId="0" fontId="23" fillId="0" borderId="0" xfId="0" applyNumberFormat="1" applyFont="1" applyAlignment="1">
      <alignment horizontal="center"/>
    </xf>
    <xf numFmtId="0" fontId="25" fillId="9" borderId="0" xfId="0" applyFont="1" applyFill="1" applyAlignment="1">
      <alignment horizontal="left"/>
    </xf>
    <xf numFmtId="168" fontId="20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33" fillId="0" borderId="0" xfId="0" applyFont="1"/>
    <xf numFmtId="0" fontId="7" fillId="0" borderId="0" xfId="0" applyFont="1" applyAlignment="1">
      <alignment horizontal="left"/>
    </xf>
    <xf numFmtId="0" fontId="33" fillId="0" borderId="0" xfId="0" applyNumberFormat="1" applyFont="1" applyFill="1" applyBorder="1"/>
    <xf numFmtId="0" fontId="7" fillId="0" borderId="0" xfId="0" applyFont="1" applyAlignment="1">
      <alignment horizontal="left" vertical="center"/>
    </xf>
    <xf numFmtId="168" fontId="38" fillId="0" borderId="0" xfId="0" applyNumberFormat="1" applyFont="1" applyAlignment="1">
      <alignment horizontal="left"/>
    </xf>
    <xf numFmtId="0" fontId="38" fillId="0" borderId="0" xfId="0" applyFont="1" applyAlignment="1">
      <alignment horizontal="left"/>
    </xf>
    <xf numFmtId="0" fontId="7" fillId="8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22" fontId="0" fillId="0" borderId="0" xfId="0" applyNumberFormat="1"/>
    <xf numFmtId="0" fontId="7" fillId="8" borderId="0" xfId="0" applyNumberFormat="1" applyFont="1" applyFill="1" applyBorder="1"/>
    <xf numFmtId="0" fontId="7" fillId="8" borderId="18" xfId="0" applyFont="1" applyFill="1" applyBorder="1" applyAlignment="1">
      <alignment horizontal="left"/>
    </xf>
    <xf numFmtId="1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33" fillId="0" borderId="0" xfId="0" applyFont="1" applyAlignment="1">
      <alignment horizontal="left"/>
    </xf>
    <xf numFmtId="1" fontId="33" fillId="0" borderId="0" xfId="0" applyNumberFormat="1" applyFont="1" applyAlignment="1">
      <alignment horizontal="left"/>
    </xf>
    <xf numFmtId="166" fontId="7" fillId="0" borderId="0" xfId="0" applyNumberFormat="1" applyFont="1"/>
    <xf numFmtId="168" fontId="7" fillId="0" borderId="0" xfId="0" applyNumberFormat="1" applyFont="1" applyAlignment="1">
      <alignment horizontal="left"/>
    </xf>
    <xf numFmtId="0" fontId="39" fillId="0" borderId="0" xfId="0" applyFont="1"/>
    <xf numFmtId="0" fontId="40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vertical="center"/>
    </xf>
    <xf numFmtId="0" fontId="16" fillId="0" borderId="21" xfId="0" applyNumberFormat="1" applyFont="1" applyFill="1" applyBorder="1" applyAlignment="1" applyProtection="1">
      <alignment horizontal="right" vertical="center"/>
      <protection locked="0"/>
    </xf>
    <xf numFmtId="0" fontId="2" fillId="0" borderId="0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Border="1" applyAlignment="1" applyProtection="1">
      <alignment horizontal="left"/>
      <protection locked="0"/>
    </xf>
    <xf numFmtId="0" fontId="2" fillId="0" borderId="0" xfId="0" applyNumberFormat="1" applyFont="1" applyBorder="1" applyAlignment="1" applyProtection="1">
      <alignment horizontal="left"/>
      <protection locked="0"/>
    </xf>
    <xf numFmtId="0" fontId="2" fillId="0" borderId="0" xfId="0" applyNumberFormat="1" applyFont="1" applyBorder="1" applyProtection="1">
      <protection locked="0"/>
    </xf>
    <xf numFmtId="0" fontId="2" fillId="0" borderId="0" xfId="0" applyFont="1" applyBorder="1" applyProtection="1">
      <protection locked="0"/>
    </xf>
    <xf numFmtId="166" fontId="2" fillId="0" borderId="0" xfId="0" applyNumberFormat="1" applyFont="1" applyBorder="1" applyAlignment="1" applyProtection="1">
      <alignment horizontal="right"/>
      <protection locked="0"/>
    </xf>
    <xf numFmtId="166" fontId="2" fillId="0" borderId="0" xfId="0" applyNumberFormat="1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11" xfId="0" applyNumberFormat="1" applyFont="1" applyBorder="1" applyAlignment="1" applyProtection="1">
      <alignment horizontal="center"/>
      <protection locked="0"/>
    </xf>
    <xf numFmtId="14" fontId="2" fillId="0" borderId="11" xfId="0" applyNumberFormat="1" applyFont="1" applyBorder="1" applyAlignment="1" applyProtection="1">
      <alignment horizontal="left"/>
      <protection locked="0"/>
    </xf>
    <xf numFmtId="0" fontId="2" fillId="0" borderId="11" xfId="0" applyNumberFormat="1" applyFont="1" applyBorder="1" applyAlignment="1" applyProtection="1">
      <alignment horizontal="left"/>
      <protection locked="0"/>
    </xf>
    <xf numFmtId="0" fontId="2" fillId="0" borderId="11" xfId="0" applyNumberFormat="1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horizontal="right"/>
      <protection locked="0"/>
    </xf>
    <xf numFmtId="0" fontId="2" fillId="0" borderId="11" xfId="0" applyFont="1" applyBorder="1" applyAlignment="1" applyProtection="1">
      <alignment horizontal="left"/>
      <protection locked="0"/>
    </xf>
    <xf numFmtId="0" fontId="2" fillId="0" borderId="0" xfId="0" applyNumberFormat="1" applyFont="1" applyAlignment="1" applyProtection="1">
      <alignment horizontal="center"/>
      <protection locked="0"/>
    </xf>
    <xf numFmtId="14" fontId="2" fillId="0" borderId="0" xfId="0" applyNumberFormat="1" applyFont="1" applyAlignment="1" applyProtection="1">
      <alignment horizontal="lef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0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left"/>
      <protection locked="0"/>
    </xf>
    <xf numFmtId="0" fontId="16" fillId="0" borderId="19" xfId="0" applyNumberFormat="1" applyFont="1" applyFill="1" applyBorder="1" applyAlignment="1" applyProtection="1">
      <alignment horizontal="center" vertical="center"/>
      <protection locked="0"/>
    </xf>
    <xf numFmtId="0" fontId="25" fillId="9" borderId="0" xfId="0" applyFont="1" applyFill="1" applyAlignment="1">
      <alignment horizontal="center" vertical="center"/>
    </xf>
    <xf numFmtId="0" fontId="2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3" fillId="0" borderId="0" xfId="0" applyFont="1"/>
    <xf numFmtId="0" fontId="43" fillId="0" borderId="0" xfId="0" applyFont="1" applyFill="1" applyBorder="1" applyAlignment="1">
      <alignment horizontal="left"/>
    </xf>
    <xf numFmtId="0" fontId="5" fillId="0" borderId="0" xfId="0" applyNumberFormat="1" applyFont="1" applyFill="1" applyBorder="1"/>
    <xf numFmtId="0" fontId="35" fillId="12" borderId="46" xfId="0" applyFont="1" applyFill="1" applyBorder="1" applyAlignment="1">
      <alignment horizontal="left"/>
    </xf>
    <xf numFmtId="49" fontId="43" fillId="0" borderId="43" xfId="0" applyNumberFormat="1" applyFont="1" applyFill="1" applyBorder="1"/>
    <xf numFmtId="0" fontId="43" fillId="0" borderId="49" xfId="0" applyFont="1" applyFill="1" applyBorder="1"/>
    <xf numFmtId="0" fontId="3" fillId="0" borderId="49" xfId="0" applyFont="1" applyBorder="1"/>
    <xf numFmtId="0" fontId="3" fillId="0" borderId="46" xfId="0" applyFont="1" applyBorder="1"/>
    <xf numFmtId="0" fontId="36" fillId="10" borderId="51" xfId="0" applyFont="1" applyFill="1" applyBorder="1" applyAlignment="1"/>
    <xf numFmtId="0" fontId="36" fillId="10" borderId="52" xfId="0" applyFont="1" applyFill="1" applyBorder="1" applyAlignment="1"/>
    <xf numFmtId="0" fontId="35" fillId="12" borderId="49" xfId="0" applyFont="1" applyFill="1" applyBorder="1" applyAlignment="1">
      <alignment horizontal="left"/>
    </xf>
    <xf numFmtId="49" fontId="43" fillId="0" borderId="53" xfId="0" applyNumberFormat="1" applyFont="1" applyFill="1" applyBorder="1"/>
    <xf numFmtId="0" fontId="5" fillId="0" borderId="54" xfId="0" applyNumberFormat="1" applyFont="1" applyFill="1" applyBorder="1"/>
    <xf numFmtId="0" fontId="5" fillId="0" borderId="55" xfId="0" applyNumberFormat="1" applyFont="1" applyFill="1" applyBorder="1"/>
    <xf numFmtId="0" fontId="43" fillId="0" borderId="56" xfId="0" applyFont="1" applyFill="1" applyBorder="1"/>
    <xf numFmtId="0" fontId="5" fillId="0" borderId="57" xfId="0" applyNumberFormat="1" applyFont="1" applyFill="1" applyBorder="1"/>
    <xf numFmtId="0" fontId="3" fillId="0" borderId="56" xfId="0" applyFont="1" applyBorder="1"/>
    <xf numFmtId="0" fontId="3" fillId="0" borderId="58" xfId="0" applyFont="1" applyBorder="1"/>
    <xf numFmtId="0" fontId="5" fillId="0" borderId="59" xfId="0" applyNumberFormat="1" applyFont="1" applyFill="1" applyBorder="1"/>
    <xf numFmtId="0" fontId="5" fillId="0" borderId="60" xfId="0" applyNumberFormat="1" applyFont="1" applyFill="1" applyBorder="1"/>
    <xf numFmtId="0" fontId="43" fillId="0" borderId="0" xfId="0" applyFont="1" applyFill="1" applyBorder="1"/>
    <xf numFmtId="49" fontId="43" fillId="0" borderId="0" xfId="0" applyNumberFormat="1" applyFont="1" applyFill="1" applyBorder="1"/>
    <xf numFmtId="0" fontId="36" fillId="10" borderId="47" xfId="0" applyFont="1" applyFill="1" applyBorder="1" applyAlignment="1">
      <alignment horizontal="right"/>
    </xf>
    <xf numFmtId="0" fontId="36" fillId="10" borderId="48" xfId="0" applyFont="1" applyFill="1" applyBorder="1" applyAlignment="1">
      <alignment horizontal="right"/>
    </xf>
    <xf numFmtId="0" fontId="5" fillId="0" borderId="44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right"/>
    </xf>
    <xf numFmtId="0" fontId="5" fillId="0" borderId="5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35" fillId="0" borderId="0" xfId="0" applyFont="1" applyFill="1" applyBorder="1" applyAlignment="1">
      <alignment horizontal="center"/>
    </xf>
    <xf numFmtId="0" fontId="36" fillId="0" borderId="0" xfId="0" applyFont="1" applyFill="1" applyBorder="1" applyAlignment="1">
      <alignment horizontal="right"/>
    </xf>
    <xf numFmtId="0" fontId="36" fillId="10" borderId="61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36" fillId="10" borderId="51" xfId="0" applyFont="1" applyFill="1" applyBorder="1" applyAlignment="1">
      <alignment horizontal="right"/>
    </xf>
    <xf numFmtId="0" fontId="36" fillId="10" borderId="52" xfId="0" applyFont="1" applyFill="1" applyBorder="1" applyAlignment="1">
      <alignment horizontal="right"/>
    </xf>
    <xf numFmtId="0" fontId="36" fillId="10" borderId="69" xfId="0" applyFont="1" applyFill="1" applyBorder="1" applyAlignment="1">
      <alignment horizontal="right"/>
    </xf>
    <xf numFmtId="0" fontId="7" fillId="0" borderId="0" xfId="0" applyFont="1" applyBorder="1"/>
    <xf numFmtId="0" fontId="43" fillId="0" borderId="0" xfId="0" applyNumberFormat="1" applyFont="1" applyFill="1" applyBorder="1"/>
    <xf numFmtId="0" fontId="43" fillId="0" borderId="70" xfId="0" applyNumberFormat="1" applyFont="1" applyFill="1" applyBorder="1"/>
    <xf numFmtId="0" fontId="5" fillId="0" borderId="71" xfId="0" applyNumberFormat="1" applyFont="1" applyFill="1" applyBorder="1" applyAlignment="1">
      <alignment horizontal="right"/>
    </xf>
    <xf numFmtId="0" fontId="5" fillId="0" borderId="72" xfId="0" applyNumberFormat="1" applyFont="1" applyFill="1" applyBorder="1" applyAlignment="1">
      <alignment horizontal="right"/>
    </xf>
    <xf numFmtId="0" fontId="43" fillId="0" borderId="73" xfId="0" applyNumberFormat="1" applyFont="1" applyFill="1" applyBorder="1"/>
    <xf numFmtId="0" fontId="5" fillId="0" borderId="74" xfId="0" applyNumberFormat="1" applyFont="1" applyFill="1" applyBorder="1" applyAlignment="1">
      <alignment horizontal="right"/>
    </xf>
    <xf numFmtId="0" fontId="43" fillId="0" borderId="75" xfId="0" applyNumberFormat="1" applyFont="1" applyFill="1" applyBorder="1"/>
    <xf numFmtId="0" fontId="5" fillId="0" borderId="76" xfId="0" applyNumberFormat="1" applyFont="1" applyFill="1" applyBorder="1" applyAlignment="1">
      <alignment horizontal="right"/>
    </xf>
    <xf numFmtId="0" fontId="5" fillId="0" borderId="77" xfId="0" applyNumberFormat="1" applyFont="1" applyFill="1" applyBorder="1" applyAlignment="1">
      <alignment horizontal="right"/>
    </xf>
    <xf numFmtId="0" fontId="5" fillId="0" borderId="70" xfId="0" applyFont="1" applyBorder="1"/>
    <xf numFmtId="0" fontId="5" fillId="0" borderId="71" xfId="0" applyFont="1" applyBorder="1" applyAlignment="1">
      <alignment horizontal="right"/>
    </xf>
    <xf numFmtId="0" fontId="5" fillId="0" borderId="7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74" xfId="0" applyFont="1" applyBorder="1" applyAlignment="1">
      <alignment horizontal="right"/>
    </xf>
    <xf numFmtId="0" fontId="5" fillId="0" borderId="73" xfId="0" applyFont="1" applyBorder="1"/>
    <xf numFmtId="0" fontId="5" fillId="0" borderId="0" xfId="0" applyFont="1" applyBorder="1" applyAlignment="1">
      <alignment horizontal="center"/>
    </xf>
    <xf numFmtId="0" fontId="5" fillId="0" borderId="74" xfId="0" applyFont="1" applyBorder="1" applyAlignment="1">
      <alignment horizontal="center"/>
    </xf>
    <xf numFmtId="0" fontId="5" fillId="0" borderId="75" xfId="0" applyFont="1" applyBorder="1"/>
    <xf numFmtId="0" fontId="5" fillId="0" borderId="76" xfId="0" applyFont="1" applyBorder="1"/>
    <xf numFmtId="0" fontId="5" fillId="0" borderId="77" xfId="0" applyFont="1" applyBorder="1"/>
    <xf numFmtId="49" fontId="43" fillId="0" borderId="70" xfId="0" applyNumberFormat="1" applyFont="1" applyFill="1" applyBorder="1"/>
    <xf numFmtId="0" fontId="43" fillId="0" borderId="73" xfId="0" applyFont="1" applyBorder="1"/>
    <xf numFmtId="49" fontId="43" fillId="0" borderId="75" xfId="0" applyNumberFormat="1" applyFont="1" applyFill="1" applyBorder="1"/>
    <xf numFmtId="0" fontId="5" fillId="0" borderId="76" xfId="0" applyFont="1" applyBorder="1" applyAlignment="1">
      <alignment horizontal="right"/>
    </xf>
    <xf numFmtId="0" fontId="5" fillId="0" borderId="77" xfId="0" applyFont="1" applyBorder="1" applyAlignment="1">
      <alignment horizontal="right"/>
    </xf>
    <xf numFmtId="0" fontId="43" fillId="0" borderId="82" xfId="0" applyNumberFormat="1" applyFont="1" applyFill="1" applyBorder="1"/>
    <xf numFmtId="0" fontId="5" fillId="0" borderId="83" xfId="0" applyNumberFormat="1" applyFont="1" applyFill="1" applyBorder="1"/>
    <xf numFmtId="0" fontId="5" fillId="0" borderId="84" xfId="0" applyNumberFormat="1" applyFont="1" applyFill="1" applyBorder="1"/>
    <xf numFmtId="0" fontId="43" fillId="0" borderId="85" xfId="0" applyNumberFormat="1" applyFont="1" applyFill="1" applyBorder="1"/>
    <xf numFmtId="0" fontId="5" fillId="0" borderId="86" xfId="0" applyNumberFormat="1" applyFont="1" applyFill="1" applyBorder="1"/>
    <xf numFmtId="0" fontId="43" fillId="0" borderId="87" xfId="0" applyNumberFormat="1" applyFont="1" applyFill="1" applyBorder="1"/>
    <xf numFmtId="0" fontId="5" fillId="0" borderId="88" xfId="0" applyNumberFormat="1" applyFont="1" applyFill="1" applyBorder="1"/>
    <xf numFmtId="0" fontId="5" fillId="0" borderId="89" xfId="0" applyNumberFormat="1" applyFont="1" applyFill="1" applyBorder="1"/>
    <xf numFmtId="0" fontId="28" fillId="0" borderId="0" xfId="0" applyFont="1" applyProtection="1"/>
    <xf numFmtId="0" fontId="28" fillId="0" borderId="22" xfId="0" applyFont="1" applyBorder="1" applyProtection="1"/>
    <xf numFmtId="0" fontId="28" fillId="0" borderId="0" xfId="0" applyFont="1" applyBorder="1" applyProtection="1"/>
    <xf numFmtId="0" fontId="28" fillId="0" borderId="0" xfId="0" applyFont="1" applyBorder="1" applyAlignment="1" applyProtection="1">
      <alignment horizontal="center"/>
    </xf>
    <xf numFmtId="0" fontId="28" fillId="0" borderId="0" xfId="0" applyFont="1" applyBorder="1" applyAlignment="1" applyProtection="1">
      <alignment horizontal="left"/>
    </xf>
    <xf numFmtId="0" fontId="30" fillId="0" borderId="42" xfId="0" applyFont="1" applyFill="1" applyBorder="1" applyAlignment="1" applyProtection="1">
      <alignment horizontal="center" vertical="center"/>
    </xf>
    <xf numFmtId="0" fontId="30" fillId="0" borderId="36" xfId="0" applyFont="1" applyFill="1" applyBorder="1" applyAlignment="1" applyProtection="1">
      <alignment horizontal="center" vertical="center"/>
    </xf>
    <xf numFmtId="0" fontId="30" fillId="12" borderId="65" xfId="0" applyFont="1" applyFill="1" applyBorder="1" applyAlignment="1" applyProtection="1">
      <alignment horizontal="center" vertical="center"/>
    </xf>
    <xf numFmtId="0" fontId="30" fillId="0" borderId="0" xfId="0" applyFont="1" applyFill="1" applyBorder="1" applyAlignment="1" applyProtection="1">
      <alignment horizontal="center" vertical="center"/>
    </xf>
    <xf numFmtId="0" fontId="30" fillId="12" borderId="41" xfId="0" applyFont="1" applyFill="1" applyBorder="1" applyAlignment="1" applyProtection="1">
      <alignment horizontal="center" vertical="center"/>
    </xf>
    <xf numFmtId="0" fontId="4" fillId="0" borderId="0" xfId="0" applyFont="1" applyBorder="1" applyProtection="1"/>
    <xf numFmtId="0" fontId="4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28" fillId="0" borderId="62" xfId="0" applyFont="1" applyBorder="1" applyAlignment="1" applyProtection="1">
      <alignment horizontal="center"/>
    </xf>
    <xf numFmtId="0" fontId="28" fillId="0" borderId="0" xfId="0" applyFont="1" applyFill="1" applyBorder="1" applyProtection="1"/>
    <xf numFmtId="0" fontId="4" fillId="0" borderId="0" xfId="0" applyFont="1" applyBorder="1" applyAlignment="1" applyProtection="1">
      <alignment vertical="center"/>
    </xf>
    <xf numFmtId="3" fontId="31" fillId="0" borderId="0" xfId="0" applyNumberFormat="1" applyFont="1" applyBorder="1" applyAlignment="1" applyProtection="1">
      <alignment horizontal="center" vertical="center"/>
    </xf>
    <xf numFmtId="170" fontId="31" fillId="0" borderId="0" xfId="0" applyNumberFormat="1" applyFont="1" applyBorder="1" applyAlignment="1" applyProtection="1">
      <alignment horizontal="left" vertical="center"/>
    </xf>
    <xf numFmtId="170" fontId="31" fillId="0" borderId="0" xfId="0" applyNumberFormat="1" applyFont="1" applyFill="1" applyBorder="1" applyAlignment="1" applyProtection="1">
      <alignment horizontal="left" vertical="center"/>
    </xf>
    <xf numFmtId="0" fontId="2" fillId="0" borderId="62" xfId="0" applyFont="1" applyBorder="1" applyAlignment="1" applyProtection="1">
      <alignment horizontal="center"/>
    </xf>
    <xf numFmtId="9" fontId="2" fillId="0" borderId="0" xfId="0" applyNumberFormat="1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8" fillId="0" borderId="24" xfId="0" applyFont="1" applyBorder="1" applyProtection="1"/>
    <xf numFmtId="0" fontId="28" fillId="0" borderId="2" xfId="0" applyFont="1" applyBorder="1" applyProtection="1"/>
    <xf numFmtId="0" fontId="28" fillId="0" borderId="2" xfId="0" applyFont="1" applyBorder="1" applyAlignment="1" applyProtection="1">
      <alignment horizontal="center"/>
    </xf>
    <xf numFmtId="0" fontId="28" fillId="0" borderId="2" xfId="0" applyFont="1" applyBorder="1" applyAlignment="1" applyProtection="1">
      <alignment horizontal="left"/>
    </xf>
    <xf numFmtId="0" fontId="27" fillId="9" borderId="22" xfId="0" applyFont="1" applyFill="1" applyBorder="1" applyAlignment="1" applyProtection="1">
      <alignment horizontal="center" vertical="center"/>
    </xf>
    <xf numFmtId="0" fontId="27" fillId="9" borderId="0" xfId="0" applyFont="1" applyFill="1" applyBorder="1" applyAlignment="1" applyProtection="1">
      <alignment horizontal="center" vertical="center"/>
    </xf>
    <xf numFmtId="0" fontId="27" fillId="9" borderId="0" xfId="0" applyFont="1" applyFill="1" applyBorder="1" applyAlignment="1" applyProtection="1">
      <alignment vertical="center"/>
    </xf>
    <xf numFmtId="0" fontId="28" fillId="0" borderId="78" xfId="0" applyFont="1" applyFill="1" applyBorder="1" applyAlignment="1" applyProtection="1">
      <alignment horizontal="left"/>
    </xf>
    <xf numFmtId="0" fontId="30" fillId="0" borderId="81" xfId="0" applyFont="1" applyFill="1" applyBorder="1" applyAlignment="1" applyProtection="1">
      <alignment horizontal="center" vertical="center"/>
    </xf>
    <xf numFmtId="0" fontId="30" fillId="12" borderId="80" xfId="0" applyFont="1" applyFill="1" applyBorder="1" applyAlignment="1" applyProtection="1">
      <alignment horizontal="center" vertical="center"/>
    </xf>
    <xf numFmtId="0" fontId="29" fillId="0" borderId="0" xfId="0" applyFont="1" applyBorder="1" applyProtection="1"/>
    <xf numFmtId="0" fontId="29" fillId="0" borderId="0" xfId="0" applyFont="1" applyBorder="1" applyAlignment="1" applyProtection="1">
      <alignment horizontal="center"/>
    </xf>
    <xf numFmtId="0" fontId="29" fillId="0" borderId="0" xfId="0" applyFont="1" applyBorder="1" applyAlignment="1" applyProtection="1">
      <alignment horizontal="left"/>
    </xf>
    <xf numFmtId="0" fontId="29" fillId="0" borderId="81" xfId="0" applyFont="1" applyFill="1" applyBorder="1" applyAlignment="1" applyProtection="1">
      <alignment horizontal="left"/>
    </xf>
    <xf numFmtId="3" fontId="31" fillId="0" borderId="0" xfId="0" applyNumberFormat="1" applyFont="1" applyBorder="1" applyAlignment="1" applyProtection="1">
      <alignment horizontal="center"/>
    </xf>
    <xf numFmtId="170" fontId="31" fillId="0" borderId="0" xfId="0" applyNumberFormat="1" applyFont="1" applyBorder="1" applyAlignment="1" applyProtection="1">
      <alignment horizontal="left"/>
    </xf>
    <xf numFmtId="170" fontId="31" fillId="0" borderId="81" xfId="0" applyNumberFormat="1" applyFont="1" applyFill="1" applyBorder="1" applyAlignment="1" applyProtection="1">
      <alignment horizontal="left"/>
    </xf>
    <xf numFmtId="170" fontId="4" fillId="0" borderId="0" xfId="0" applyNumberFormat="1" applyFont="1" applyBorder="1" applyAlignment="1" applyProtection="1">
      <alignment horizontal="left"/>
    </xf>
    <xf numFmtId="170" fontId="4" fillId="0" borderId="81" xfId="0" applyNumberFormat="1" applyFont="1" applyFill="1" applyBorder="1" applyAlignment="1" applyProtection="1">
      <alignment horizontal="left"/>
    </xf>
    <xf numFmtId="170" fontId="4" fillId="0" borderId="81" xfId="0" applyNumberFormat="1" applyFont="1" applyBorder="1" applyAlignment="1" applyProtection="1">
      <alignment horizontal="left"/>
    </xf>
    <xf numFmtId="0" fontId="28" fillId="0" borderId="0" xfId="0" applyFont="1" applyAlignment="1" applyProtection="1">
      <alignment horizontal="center"/>
    </xf>
    <xf numFmtId="0" fontId="28" fillId="0" borderId="0" xfId="0" applyFont="1" applyAlignment="1" applyProtection="1">
      <alignment horizontal="left"/>
    </xf>
    <xf numFmtId="0" fontId="41" fillId="0" borderId="0" xfId="0" applyFont="1" applyProtection="1"/>
    <xf numFmtId="0" fontId="41" fillId="0" borderId="23" xfId="0" applyFont="1" applyBorder="1" applyProtection="1"/>
    <xf numFmtId="0" fontId="30" fillId="0" borderId="32" xfId="0" applyFont="1" applyFill="1" applyBorder="1" applyAlignment="1" applyProtection="1">
      <alignment horizontal="center" vertical="center"/>
    </xf>
    <xf numFmtId="0" fontId="33" fillId="0" borderId="0" xfId="0" applyFont="1" applyBorder="1" applyAlignment="1" applyProtection="1">
      <alignment horizontal="center"/>
    </xf>
    <xf numFmtId="0" fontId="33" fillId="0" borderId="0" xfId="0" applyFont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23" xfId="0" applyFont="1" applyFill="1" applyBorder="1" applyAlignment="1" applyProtection="1">
      <alignment horizontal="center"/>
    </xf>
    <xf numFmtId="0" fontId="4" fillId="0" borderId="0" xfId="0" applyFont="1" applyBorder="1" applyAlignment="1" applyProtection="1"/>
    <xf numFmtId="0" fontId="7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8" fillId="0" borderId="2" xfId="0" applyFont="1" applyFill="1" applyBorder="1" applyAlignment="1" applyProtection="1">
      <alignment horizontal="center"/>
    </xf>
    <xf numFmtId="0" fontId="41" fillId="0" borderId="25" xfId="0" applyFont="1" applyBorder="1" applyProtection="1"/>
    <xf numFmtId="0" fontId="27" fillId="9" borderId="0" xfId="0" applyFont="1" applyFill="1" applyBorder="1" applyAlignment="1" applyProtection="1">
      <alignment horizontal="left" vertical="center"/>
    </xf>
    <xf numFmtId="0" fontId="42" fillId="9" borderId="23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170" fontId="4" fillId="0" borderId="0" xfId="0" applyNumberFormat="1" applyFont="1" applyBorder="1" applyAlignment="1" applyProtection="1">
      <alignment horizontal="left" vertical="center"/>
    </xf>
    <xf numFmtId="0" fontId="2" fillId="0" borderId="2" xfId="0" applyFont="1" applyFill="1" applyBorder="1" applyAlignment="1" applyProtection="1">
      <alignment horizontal="center"/>
    </xf>
    <xf numFmtId="0" fontId="26" fillId="9" borderId="0" xfId="0" applyFont="1" applyFill="1" applyBorder="1" applyAlignment="1" applyProtection="1">
      <alignment horizontal="right" vertical="center"/>
      <protection locked="0"/>
    </xf>
    <xf numFmtId="0" fontId="44" fillId="0" borderId="0" xfId="0" applyFont="1"/>
    <xf numFmtId="0" fontId="34" fillId="0" borderId="0" xfId="0" applyFont="1"/>
    <xf numFmtId="0" fontId="34" fillId="0" borderId="0" xfId="0" applyNumberFormat="1" applyFont="1"/>
    <xf numFmtId="49" fontId="45" fillId="0" borderId="0" xfId="0" applyNumberFormat="1" applyFont="1" applyFill="1"/>
    <xf numFmtId="3" fontId="44" fillId="0" borderId="0" xfId="0" applyNumberFormat="1" applyFont="1"/>
    <xf numFmtId="0" fontId="45" fillId="0" borderId="0" xfId="0" applyFont="1" applyFill="1"/>
    <xf numFmtId="0" fontId="44" fillId="0" borderId="0" xfId="0" applyNumberFormat="1" applyFont="1"/>
    <xf numFmtId="0" fontId="45" fillId="0" borderId="0" xfId="0" applyNumberFormat="1" applyFont="1" applyFill="1"/>
    <xf numFmtId="0" fontId="46" fillId="0" borderId="0" xfId="0" applyFont="1"/>
    <xf numFmtId="0" fontId="33" fillId="0" borderId="0" xfId="0" applyFont="1" applyFill="1" applyBorder="1" applyAlignment="1" applyProtection="1">
      <alignment horizontal="center" vertical="center"/>
    </xf>
    <xf numFmtId="0" fontId="33" fillId="0" borderId="0" xfId="0" applyFont="1" applyFill="1" applyBorder="1" applyAlignment="1" applyProtection="1">
      <alignment horizontal="left" vertical="center"/>
    </xf>
    <xf numFmtId="0" fontId="33" fillId="0" borderId="0" xfId="0" applyFont="1" applyFill="1" applyBorder="1" applyAlignment="1" applyProtection="1">
      <alignment horizontal="right" vertical="center"/>
    </xf>
    <xf numFmtId="3" fontId="28" fillId="0" borderId="0" xfId="0" applyNumberFormat="1" applyFont="1" applyBorder="1" applyAlignment="1" applyProtection="1">
      <alignment horizontal="center"/>
    </xf>
    <xf numFmtId="170" fontId="31" fillId="0" borderId="0" xfId="0" applyNumberFormat="1" applyFont="1" applyBorder="1" applyAlignment="1" applyProtection="1">
      <alignment horizontal="center"/>
    </xf>
    <xf numFmtId="9" fontId="28" fillId="0" borderId="0" xfId="0" applyNumberFormat="1" applyFont="1" applyProtection="1"/>
    <xf numFmtId="0" fontId="42" fillId="9" borderId="23" xfId="0" applyFont="1" applyFill="1" applyBorder="1" applyAlignment="1" applyProtection="1">
      <alignment vertical="center"/>
    </xf>
    <xf numFmtId="0" fontId="3" fillId="0" borderId="0" xfId="0" applyNumberFormat="1" applyFont="1" applyBorder="1" applyAlignment="1">
      <alignment horizontal="center"/>
    </xf>
    <xf numFmtId="0" fontId="19" fillId="5" borderId="14" xfId="0" applyNumberFormat="1" applyFont="1" applyFill="1" applyBorder="1" applyAlignment="1">
      <alignment horizontal="center" vertical="center"/>
    </xf>
    <xf numFmtId="0" fontId="19" fillId="5" borderId="15" xfId="0" applyNumberFormat="1" applyFont="1" applyFill="1" applyBorder="1" applyAlignment="1">
      <alignment horizontal="center" vertical="center"/>
    </xf>
    <xf numFmtId="0" fontId="19" fillId="5" borderId="16" xfId="0" applyNumberFormat="1" applyFont="1" applyFill="1" applyBorder="1" applyAlignment="1">
      <alignment horizontal="center" vertical="center"/>
    </xf>
    <xf numFmtId="0" fontId="30" fillId="11" borderId="63" xfId="0" applyFont="1" applyFill="1" applyBorder="1" applyAlignment="1" applyProtection="1">
      <alignment horizontal="center" vertical="center"/>
    </xf>
    <xf numFmtId="0" fontId="30" fillId="11" borderId="64" xfId="0" applyFont="1" applyFill="1" applyBorder="1" applyAlignment="1" applyProtection="1">
      <alignment horizontal="center" vertical="center"/>
    </xf>
    <xf numFmtId="0" fontId="30" fillId="11" borderId="66" xfId="0" applyFont="1" applyFill="1" applyBorder="1" applyAlignment="1" applyProtection="1">
      <alignment horizontal="center" vertical="center"/>
    </xf>
    <xf numFmtId="0" fontId="26" fillId="9" borderId="22" xfId="0" applyFont="1" applyFill="1" applyBorder="1" applyAlignment="1" applyProtection="1">
      <alignment horizontal="center" vertical="center"/>
    </xf>
    <xf numFmtId="0" fontId="26" fillId="9" borderId="0" xfId="0" applyFont="1" applyFill="1" applyBorder="1" applyAlignment="1" applyProtection="1">
      <alignment horizontal="center" vertical="center"/>
    </xf>
    <xf numFmtId="0" fontId="26" fillId="9" borderId="23" xfId="0" applyFont="1" applyFill="1" applyBorder="1" applyAlignment="1" applyProtection="1">
      <alignment horizontal="center" vertical="center"/>
    </xf>
    <xf numFmtId="0" fontId="26" fillId="9" borderId="33" xfId="0" applyFont="1" applyFill="1" applyBorder="1" applyAlignment="1" applyProtection="1">
      <alignment horizontal="center"/>
    </xf>
    <xf numFmtId="0" fontId="26" fillId="9" borderId="34" xfId="0" applyFont="1" applyFill="1" applyBorder="1" applyAlignment="1" applyProtection="1">
      <alignment horizontal="center"/>
    </xf>
    <xf numFmtId="0" fontId="26" fillId="9" borderId="35" xfId="0" applyFont="1" applyFill="1" applyBorder="1" applyAlignment="1" applyProtection="1">
      <alignment horizontal="center"/>
    </xf>
    <xf numFmtId="0" fontId="26" fillId="9" borderId="0" xfId="0" applyFont="1" applyFill="1" applyBorder="1" applyAlignment="1" applyProtection="1">
      <alignment horizontal="right" vertical="center"/>
      <protection locked="0"/>
    </xf>
    <xf numFmtId="0" fontId="30" fillId="9" borderId="37" xfId="0" applyFont="1" applyFill="1" applyBorder="1" applyAlignment="1" applyProtection="1">
      <alignment horizontal="left" vertical="center"/>
    </xf>
    <xf numFmtId="0" fontId="30" fillId="9" borderId="39" xfId="0" applyFont="1" applyFill="1" applyBorder="1" applyAlignment="1" applyProtection="1">
      <alignment horizontal="left" vertical="center"/>
    </xf>
    <xf numFmtId="0" fontId="30" fillId="9" borderId="38" xfId="0" applyFont="1" applyFill="1" applyBorder="1" applyAlignment="1" applyProtection="1">
      <alignment horizontal="center" vertical="center"/>
    </xf>
    <xf numFmtId="0" fontId="30" fillId="9" borderId="40" xfId="0" applyFont="1" applyFill="1" applyBorder="1" applyAlignment="1" applyProtection="1">
      <alignment horizontal="center" vertical="center"/>
    </xf>
    <xf numFmtId="0" fontId="30" fillId="11" borderId="79" xfId="0" applyFont="1" applyFill="1" applyBorder="1" applyAlignment="1" applyProtection="1">
      <alignment horizontal="center" vertical="center"/>
    </xf>
    <xf numFmtId="0" fontId="30" fillId="9" borderId="67" xfId="0" applyFont="1" applyFill="1" applyBorder="1" applyAlignment="1" applyProtection="1">
      <alignment horizontal="center" vertical="center"/>
    </xf>
    <xf numFmtId="0" fontId="30" fillId="9" borderId="68" xfId="0" applyFont="1" applyFill="1" applyBorder="1" applyAlignment="1" applyProtection="1">
      <alignment horizontal="center" vertical="center"/>
    </xf>
    <xf numFmtId="0" fontId="30" fillId="9" borderId="26" xfId="0" applyFont="1" applyFill="1" applyBorder="1" applyAlignment="1" applyProtection="1">
      <alignment horizontal="left" vertical="center"/>
    </xf>
    <xf numFmtId="0" fontId="30" fillId="9" borderId="27" xfId="0" applyFont="1" applyFill="1" applyBorder="1" applyAlignment="1" applyProtection="1">
      <alignment horizontal="left" vertical="center"/>
    </xf>
    <xf numFmtId="0" fontId="30" fillId="9" borderId="28" xfId="0" applyFont="1" applyFill="1" applyBorder="1" applyAlignment="1" applyProtection="1">
      <alignment horizontal="center" vertical="center"/>
    </xf>
    <xf numFmtId="0" fontId="30" fillId="9" borderId="29" xfId="0" applyFont="1" applyFill="1" applyBorder="1" applyAlignment="1" applyProtection="1">
      <alignment horizontal="center" vertical="center"/>
    </xf>
    <xf numFmtId="0" fontId="30" fillId="9" borderId="30" xfId="0" applyFont="1" applyFill="1" applyBorder="1" applyAlignment="1" applyProtection="1">
      <alignment horizontal="center" vertical="center"/>
    </xf>
    <xf numFmtId="0" fontId="30" fillId="9" borderId="31" xfId="0" applyFont="1" applyFill="1" applyBorder="1" applyAlignment="1" applyProtection="1">
      <alignment horizontal="center" vertical="center"/>
    </xf>
    <xf numFmtId="0" fontId="26" fillId="9" borderId="24" xfId="0" applyFont="1" applyFill="1" applyBorder="1" applyAlignment="1" applyProtection="1">
      <alignment horizontal="center" vertical="center"/>
    </xf>
    <xf numFmtId="0" fontId="26" fillId="9" borderId="2" xfId="0" applyFont="1" applyFill="1" applyBorder="1" applyAlignment="1" applyProtection="1">
      <alignment horizontal="center" vertical="center"/>
    </xf>
    <xf numFmtId="0" fontId="26" fillId="9" borderId="25" xfId="0" applyFont="1" applyFill="1" applyBorder="1" applyAlignment="1" applyProtection="1">
      <alignment horizontal="center" vertical="center"/>
    </xf>
    <xf numFmtId="0" fontId="30" fillId="9" borderId="90" xfId="0" applyFont="1" applyFill="1" applyBorder="1" applyAlignment="1" applyProtection="1">
      <alignment horizontal="center" vertical="center"/>
    </xf>
    <xf numFmtId="0" fontId="30" fillId="9" borderId="91" xfId="0" applyFont="1" applyFill="1" applyBorder="1" applyAlignment="1" applyProtection="1">
      <alignment horizontal="center" vertical="center"/>
    </xf>
    <xf numFmtId="0" fontId="32" fillId="9" borderId="0" xfId="0" applyFont="1" applyFill="1" applyAlignment="1">
      <alignment horizontal="center"/>
    </xf>
    <xf numFmtId="0" fontId="35" fillId="11" borderId="43" xfId="0" applyFont="1" applyFill="1" applyBorder="1" applyAlignment="1">
      <alignment horizontal="center"/>
    </xf>
    <xf numFmtId="0" fontId="35" fillId="11" borderId="44" xfId="0" applyFont="1" applyFill="1" applyBorder="1" applyAlignment="1">
      <alignment horizontal="center"/>
    </xf>
    <xf numFmtId="0" fontId="35" fillId="11" borderId="45" xfId="0" applyFont="1" applyFill="1" applyBorder="1" applyAlignment="1">
      <alignment horizontal="center"/>
    </xf>
    <xf numFmtId="0" fontId="37" fillId="9" borderId="0" xfId="0" applyFont="1" applyFill="1" applyAlignment="1">
      <alignment horizontal="center" vertical="center"/>
    </xf>
    <xf numFmtId="0" fontId="37" fillId="9" borderId="0" xfId="0" applyFont="1" applyFill="1" applyAlignment="1">
      <alignment horizontal="center"/>
    </xf>
  </cellXfs>
  <cellStyles count="1">
    <cellStyle name="Normal" xfId="0" builtinId="0"/>
  </cellStyles>
  <dxfs count="88">
    <dxf>
      <font>
        <color theme="9" tint="-0.499984740745262"/>
      </font>
      <border>
        <left style="thin">
          <color theme="9" tint="0.79998168889431442"/>
        </left>
        <right style="thin">
          <color theme="9" tint="0.79998168889431442"/>
        </right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/>
        <i val="0"/>
        <color theme="9" tint="-0.499984740745262"/>
      </font>
      <fill>
        <patternFill>
          <bgColor theme="9" tint="0.39994506668294322"/>
        </patternFill>
      </fill>
    </dxf>
    <dxf>
      <font>
        <color theme="9" tint="-0.499984740745262"/>
      </font>
      <border>
        <left style="thin">
          <color theme="9" tint="0.79998168889431442"/>
        </left>
        <right style="thin">
          <color theme="9" tint="0.79998168889431442"/>
        </right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/>
        <i val="0"/>
        <color theme="9" tint="-0.499984740745262"/>
      </font>
      <fill>
        <patternFill>
          <bgColor theme="9" tint="0.39994506668294322"/>
        </patternFill>
      </fill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b/>
        <i val="0"/>
        <color theme="8" tint="-0.499984740745262"/>
      </font>
      <fill>
        <patternFill>
          <bgColor theme="8" tint="0.79998168889431442"/>
        </patternFill>
      </fill>
    </dxf>
    <dxf>
      <font>
        <b/>
        <i val="0"/>
        <color theme="8" tint="-0.499984740745262"/>
      </font>
      <fill>
        <patternFill>
          <bgColor theme="8" tint="0.79998168889431442"/>
        </patternFill>
      </fill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b/>
        <i val="0"/>
        <color theme="8" tint="-0.499984740745262"/>
      </font>
      <fill>
        <patternFill>
          <bgColor theme="8" tint="0.79998168889431442"/>
        </patternFill>
      </fill>
    </dxf>
    <dxf>
      <font>
        <b/>
        <i val="0"/>
        <color theme="8" tint="-0.499984740745262"/>
      </font>
      <fill>
        <patternFill>
          <bgColor theme="8" tint="0.79998168889431442"/>
        </patternFill>
      </fill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b/>
        <i val="0"/>
        <color theme="8" tint="-0.499984740745262"/>
      </font>
      <fill>
        <patternFill>
          <bgColor theme="8" tint="0.79998168889431442"/>
        </patternFill>
      </fill>
    </dxf>
    <dxf>
      <font>
        <b/>
        <i val="0"/>
        <color theme="8" tint="-0.499984740745262"/>
      </font>
      <fill>
        <patternFill>
          <bgColor theme="8" tint="0.79998168889431442"/>
        </patternFill>
      </fill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b/>
        <i val="0"/>
        <color theme="8" tint="-0.499984740745262"/>
      </font>
      <fill>
        <patternFill>
          <bgColor theme="8" tint="0.79998168889431442"/>
        </patternFill>
      </fill>
    </dxf>
    <dxf>
      <font>
        <b/>
        <i val="0"/>
        <color theme="8" tint="-0.499984740745262"/>
      </font>
      <fill>
        <patternFill>
          <bgColor theme="8" tint="0.79998168889431442"/>
        </patternFill>
      </fill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9" tint="-0.499984740745262"/>
      </font>
      <border>
        <left style="thin">
          <color theme="9" tint="0.79998168889431442"/>
        </left>
        <right style="thin">
          <color theme="9" tint="0.79998168889431442"/>
        </right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/>
        <i val="0"/>
        <color theme="9" tint="-0.499984740745262"/>
      </font>
      <fill>
        <patternFill>
          <bgColor theme="9" tint="0.39994506668294322"/>
        </patternFill>
      </fill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b/>
        <i val="0"/>
        <color theme="8" tint="-0.499984740745262"/>
      </font>
      <fill>
        <patternFill>
          <bgColor theme="8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b/>
        <i val="0"/>
        <color theme="8" tint="-0.499984740745262"/>
      </font>
      <fill>
        <patternFill>
          <bgColor theme="8" tint="0.79998168889431442"/>
        </patternFill>
      </fill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0"/>
      </font>
      <fill>
        <patternFill patternType="none">
          <bgColor auto="1"/>
        </patternFill>
      </fill>
    </dxf>
    <dxf>
      <font>
        <b/>
        <i val="0"/>
        <color theme="8" tint="-0.499984740745262"/>
      </font>
      <fill>
        <patternFill>
          <bgColor theme="8" tint="0.79998168889431442"/>
        </patternFill>
      </fill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0"/>
      </font>
      <fill>
        <patternFill patternType="none">
          <bgColor auto="1"/>
        </patternFill>
      </fill>
    </dxf>
    <dxf>
      <font>
        <b/>
        <i val="0"/>
        <color theme="8" tint="-0.499984740745262"/>
      </font>
      <fill>
        <patternFill>
          <bgColor theme="8" tint="0.79998168889431442"/>
        </patternFill>
      </fill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0"/>
      </font>
      <fill>
        <patternFill patternType="none">
          <bgColor auto="1"/>
        </patternFill>
      </fill>
    </dxf>
    <dxf>
      <font>
        <b/>
        <i val="0"/>
        <color theme="8" tint="-0.499984740745262"/>
      </font>
      <fill>
        <patternFill>
          <bgColor theme="8" tint="0.79998168889431442"/>
        </patternFill>
      </fill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8" tint="-0.499984740745262"/>
      </font>
      <border>
        <left style="thin">
          <color theme="8" tint="0.79998168889431442"/>
        </left>
        <right style="thin">
          <color theme="8" tint="0.79998168889431442"/>
        </right>
        <top style="thin">
          <color theme="8" tint="0.79998168889431442"/>
        </top>
        <bottom style="thin">
          <color theme="8" tint="0.79998168889431442"/>
        </bottom>
        <vertical/>
        <horizontal/>
      </border>
    </dxf>
    <dxf>
      <font>
        <color theme="0"/>
      </font>
      <fill>
        <patternFill patternType="none">
          <bgColor auto="1"/>
        </patternFill>
      </fill>
    </dxf>
    <dxf>
      <font>
        <color theme="5" tint="-0.499984740745262"/>
      </font>
      <fill>
        <patternFill>
          <bgColor rgb="FFFAF0F0"/>
        </patternFill>
      </fill>
      <border>
        <left style="thin">
          <color theme="9" tint="0.59996337778862885"/>
        </left>
        <right style="thin">
          <color theme="9" tint="0.59996337778862885"/>
        </right>
        <top style="thin">
          <color theme="9" tint="0.59996337778862885"/>
        </top>
        <bottom style="thin">
          <color theme="9" tint="0.59996337778862885"/>
        </bottom>
      </border>
    </dxf>
    <dxf>
      <font>
        <color theme="3" tint="-0.499984740745262"/>
      </font>
      <fill>
        <patternFill>
          <bgColor rgb="FFDDDFF7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</border>
    </dxf>
    <dxf>
      <font>
        <color theme="3" tint="-0.499984740745262"/>
      </font>
      <fill>
        <patternFill patternType="none">
          <bgColor auto="1"/>
        </patternFill>
      </fill>
    </dxf>
    <dxf>
      <font>
        <color theme="3" tint="-0.499984740745262"/>
      </font>
      <fill>
        <patternFill patternType="none">
          <bgColor auto="1"/>
        </patternFill>
      </fill>
    </dxf>
    <dxf>
      <font>
        <color theme="5" tint="-0.499984740745262"/>
      </font>
      <fill>
        <patternFill>
          <bgColor rgb="FFFAF0F0"/>
        </patternFill>
      </fill>
      <border>
        <left style="thin">
          <color theme="9" tint="0.59996337778862885"/>
        </left>
        <right style="thin">
          <color theme="9" tint="0.59996337778862885"/>
        </right>
        <top style="thin">
          <color theme="9" tint="0.59996337778862885"/>
        </top>
        <bottom style="thin">
          <color theme="9" tint="0.59996337778862885"/>
        </bottom>
      </border>
    </dxf>
    <dxf>
      <font>
        <color theme="3" tint="-0.499984740745262"/>
      </font>
      <fill>
        <patternFill>
          <bgColor rgb="FFDDE9F7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</border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/>
        <horizontal/>
      </border>
    </dxf>
    <dxf>
      <font>
        <color theme="2" tint="-0.89996032593768116"/>
      </font>
      <fill>
        <patternFill>
          <bgColor theme="2" tint="-9.9948118533890809E-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2" tint="-0.89996032593768116"/>
      </font>
      <fill>
        <patternFill>
          <bgColor theme="2" tint="-9.9948118533890809E-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2" tint="-0.89996032593768116"/>
      </font>
      <fill>
        <patternFill>
          <bgColor theme="2" tint="-9.9948118533890809E-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2" tint="-0.89996032593768116"/>
      </font>
      <fill>
        <patternFill>
          <bgColor theme="2" tint="-9.9948118533890809E-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2" tint="-0.89996032593768116"/>
      </font>
      <fill>
        <patternFill>
          <bgColor theme="2" tint="-9.9948118533890809E-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2" tint="-0.89996032593768116"/>
      </font>
      <fill>
        <patternFill>
          <bgColor theme="2" tint="-9.9948118533890809E-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0"/>
      </font>
      <fill>
        <patternFill patternType="none">
          <bgColor auto="1"/>
        </patternFill>
      </fill>
    </dxf>
    <dxf>
      <font>
        <color theme="2" tint="-0.89996032593768116"/>
      </font>
      <fill>
        <patternFill>
          <bgColor theme="2" tint="-9.9948118533890809E-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3" tint="-0.499984740745262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rgb="FFFAF0F0"/>
        </patternFill>
      </fill>
      <border>
        <left style="thin">
          <color theme="9" tint="0.59996337778862885"/>
        </left>
        <right style="thin">
          <color theme="9" tint="0.59996337778862885"/>
        </right>
        <top style="thin">
          <color theme="9" tint="0.59996337778862885"/>
        </top>
        <bottom style="thin">
          <color theme="9" tint="0.59996337778862885"/>
        </bottom>
      </border>
    </dxf>
    <dxf>
      <font>
        <color theme="3" tint="-0.499984740745262"/>
      </font>
      <fill>
        <patternFill>
          <bgColor rgb="FFDDDFF7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</border>
    </dxf>
    <dxf>
      <font>
        <b val="0"/>
        <i val="0"/>
        <color theme="3" tint="-0.499984740745262"/>
      </font>
      <fill>
        <patternFill patternType="none">
          <bgColor auto="1"/>
        </patternFill>
      </fill>
      <border>
        <left style="thin">
          <color theme="3" tint="0.79995117038483843"/>
        </left>
        <right style="thin">
          <color theme="3" tint="0.79995117038483843"/>
        </right>
        <top style="thin">
          <color theme="3" tint="0.79998168889431442"/>
        </top>
        <bottom style="thin">
          <color theme="3" tint="0.79998168889431442"/>
        </bottom>
      </border>
    </dxf>
    <dxf>
      <font>
        <color theme="5" tint="-0.499984740745262"/>
      </font>
      <fill>
        <patternFill>
          <bgColor rgb="FFFAF0F0"/>
        </patternFill>
      </fill>
      <border>
        <left style="thin">
          <color theme="9" tint="0.59996337778862885"/>
        </left>
        <right style="thin">
          <color theme="9" tint="0.59996337778862885"/>
        </right>
        <top style="thin">
          <color theme="9" tint="0.59996337778862885"/>
        </top>
        <bottom style="thin">
          <color theme="9" tint="0.59996337778862885"/>
        </bottom>
      </border>
    </dxf>
    <dxf>
      <font>
        <color theme="3" tint="-0.499984740745262"/>
      </font>
      <fill>
        <patternFill>
          <bgColor rgb="FFDDE9F7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</border>
    </dxf>
    <dxf>
      <font>
        <color theme="3" tint="-0.499984740745262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-0.499984740745262"/>
      </font>
      <fill>
        <patternFill>
          <bgColor rgb="FFFBF3F3"/>
        </patternFill>
      </fill>
      <border>
        <left/>
        <right/>
        <top style="thin">
          <color theme="5" tint="0.79998168889431442"/>
        </top>
        <bottom style="thin">
          <color theme="5" tint="0.79998168889431442"/>
        </bottom>
      </border>
    </dxf>
    <dxf>
      <font>
        <color theme="0"/>
      </font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FFCC66"/>
      <color rgb="FFFFFF99"/>
      <color rgb="FFFFCC00"/>
      <color rgb="FF3E4D1F"/>
      <color rgb="FFB5CD85"/>
      <color rgb="FF485925"/>
      <color rgb="FFFFFFAB"/>
      <color rgb="FFFFFF66"/>
      <color rgb="FFFFFFCC"/>
      <color rgb="FFFFFF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'Trend Data'!$C$2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accent3">
                  <a:lumMod val="20000"/>
                  <a:lumOff val="80000"/>
                </a:schemeClr>
              </a:solidFill>
            </a:ln>
          </c:spPr>
          <c:invertIfNegative val="0"/>
          <c:cat>
            <c:strRef>
              <c:f>[0]!TotalMonthName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[0]!TotalMonth</c:f>
              <c:numCache>
                <c:formatCode>#,##0</c:formatCode>
                <c:ptCount val="5"/>
                <c:pt idx="0">
                  <c:v>1628</c:v>
                </c:pt>
                <c:pt idx="1">
                  <c:v>2260</c:v>
                </c:pt>
                <c:pt idx="2">
                  <c:v>1555</c:v>
                </c:pt>
                <c:pt idx="3">
                  <c:v>2082</c:v>
                </c:pt>
                <c:pt idx="4">
                  <c:v>2385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450560"/>
        <c:axId val="150452480"/>
      </c:barChart>
      <c:lineChart>
        <c:grouping val="standard"/>
        <c:varyColors val="0"/>
        <c:ser>
          <c:idx val="1"/>
          <c:order val="0"/>
          <c:tx>
            <c:strRef>
              <c:f>'Trend Data'!$D$2</c:f>
              <c:strCache>
                <c:ptCount val="1"/>
                <c:pt idx="0">
                  <c:v>2010</c:v>
                </c:pt>
              </c:strCache>
            </c:strRef>
          </c:tx>
          <c:spPr>
            <a:ln w="28575">
              <a:solidFill>
                <a:schemeClr val="accent4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 w="6350"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[0]!TotalMonthName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[0]!ThisYearSpendingTrend_UpToCurrMonth</c:f>
              <c:numCache>
                <c:formatCode>#,##0</c:formatCode>
                <c:ptCount val="5"/>
                <c:pt idx="0">
                  <c:v>1877</c:v>
                </c:pt>
                <c:pt idx="1">
                  <c:v>1413</c:v>
                </c:pt>
                <c:pt idx="2">
                  <c:v>2246</c:v>
                </c:pt>
                <c:pt idx="3">
                  <c:v>1462</c:v>
                </c:pt>
                <c:pt idx="4">
                  <c:v>2046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50560"/>
        <c:axId val="150452480"/>
      </c:lineChart>
      <c:catAx>
        <c:axId val="1504505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chemeClr val="accent1">
                <a:lumMod val="50000"/>
              </a:schemeClr>
            </a:solidFill>
          </a:ln>
        </c:spPr>
        <c:txPr>
          <a:bodyPr/>
          <a:lstStyle/>
          <a:p>
            <a:pPr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/>
          </a:p>
        </c:txPr>
        <c:crossAx val="150452480"/>
        <c:crosses val="autoZero"/>
        <c:auto val="1"/>
        <c:lblAlgn val="ctr"/>
        <c:lblOffset val="100"/>
        <c:noMultiLvlLbl val="0"/>
      </c:catAx>
      <c:valAx>
        <c:axId val="15045248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chemeClr val="accent1">
                <a:lumMod val="50000"/>
              </a:schemeClr>
            </a:solidFill>
          </a:ln>
        </c:spPr>
        <c:txPr>
          <a:bodyPr/>
          <a:lstStyle/>
          <a:p>
            <a:pPr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/>
          </a:p>
        </c:txPr>
        <c:crossAx val="150450560"/>
        <c:crosses val="autoZero"/>
        <c:crossBetween val="between"/>
        <c:majorUnit val="5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2022</c:v>
          </c:tx>
          <c:spPr>
            <a:ln w="28575">
              <a:solidFill>
                <a:schemeClr val="accent4">
                  <a:lumMod val="50000"/>
                </a:schemeClr>
              </a:solidFill>
            </a:ln>
          </c:spPr>
          <c:invertIfNegative val="0"/>
          <c:cat>
            <c:strRef>
              <c:f>'1. Monthly Analysis'!$G$28:$G$32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[0]!ThisYearSpendingTrend_UpToCurrMonth_ByCategory</c:f>
              <c:numCache>
                <c:formatCode>#,##0</c:formatCode>
                <c:ptCount val="5"/>
                <c:pt idx="0">
                  <c:v>386</c:v>
                </c:pt>
                <c:pt idx="1">
                  <c:v>301</c:v>
                </c:pt>
                <c:pt idx="2">
                  <c:v>358</c:v>
                </c:pt>
                <c:pt idx="3">
                  <c:v>337</c:v>
                </c:pt>
                <c:pt idx="4">
                  <c:v>366</c:v>
                </c:pt>
              </c:numCache>
            </c:numRef>
          </c:val>
        </c:ser>
        <c:ser>
          <c:idx val="0"/>
          <c:order val="1"/>
          <c:tx>
            <c:v>2023</c:v>
          </c:tx>
          <c:invertIfNegative val="0"/>
          <c:cat>
            <c:strRef>
              <c:f>'1. Monthly Analysis'!$G$28:$G$32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649280"/>
        <c:axId val="152626688"/>
      </c:barChart>
      <c:catAx>
        <c:axId val="1516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chemeClr val="accent1">
                <a:lumMod val="50000"/>
              </a:schemeClr>
            </a:solidFill>
          </a:ln>
        </c:spPr>
        <c:txPr>
          <a:bodyPr/>
          <a:lstStyle/>
          <a:p>
            <a:pPr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/>
          </a:p>
        </c:txPr>
        <c:crossAx val="152626688"/>
        <c:crosses val="autoZero"/>
        <c:auto val="1"/>
        <c:lblAlgn val="ctr"/>
        <c:lblOffset val="100"/>
        <c:noMultiLvlLbl val="0"/>
      </c:catAx>
      <c:valAx>
        <c:axId val="15262668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chemeClr val="accent1">
                <a:lumMod val="50000"/>
              </a:schemeClr>
            </a:solidFill>
          </a:ln>
        </c:spPr>
        <c:txPr>
          <a:bodyPr/>
          <a:lstStyle/>
          <a:p>
            <a:pPr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/>
          </a:p>
        </c:txPr>
        <c:crossAx val="1516492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ln>
          <a:solidFill>
            <a:schemeClr val="accent1">
              <a:lumMod val="20000"/>
              <a:lumOff val="80000"/>
            </a:schemeClr>
          </a:solidFill>
        </a:ln>
      </c:spPr>
      <c:txPr>
        <a:bodyPr/>
        <a:lstStyle/>
        <a:p>
          <a:pPr>
            <a:defRPr sz="800" b="1">
              <a:solidFill>
                <a:schemeClr val="tx1">
                  <a:lumMod val="95000"/>
                  <a:lumOff val="5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v>2022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accent3">
                  <a:lumMod val="20000"/>
                  <a:lumOff val="80000"/>
                </a:schemeClr>
              </a:solidFill>
            </a:ln>
          </c:spPr>
          <c:invertIfNegative val="0"/>
          <c:cat>
            <c:strRef>
              <c:f>[0]!TotalMonthName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[0]!AvgTotalMonthlySpending</c:f>
              <c:numCache>
                <c:formatCode>#,##0</c:formatCode>
                <c:ptCount val="5"/>
                <c:pt idx="0">
                  <c:v>45.222222222222221</c:v>
                </c:pt>
                <c:pt idx="1">
                  <c:v>64.571428571428569</c:v>
                </c:pt>
                <c:pt idx="2">
                  <c:v>48.59375</c:v>
                </c:pt>
                <c:pt idx="3">
                  <c:v>83.28</c:v>
                </c:pt>
                <c:pt idx="4">
                  <c:v>70.147058823529406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667264"/>
        <c:axId val="152708608"/>
      </c:barChart>
      <c:lineChart>
        <c:grouping val="standard"/>
        <c:varyColors val="0"/>
        <c:ser>
          <c:idx val="1"/>
          <c:order val="0"/>
          <c:tx>
            <c:v>2023</c:v>
          </c:tx>
          <c:spPr>
            <a:ln w="28575">
              <a:solidFill>
                <a:schemeClr val="accent4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 w="6350"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[0]!TotalMonthName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[0]!ThisYearAvgSpendingTrend_UpToLastMonth</c:f>
              <c:numCache>
                <c:formatCode>#,##0</c:formatCode>
                <c:ptCount val="5"/>
                <c:pt idx="0">
                  <c:v>56.878787878787875</c:v>
                </c:pt>
                <c:pt idx="1">
                  <c:v>47.1</c:v>
                </c:pt>
                <c:pt idx="2">
                  <c:v>66.058823529411768</c:v>
                </c:pt>
                <c:pt idx="3">
                  <c:v>44.303030303030305</c:v>
                </c:pt>
                <c:pt idx="4">
                  <c:v>55.297297297297298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667264"/>
        <c:axId val="152708608"/>
      </c:lineChart>
      <c:catAx>
        <c:axId val="1526672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chemeClr val="accent1">
                <a:lumMod val="50000"/>
              </a:schemeClr>
            </a:solidFill>
          </a:ln>
        </c:spPr>
        <c:txPr>
          <a:bodyPr/>
          <a:lstStyle/>
          <a:p>
            <a:pPr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/>
          </a:p>
        </c:txPr>
        <c:crossAx val="152708608"/>
        <c:crosses val="autoZero"/>
        <c:auto val="1"/>
        <c:lblAlgn val="ctr"/>
        <c:lblOffset val="100"/>
        <c:noMultiLvlLbl val="0"/>
      </c:catAx>
      <c:valAx>
        <c:axId val="15270860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chemeClr val="accent1">
                <a:lumMod val="50000"/>
              </a:schemeClr>
            </a:solidFill>
          </a:ln>
        </c:spPr>
        <c:txPr>
          <a:bodyPr/>
          <a:lstStyle/>
          <a:p>
            <a:pPr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/>
          </a:p>
        </c:txPr>
        <c:crossAx val="1526672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ln>
          <a:solidFill>
            <a:schemeClr val="accent1">
              <a:lumMod val="20000"/>
              <a:lumOff val="80000"/>
            </a:schemeClr>
          </a:solidFill>
        </a:ln>
      </c:spPr>
      <c:txPr>
        <a:bodyPr/>
        <a:lstStyle/>
        <a:p>
          <a:pPr>
            <a:defRPr sz="800" b="1">
              <a:solidFill>
                <a:schemeClr val="tx1">
                  <a:lumMod val="95000"/>
                  <a:lumOff val="5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v>2022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accent3">
                  <a:lumMod val="20000"/>
                  <a:lumOff val="80000"/>
                </a:schemeClr>
              </a:solidFill>
            </a:ln>
          </c:spPr>
          <c:invertIfNegative val="0"/>
          <c:cat>
            <c:strRef>
              <c:f>[0]!TotalMonthName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[0]!LastYearAvgSpendingTrend_UpToLastMonth_ByCategory</c:f>
              <c:numCache>
                <c:formatCode>#,##0</c:formatCode>
                <c:ptCount val="6"/>
                <c:pt idx="0">
                  <c:v>294</c:v>
                </c:pt>
                <c:pt idx="1">
                  <c:v>430</c:v>
                </c:pt>
                <c:pt idx="2">
                  <c:v>250.5</c:v>
                </c:pt>
                <c:pt idx="3">
                  <c:v>430</c:v>
                </c:pt>
                <c:pt idx="4">
                  <c:v>430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899904"/>
        <c:axId val="217146496"/>
      </c:barChart>
      <c:lineChart>
        <c:grouping val="standard"/>
        <c:varyColors val="0"/>
        <c:ser>
          <c:idx val="1"/>
          <c:order val="0"/>
          <c:tx>
            <c:v>2023</c:v>
          </c:tx>
          <c:spPr>
            <a:ln w="28575">
              <a:solidFill>
                <a:schemeClr val="accent4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 w="6350"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[0]!TotalMonthName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[0]!ThisYearAvgSpendingTrend_UpToLastMonth_ByCategory</c:f>
              <c:numCache>
                <c:formatCode>#,##0</c:formatCode>
                <c:ptCount val="5"/>
                <c:pt idx="0">
                  <c:v>430</c:v>
                </c:pt>
                <c:pt idx="1">
                  <c:v>430</c:v>
                </c:pt>
                <c:pt idx="2">
                  <c:v>240</c:v>
                </c:pt>
                <c:pt idx="3">
                  <c:v>440</c:v>
                </c:pt>
                <c:pt idx="4">
                  <c:v>300.66666666666669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99904"/>
        <c:axId val="217146496"/>
      </c:lineChart>
      <c:catAx>
        <c:axId val="2138999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chemeClr val="accent1">
                <a:lumMod val="50000"/>
              </a:schemeClr>
            </a:solidFill>
          </a:ln>
        </c:spPr>
        <c:txPr>
          <a:bodyPr/>
          <a:lstStyle/>
          <a:p>
            <a:pPr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/>
          </a:p>
        </c:txPr>
        <c:crossAx val="217146496"/>
        <c:crosses val="autoZero"/>
        <c:auto val="1"/>
        <c:lblAlgn val="ctr"/>
        <c:lblOffset val="100"/>
        <c:noMultiLvlLbl val="0"/>
      </c:catAx>
      <c:valAx>
        <c:axId val="21714649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chemeClr val="accent1">
                <a:lumMod val="50000"/>
              </a:schemeClr>
            </a:solidFill>
          </a:ln>
        </c:spPr>
        <c:txPr>
          <a:bodyPr/>
          <a:lstStyle/>
          <a:p>
            <a:pPr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/>
          </a:p>
        </c:txPr>
        <c:crossAx val="2138999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ln>
          <a:solidFill>
            <a:schemeClr val="accent1">
              <a:lumMod val="20000"/>
              <a:lumOff val="80000"/>
            </a:schemeClr>
          </a:solidFill>
        </a:ln>
      </c:spPr>
      <c:txPr>
        <a:bodyPr/>
        <a:lstStyle/>
        <a:p>
          <a:pPr>
            <a:defRPr sz="800" b="1">
              <a:solidFill>
                <a:schemeClr val="tx1">
                  <a:lumMod val="95000"/>
                  <a:lumOff val="5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619126</xdr:colOff>
      <xdr:row>5</xdr:row>
      <xdr:rowOff>171452</xdr:rowOff>
    </xdr:from>
    <xdr:to>
      <xdr:col>5</xdr:col>
      <xdr:colOff>257175</xdr:colOff>
      <xdr:row>18</xdr:row>
      <xdr:rowOff>152401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619126</xdr:colOff>
      <xdr:row>25</xdr:row>
      <xdr:rowOff>171452</xdr:rowOff>
    </xdr:from>
    <xdr:to>
      <xdr:col>5</xdr:col>
      <xdr:colOff>257175</xdr:colOff>
      <xdr:row>38</xdr:row>
      <xdr:rowOff>152401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619126</xdr:colOff>
      <xdr:row>6</xdr:row>
      <xdr:rowOff>171452</xdr:rowOff>
    </xdr:from>
    <xdr:to>
      <xdr:col>5</xdr:col>
      <xdr:colOff>257175</xdr:colOff>
      <xdr:row>19</xdr:row>
      <xdr:rowOff>152401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619126</xdr:colOff>
      <xdr:row>26</xdr:row>
      <xdr:rowOff>171452</xdr:rowOff>
    </xdr:from>
    <xdr:to>
      <xdr:col>5</xdr:col>
      <xdr:colOff>257175</xdr:colOff>
      <xdr:row>39</xdr:row>
      <xdr:rowOff>152401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D2:AT460"/>
  <sheetViews>
    <sheetView showGridLines="0" showRowColHeaders="0" defaultGridColor="0" topLeftCell="A40" colorId="9" workbookViewId="0">
      <selection activeCell="Q49" sqref="Q49"/>
    </sheetView>
  </sheetViews>
  <sheetFormatPr defaultRowHeight="11.25" x14ac:dyDescent="0.2"/>
  <cols>
    <col min="1" max="3" width="2.7109375" style="3" customWidth="1"/>
    <col min="4" max="4" width="0.85546875" style="32" customWidth="1"/>
    <col min="5" max="5" width="11.140625" style="102" customWidth="1"/>
    <col min="6" max="6" width="1.140625" style="8" customWidth="1"/>
    <col min="7" max="7" width="17.42578125" style="9" customWidth="1"/>
    <col min="8" max="8" width="0.85546875" style="9" customWidth="1"/>
    <col min="9" max="9" width="12.85546875" style="10" customWidth="1"/>
    <col min="10" max="10" width="0.85546875" style="10" customWidth="1"/>
    <col min="11" max="11" width="13.7109375" style="3" customWidth="1"/>
    <col min="12" max="12" width="0.85546875" style="3" customWidth="1"/>
    <col min="13" max="13" width="17.140625" style="3" customWidth="1"/>
    <col min="14" max="14" width="0.85546875" style="3" customWidth="1"/>
    <col min="15" max="15" width="11.140625" style="123" customWidth="1"/>
    <col min="16" max="16" width="0.85546875" style="8" customWidth="1"/>
    <col min="17" max="17" width="20.7109375" style="8" customWidth="1"/>
    <col min="18" max="18" width="0.85546875" style="8" customWidth="1"/>
    <col min="19" max="19" width="10.7109375" style="3" customWidth="1"/>
    <col min="20" max="20" width="0.85546875" style="40" customWidth="1"/>
    <col min="21" max="21" width="10.7109375" style="40" customWidth="1"/>
    <col min="22" max="22" width="5" style="184" customWidth="1"/>
    <col min="23" max="23" width="4" style="184" customWidth="1"/>
    <col min="24" max="25" width="5.140625" style="184" customWidth="1"/>
    <col min="26" max="26" width="3.85546875" style="184" customWidth="1"/>
    <col min="27" max="27" width="7" style="184" bestFit="1" customWidth="1"/>
    <col min="28" max="28" width="3.85546875" style="184" customWidth="1"/>
    <col min="29" max="29" width="10.140625" style="32" bestFit="1" customWidth="1"/>
    <col min="30" max="30" width="8.7109375" style="32" bestFit="1" customWidth="1"/>
    <col min="31" max="31" width="9.5703125" style="32" bestFit="1" customWidth="1"/>
    <col min="32" max="32" width="4.28515625" style="32" customWidth="1"/>
    <col min="33" max="33" width="7.28515625" style="32" bestFit="1" customWidth="1"/>
    <col min="34" max="34" width="8.85546875" style="32" bestFit="1" customWidth="1"/>
    <col min="35" max="35" width="7.85546875" style="194" bestFit="1" customWidth="1"/>
    <col min="36" max="36" width="10.28515625" style="32" bestFit="1" customWidth="1"/>
    <col min="37" max="37" width="9.140625" style="205"/>
    <col min="38" max="46" width="9.140625" style="32"/>
    <col min="47" max="16384" width="9.140625" style="3"/>
  </cols>
  <sheetData>
    <row r="2" spans="4:46" ht="5.0999999999999996" customHeight="1" x14ac:dyDescent="0.2">
      <c r="D2" s="54"/>
      <c r="E2" s="96"/>
      <c r="F2" s="56"/>
      <c r="G2" s="55"/>
      <c r="H2" s="55"/>
      <c r="I2" s="57"/>
      <c r="J2" s="57"/>
      <c r="K2" s="58"/>
      <c r="L2" s="58"/>
      <c r="M2" s="58"/>
      <c r="N2" s="58"/>
      <c r="O2" s="117"/>
      <c r="P2" s="56"/>
      <c r="Q2" s="56"/>
      <c r="R2" s="56"/>
      <c r="S2" s="58"/>
      <c r="T2" s="59"/>
      <c r="U2" s="47"/>
    </row>
    <row r="3" spans="4:46" s="39" customFormat="1" ht="15.95" customHeight="1" x14ac:dyDescent="0.25">
      <c r="D3" s="60"/>
      <c r="E3" s="233">
        <v>2023</v>
      </c>
      <c r="F3" s="109" t="s">
        <v>174</v>
      </c>
      <c r="G3" s="110"/>
      <c r="H3" s="110"/>
      <c r="I3" s="111"/>
      <c r="J3" s="112"/>
      <c r="K3" s="113"/>
      <c r="L3" s="114"/>
      <c r="M3" s="115"/>
      <c r="N3" s="115"/>
      <c r="O3" s="118"/>
      <c r="P3" s="112">
        <f>VLOOKUP($S$3,Month_Lookup_LNameMonthNo,2,FALSE)</f>
        <v>6</v>
      </c>
      <c r="Q3" s="116"/>
      <c r="R3" s="112"/>
      <c r="S3" s="209" t="s">
        <v>75</v>
      </c>
      <c r="T3" s="61"/>
      <c r="U3" s="48"/>
      <c r="V3" s="195"/>
      <c r="W3" s="195"/>
      <c r="X3" s="195"/>
      <c r="Y3" s="195"/>
      <c r="Z3" s="195"/>
      <c r="AA3" s="195"/>
      <c r="AB3" s="195"/>
      <c r="AC3" s="196"/>
      <c r="AD3" s="196"/>
      <c r="AE3" s="196"/>
      <c r="AF3" s="196"/>
      <c r="AG3" s="196"/>
      <c r="AH3" s="196"/>
      <c r="AI3" s="197"/>
      <c r="AJ3" s="196"/>
      <c r="AK3" s="206"/>
      <c r="AL3" s="196"/>
      <c r="AM3" s="196"/>
      <c r="AN3" s="196"/>
      <c r="AO3" s="196"/>
      <c r="AP3" s="196"/>
      <c r="AQ3" s="196"/>
      <c r="AR3" s="196"/>
      <c r="AS3" s="196"/>
      <c r="AT3" s="196"/>
    </row>
    <row r="4" spans="4:46" ht="5.0999999999999996" customHeight="1" x14ac:dyDescent="0.2">
      <c r="D4" s="62"/>
      <c r="E4" s="97"/>
      <c r="F4" s="5"/>
      <c r="G4" s="6"/>
      <c r="H4" s="6"/>
      <c r="I4" s="388"/>
      <c r="J4" s="388"/>
      <c r="K4" s="4"/>
      <c r="L4" s="4"/>
      <c r="M4" s="4"/>
      <c r="N4" s="4"/>
      <c r="O4" s="119"/>
      <c r="P4" s="5"/>
      <c r="Q4" s="5"/>
      <c r="R4" s="5"/>
      <c r="S4" s="4"/>
      <c r="T4" s="63"/>
      <c r="U4" s="47"/>
    </row>
    <row r="5" spans="4:46" ht="15.95" customHeight="1" x14ac:dyDescent="0.2">
      <c r="D5" s="62"/>
      <c r="E5" s="98"/>
      <c r="F5" s="83"/>
      <c r="G5" s="82"/>
      <c r="H5" s="82"/>
      <c r="I5" s="84"/>
      <c r="J5" s="84"/>
      <c r="K5" s="47"/>
      <c r="L5" s="47"/>
      <c r="M5" s="83"/>
      <c r="N5" s="47"/>
      <c r="O5" s="83"/>
      <c r="P5" s="85"/>
      <c r="Q5" s="83" t="s">
        <v>149</v>
      </c>
      <c r="R5" s="85"/>
      <c r="S5" s="49">
        <v>4330</v>
      </c>
      <c r="T5" s="64"/>
      <c r="U5" s="49"/>
    </row>
    <row r="6" spans="4:46" x14ac:dyDescent="0.2">
      <c r="D6" s="62"/>
      <c r="E6" s="98"/>
      <c r="F6" s="83"/>
      <c r="G6" s="91"/>
      <c r="H6" s="82"/>
      <c r="I6" s="84"/>
      <c r="J6" s="84"/>
      <c r="K6" s="190"/>
      <c r="L6" s="47"/>
      <c r="M6" s="83"/>
      <c r="N6" s="47"/>
      <c r="O6" s="83"/>
      <c r="P6" s="85"/>
      <c r="Q6" s="83" t="s">
        <v>150</v>
      </c>
      <c r="R6" s="85"/>
      <c r="S6" s="49">
        <f ca="1">IF(ISERR(SUM(MonthlyExpenses_Ranges_ExpensesAmount)),0,SUM(MonthlyExpenses_Ranges_ExpensesAmount))</f>
        <v>1770</v>
      </c>
      <c r="T6" s="64"/>
      <c r="U6" s="49"/>
    </row>
    <row r="7" spans="4:46" ht="12" thickBot="1" x14ac:dyDescent="0.25">
      <c r="D7" s="62"/>
      <c r="E7" s="98"/>
      <c r="F7" s="83"/>
      <c r="G7" s="82"/>
      <c r="H7" s="82"/>
      <c r="I7" s="84"/>
      <c r="J7" s="84"/>
      <c r="K7" s="47"/>
      <c r="L7" s="47"/>
      <c r="M7" s="83"/>
      <c r="N7" s="47"/>
      <c r="O7" s="83"/>
      <c r="P7" s="85"/>
      <c r="Q7" s="83" t="s">
        <v>151</v>
      </c>
      <c r="R7" s="85"/>
      <c r="S7" s="86">
        <f ca="1">IF(ISERR(S5-S6),0,S5-S6)</f>
        <v>2560</v>
      </c>
      <c r="T7" s="65"/>
      <c r="U7" s="50"/>
    </row>
    <row r="8" spans="4:46" ht="5.0999999999999996" customHeight="1" thickTop="1" x14ac:dyDescent="0.2">
      <c r="D8" s="62"/>
      <c r="E8" s="98"/>
      <c r="F8" s="83"/>
      <c r="G8" s="82"/>
      <c r="H8" s="82"/>
      <c r="I8" s="84"/>
      <c r="J8" s="84"/>
      <c r="K8" s="47"/>
      <c r="L8" s="47"/>
      <c r="M8" s="83"/>
      <c r="N8" s="47"/>
      <c r="O8" s="120"/>
      <c r="P8" s="85"/>
      <c r="Q8" s="51"/>
      <c r="R8" s="85"/>
      <c r="S8" s="51"/>
      <c r="T8" s="66"/>
      <c r="U8" s="51"/>
    </row>
    <row r="9" spans="4:46" s="87" customFormat="1" ht="14.1" customHeight="1" x14ac:dyDescent="0.25">
      <c r="D9" s="88"/>
      <c r="E9" s="389" t="s">
        <v>210</v>
      </c>
      <c r="F9" s="390"/>
      <c r="G9" s="390"/>
      <c r="H9" s="390"/>
      <c r="I9" s="390"/>
      <c r="J9" s="390"/>
      <c r="K9" s="391"/>
      <c r="L9" s="153"/>
      <c r="M9" s="389" t="s">
        <v>240</v>
      </c>
      <c r="N9" s="390"/>
      <c r="O9" s="391"/>
      <c r="P9" s="154"/>
      <c r="Q9" s="389" t="s">
        <v>197</v>
      </c>
      <c r="R9" s="390"/>
      <c r="S9" s="391"/>
      <c r="T9" s="89"/>
      <c r="U9" s="90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9"/>
      <c r="AJ9" s="198"/>
      <c r="AK9" s="207"/>
      <c r="AL9" s="198"/>
      <c r="AM9" s="198"/>
      <c r="AN9" s="198"/>
      <c r="AO9" s="198"/>
      <c r="AP9" s="198"/>
      <c r="AQ9" s="198"/>
      <c r="AR9" s="198"/>
      <c r="AS9" s="198"/>
      <c r="AT9" s="198"/>
    </row>
    <row r="10" spans="4:46" ht="8.1" customHeight="1" x14ac:dyDescent="0.2">
      <c r="D10" s="124">
        <v>0.41944444444444445</v>
      </c>
      <c r="E10" s="128"/>
      <c r="F10" s="129"/>
      <c r="G10" s="130"/>
      <c r="H10" s="131"/>
      <c r="I10" s="132"/>
      <c r="J10" s="132"/>
      <c r="K10" s="133"/>
      <c r="L10" s="47"/>
      <c r="M10" s="142"/>
      <c r="N10" s="143"/>
      <c r="O10" s="144"/>
      <c r="P10" s="149"/>
      <c r="Q10" s="151"/>
      <c r="R10" s="135"/>
      <c r="S10" s="146"/>
      <c r="T10" s="66"/>
      <c r="U10" s="51"/>
    </row>
    <row r="11" spans="4:46" ht="14.1" customHeight="1" x14ac:dyDescent="0.25">
      <c r="D11" s="62"/>
      <c r="E11" s="134" t="str">
        <f>S3 &amp; " " &amp; E3 &amp; " :"</f>
        <v>June 2023 :</v>
      </c>
      <c r="F11" s="135"/>
      <c r="G11" s="175" t="str">
        <f ca="1">REPT("|",S6/50)</f>
        <v>|||||||||||||||||||||||||||||||||||</v>
      </c>
      <c r="H11" s="131"/>
      <c r="I11" s="136" t="str">
        <f>S3</f>
        <v>June</v>
      </c>
      <c r="J11" s="137" t="s">
        <v>239</v>
      </c>
      <c r="K11" s="176" t="str">
        <f ca="1">REPT("|",S6/50)</f>
        <v>|||||||||||||||||||||||||||||||||||</v>
      </c>
      <c r="L11" s="47"/>
      <c r="M11" s="142" t="s">
        <v>194</v>
      </c>
      <c r="N11" s="143"/>
      <c r="O11" s="145" t="s">
        <v>152</v>
      </c>
      <c r="P11" s="149"/>
      <c r="Q11" s="142" t="s">
        <v>198</v>
      </c>
      <c r="R11" s="135"/>
      <c r="S11" s="155" t="s">
        <v>24</v>
      </c>
      <c r="T11" s="63"/>
      <c r="U11" s="47"/>
    </row>
    <row r="12" spans="4:46" ht="12" x14ac:dyDescent="0.25">
      <c r="D12" s="62"/>
      <c r="E12" s="134" t="str">
        <f>S3 &amp; " " &amp; E3-1 &amp; " :"</f>
        <v>June 2022 :</v>
      </c>
      <c r="F12" s="135">
        <v>1500</v>
      </c>
      <c r="G12" s="138" t="str">
        <f>REPT("|",F12/50)</f>
        <v>||||||||||||||||||||||||||||||</v>
      </c>
      <c r="H12" s="189" t="str">
        <f>LEFT(I12,LEN(I12)-2)</f>
        <v>M</v>
      </c>
      <c r="I12" s="136" t="str">
        <f>IF(X20=1,"Dec",CHOOSE(X20-1,"Jan","Feb","Mar","Apr","May","Jun","July","Aug","Sep","Oct","Nov","Dec"))</f>
        <v>May</v>
      </c>
      <c r="J12" s="132" t="s">
        <v>239</v>
      </c>
      <c r="K12" s="139" t="str">
        <f ca="1">REPT("|",K13/50)</f>
        <v>|||||||||||||||||||||||</v>
      </c>
      <c r="L12" s="47"/>
      <c r="M12" s="142" t="s">
        <v>193</v>
      </c>
      <c r="N12" s="143"/>
      <c r="O12" s="146">
        <f t="array" aca="1" ref="O12" ca="1">SUM(IF((MonthlyExpenses_Column_ExpCAT=O11)*(MonthlyExpenses_Ranges_ExpensesAmount&gt;0),MonthlyExpenses_Ranges_ExpensesAmount,0))</f>
        <v>304</v>
      </c>
      <c r="P12" s="149"/>
      <c r="Q12" s="142" t="s">
        <v>193</v>
      </c>
      <c r="R12" s="135"/>
      <c r="S12" s="146">
        <f t="array" aca="1" ref="S12" ca="1">SUM(IF((MonthlyExpenses_Column_PaymentCAT=S11)*(MonthlyExpenses_Ranges_ExpensesAmount&gt;0),MonthlyExpenses_Ranges_ExpensesAmount,0))</f>
        <v>703</v>
      </c>
      <c r="T12" s="63"/>
      <c r="U12" s="47"/>
    </row>
    <row r="13" spans="4:46" ht="5.0999999999999996" customHeight="1" x14ac:dyDescent="0.2">
      <c r="D13" s="62"/>
      <c r="E13" s="128"/>
      <c r="F13" s="135"/>
      <c r="G13" s="140"/>
      <c r="H13" s="131"/>
      <c r="I13" s="192">
        <f>VLOOKUP(I12,Month!A1:C13,3)</f>
        <v>8</v>
      </c>
      <c r="J13" s="141"/>
      <c r="K13" s="193">
        <f t="array" aca="1" ref="K13" ca="1">SUM(IF(YearlyData_Column_Month=Expenses!I13,YearlyData_Column_Amount,0))</f>
        <v>1161</v>
      </c>
      <c r="L13" s="47"/>
      <c r="M13" s="147"/>
      <c r="N13" s="143"/>
      <c r="O13" s="148"/>
      <c r="P13" s="149"/>
      <c r="Q13" s="152"/>
      <c r="R13" s="135"/>
      <c r="S13" s="133"/>
      <c r="T13" s="63"/>
      <c r="U13" s="47"/>
    </row>
    <row r="14" spans="4:46" s="92" customFormat="1" x14ac:dyDescent="0.25">
      <c r="D14" s="93"/>
      <c r="E14" s="103" t="s">
        <v>192</v>
      </c>
      <c r="F14" s="104"/>
      <c r="G14" s="105">
        <f ca="1">(S6-F12)/S6</f>
        <v>0.15254237288135594</v>
      </c>
      <c r="H14" s="106"/>
      <c r="I14" s="107" t="s">
        <v>195</v>
      </c>
      <c r="J14" s="104"/>
      <c r="K14" s="108">
        <f ca="1">(S6-K13)/S6</f>
        <v>0.34406779661016951</v>
      </c>
      <c r="L14" s="95"/>
      <c r="M14" s="125" t="s">
        <v>199</v>
      </c>
      <c r="N14" s="126"/>
      <c r="O14" s="127">
        <f ca="1">O12/S6</f>
        <v>0.17175141242937852</v>
      </c>
      <c r="P14" s="150"/>
      <c r="Q14" s="125" t="str">
        <f>"%Of Total Paid By " &amp; S11 &amp; " :"</f>
        <v>%Of Total Paid By Card :</v>
      </c>
      <c r="R14" s="104"/>
      <c r="S14" s="127">
        <f ca="1">S12/S6</f>
        <v>0.39717514124293785</v>
      </c>
      <c r="T14" s="94"/>
      <c r="U14" s="95"/>
      <c r="V14" s="186"/>
      <c r="W14" s="186"/>
      <c r="X14" s="186"/>
      <c r="Y14" s="186"/>
      <c r="Z14" s="186"/>
      <c r="AA14" s="186"/>
      <c r="AB14" s="186"/>
      <c r="AC14" s="200"/>
      <c r="AD14" s="200"/>
      <c r="AE14" s="200"/>
      <c r="AF14" s="200"/>
      <c r="AG14" s="200"/>
      <c r="AH14" s="200"/>
      <c r="AI14" s="199"/>
      <c r="AJ14" s="200"/>
      <c r="AK14" s="208"/>
      <c r="AL14" s="200"/>
      <c r="AM14" s="200"/>
      <c r="AN14" s="200"/>
      <c r="AO14" s="200"/>
      <c r="AP14" s="200"/>
      <c r="AQ14" s="200"/>
      <c r="AR14" s="200"/>
      <c r="AS14" s="200"/>
      <c r="AT14" s="200"/>
    </row>
    <row r="15" spans="4:46" ht="5.0999999999999996" customHeight="1" x14ac:dyDescent="0.2">
      <c r="D15" s="70"/>
      <c r="E15" s="99"/>
      <c r="F15" s="74"/>
      <c r="G15" s="71"/>
      <c r="H15" s="71"/>
      <c r="I15" s="72"/>
      <c r="J15" s="72"/>
      <c r="K15" s="73"/>
      <c r="L15" s="73"/>
      <c r="M15" s="73"/>
      <c r="N15" s="73"/>
      <c r="O15" s="121"/>
      <c r="P15" s="74"/>
      <c r="Q15" s="74"/>
      <c r="R15" s="74"/>
      <c r="S15" s="73"/>
      <c r="T15" s="75"/>
      <c r="U15" s="47"/>
    </row>
    <row r="16" spans="4:46" ht="3.95" customHeight="1" x14ac:dyDescent="0.2">
      <c r="D16" s="62"/>
      <c r="E16" s="97"/>
      <c r="F16" s="5"/>
      <c r="G16" s="6"/>
      <c r="H16" s="6"/>
      <c r="I16" s="7"/>
      <c r="J16" s="7"/>
      <c r="K16" s="4"/>
      <c r="L16" s="4"/>
      <c r="M16" s="4"/>
      <c r="N16" s="4"/>
      <c r="O16" s="119"/>
      <c r="P16" s="5"/>
      <c r="Q16" s="5"/>
      <c r="R16" s="5"/>
      <c r="S16" s="4"/>
      <c r="T16" s="63"/>
      <c r="U16" s="47"/>
    </row>
    <row r="17" spans="4:36" x14ac:dyDescent="0.2">
      <c r="D17" s="62"/>
      <c r="E17" s="100" t="s">
        <v>35</v>
      </c>
      <c r="F17" s="11"/>
      <c r="G17" s="76" t="s">
        <v>57</v>
      </c>
      <c r="H17" s="12"/>
      <c r="I17" s="77" t="s">
        <v>39</v>
      </c>
      <c r="J17" s="13"/>
      <c r="K17" s="78" t="s">
        <v>116</v>
      </c>
      <c r="L17" s="14"/>
      <c r="M17" s="78" t="s">
        <v>117</v>
      </c>
      <c r="N17" s="35"/>
      <c r="O17" s="79" t="s">
        <v>38</v>
      </c>
      <c r="P17" s="11"/>
      <c r="Q17" s="80" t="s">
        <v>186</v>
      </c>
      <c r="R17" s="11"/>
      <c r="S17" s="81" t="s">
        <v>115</v>
      </c>
      <c r="T17" s="67"/>
      <c r="U17" s="52"/>
      <c r="V17" s="201" t="s">
        <v>36</v>
      </c>
      <c r="W17" s="201" t="s">
        <v>2</v>
      </c>
      <c r="X17" s="201" t="s">
        <v>1</v>
      </c>
      <c r="Y17" s="201" t="s">
        <v>177</v>
      </c>
      <c r="Z17" s="201" t="s">
        <v>35</v>
      </c>
      <c r="AA17" s="201" t="s">
        <v>37</v>
      </c>
      <c r="AB17" s="201" t="s">
        <v>176</v>
      </c>
      <c r="AC17" s="183" t="s">
        <v>91</v>
      </c>
      <c r="AD17" s="183" t="s">
        <v>39</v>
      </c>
      <c r="AE17" s="183" t="s">
        <v>94</v>
      </c>
      <c r="AF17" s="183" t="s">
        <v>93</v>
      </c>
      <c r="AG17" s="183" t="s">
        <v>38</v>
      </c>
      <c r="AH17" s="183" t="s">
        <v>175</v>
      </c>
      <c r="AI17" s="202" t="s">
        <v>208</v>
      </c>
      <c r="AJ17" s="183" t="s">
        <v>115</v>
      </c>
    </row>
    <row r="18" spans="4:36" ht="3.95" customHeight="1" x14ac:dyDescent="0.2">
      <c r="D18" s="62"/>
      <c r="E18" s="97"/>
      <c r="F18" s="15"/>
      <c r="G18" s="6"/>
      <c r="H18" s="6"/>
      <c r="I18" s="7"/>
      <c r="J18" s="7"/>
      <c r="K18" s="4"/>
      <c r="L18" s="4"/>
      <c r="M18" s="4"/>
      <c r="N18" s="4"/>
      <c r="O18" s="119"/>
      <c r="P18" s="5"/>
      <c r="Q18" s="5"/>
      <c r="R18" s="5"/>
      <c r="S18" s="4"/>
      <c r="T18" s="63"/>
      <c r="U18" s="47"/>
    </row>
    <row r="19" spans="4:36" ht="3.95" customHeight="1" x14ac:dyDescent="0.2">
      <c r="D19" s="68"/>
      <c r="E19" s="101"/>
      <c r="F19" s="17"/>
      <c r="G19" s="18"/>
      <c r="H19" s="18"/>
      <c r="I19" s="19"/>
      <c r="J19" s="19"/>
      <c r="K19" s="16"/>
      <c r="L19" s="16"/>
      <c r="M19" s="16"/>
      <c r="N19" s="16"/>
      <c r="O19" s="122"/>
      <c r="P19" s="20"/>
      <c r="Q19" s="20"/>
      <c r="R19" s="20"/>
      <c r="S19" s="16"/>
      <c r="T19" s="63"/>
      <c r="U19" s="47"/>
    </row>
    <row r="20" spans="4:36" x14ac:dyDescent="0.2">
      <c r="D20" s="62"/>
      <c r="E20" s="210" t="s">
        <v>187</v>
      </c>
      <c r="F20" s="211"/>
      <c r="G20" s="212" t="s">
        <v>152</v>
      </c>
      <c r="H20" s="212"/>
      <c r="I20" s="213" t="s">
        <v>155</v>
      </c>
      <c r="J20" s="213"/>
      <c r="K20" s="214" t="s">
        <v>24</v>
      </c>
      <c r="L20" s="214"/>
      <c r="M20" s="214" t="s">
        <v>27</v>
      </c>
      <c r="N20" s="214"/>
      <c r="O20" s="215">
        <v>88</v>
      </c>
      <c r="P20" s="216"/>
      <c r="Q20" s="217" t="s">
        <v>189</v>
      </c>
      <c r="R20" s="216"/>
      <c r="S20" s="218" t="s">
        <v>187</v>
      </c>
      <c r="T20" s="69"/>
      <c r="U20" s="53"/>
      <c r="V20" s="194">
        <f t="shared" ref="V20:V89" si="0">IF($AG20=0,"",$E$3)</f>
        <v>2023</v>
      </c>
      <c r="W20" s="184">
        <f t="shared" ref="W20:W89" ca="1" si="1">IF($AG20=0,"",VLOOKUP($X20,Quarter_Month_Range_Mapping,2))</f>
        <v>2</v>
      </c>
      <c r="X20" s="184">
        <f t="shared" ref="X20:X89" si="2">IF($AG20=0,"",$P$3)</f>
        <v>6</v>
      </c>
      <c r="Z20" s="184" t="str">
        <f t="shared" ref="Z20:Z41" si="3">IF($AG20=0,"",E20)</f>
        <v xml:space="preserve"> </v>
      </c>
      <c r="AA20" s="184" t="str">
        <f t="shared" ref="AA20" si="4">IF($AG20=0,"",CONCATENATE(Z20,"/",X20,"/",V20))</f>
        <v xml:space="preserve"> /6/2023</v>
      </c>
      <c r="AB20" s="184" t="e">
        <f t="shared" ref="AB20:AB41" si="5">IF($AG20=0,"",WEEKDAY(AA20,2))</f>
        <v>#VALUE!</v>
      </c>
      <c r="AC20" s="32" t="str">
        <f t="shared" ref="AC20:AC89" si="6">IF($AG20=0,"",$G20)</f>
        <v>Daily</v>
      </c>
      <c r="AD20" s="32" t="str">
        <f t="shared" ref="AD20:AD89" si="7">IF($AG20=0,"",$I20)</f>
        <v>Transportation</v>
      </c>
      <c r="AE20" s="32" t="str">
        <f t="shared" ref="AE20:AE89" si="8">IF($AG20=0,"",$K20)</f>
        <v>Card</v>
      </c>
      <c r="AF20" s="32" t="str">
        <f t="shared" ref="AF20:AF89" si="9">IF($AG20=0,"",$M20)</f>
        <v>Visa</v>
      </c>
      <c r="AG20" s="203">
        <f t="shared" ref="AG20:AG41" si="10">O20</f>
        <v>88</v>
      </c>
      <c r="AH20" s="203">
        <f>IF($AG20=0,"",SUM(AH19,AG20))</f>
        <v>88</v>
      </c>
      <c r="AI20" s="204">
        <f>$S$5</f>
        <v>4330</v>
      </c>
      <c r="AJ20" s="32" t="s">
        <v>209</v>
      </c>
    </row>
    <row r="21" spans="4:36" x14ac:dyDescent="0.2">
      <c r="D21" s="62"/>
      <c r="E21" s="210">
        <v>1</v>
      </c>
      <c r="F21" s="211"/>
      <c r="G21" s="212" t="s">
        <v>152</v>
      </c>
      <c r="H21" s="212"/>
      <c r="I21" s="213" t="s">
        <v>154</v>
      </c>
      <c r="J21" s="213"/>
      <c r="K21" s="214" t="s">
        <v>23</v>
      </c>
      <c r="L21" s="214"/>
      <c r="M21" s="214" t="s">
        <v>23</v>
      </c>
      <c r="N21" s="214"/>
      <c r="O21" s="215">
        <v>18</v>
      </c>
      <c r="P21" s="216"/>
      <c r="Q21" s="217" t="s">
        <v>187</v>
      </c>
      <c r="R21" s="216"/>
      <c r="S21" s="218" t="s">
        <v>187</v>
      </c>
      <c r="T21" s="69"/>
      <c r="U21" s="53"/>
      <c r="V21" s="194">
        <f t="shared" si="0"/>
        <v>2023</v>
      </c>
      <c r="W21" s="184">
        <f t="shared" ca="1" si="1"/>
        <v>2</v>
      </c>
      <c r="X21" s="184">
        <f t="shared" si="2"/>
        <v>6</v>
      </c>
      <c r="Z21" s="184">
        <f t="shared" si="3"/>
        <v>1</v>
      </c>
      <c r="AA21" s="184" t="str">
        <f t="shared" ref="AA21:AA41" si="11">IF($AG21=0,"",CONCATENATE(Z21,"/",X21,"/",V21))</f>
        <v>1/6/2023</v>
      </c>
      <c r="AB21" s="184">
        <f t="shared" si="5"/>
        <v>5</v>
      </c>
      <c r="AC21" s="32" t="str">
        <f t="shared" si="6"/>
        <v>Daily</v>
      </c>
      <c r="AD21" s="32" t="str">
        <f t="shared" si="7"/>
        <v>Food</v>
      </c>
      <c r="AE21" s="32" t="str">
        <f t="shared" si="8"/>
        <v>Cash</v>
      </c>
      <c r="AF21" s="32" t="str">
        <f t="shared" si="9"/>
        <v>Cash</v>
      </c>
      <c r="AG21" s="203">
        <f t="shared" si="10"/>
        <v>18</v>
      </c>
      <c r="AH21" s="203">
        <f t="shared" ref="AH21:AH41" si="12">SUM(AH20,AG21)</f>
        <v>106</v>
      </c>
      <c r="AI21" s="204">
        <f t="shared" ref="AI21:AI89" si="13">$S$5</f>
        <v>4330</v>
      </c>
      <c r="AJ21" s="32" t="s">
        <v>209</v>
      </c>
    </row>
    <row r="22" spans="4:36" x14ac:dyDescent="0.2">
      <c r="D22" s="62"/>
      <c r="E22" s="210">
        <v>1</v>
      </c>
      <c r="F22" s="211"/>
      <c r="G22" s="212" t="s">
        <v>127</v>
      </c>
      <c r="H22" s="212"/>
      <c r="I22" s="213" t="s">
        <v>96</v>
      </c>
      <c r="J22" s="213"/>
      <c r="K22" s="214" t="s">
        <v>118</v>
      </c>
      <c r="L22" s="214"/>
      <c r="M22" s="214" t="s">
        <v>121</v>
      </c>
      <c r="N22" s="214"/>
      <c r="O22" s="215">
        <v>440</v>
      </c>
      <c r="P22" s="216"/>
      <c r="Q22" s="217" t="s">
        <v>187</v>
      </c>
      <c r="R22" s="216"/>
      <c r="S22" s="218" t="s">
        <v>187</v>
      </c>
      <c r="T22" s="69"/>
      <c r="U22" s="53"/>
      <c r="V22" s="194">
        <f t="shared" si="0"/>
        <v>2023</v>
      </c>
      <c r="W22" s="184">
        <f t="shared" ca="1" si="1"/>
        <v>2</v>
      </c>
      <c r="X22" s="184">
        <f t="shared" si="2"/>
        <v>6</v>
      </c>
      <c r="Z22" s="184">
        <f t="shared" si="3"/>
        <v>1</v>
      </c>
      <c r="AA22" s="184" t="str">
        <f t="shared" si="11"/>
        <v>1/6/2023</v>
      </c>
      <c r="AB22" s="184">
        <f t="shared" si="5"/>
        <v>5</v>
      </c>
      <c r="AC22" s="32" t="str">
        <f t="shared" si="6"/>
        <v>Home</v>
      </c>
      <c r="AD22" s="32" t="str">
        <f t="shared" si="7"/>
        <v>Rental</v>
      </c>
      <c r="AE22" s="32" t="str">
        <f t="shared" si="8"/>
        <v>Account</v>
      </c>
      <c r="AF22" s="32" t="str">
        <f t="shared" si="9"/>
        <v>Saving</v>
      </c>
      <c r="AG22" s="203">
        <f t="shared" si="10"/>
        <v>440</v>
      </c>
      <c r="AH22" s="203">
        <f t="shared" si="12"/>
        <v>546</v>
      </c>
      <c r="AI22" s="204">
        <f t="shared" si="13"/>
        <v>4330</v>
      </c>
      <c r="AJ22" s="32" t="s">
        <v>209</v>
      </c>
    </row>
    <row r="23" spans="4:36" x14ac:dyDescent="0.2">
      <c r="D23" s="62"/>
      <c r="E23" s="210">
        <v>2</v>
      </c>
      <c r="F23" s="211"/>
      <c r="G23" s="212" t="s">
        <v>152</v>
      </c>
      <c r="H23" s="212"/>
      <c r="I23" s="213" t="s">
        <v>154</v>
      </c>
      <c r="J23" s="213"/>
      <c r="K23" s="214" t="s">
        <v>23</v>
      </c>
      <c r="L23" s="214"/>
      <c r="M23" s="214" t="s">
        <v>23</v>
      </c>
      <c r="N23" s="214"/>
      <c r="O23" s="215">
        <v>15</v>
      </c>
      <c r="P23" s="216"/>
      <c r="Q23" s="217" t="s">
        <v>187</v>
      </c>
      <c r="R23" s="216"/>
      <c r="S23" s="218" t="s">
        <v>187</v>
      </c>
      <c r="T23" s="69"/>
      <c r="U23" s="53"/>
      <c r="V23" s="194">
        <f t="shared" si="0"/>
        <v>2023</v>
      </c>
      <c r="W23" s="184">
        <f t="shared" ca="1" si="1"/>
        <v>2</v>
      </c>
      <c r="X23" s="184">
        <f t="shared" si="2"/>
        <v>6</v>
      </c>
      <c r="Z23" s="184">
        <f t="shared" si="3"/>
        <v>2</v>
      </c>
      <c r="AA23" s="184" t="str">
        <f t="shared" si="11"/>
        <v>2/6/2023</v>
      </c>
      <c r="AB23" s="184">
        <f t="shared" si="5"/>
        <v>1</v>
      </c>
      <c r="AC23" s="32" t="str">
        <f t="shared" si="6"/>
        <v>Daily</v>
      </c>
      <c r="AD23" s="32" t="str">
        <f t="shared" si="7"/>
        <v>Food</v>
      </c>
      <c r="AE23" s="32" t="str">
        <f t="shared" si="8"/>
        <v>Cash</v>
      </c>
      <c r="AF23" s="32" t="str">
        <f t="shared" si="9"/>
        <v>Cash</v>
      </c>
      <c r="AG23" s="203">
        <f t="shared" si="10"/>
        <v>15</v>
      </c>
      <c r="AH23" s="203">
        <f t="shared" si="12"/>
        <v>561</v>
      </c>
      <c r="AI23" s="204">
        <f t="shared" si="13"/>
        <v>4330</v>
      </c>
      <c r="AJ23" s="32" t="s">
        <v>209</v>
      </c>
    </row>
    <row r="24" spans="4:36" x14ac:dyDescent="0.2">
      <c r="D24" s="62"/>
      <c r="E24" s="210">
        <v>3</v>
      </c>
      <c r="F24" s="211"/>
      <c r="G24" s="212" t="s">
        <v>152</v>
      </c>
      <c r="H24" s="212"/>
      <c r="I24" s="213" t="s">
        <v>154</v>
      </c>
      <c r="J24" s="213"/>
      <c r="K24" s="214" t="s">
        <v>23</v>
      </c>
      <c r="L24" s="214"/>
      <c r="M24" s="214" t="s">
        <v>23</v>
      </c>
      <c r="N24" s="214"/>
      <c r="O24" s="215">
        <v>15</v>
      </c>
      <c r="P24" s="216"/>
      <c r="Q24" s="217" t="s">
        <v>187</v>
      </c>
      <c r="R24" s="216"/>
      <c r="S24" s="218" t="s">
        <v>187</v>
      </c>
      <c r="T24" s="69"/>
      <c r="U24" s="53"/>
      <c r="V24" s="194">
        <f t="shared" si="0"/>
        <v>2023</v>
      </c>
      <c r="W24" s="184">
        <f t="shared" ca="1" si="1"/>
        <v>2</v>
      </c>
      <c r="X24" s="184">
        <f t="shared" si="2"/>
        <v>6</v>
      </c>
      <c r="Z24" s="184">
        <f t="shared" si="3"/>
        <v>3</v>
      </c>
      <c r="AA24" s="184" t="str">
        <f t="shared" si="11"/>
        <v>3/6/2023</v>
      </c>
      <c r="AB24" s="184">
        <f t="shared" si="5"/>
        <v>1</v>
      </c>
      <c r="AC24" s="32" t="str">
        <f t="shared" si="6"/>
        <v>Daily</v>
      </c>
      <c r="AD24" s="32" t="str">
        <f t="shared" si="7"/>
        <v>Food</v>
      </c>
      <c r="AE24" s="32" t="str">
        <f t="shared" si="8"/>
        <v>Cash</v>
      </c>
      <c r="AF24" s="32" t="str">
        <f t="shared" si="9"/>
        <v>Cash</v>
      </c>
      <c r="AG24" s="203">
        <f t="shared" si="10"/>
        <v>15</v>
      </c>
      <c r="AH24" s="203">
        <f t="shared" si="12"/>
        <v>576</v>
      </c>
      <c r="AI24" s="204">
        <f t="shared" si="13"/>
        <v>4330</v>
      </c>
      <c r="AJ24" s="32" t="s">
        <v>209</v>
      </c>
    </row>
    <row r="25" spans="4:36" x14ac:dyDescent="0.2">
      <c r="D25" s="62"/>
      <c r="E25" s="210">
        <v>4</v>
      </c>
      <c r="F25" s="211"/>
      <c r="G25" s="212" t="s">
        <v>152</v>
      </c>
      <c r="H25" s="212"/>
      <c r="I25" s="213" t="s">
        <v>154</v>
      </c>
      <c r="J25" s="213"/>
      <c r="K25" s="214" t="s">
        <v>23</v>
      </c>
      <c r="L25" s="214"/>
      <c r="M25" s="214" t="s">
        <v>23</v>
      </c>
      <c r="N25" s="214"/>
      <c r="O25" s="215">
        <v>17</v>
      </c>
      <c r="P25" s="216"/>
      <c r="Q25" s="217" t="s">
        <v>187</v>
      </c>
      <c r="R25" s="216"/>
      <c r="S25" s="218" t="s">
        <v>187</v>
      </c>
      <c r="T25" s="69"/>
      <c r="U25" s="53"/>
      <c r="V25" s="194">
        <f t="shared" si="0"/>
        <v>2023</v>
      </c>
      <c r="W25" s="184">
        <f t="shared" ca="1" si="1"/>
        <v>2</v>
      </c>
      <c r="X25" s="184">
        <f t="shared" si="2"/>
        <v>6</v>
      </c>
      <c r="Z25" s="184">
        <f t="shared" si="3"/>
        <v>4</v>
      </c>
      <c r="AA25" s="184" t="str">
        <f t="shared" si="11"/>
        <v>4/6/2023</v>
      </c>
      <c r="AB25" s="184">
        <f t="shared" si="5"/>
        <v>4</v>
      </c>
      <c r="AC25" s="32" t="str">
        <f t="shared" si="6"/>
        <v>Daily</v>
      </c>
      <c r="AD25" s="32" t="str">
        <f t="shared" si="7"/>
        <v>Food</v>
      </c>
      <c r="AE25" s="32" t="str">
        <f t="shared" si="8"/>
        <v>Cash</v>
      </c>
      <c r="AF25" s="32" t="str">
        <f t="shared" si="9"/>
        <v>Cash</v>
      </c>
      <c r="AG25" s="203">
        <f t="shared" si="10"/>
        <v>17</v>
      </c>
      <c r="AH25" s="203">
        <f t="shared" si="12"/>
        <v>593</v>
      </c>
      <c r="AI25" s="204">
        <f t="shared" si="13"/>
        <v>4330</v>
      </c>
      <c r="AJ25" s="32" t="s">
        <v>209</v>
      </c>
    </row>
    <row r="26" spans="4:36" x14ac:dyDescent="0.2">
      <c r="D26" s="62"/>
      <c r="E26" s="210">
        <v>4</v>
      </c>
      <c r="F26" s="211"/>
      <c r="G26" s="212" t="s">
        <v>8</v>
      </c>
      <c r="H26" s="212"/>
      <c r="I26" s="213" t="s">
        <v>129</v>
      </c>
      <c r="J26" s="213"/>
      <c r="K26" s="214" t="s">
        <v>24</v>
      </c>
      <c r="L26" s="214"/>
      <c r="M26" s="214" t="s">
        <v>27</v>
      </c>
      <c r="N26" s="214"/>
      <c r="O26" s="215">
        <v>44</v>
      </c>
      <c r="P26" s="216"/>
      <c r="Q26" s="217" t="s">
        <v>187</v>
      </c>
      <c r="R26" s="216"/>
      <c r="S26" s="218" t="s">
        <v>187</v>
      </c>
      <c r="T26" s="69"/>
      <c r="U26" s="53"/>
      <c r="V26" s="194">
        <f t="shared" si="0"/>
        <v>2023</v>
      </c>
      <c r="W26" s="184">
        <f t="shared" ca="1" si="1"/>
        <v>2</v>
      </c>
      <c r="X26" s="184">
        <f t="shared" si="2"/>
        <v>6</v>
      </c>
      <c r="Z26" s="184">
        <f t="shared" si="3"/>
        <v>4</v>
      </c>
      <c r="AA26" s="184" t="str">
        <f t="shared" si="11"/>
        <v>4/6/2023</v>
      </c>
      <c r="AB26" s="184">
        <f t="shared" si="5"/>
        <v>4</v>
      </c>
      <c r="AC26" s="32" t="str">
        <f t="shared" si="6"/>
        <v>Household</v>
      </c>
      <c r="AD26" s="32" t="str">
        <f t="shared" si="7"/>
        <v>Groceries</v>
      </c>
      <c r="AE26" s="32" t="str">
        <f t="shared" si="8"/>
        <v>Card</v>
      </c>
      <c r="AF26" s="32" t="str">
        <f t="shared" si="9"/>
        <v>Visa</v>
      </c>
      <c r="AG26" s="203">
        <f t="shared" si="10"/>
        <v>44</v>
      </c>
      <c r="AH26" s="203">
        <f t="shared" si="12"/>
        <v>637</v>
      </c>
      <c r="AI26" s="204">
        <f t="shared" si="13"/>
        <v>4330</v>
      </c>
      <c r="AJ26" s="32" t="s">
        <v>209</v>
      </c>
    </row>
    <row r="27" spans="4:36" x14ac:dyDescent="0.2">
      <c r="D27" s="62"/>
      <c r="E27" s="210">
        <v>5</v>
      </c>
      <c r="F27" s="211"/>
      <c r="G27" s="212" t="s">
        <v>166</v>
      </c>
      <c r="H27" s="212"/>
      <c r="I27" s="213" t="s">
        <v>167</v>
      </c>
      <c r="J27" s="213"/>
      <c r="K27" s="214" t="s">
        <v>24</v>
      </c>
      <c r="L27" s="214"/>
      <c r="M27" s="214" t="s">
        <v>27</v>
      </c>
      <c r="N27" s="214"/>
      <c r="O27" s="215">
        <v>45</v>
      </c>
      <c r="P27" s="216"/>
      <c r="Q27" s="217" t="s">
        <v>187</v>
      </c>
      <c r="R27" s="216"/>
      <c r="S27" s="218" t="s">
        <v>187</v>
      </c>
      <c r="T27" s="69"/>
      <c r="U27" s="53"/>
      <c r="V27" s="194">
        <f t="shared" si="0"/>
        <v>2023</v>
      </c>
      <c r="W27" s="184">
        <f t="shared" ca="1" si="1"/>
        <v>2</v>
      </c>
      <c r="X27" s="184">
        <f t="shared" si="2"/>
        <v>6</v>
      </c>
      <c r="Z27" s="184">
        <f t="shared" si="3"/>
        <v>5</v>
      </c>
      <c r="AA27" s="184" t="str">
        <f t="shared" si="11"/>
        <v>5/6/2023</v>
      </c>
      <c r="AB27" s="184">
        <f t="shared" si="5"/>
        <v>6</v>
      </c>
      <c r="AC27" s="32" t="str">
        <f t="shared" si="6"/>
        <v>Car</v>
      </c>
      <c r="AD27" s="32" t="str">
        <f t="shared" si="7"/>
        <v>Petrol</v>
      </c>
      <c r="AE27" s="32" t="str">
        <f t="shared" si="8"/>
        <v>Card</v>
      </c>
      <c r="AF27" s="32" t="str">
        <f t="shared" si="9"/>
        <v>Visa</v>
      </c>
      <c r="AG27" s="203">
        <f t="shared" si="10"/>
        <v>45</v>
      </c>
      <c r="AH27" s="203">
        <f t="shared" si="12"/>
        <v>682</v>
      </c>
      <c r="AI27" s="204">
        <f t="shared" si="13"/>
        <v>4330</v>
      </c>
      <c r="AJ27" s="32" t="s">
        <v>209</v>
      </c>
    </row>
    <row r="28" spans="4:36" x14ac:dyDescent="0.2">
      <c r="D28" s="62"/>
      <c r="E28" s="210">
        <v>5</v>
      </c>
      <c r="F28" s="211"/>
      <c r="G28" s="212" t="s">
        <v>7</v>
      </c>
      <c r="H28" s="212"/>
      <c r="I28" s="213" t="s">
        <v>96</v>
      </c>
      <c r="J28" s="213"/>
      <c r="K28" s="214" t="s">
        <v>23</v>
      </c>
      <c r="L28" s="214"/>
      <c r="M28" s="214" t="s">
        <v>23</v>
      </c>
      <c r="N28" s="214"/>
      <c r="O28" s="215">
        <v>8</v>
      </c>
      <c r="P28" s="216"/>
      <c r="Q28" s="217" t="s">
        <v>187</v>
      </c>
      <c r="R28" s="216"/>
      <c r="S28" s="218" t="s">
        <v>187</v>
      </c>
      <c r="T28" s="69"/>
      <c r="U28" s="53"/>
      <c r="V28" s="194">
        <f t="shared" si="0"/>
        <v>2023</v>
      </c>
      <c r="W28" s="184">
        <f t="shared" ca="1" si="1"/>
        <v>2</v>
      </c>
      <c r="X28" s="184">
        <f t="shared" si="2"/>
        <v>6</v>
      </c>
      <c r="Z28" s="184">
        <f t="shared" si="3"/>
        <v>5</v>
      </c>
      <c r="AA28" s="184" t="str">
        <f t="shared" si="11"/>
        <v>5/6/2023</v>
      </c>
      <c r="AB28" s="184">
        <f t="shared" si="5"/>
        <v>6</v>
      </c>
      <c r="AC28" s="32" t="str">
        <f t="shared" si="6"/>
        <v>Entertainment</v>
      </c>
      <c r="AD28" s="32" t="str">
        <f t="shared" si="7"/>
        <v>Rental</v>
      </c>
      <c r="AE28" s="32" t="str">
        <f t="shared" si="8"/>
        <v>Cash</v>
      </c>
      <c r="AF28" s="32" t="str">
        <f t="shared" si="9"/>
        <v>Cash</v>
      </c>
      <c r="AG28" s="203">
        <f t="shared" si="10"/>
        <v>8</v>
      </c>
      <c r="AH28" s="203">
        <f t="shared" si="12"/>
        <v>690</v>
      </c>
      <c r="AI28" s="204">
        <f t="shared" si="13"/>
        <v>4330</v>
      </c>
      <c r="AJ28" s="32" t="s">
        <v>209</v>
      </c>
    </row>
    <row r="29" spans="4:36" x14ac:dyDescent="0.2">
      <c r="D29" s="62"/>
      <c r="E29" s="210">
        <v>5</v>
      </c>
      <c r="F29" s="211"/>
      <c r="G29" s="212" t="s">
        <v>7</v>
      </c>
      <c r="H29" s="212"/>
      <c r="I29" s="213" t="s">
        <v>58</v>
      </c>
      <c r="J29" s="213"/>
      <c r="K29" s="214" t="s">
        <v>24</v>
      </c>
      <c r="L29" s="214"/>
      <c r="M29" s="214" t="s">
        <v>27</v>
      </c>
      <c r="N29" s="214"/>
      <c r="O29" s="215">
        <v>33</v>
      </c>
      <c r="P29" s="216"/>
      <c r="Q29" s="217" t="s">
        <v>187</v>
      </c>
      <c r="R29" s="216"/>
      <c r="S29" s="218" t="s">
        <v>187</v>
      </c>
      <c r="T29" s="69"/>
      <c r="U29" s="53"/>
      <c r="V29" s="194">
        <f t="shared" si="0"/>
        <v>2023</v>
      </c>
      <c r="W29" s="184">
        <f t="shared" ca="1" si="1"/>
        <v>2</v>
      </c>
      <c r="X29" s="184">
        <f t="shared" si="2"/>
        <v>6</v>
      </c>
      <c r="Z29" s="184">
        <f t="shared" si="3"/>
        <v>5</v>
      </c>
      <c r="AA29" s="184" t="str">
        <f t="shared" si="11"/>
        <v>5/6/2023</v>
      </c>
      <c r="AB29" s="184">
        <f t="shared" si="5"/>
        <v>6</v>
      </c>
      <c r="AC29" s="32" t="str">
        <f t="shared" si="6"/>
        <v>Entertainment</v>
      </c>
      <c r="AD29" s="32" t="str">
        <f t="shared" si="7"/>
        <v>Meal</v>
      </c>
      <c r="AE29" s="32" t="str">
        <f t="shared" si="8"/>
        <v>Card</v>
      </c>
      <c r="AF29" s="32" t="str">
        <f t="shared" si="9"/>
        <v>Visa</v>
      </c>
      <c r="AG29" s="203">
        <f t="shared" si="10"/>
        <v>33</v>
      </c>
      <c r="AH29" s="203">
        <f t="shared" si="12"/>
        <v>723</v>
      </c>
      <c r="AI29" s="204">
        <f t="shared" si="13"/>
        <v>4330</v>
      </c>
      <c r="AJ29" s="32" t="s">
        <v>209</v>
      </c>
    </row>
    <row r="30" spans="4:36" x14ac:dyDescent="0.2">
      <c r="D30" s="62"/>
      <c r="E30" s="210">
        <v>6</v>
      </c>
      <c r="F30" s="211"/>
      <c r="G30" s="212" t="s">
        <v>7</v>
      </c>
      <c r="H30" s="212"/>
      <c r="I30" s="213" t="s">
        <v>58</v>
      </c>
      <c r="J30" s="213"/>
      <c r="K30" s="214" t="s">
        <v>24</v>
      </c>
      <c r="L30" s="214"/>
      <c r="M30" s="214" t="s">
        <v>27</v>
      </c>
      <c r="N30" s="214"/>
      <c r="O30" s="215">
        <v>25</v>
      </c>
      <c r="P30" s="216"/>
      <c r="Q30" s="217" t="s">
        <v>187</v>
      </c>
      <c r="R30" s="216"/>
      <c r="S30" s="218" t="s">
        <v>187</v>
      </c>
      <c r="T30" s="69"/>
      <c r="U30" s="53"/>
      <c r="V30" s="194">
        <f t="shared" si="0"/>
        <v>2023</v>
      </c>
      <c r="W30" s="184">
        <f t="shared" ca="1" si="1"/>
        <v>2</v>
      </c>
      <c r="X30" s="184">
        <f t="shared" si="2"/>
        <v>6</v>
      </c>
      <c r="Z30" s="184">
        <f t="shared" si="3"/>
        <v>6</v>
      </c>
      <c r="AA30" s="184" t="str">
        <f t="shared" si="11"/>
        <v>6/6/2023</v>
      </c>
      <c r="AB30" s="184">
        <f t="shared" si="5"/>
        <v>2</v>
      </c>
      <c r="AC30" s="32" t="str">
        <f t="shared" si="6"/>
        <v>Entertainment</v>
      </c>
      <c r="AD30" s="32" t="str">
        <f t="shared" si="7"/>
        <v>Meal</v>
      </c>
      <c r="AE30" s="32" t="str">
        <f t="shared" si="8"/>
        <v>Card</v>
      </c>
      <c r="AF30" s="32" t="str">
        <f t="shared" si="9"/>
        <v>Visa</v>
      </c>
      <c r="AG30" s="203">
        <f t="shared" si="10"/>
        <v>25</v>
      </c>
      <c r="AH30" s="203">
        <f t="shared" si="12"/>
        <v>748</v>
      </c>
      <c r="AI30" s="204">
        <f t="shared" si="13"/>
        <v>4330</v>
      </c>
      <c r="AJ30" s="32" t="s">
        <v>209</v>
      </c>
    </row>
    <row r="31" spans="4:36" x14ac:dyDescent="0.2">
      <c r="D31" s="62"/>
      <c r="E31" s="210">
        <v>6</v>
      </c>
      <c r="F31" s="211"/>
      <c r="G31" s="212" t="s">
        <v>7</v>
      </c>
      <c r="H31" s="212"/>
      <c r="I31" s="213" t="s">
        <v>10</v>
      </c>
      <c r="J31" s="213"/>
      <c r="K31" s="214" t="s">
        <v>24</v>
      </c>
      <c r="L31" s="214"/>
      <c r="M31" s="214" t="s">
        <v>27</v>
      </c>
      <c r="N31" s="214"/>
      <c r="O31" s="215">
        <v>35</v>
      </c>
      <c r="P31" s="216"/>
      <c r="Q31" s="217" t="s">
        <v>188</v>
      </c>
      <c r="R31" s="216"/>
      <c r="S31" s="218" t="s">
        <v>187</v>
      </c>
      <c r="T31" s="69"/>
      <c r="U31" s="53"/>
      <c r="V31" s="194">
        <f t="shared" si="0"/>
        <v>2023</v>
      </c>
      <c r="W31" s="184">
        <f t="shared" ca="1" si="1"/>
        <v>2</v>
      </c>
      <c r="X31" s="184">
        <f t="shared" si="2"/>
        <v>6</v>
      </c>
      <c r="Z31" s="184">
        <f t="shared" si="3"/>
        <v>6</v>
      </c>
      <c r="AA31" s="184" t="str">
        <f t="shared" si="11"/>
        <v>6/6/2023</v>
      </c>
      <c r="AB31" s="184">
        <f t="shared" si="5"/>
        <v>2</v>
      </c>
      <c r="AC31" s="32" t="str">
        <f t="shared" si="6"/>
        <v>Entertainment</v>
      </c>
      <c r="AD31" s="32" t="str">
        <f t="shared" si="7"/>
        <v>Other</v>
      </c>
      <c r="AE31" s="32" t="str">
        <f t="shared" si="8"/>
        <v>Card</v>
      </c>
      <c r="AF31" s="32" t="str">
        <f t="shared" si="9"/>
        <v>Visa</v>
      </c>
      <c r="AG31" s="203">
        <f t="shared" si="10"/>
        <v>35</v>
      </c>
      <c r="AH31" s="203">
        <f t="shared" si="12"/>
        <v>783</v>
      </c>
      <c r="AI31" s="204">
        <f t="shared" si="13"/>
        <v>4330</v>
      </c>
      <c r="AJ31" s="32" t="s">
        <v>209</v>
      </c>
    </row>
    <row r="32" spans="4:36" x14ac:dyDescent="0.2">
      <c r="D32" s="62"/>
      <c r="E32" s="210">
        <v>7</v>
      </c>
      <c r="F32" s="211"/>
      <c r="G32" s="212" t="s">
        <v>152</v>
      </c>
      <c r="H32" s="212"/>
      <c r="I32" s="213" t="s">
        <v>154</v>
      </c>
      <c r="J32" s="213"/>
      <c r="K32" s="214" t="s">
        <v>24</v>
      </c>
      <c r="L32" s="214"/>
      <c r="M32" s="214" t="s">
        <v>27</v>
      </c>
      <c r="N32" s="214"/>
      <c r="O32" s="215">
        <v>25</v>
      </c>
      <c r="P32" s="216"/>
      <c r="Q32" s="217" t="s">
        <v>187</v>
      </c>
      <c r="R32" s="216"/>
      <c r="S32" s="218" t="s">
        <v>187</v>
      </c>
      <c r="T32" s="69"/>
      <c r="U32" s="53"/>
      <c r="V32" s="194">
        <f t="shared" si="0"/>
        <v>2023</v>
      </c>
      <c r="W32" s="184">
        <f t="shared" ca="1" si="1"/>
        <v>2</v>
      </c>
      <c r="X32" s="184">
        <f t="shared" si="2"/>
        <v>6</v>
      </c>
      <c r="Z32" s="184">
        <f t="shared" si="3"/>
        <v>7</v>
      </c>
      <c r="AA32" s="184" t="str">
        <f t="shared" si="11"/>
        <v>7/6/2023</v>
      </c>
      <c r="AB32" s="184">
        <f t="shared" si="5"/>
        <v>4</v>
      </c>
      <c r="AC32" s="32" t="str">
        <f t="shared" si="6"/>
        <v>Daily</v>
      </c>
      <c r="AD32" s="32" t="str">
        <f t="shared" si="7"/>
        <v>Food</v>
      </c>
      <c r="AE32" s="32" t="str">
        <f t="shared" si="8"/>
        <v>Card</v>
      </c>
      <c r="AF32" s="32" t="str">
        <f t="shared" si="9"/>
        <v>Visa</v>
      </c>
      <c r="AG32" s="203">
        <f t="shared" si="10"/>
        <v>25</v>
      </c>
      <c r="AH32" s="203">
        <f t="shared" si="12"/>
        <v>808</v>
      </c>
      <c r="AI32" s="204">
        <f t="shared" si="13"/>
        <v>4330</v>
      </c>
      <c r="AJ32" s="32" t="s">
        <v>209</v>
      </c>
    </row>
    <row r="33" spans="4:36" x14ac:dyDescent="0.2">
      <c r="D33" s="62"/>
      <c r="E33" s="210">
        <v>8</v>
      </c>
      <c r="F33" s="211"/>
      <c r="G33" s="212" t="s">
        <v>152</v>
      </c>
      <c r="H33" s="212"/>
      <c r="I33" s="213" t="s">
        <v>154</v>
      </c>
      <c r="J33" s="213"/>
      <c r="K33" s="214" t="s">
        <v>23</v>
      </c>
      <c r="L33" s="214"/>
      <c r="M33" s="214" t="s">
        <v>23</v>
      </c>
      <c r="N33" s="214"/>
      <c r="O33" s="215">
        <v>12</v>
      </c>
      <c r="P33" s="216"/>
      <c r="Q33" s="217" t="s">
        <v>187</v>
      </c>
      <c r="R33" s="216"/>
      <c r="S33" s="218" t="s">
        <v>187</v>
      </c>
      <c r="T33" s="69"/>
      <c r="U33" s="53"/>
      <c r="V33" s="194">
        <f t="shared" si="0"/>
        <v>2023</v>
      </c>
      <c r="W33" s="184">
        <f t="shared" ca="1" si="1"/>
        <v>2</v>
      </c>
      <c r="X33" s="184">
        <f t="shared" si="2"/>
        <v>6</v>
      </c>
      <c r="Z33" s="184">
        <f t="shared" si="3"/>
        <v>8</v>
      </c>
      <c r="AA33" s="184" t="str">
        <f t="shared" si="11"/>
        <v>8/6/2023</v>
      </c>
      <c r="AB33" s="184">
        <f t="shared" si="5"/>
        <v>7</v>
      </c>
      <c r="AC33" s="32" t="str">
        <f t="shared" si="6"/>
        <v>Daily</v>
      </c>
      <c r="AD33" s="32" t="str">
        <f t="shared" si="7"/>
        <v>Food</v>
      </c>
      <c r="AE33" s="32" t="str">
        <f t="shared" si="8"/>
        <v>Cash</v>
      </c>
      <c r="AF33" s="32" t="str">
        <f t="shared" si="9"/>
        <v>Cash</v>
      </c>
      <c r="AG33" s="203">
        <f t="shared" si="10"/>
        <v>12</v>
      </c>
      <c r="AH33" s="203">
        <f t="shared" si="12"/>
        <v>820</v>
      </c>
      <c r="AI33" s="204">
        <f t="shared" si="13"/>
        <v>4330</v>
      </c>
      <c r="AJ33" s="32" t="s">
        <v>209</v>
      </c>
    </row>
    <row r="34" spans="4:36" x14ac:dyDescent="0.2">
      <c r="D34" s="62"/>
      <c r="E34" s="210">
        <v>9</v>
      </c>
      <c r="F34" s="211"/>
      <c r="G34" s="212" t="s">
        <v>152</v>
      </c>
      <c r="H34" s="212"/>
      <c r="I34" s="213" t="s">
        <v>154</v>
      </c>
      <c r="J34" s="213"/>
      <c r="K34" s="214" t="s">
        <v>23</v>
      </c>
      <c r="L34" s="214"/>
      <c r="M34" s="214" t="s">
        <v>23</v>
      </c>
      <c r="N34" s="214"/>
      <c r="O34" s="215">
        <v>14</v>
      </c>
      <c r="P34" s="216"/>
      <c r="Q34" s="217" t="s">
        <v>187</v>
      </c>
      <c r="R34" s="216"/>
      <c r="S34" s="218" t="s">
        <v>187</v>
      </c>
      <c r="T34" s="69"/>
      <c r="U34" s="53"/>
      <c r="V34" s="194">
        <f t="shared" si="0"/>
        <v>2023</v>
      </c>
      <c r="W34" s="184">
        <f t="shared" ca="1" si="1"/>
        <v>2</v>
      </c>
      <c r="X34" s="184">
        <f t="shared" si="2"/>
        <v>6</v>
      </c>
      <c r="Z34" s="184">
        <f t="shared" si="3"/>
        <v>9</v>
      </c>
      <c r="AA34" s="184" t="str">
        <f t="shared" si="11"/>
        <v>9/6/2023</v>
      </c>
      <c r="AB34" s="184">
        <f t="shared" si="5"/>
        <v>3</v>
      </c>
      <c r="AC34" s="32" t="str">
        <f t="shared" si="6"/>
        <v>Daily</v>
      </c>
      <c r="AD34" s="32" t="str">
        <f t="shared" si="7"/>
        <v>Food</v>
      </c>
      <c r="AE34" s="32" t="str">
        <f t="shared" si="8"/>
        <v>Cash</v>
      </c>
      <c r="AF34" s="32" t="str">
        <f t="shared" si="9"/>
        <v>Cash</v>
      </c>
      <c r="AG34" s="203">
        <f t="shared" si="10"/>
        <v>14</v>
      </c>
      <c r="AH34" s="203">
        <f t="shared" si="12"/>
        <v>834</v>
      </c>
      <c r="AI34" s="204">
        <f t="shared" si="13"/>
        <v>4330</v>
      </c>
      <c r="AJ34" s="32" t="s">
        <v>209</v>
      </c>
    </row>
    <row r="35" spans="4:36" x14ac:dyDescent="0.2">
      <c r="D35" s="62"/>
      <c r="E35" s="210">
        <v>10</v>
      </c>
      <c r="F35" s="211"/>
      <c r="G35" s="212" t="s">
        <v>152</v>
      </c>
      <c r="H35" s="212"/>
      <c r="I35" s="213" t="s">
        <v>154</v>
      </c>
      <c r="J35" s="213"/>
      <c r="K35" s="214" t="s">
        <v>23</v>
      </c>
      <c r="L35" s="214"/>
      <c r="M35" s="214" t="s">
        <v>23</v>
      </c>
      <c r="N35" s="214"/>
      <c r="O35" s="215">
        <v>14</v>
      </c>
      <c r="P35" s="216"/>
      <c r="Q35" s="217" t="s">
        <v>187</v>
      </c>
      <c r="R35" s="216"/>
      <c r="S35" s="218" t="s">
        <v>187</v>
      </c>
      <c r="T35" s="69"/>
      <c r="U35" s="53"/>
      <c r="V35" s="194">
        <f t="shared" si="0"/>
        <v>2023</v>
      </c>
      <c r="W35" s="184">
        <f t="shared" ca="1" si="1"/>
        <v>2</v>
      </c>
      <c r="X35" s="184">
        <f t="shared" si="2"/>
        <v>6</v>
      </c>
      <c r="Z35" s="184">
        <f t="shared" si="3"/>
        <v>10</v>
      </c>
      <c r="AA35" s="184" t="str">
        <f t="shared" si="11"/>
        <v>10/6/2023</v>
      </c>
      <c r="AB35" s="184">
        <f t="shared" si="5"/>
        <v>5</v>
      </c>
      <c r="AC35" s="32" t="str">
        <f t="shared" si="6"/>
        <v>Daily</v>
      </c>
      <c r="AD35" s="32" t="str">
        <f t="shared" si="7"/>
        <v>Food</v>
      </c>
      <c r="AE35" s="32" t="str">
        <f t="shared" si="8"/>
        <v>Cash</v>
      </c>
      <c r="AF35" s="32" t="str">
        <f t="shared" si="9"/>
        <v>Cash</v>
      </c>
      <c r="AG35" s="203">
        <f t="shared" si="10"/>
        <v>14</v>
      </c>
      <c r="AH35" s="203">
        <f t="shared" si="12"/>
        <v>848</v>
      </c>
      <c r="AI35" s="204">
        <f t="shared" si="13"/>
        <v>4330</v>
      </c>
      <c r="AJ35" s="32" t="s">
        <v>209</v>
      </c>
    </row>
    <row r="36" spans="4:36" x14ac:dyDescent="0.2">
      <c r="D36" s="62"/>
      <c r="E36" s="210">
        <v>11</v>
      </c>
      <c r="F36" s="211"/>
      <c r="G36" s="212" t="s">
        <v>152</v>
      </c>
      <c r="H36" s="212"/>
      <c r="I36" s="213" t="s">
        <v>154</v>
      </c>
      <c r="J36" s="213"/>
      <c r="K36" s="214" t="s">
        <v>23</v>
      </c>
      <c r="L36" s="214"/>
      <c r="M36" s="214" t="s">
        <v>23</v>
      </c>
      <c r="N36" s="214"/>
      <c r="O36" s="215">
        <v>14</v>
      </c>
      <c r="P36" s="216"/>
      <c r="Q36" s="217" t="s">
        <v>187</v>
      </c>
      <c r="R36" s="216"/>
      <c r="S36" s="218" t="s">
        <v>187</v>
      </c>
      <c r="T36" s="69"/>
      <c r="U36" s="53"/>
      <c r="V36" s="194">
        <f t="shared" si="0"/>
        <v>2023</v>
      </c>
      <c r="W36" s="184">
        <f t="shared" ca="1" si="1"/>
        <v>2</v>
      </c>
      <c r="X36" s="184">
        <f t="shared" si="2"/>
        <v>6</v>
      </c>
      <c r="Z36" s="184">
        <f t="shared" si="3"/>
        <v>11</v>
      </c>
      <c r="AA36" s="184" t="str">
        <f t="shared" si="11"/>
        <v>11/6/2023</v>
      </c>
      <c r="AB36" s="184">
        <f t="shared" si="5"/>
        <v>1</v>
      </c>
      <c r="AC36" s="32" t="str">
        <f t="shared" si="6"/>
        <v>Daily</v>
      </c>
      <c r="AD36" s="32" t="str">
        <f t="shared" si="7"/>
        <v>Food</v>
      </c>
      <c r="AE36" s="32" t="str">
        <f t="shared" si="8"/>
        <v>Cash</v>
      </c>
      <c r="AF36" s="32" t="str">
        <f t="shared" si="9"/>
        <v>Cash</v>
      </c>
      <c r="AG36" s="203">
        <f t="shared" si="10"/>
        <v>14</v>
      </c>
      <c r="AH36" s="203">
        <f t="shared" si="12"/>
        <v>862</v>
      </c>
      <c r="AI36" s="204">
        <f t="shared" si="13"/>
        <v>4330</v>
      </c>
      <c r="AJ36" s="32" t="s">
        <v>209</v>
      </c>
    </row>
    <row r="37" spans="4:36" x14ac:dyDescent="0.2">
      <c r="D37" s="62"/>
      <c r="E37" s="210">
        <v>11</v>
      </c>
      <c r="F37" s="211"/>
      <c r="G37" s="212" t="s">
        <v>7</v>
      </c>
      <c r="H37" s="212"/>
      <c r="I37" s="213" t="s">
        <v>96</v>
      </c>
      <c r="J37" s="213"/>
      <c r="K37" s="214" t="s">
        <v>23</v>
      </c>
      <c r="L37" s="214"/>
      <c r="M37" s="214" t="s">
        <v>23</v>
      </c>
      <c r="N37" s="214"/>
      <c r="O37" s="215">
        <v>6</v>
      </c>
      <c r="P37" s="216"/>
      <c r="Q37" s="217" t="s">
        <v>187</v>
      </c>
      <c r="R37" s="216"/>
      <c r="S37" s="218" t="s">
        <v>187</v>
      </c>
      <c r="T37" s="69"/>
      <c r="U37" s="53"/>
      <c r="V37" s="194">
        <f t="shared" si="0"/>
        <v>2023</v>
      </c>
      <c r="W37" s="184">
        <f t="shared" ca="1" si="1"/>
        <v>2</v>
      </c>
      <c r="X37" s="184">
        <f t="shared" si="2"/>
        <v>6</v>
      </c>
      <c r="Z37" s="184">
        <f t="shared" si="3"/>
        <v>11</v>
      </c>
      <c r="AA37" s="184" t="str">
        <f t="shared" si="11"/>
        <v>11/6/2023</v>
      </c>
      <c r="AB37" s="184">
        <f t="shared" si="5"/>
        <v>1</v>
      </c>
      <c r="AC37" s="32" t="str">
        <f t="shared" si="6"/>
        <v>Entertainment</v>
      </c>
      <c r="AD37" s="32" t="str">
        <f t="shared" si="7"/>
        <v>Rental</v>
      </c>
      <c r="AE37" s="32" t="str">
        <f t="shared" si="8"/>
        <v>Cash</v>
      </c>
      <c r="AF37" s="32" t="str">
        <f t="shared" si="9"/>
        <v>Cash</v>
      </c>
      <c r="AG37" s="203">
        <f t="shared" si="10"/>
        <v>6</v>
      </c>
      <c r="AH37" s="203">
        <f t="shared" si="12"/>
        <v>868</v>
      </c>
      <c r="AI37" s="204">
        <f t="shared" si="13"/>
        <v>4330</v>
      </c>
      <c r="AJ37" s="32" t="s">
        <v>209</v>
      </c>
    </row>
    <row r="38" spans="4:36" x14ac:dyDescent="0.2">
      <c r="D38" s="62"/>
      <c r="E38" s="210">
        <v>12</v>
      </c>
      <c r="F38" s="211"/>
      <c r="G38" s="212" t="s">
        <v>8</v>
      </c>
      <c r="H38" s="212"/>
      <c r="I38" s="213" t="s">
        <v>129</v>
      </c>
      <c r="J38" s="213"/>
      <c r="K38" s="214" t="s">
        <v>24</v>
      </c>
      <c r="L38" s="214"/>
      <c r="M38" s="214" t="s">
        <v>27</v>
      </c>
      <c r="N38" s="214"/>
      <c r="O38" s="215">
        <v>22</v>
      </c>
      <c r="P38" s="216"/>
      <c r="Q38" s="217" t="s">
        <v>187</v>
      </c>
      <c r="R38" s="216"/>
      <c r="S38" s="218" t="s">
        <v>187</v>
      </c>
      <c r="T38" s="69"/>
      <c r="U38" s="53"/>
      <c r="V38" s="194">
        <f t="shared" si="0"/>
        <v>2023</v>
      </c>
      <c r="W38" s="184">
        <f t="shared" ca="1" si="1"/>
        <v>2</v>
      </c>
      <c r="X38" s="184">
        <f t="shared" si="2"/>
        <v>6</v>
      </c>
      <c r="Z38" s="184">
        <f t="shared" si="3"/>
        <v>12</v>
      </c>
      <c r="AA38" s="184" t="str">
        <f t="shared" si="11"/>
        <v>12/6/2023</v>
      </c>
      <c r="AB38" s="184">
        <f t="shared" si="5"/>
        <v>3</v>
      </c>
      <c r="AC38" s="32" t="str">
        <f t="shared" si="6"/>
        <v>Household</v>
      </c>
      <c r="AD38" s="32" t="str">
        <f t="shared" si="7"/>
        <v>Groceries</v>
      </c>
      <c r="AE38" s="32" t="str">
        <f t="shared" si="8"/>
        <v>Card</v>
      </c>
      <c r="AF38" s="32" t="str">
        <f t="shared" si="9"/>
        <v>Visa</v>
      </c>
      <c r="AG38" s="203">
        <f t="shared" si="10"/>
        <v>22</v>
      </c>
      <c r="AH38" s="203">
        <f t="shared" si="12"/>
        <v>890</v>
      </c>
      <c r="AI38" s="204">
        <f t="shared" si="13"/>
        <v>4330</v>
      </c>
      <c r="AJ38" s="32" t="s">
        <v>209</v>
      </c>
    </row>
    <row r="39" spans="4:36" x14ac:dyDescent="0.2">
      <c r="D39" s="62"/>
      <c r="E39" s="210">
        <v>12</v>
      </c>
      <c r="F39" s="211"/>
      <c r="G39" s="212" t="s">
        <v>8</v>
      </c>
      <c r="H39" s="212"/>
      <c r="I39" s="213" t="s">
        <v>50</v>
      </c>
      <c r="J39" s="213"/>
      <c r="K39" s="214" t="s">
        <v>24</v>
      </c>
      <c r="L39" s="214"/>
      <c r="M39" s="214" t="s">
        <v>27</v>
      </c>
      <c r="N39" s="214"/>
      <c r="O39" s="215">
        <v>80</v>
      </c>
      <c r="P39" s="216"/>
      <c r="Q39" s="217" t="s">
        <v>187</v>
      </c>
      <c r="R39" s="216"/>
      <c r="S39" s="218" t="s">
        <v>187</v>
      </c>
      <c r="T39" s="69"/>
      <c r="U39" s="53"/>
      <c r="V39" s="194">
        <f t="shared" si="0"/>
        <v>2023</v>
      </c>
      <c r="W39" s="184">
        <f t="shared" ca="1" si="1"/>
        <v>2</v>
      </c>
      <c r="X39" s="184">
        <f t="shared" si="2"/>
        <v>6</v>
      </c>
      <c r="Z39" s="184">
        <f t="shared" si="3"/>
        <v>12</v>
      </c>
      <c r="AA39" s="184" t="str">
        <f t="shared" si="11"/>
        <v>12/6/2023</v>
      </c>
      <c r="AB39" s="184">
        <f t="shared" si="5"/>
        <v>3</v>
      </c>
      <c r="AC39" s="32" t="str">
        <f t="shared" si="6"/>
        <v>Household</v>
      </c>
      <c r="AD39" s="32" t="str">
        <f t="shared" si="7"/>
        <v>Council Fee</v>
      </c>
      <c r="AE39" s="32" t="str">
        <f t="shared" si="8"/>
        <v>Card</v>
      </c>
      <c r="AF39" s="32" t="str">
        <f t="shared" si="9"/>
        <v>Visa</v>
      </c>
      <c r="AG39" s="203">
        <f t="shared" si="10"/>
        <v>80</v>
      </c>
      <c r="AH39" s="203">
        <f t="shared" si="12"/>
        <v>970</v>
      </c>
      <c r="AI39" s="204">
        <f t="shared" si="13"/>
        <v>4330</v>
      </c>
      <c r="AJ39" s="32" t="s">
        <v>209</v>
      </c>
    </row>
    <row r="40" spans="4:36" x14ac:dyDescent="0.2">
      <c r="D40" s="62"/>
      <c r="E40" s="210">
        <v>13</v>
      </c>
      <c r="F40" s="211"/>
      <c r="G40" s="212" t="s">
        <v>8</v>
      </c>
      <c r="H40" s="212"/>
      <c r="I40" s="213" t="s">
        <v>142</v>
      </c>
      <c r="J40" s="213"/>
      <c r="K40" s="214" t="s">
        <v>24</v>
      </c>
      <c r="L40" s="214"/>
      <c r="M40" s="214" t="s">
        <v>27</v>
      </c>
      <c r="N40" s="214"/>
      <c r="O40" s="215">
        <v>66</v>
      </c>
      <c r="P40" s="216"/>
      <c r="Q40" s="217" t="s">
        <v>187</v>
      </c>
      <c r="R40" s="216"/>
      <c r="S40" s="218" t="s">
        <v>187</v>
      </c>
      <c r="T40" s="69"/>
      <c r="U40" s="53"/>
      <c r="V40" s="194">
        <f t="shared" si="0"/>
        <v>2023</v>
      </c>
      <c r="W40" s="184">
        <f t="shared" ca="1" si="1"/>
        <v>2</v>
      </c>
      <c r="X40" s="184">
        <f t="shared" si="2"/>
        <v>6</v>
      </c>
      <c r="Z40" s="184">
        <f t="shared" si="3"/>
        <v>13</v>
      </c>
      <c r="AA40" s="184" t="str">
        <f t="shared" si="11"/>
        <v>13/6/2023</v>
      </c>
      <c r="AB40" s="184" t="e">
        <f t="shared" si="5"/>
        <v>#VALUE!</v>
      </c>
      <c r="AC40" s="32" t="str">
        <f t="shared" si="6"/>
        <v>Household</v>
      </c>
      <c r="AD40" s="32" t="str">
        <f t="shared" si="7"/>
        <v>Gas/Oil</v>
      </c>
      <c r="AE40" s="32" t="str">
        <f t="shared" si="8"/>
        <v>Card</v>
      </c>
      <c r="AF40" s="32" t="str">
        <f t="shared" si="9"/>
        <v>Visa</v>
      </c>
      <c r="AG40" s="203">
        <f t="shared" si="10"/>
        <v>66</v>
      </c>
      <c r="AH40" s="203">
        <f t="shared" si="12"/>
        <v>1036</v>
      </c>
      <c r="AI40" s="204">
        <f t="shared" si="13"/>
        <v>4330</v>
      </c>
      <c r="AJ40" s="32" t="s">
        <v>209</v>
      </c>
    </row>
    <row r="41" spans="4:36" x14ac:dyDescent="0.2">
      <c r="D41" s="62"/>
      <c r="E41" s="210">
        <v>13</v>
      </c>
      <c r="F41" s="211"/>
      <c r="G41" s="212" t="s">
        <v>8</v>
      </c>
      <c r="H41" s="212"/>
      <c r="I41" s="213" t="s">
        <v>143</v>
      </c>
      <c r="J41" s="213"/>
      <c r="K41" s="214" t="s">
        <v>24</v>
      </c>
      <c r="L41" s="214"/>
      <c r="M41" s="214" t="s">
        <v>27</v>
      </c>
      <c r="N41" s="214"/>
      <c r="O41" s="215">
        <v>33</v>
      </c>
      <c r="P41" s="216"/>
      <c r="Q41" s="217" t="s">
        <v>187</v>
      </c>
      <c r="R41" s="216"/>
      <c r="S41" s="218" t="s">
        <v>187</v>
      </c>
      <c r="T41" s="69"/>
      <c r="U41" s="53"/>
      <c r="V41" s="194">
        <f t="shared" si="0"/>
        <v>2023</v>
      </c>
      <c r="W41" s="184">
        <f t="shared" ca="1" si="1"/>
        <v>2</v>
      </c>
      <c r="X41" s="184">
        <f t="shared" si="2"/>
        <v>6</v>
      </c>
      <c r="Z41" s="184">
        <f t="shared" si="3"/>
        <v>13</v>
      </c>
      <c r="AA41" s="184" t="str">
        <f t="shared" si="11"/>
        <v>13/6/2023</v>
      </c>
      <c r="AB41" s="184" t="e">
        <f t="shared" si="5"/>
        <v>#VALUE!</v>
      </c>
      <c r="AC41" s="32" t="str">
        <f t="shared" si="6"/>
        <v>Household</v>
      </c>
      <c r="AD41" s="32" t="str">
        <f t="shared" si="7"/>
        <v>Water</v>
      </c>
      <c r="AE41" s="32" t="str">
        <f t="shared" si="8"/>
        <v>Card</v>
      </c>
      <c r="AF41" s="32" t="str">
        <f t="shared" si="9"/>
        <v>Visa</v>
      </c>
      <c r="AG41" s="203">
        <f t="shared" si="10"/>
        <v>33</v>
      </c>
      <c r="AH41" s="203">
        <f t="shared" si="12"/>
        <v>1069</v>
      </c>
      <c r="AI41" s="204">
        <f t="shared" si="13"/>
        <v>4330</v>
      </c>
      <c r="AJ41" s="32" t="s">
        <v>209</v>
      </c>
    </row>
    <row r="42" spans="4:36" x14ac:dyDescent="0.2">
      <c r="D42" s="62"/>
      <c r="E42" s="210">
        <v>13</v>
      </c>
      <c r="F42" s="211"/>
      <c r="G42" s="212" t="s">
        <v>8</v>
      </c>
      <c r="H42" s="212"/>
      <c r="I42" s="213" t="s">
        <v>130</v>
      </c>
      <c r="J42" s="213"/>
      <c r="K42" s="214" t="s">
        <v>24</v>
      </c>
      <c r="L42" s="214"/>
      <c r="M42" s="214" t="s">
        <v>27</v>
      </c>
      <c r="N42" s="214"/>
      <c r="O42" s="215">
        <v>20</v>
      </c>
      <c r="P42" s="216"/>
      <c r="Q42" s="217" t="s">
        <v>187</v>
      </c>
      <c r="R42" s="216"/>
      <c r="S42" s="218" t="s">
        <v>187</v>
      </c>
      <c r="T42" s="69"/>
      <c r="U42" s="53"/>
      <c r="V42" s="194">
        <f t="shared" si="0"/>
        <v>2023</v>
      </c>
      <c r="W42" s="184">
        <f t="shared" ca="1" si="1"/>
        <v>2</v>
      </c>
      <c r="X42" s="184">
        <f t="shared" si="2"/>
        <v>6</v>
      </c>
      <c r="Z42" s="184">
        <f t="shared" ref="Z42:Z50" si="14">IF($AG42=0,"",E42)</f>
        <v>13</v>
      </c>
      <c r="AA42" s="184" t="str">
        <f t="shared" ref="AA42:AA50" si="15">IF($AG42=0,"",CONCATENATE(Z42,"/",X42,"/",V42))</f>
        <v>13/6/2023</v>
      </c>
      <c r="AB42" s="184" t="e">
        <f t="shared" ref="AB42:AB50" si="16">IF($AG42=0,"",WEEKDAY(AA42,2))</f>
        <v>#VALUE!</v>
      </c>
      <c r="AC42" s="32" t="str">
        <f t="shared" si="6"/>
        <v>Household</v>
      </c>
      <c r="AD42" s="32" t="str">
        <f t="shared" si="7"/>
        <v>Phone</v>
      </c>
      <c r="AE42" s="32" t="str">
        <f t="shared" si="8"/>
        <v>Card</v>
      </c>
      <c r="AF42" s="32" t="str">
        <f t="shared" si="9"/>
        <v>Visa</v>
      </c>
      <c r="AG42" s="203">
        <f t="shared" ref="AG42:AG50" si="17">O42</f>
        <v>20</v>
      </c>
      <c r="AH42" s="203">
        <f t="shared" ref="AH42:AH50" si="18">SUM(AH41,AG42)</f>
        <v>1089</v>
      </c>
      <c r="AI42" s="204">
        <f t="shared" si="13"/>
        <v>4330</v>
      </c>
      <c r="AJ42" s="32" t="s">
        <v>209</v>
      </c>
    </row>
    <row r="43" spans="4:36" x14ac:dyDescent="0.2">
      <c r="D43" s="62"/>
      <c r="E43" s="210">
        <v>14</v>
      </c>
      <c r="F43" s="211"/>
      <c r="G43" s="212" t="s">
        <v>152</v>
      </c>
      <c r="H43" s="212"/>
      <c r="I43" s="213" t="s">
        <v>154</v>
      </c>
      <c r="J43" s="213"/>
      <c r="K43" s="214" t="s">
        <v>23</v>
      </c>
      <c r="L43" s="214"/>
      <c r="M43" s="214" t="s">
        <v>23</v>
      </c>
      <c r="N43" s="214"/>
      <c r="O43" s="215">
        <v>10</v>
      </c>
      <c r="P43" s="216"/>
      <c r="Q43" s="217" t="s">
        <v>187</v>
      </c>
      <c r="R43" s="216"/>
      <c r="S43" s="218" t="s">
        <v>187</v>
      </c>
      <c r="T43" s="69"/>
      <c r="U43" s="53"/>
      <c r="V43" s="194">
        <f t="shared" si="0"/>
        <v>2023</v>
      </c>
      <c r="W43" s="184">
        <f t="shared" ca="1" si="1"/>
        <v>2</v>
      </c>
      <c r="X43" s="184">
        <f t="shared" si="2"/>
        <v>6</v>
      </c>
      <c r="Z43" s="184">
        <f t="shared" si="14"/>
        <v>14</v>
      </c>
      <c r="AA43" s="184" t="str">
        <f t="shared" si="15"/>
        <v>14/6/2023</v>
      </c>
      <c r="AB43" s="184" t="e">
        <f t="shared" si="16"/>
        <v>#VALUE!</v>
      </c>
      <c r="AC43" s="32" t="str">
        <f t="shared" si="6"/>
        <v>Daily</v>
      </c>
      <c r="AD43" s="32" t="str">
        <f t="shared" si="7"/>
        <v>Food</v>
      </c>
      <c r="AE43" s="32" t="str">
        <f t="shared" si="8"/>
        <v>Cash</v>
      </c>
      <c r="AF43" s="32" t="str">
        <f t="shared" si="9"/>
        <v>Cash</v>
      </c>
      <c r="AG43" s="203">
        <f t="shared" si="17"/>
        <v>10</v>
      </c>
      <c r="AH43" s="203">
        <f t="shared" si="18"/>
        <v>1099</v>
      </c>
      <c r="AI43" s="204">
        <f t="shared" si="13"/>
        <v>4330</v>
      </c>
      <c r="AJ43" s="32" t="s">
        <v>209</v>
      </c>
    </row>
    <row r="44" spans="4:36" x14ac:dyDescent="0.2">
      <c r="D44" s="62"/>
      <c r="E44" s="210">
        <v>15</v>
      </c>
      <c r="F44" s="211"/>
      <c r="G44" s="212" t="s">
        <v>152</v>
      </c>
      <c r="H44" s="212"/>
      <c r="I44" s="213" t="s">
        <v>154</v>
      </c>
      <c r="J44" s="213"/>
      <c r="K44" s="214" t="s">
        <v>23</v>
      </c>
      <c r="L44" s="214"/>
      <c r="M44" s="214" t="s">
        <v>23</v>
      </c>
      <c r="N44" s="214"/>
      <c r="O44" s="215">
        <v>14</v>
      </c>
      <c r="P44" s="216"/>
      <c r="Q44" s="217" t="s">
        <v>187</v>
      </c>
      <c r="R44" s="216"/>
      <c r="S44" s="218" t="s">
        <v>187</v>
      </c>
      <c r="T44" s="69"/>
      <c r="U44" s="53"/>
      <c r="V44" s="194">
        <f t="shared" si="0"/>
        <v>2023</v>
      </c>
      <c r="W44" s="184">
        <f t="shared" ca="1" si="1"/>
        <v>2</v>
      </c>
      <c r="X44" s="184">
        <f t="shared" si="2"/>
        <v>6</v>
      </c>
      <c r="Z44" s="184">
        <f t="shared" si="14"/>
        <v>15</v>
      </c>
      <c r="AA44" s="184" t="str">
        <f t="shared" si="15"/>
        <v>15/6/2023</v>
      </c>
      <c r="AB44" s="184" t="e">
        <f t="shared" si="16"/>
        <v>#VALUE!</v>
      </c>
      <c r="AC44" s="32" t="str">
        <f t="shared" si="6"/>
        <v>Daily</v>
      </c>
      <c r="AD44" s="32" t="str">
        <f t="shared" si="7"/>
        <v>Food</v>
      </c>
      <c r="AE44" s="32" t="str">
        <f t="shared" si="8"/>
        <v>Cash</v>
      </c>
      <c r="AF44" s="32" t="str">
        <f t="shared" si="9"/>
        <v>Cash</v>
      </c>
      <c r="AG44" s="203">
        <f t="shared" si="17"/>
        <v>14</v>
      </c>
      <c r="AH44" s="203">
        <f t="shared" si="18"/>
        <v>1113</v>
      </c>
      <c r="AI44" s="204">
        <f t="shared" si="13"/>
        <v>4330</v>
      </c>
      <c r="AJ44" s="32" t="s">
        <v>209</v>
      </c>
    </row>
    <row r="45" spans="4:36" x14ac:dyDescent="0.2">
      <c r="D45" s="62"/>
      <c r="E45" s="210">
        <v>15</v>
      </c>
      <c r="F45" s="211"/>
      <c r="G45" s="212" t="s">
        <v>127</v>
      </c>
      <c r="H45" s="212"/>
      <c r="I45" s="213" t="s">
        <v>96</v>
      </c>
      <c r="J45" s="213"/>
      <c r="K45" s="214" t="s">
        <v>118</v>
      </c>
      <c r="L45" s="214"/>
      <c r="M45" s="214" t="s">
        <v>121</v>
      </c>
      <c r="N45" s="214"/>
      <c r="O45" s="215">
        <v>440</v>
      </c>
      <c r="P45" s="216"/>
      <c r="Q45" s="217" t="s">
        <v>187</v>
      </c>
      <c r="R45" s="216"/>
      <c r="S45" s="218" t="s">
        <v>187</v>
      </c>
      <c r="T45" s="69"/>
      <c r="U45" s="53"/>
      <c r="V45" s="194">
        <f t="shared" si="0"/>
        <v>2023</v>
      </c>
      <c r="W45" s="184">
        <f t="shared" ca="1" si="1"/>
        <v>2</v>
      </c>
      <c r="X45" s="184">
        <f t="shared" si="2"/>
        <v>6</v>
      </c>
      <c r="Z45" s="184">
        <f t="shared" si="14"/>
        <v>15</v>
      </c>
      <c r="AA45" s="184" t="str">
        <f t="shared" si="15"/>
        <v>15/6/2023</v>
      </c>
      <c r="AB45" s="184" t="e">
        <f t="shared" si="16"/>
        <v>#VALUE!</v>
      </c>
      <c r="AC45" s="32" t="str">
        <f t="shared" si="6"/>
        <v>Home</v>
      </c>
      <c r="AD45" s="32" t="str">
        <f t="shared" si="7"/>
        <v>Rental</v>
      </c>
      <c r="AE45" s="32" t="str">
        <f t="shared" si="8"/>
        <v>Account</v>
      </c>
      <c r="AF45" s="32" t="str">
        <f t="shared" si="9"/>
        <v>Saving</v>
      </c>
      <c r="AG45" s="203">
        <f t="shared" si="17"/>
        <v>440</v>
      </c>
      <c r="AH45" s="203">
        <f t="shared" si="18"/>
        <v>1553</v>
      </c>
      <c r="AI45" s="204">
        <f t="shared" si="13"/>
        <v>4330</v>
      </c>
      <c r="AJ45" s="32" t="s">
        <v>209</v>
      </c>
    </row>
    <row r="46" spans="4:36" x14ac:dyDescent="0.2">
      <c r="D46" s="62"/>
      <c r="E46" s="210">
        <v>16</v>
      </c>
      <c r="F46" s="211"/>
      <c r="G46" s="212" t="s">
        <v>8</v>
      </c>
      <c r="H46" s="212"/>
      <c r="I46" s="213" t="s">
        <v>141</v>
      </c>
      <c r="J46" s="213"/>
      <c r="K46" s="214" t="s">
        <v>24</v>
      </c>
      <c r="L46" s="214"/>
      <c r="M46" s="214" t="s">
        <v>27</v>
      </c>
      <c r="N46" s="214"/>
      <c r="O46" s="215">
        <v>25</v>
      </c>
      <c r="P46" s="216"/>
      <c r="Q46" s="217" t="s">
        <v>187</v>
      </c>
      <c r="R46" s="216"/>
      <c r="S46" s="218" t="s">
        <v>187</v>
      </c>
      <c r="T46" s="69"/>
      <c r="U46" s="53"/>
      <c r="V46" s="194">
        <f t="shared" si="0"/>
        <v>2023</v>
      </c>
      <c r="W46" s="184">
        <f t="shared" ca="1" si="1"/>
        <v>2</v>
      </c>
      <c r="X46" s="184">
        <f t="shared" si="2"/>
        <v>6</v>
      </c>
      <c r="Z46" s="184">
        <f t="shared" si="14"/>
        <v>16</v>
      </c>
      <c r="AA46" s="184" t="str">
        <f t="shared" si="15"/>
        <v>16/6/2023</v>
      </c>
      <c r="AB46" s="184" t="e">
        <f t="shared" si="16"/>
        <v>#VALUE!</v>
      </c>
      <c r="AC46" s="32" t="str">
        <f t="shared" si="6"/>
        <v>Household</v>
      </c>
      <c r="AD46" s="32" t="str">
        <f t="shared" si="7"/>
        <v>Electricity</v>
      </c>
      <c r="AE46" s="32" t="str">
        <f t="shared" si="8"/>
        <v>Card</v>
      </c>
      <c r="AF46" s="32" t="str">
        <f t="shared" si="9"/>
        <v>Visa</v>
      </c>
      <c r="AG46" s="203">
        <f t="shared" si="17"/>
        <v>25</v>
      </c>
      <c r="AH46" s="203">
        <f t="shared" si="18"/>
        <v>1578</v>
      </c>
      <c r="AI46" s="204">
        <f t="shared" si="13"/>
        <v>4330</v>
      </c>
      <c r="AJ46" s="32" t="s">
        <v>209</v>
      </c>
    </row>
    <row r="47" spans="4:36" x14ac:dyDescent="0.2">
      <c r="D47" s="62"/>
      <c r="E47" s="210">
        <v>17</v>
      </c>
      <c r="F47" s="211"/>
      <c r="G47" s="212" t="s">
        <v>152</v>
      </c>
      <c r="H47" s="212"/>
      <c r="I47" s="213" t="s">
        <v>154</v>
      </c>
      <c r="J47" s="213"/>
      <c r="K47" s="214" t="s">
        <v>24</v>
      </c>
      <c r="L47" s="214"/>
      <c r="M47" s="214" t="s">
        <v>27</v>
      </c>
      <c r="N47" s="214"/>
      <c r="O47" s="215">
        <v>34</v>
      </c>
      <c r="P47" s="216"/>
      <c r="Q47" s="217" t="s">
        <v>187</v>
      </c>
      <c r="R47" s="216"/>
      <c r="S47" s="218" t="s">
        <v>187</v>
      </c>
      <c r="T47" s="69"/>
      <c r="U47" s="53"/>
      <c r="V47" s="194">
        <f t="shared" si="0"/>
        <v>2023</v>
      </c>
      <c r="W47" s="184">
        <f t="shared" ca="1" si="1"/>
        <v>2</v>
      </c>
      <c r="X47" s="184">
        <f t="shared" si="2"/>
        <v>6</v>
      </c>
      <c r="Z47" s="184">
        <f t="shared" si="14"/>
        <v>17</v>
      </c>
      <c r="AA47" s="184" t="str">
        <f t="shared" si="15"/>
        <v>17/6/2023</v>
      </c>
      <c r="AB47" s="184" t="e">
        <f t="shared" si="16"/>
        <v>#VALUE!</v>
      </c>
      <c r="AC47" s="32" t="str">
        <f t="shared" si="6"/>
        <v>Daily</v>
      </c>
      <c r="AD47" s="32" t="str">
        <f t="shared" si="7"/>
        <v>Food</v>
      </c>
      <c r="AE47" s="32" t="str">
        <f t="shared" si="8"/>
        <v>Card</v>
      </c>
      <c r="AF47" s="32" t="str">
        <f t="shared" si="9"/>
        <v>Visa</v>
      </c>
      <c r="AG47" s="203">
        <f t="shared" si="17"/>
        <v>34</v>
      </c>
      <c r="AH47" s="203">
        <f t="shared" si="18"/>
        <v>1612</v>
      </c>
      <c r="AI47" s="204">
        <f t="shared" si="13"/>
        <v>4330</v>
      </c>
      <c r="AJ47" s="32" t="s">
        <v>209</v>
      </c>
    </row>
    <row r="48" spans="4:36" x14ac:dyDescent="0.2">
      <c r="D48" s="62"/>
      <c r="E48" s="210">
        <v>18</v>
      </c>
      <c r="F48" s="211"/>
      <c r="G48" s="212" t="s">
        <v>152</v>
      </c>
      <c r="H48" s="212"/>
      <c r="I48" s="213" t="s">
        <v>154</v>
      </c>
      <c r="J48" s="213"/>
      <c r="K48" s="214" t="s">
        <v>23</v>
      </c>
      <c r="L48" s="214"/>
      <c r="M48" s="214" t="s">
        <v>23</v>
      </c>
      <c r="N48" s="214"/>
      <c r="O48" s="215">
        <v>14</v>
      </c>
      <c r="P48" s="216"/>
      <c r="Q48" s="217" t="s">
        <v>187</v>
      </c>
      <c r="R48" s="216"/>
      <c r="S48" s="218" t="s">
        <v>187</v>
      </c>
      <c r="T48" s="69"/>
      <c r="U48" s="53"/>
      <c r="V48" s="194">
        <f t="shared" si="0"/>
        <v>2023</v>
      </c>
      <c r="W48" s="184">
        <f t="shared" ca="1" si="1"/>
        <v>2</v>
      </c>
      <c r="X48" s="184">
        <f t="shared" si="2"/>
        <v>6</v>
      </c>
      <c r="Z48" s="184">
        <f t="shared" si="14"/>
        <v>18</v>
      </c>
      <c r="AA48" s="184" t="str">
        <f t="shared" si="15"/>
        <v>18/6/2023</v>
      </c>
      <c r="AB48" s="184" t="e">
        <f t="shared" si="16"/>
        <v>#VALUE!</v>
      </c>
      <c r="AC48" s="32" t="str">
        <f t="shared" si="6"/>
        <v>Daily</v>
      </c>
      <c r="AD48" s="32" t="str">
        <f t="shared" si="7"/>
        <v>Food</v>
      </c>
      <c r="AE48" s="32" t="str">
        <f t="shared" si="8"/>
        <v>Cash</v>
      </c>
      <c r="AF48" s="32" t="str">
        <f t="shared" si="9"/>
        <v>Cash</v>
      </c>
      <c r="AG48" s="203">
        <f t="shared" si="17"/>
        <v>14</v>
      </c>
      <c r="AH48" s="203">
        <f t="shared" si="18"/>
        <v>1626</v>
      </c>
      <c r="AI48" s="204">
        <f t="shared" si="13"/>
        <v>4330</v>
      </c>
      <c r="AJ48" s="32" t="s">
        <v>209</v>
      </c>
    </row>
    <row r="49" spans="4:36" x14ac:dyDescent="0.2">
      <c r="D49" s="62"/>
      <c r="E49" s="210">
        <v>19</v>
      </c>
      <c r="F49" s="211"/>
      <c r="G49" s="212" t="s">
        <v>7</v>
      </c>
      <c r="H49" s="212"/>
      <c r="I49" s="213" t="s">
        <v>136</v>
      </c>
      <c r="J49" s="213"/>
      <c r="K49" s="214" t="s">
        <v>24</v>
      </c>
      <c r="L49" s="214"/>
      <c r="M49" s="214" t="s">
        <v>27</v>
      </c>
      <c r="N49" s="214"/>
      <c r="O49" s="215">
        <v>65</v>
      </c>
      <c r="P49" s="216"/>
      <c r="Q49" s="217" t="s">
        <v>191</v>
      </c>
      <c r="R49" s="216"/>
      <c r="S49" s="218" t="s">
        <v>187</v>
      </c>
      <c r="T49" s="69"/>
      <c r="U49" s="53"/>
      <c r="V49" s="194">
        <f t="shared" si="0"/>
        <v>2023</v>
      </c>
      <c r="W49" s="184">
        <f t="shared" ca="1" si="1"/>
        <v>2</v>
      </c>
      <c r="X49" s="184">
        <f t="shared" si="2"/>
        <v>6</v>
      </c>
      <c r="Z49" s="184">
        <f t="shared" si="14"/>
        <v>19</v>
      </c>
      <c r="AA49" s="184" t="str">
        <f t="shared" si="15"/>
        <v>19/6/2023</v>
      </c>
      <c r="AB49" s="184" t="e">
        <f t="shared" si="16"/>
        <v>#VALUE!</v>
      </c>
      <c r="AC49" s="32" t="str">
        <f t="shared" si="6"/>
        <v>Entertainment</v>
      </c>
      <c r="AD49" s="32" t="str">
        <f t="shared" si="7"/>
        <v>Hobbies</v>
      </c>
      <c r="AE49" s="32" t="str">
        <f t="shared" si="8"/>
        <v>Card</v>
      </c>
      <c r="AF49" s="32" t="str">
        <f t="shared" si="9"/>
        <v>Visa</v>
      </c>
      <c r="AG49" s="203">
        <f t="shared" si="17"/>
        <v>65</v>
      </c>
      <c r="AH49" s="203">
        <f t="shared" si="18"/>
        <v>1691</v>
      </c>
      <c r="AI49" s="204">
        <f t="shared" si="13"/>
        <v>4330</v>
      </c>
      <c r="AJ49" s="32" t="s">
        <v>209</v>
      </c>
    </row>
    <row r="50" spans="4:36" x14ac:dyDescent="0.2">
      <c r="D50" s="62"/>
      <c r="E50" s="210">
        <v>19</v>
      </c>
      <c r="F50" s="211"/>
      <c r="G50" s="212" t="s">
        <v>7</v>
      </c>
      <c r="H50" s="212"/>
      <c r="I50" s="213" t="s">
        <v>58</v>
      </c>
      <c r="J50" s="213"/>
      <c r="K50" s="214" t="s">
        <v>24</v>
      </c>
      <c r="L50" s="214"/>
      <c r="M50" s="214" t="s">
        <v>27</v>
      </c>
      <c r="N50" s="214"/>
      <c r="O50" s="215">
        <v>28</v>
      </c>
      <c r="P50" s="216"/>
      <c r="Q50" s="217" t="s">
        <v>187</v>
      </c>
      <c r="R50" s="216"/>
      <c r="S50" s="218" t="s">
        <v>187</v>
      </c>
      <c r="T50" s="69"/>
      <c r="U50" s="53"/>
      <c r="V50" s="194">
        <f t="shared" si="0"/>
        <v>2023</v>
      </c>
      <c r="W50" s="184">
        <f t="shared" ca="1" si="1"/>
        <v>2</v>
      </c>
      <c r="X50" s="184">
        <f t="shared" si="2"/>
        <v>6</v>
      </c>
      <c r="Z50" s="184">
        <f t="shared" si="14"/>
        <v>19</v>
      </c>
      <c r="AA50" s="184" t="str">
        <f t="shared" si="15"/>
        <v>19/6/2023</v>
      </c>
      <c r="AB50" s="184" t="e">
        <f t="shared" si="16"/>
        <v>#VALUE!</v>
      </c>
      <c r="AC50" s="32" t="str">
        <f t="shared" si="6"/>
        <v>Entertainment</v>
      </c>
      <c r="AD50" s="32" t="str">
        <f t="shared" si="7"/>
        <v>Meal</v>
      </c>
      <c r="AE50" s="32" t="str">
        <f t="shared" si="8"/>
        <v>Card</v>
      </c>
      <c r="AF50" s="32" t="str">
        <f t="shared" si="9"/>
        <v>Visa</v>
      </c>
      <c r="AG50" s="203">
        <f t="shared" si="17"/>
        <v>28</v>
      </c>
      <c r="AH50" s="203">
        <f t="shared" si="18"/>
        <v>1719</v>
      </c>
      <c r="AI50" s="204">
        <f t="shared" si="13"/>
        <v>4330</v>
      </c>
      <c r="AJ50" s="32" t="s">
        <v>209</v>
      </c>
    </row>
    <row r="51" spans="4:36" x14ac:dyDescent="0.2">
      <c r="D51" s="62"/>
      <c r="E51" s="210">
        <v>19</v>
      </c>
      <c r="F51" s="211"/>
      <c r="G51" s="212" t="s">
        <v>7</v>
      </c>
      <c r="H51" s="212"/>
      <c r="I51" s="213" t="s">
        <v>43</v>
      </c>
      <c r="J51" s="213"/>
      <c r="K51" s="214" t="s">
        <v>23</v>
      </c>
      <c r="L51" s="214"/>
      <c r="M51" s="214" t="s">
        <v>23</v>
      </c>
      <c r="N51" s="214"/>
      <c r="O51" s="215">
        <v>16</v>
      </c>
      <c r="P51" s="216"/>
      <c r="Q51" s="217" t="s">
        <v>187</v>
      </c>
      <c r="R51" s="216"/>
      <c r="S51" s="218" t="s">
        <v>187</v>
      </c>
      <c r="T51" s="69"/>
      <c r="U51" s="53"/>
      <c r="V51" s="194">
        <f t="shared" si="0"/>
        <v>2023</v>
      </c>
      <c r="W51" s="184">
        <f t="shared" ca="1" si="1"/>
        <v>2</v>
      </c>
      <c r="X51" s="184">
        <f t="shared" si="2"/>
        <v>6</v>
      </c>
      <c r="Z51" s="184">
        <f t="shared" ref="Z51:Z89" si="19">IF($AG51=0,"",E51)</f>
        <v>19</v>
      </c>
      <c r="AA51" s="184" t="str">
        <f t="shared" ref="AA51:AA89" si="20">IF($AG51=0,"",CONCATENATE(Z51,"/",X51,"/",V51))</f>
        <v>19/6/2023</v>
      </c>
      <c r="AB51" s="184" t="e">
        <f t="shared" ref="AB51:AB89" si="21">IF($AG51=0,"",WEEKDAY(AA51,2))</f>
        <v>#VALUE!</v>
      </c>
      <c r="AC51" s="32" t="str">
        <f t="shared" si="6"/>
        <v>Entertainment</v>
      </c>
      <c r="AD51" s="32" t="str">
        <f t="shared" si="7"/>
        <v>Movie</v>
      </c>
      <c r="AE51" s="32" t="str">
        <f t="shared" si="8"/>
        <v>Cash</v>
      </c>
      <c r="AF51" s="32" t="str">
        <f t="shared" si="9"/>
        <v>Cash</v>
      </c>
      <c r="AG51" s="203">
        <f t="shared" ref="AG51:AG89" si="22">O51</f>
        <v>16</v>
      </c>
      <c r="AH51" s="203">
        <f t="shared" ref="AH51:AH89" si="23">SUM(AH50,AG51)</f>
        <v>1735</v>
      </c>
      <c r="AI51" s="204">
        <f t="shared" si="13"/>
        <v>4330</v>
      </c>
      <c r="AJ51" s="32" t="s">
        <v>209</v>
      </c>
    </row>
    <row r="52" spans="4:36" x14ac:dyDescent="0.2">
      <c r="D52" s="62"/>
      <c r="E52" s="210">
        <v>20</v>
      </c>
      <c r="F52" s="211"/>
      <c r="G52" s="212" t="s">
        <v>7</v>
      </c>
      <c r="H52" s="212"/>
      <c r="I52" s="213" t="s">
        <v>58</v>
      </c>
      <c r="J52" s="213"/>
      <c r="K52" s="214" t="s">
        <v>24</v>
      </c>
      <c r="L52" s="214"/>
      <c r="M52" s="214" t="s">
        <v>27</v>
      </c>
      <c r="N52" s="214"/>
      <c r="O52" s="215">
        <v>35</v>
      </c>
      <c r="P52" s="216"/>
      <c r="Q52" s="217"/>
      <c r="R52" s="216"/>
      <c r="S52" s="218"/>
      <c r="T52" s="69"/>
      <c r="U52" s="53"/>
      <c r="V52" s="194">
        <f t="shared" si="0"/>
        <v>2023</v>
      </c>
      <c r="W52" s="184">
        <f t="shared" ca="1" si="1"/>
        <v>2</v>
      </c>
      <c r="X52" s="184">
        <f t="shared" si="2"/>
        <v>6</v>
      </c>
      <c r="Z52" s="184">
        <f t="shared" si="19"/>
        <v>20</v>
      </c>
      <c r="AA52" s="184" t="str">
        <f t="shared" si="20"/>
        <v>20/6/2023</v>
      </c>
      <c r="AB52" s="184" t="e">
        <f t="shared" si="21"/>
        <v>#VALUE!</v>
      </c>
      <c r="AC52" s="32" t="str">
        <f t="shared" si="6"/>
        <v>Entertainment</v>
      </c>
      <c r="AD52" s="32" t="str">
        <f t="shared" si="7"/>
        <v>Meal</v>
      </c>
      <c r="AE52" s="32" t="str">
        <f t="shared" si="8"/>
        <v>Card</v>
      </c>
      <c r="AF52" s="32" t="str">
        <f t="shared" si="9"/>
        <v>Visa</v>
      </c>
      <c r="AG52" s="203">
        <f t="shared" si="22"/>
        <v>35</v>
      </c>
      <c r="AH52" s="203">
        <f t="shared" si="23"/>
        <v>1770</v>
      </c>
      <c r="AI52" s="204">
        <f t="shared" si="13"/>
        <v>4330</v>
      </c>
      <c r="AJ52" s="32" t="s">
        <v>209</v>
      </c>
    </row>
    <row r="53" spans="4:36" x14ac:dyDescent="0.2">
      <c r="D53" s="62"/>
      <c r="E53" s="210"/>
      <c r="F53" s="211"/>
      <c r="G53" s="212"/>
      <c r="H53" s="212"/>
      <c r="I53" s="213"/>
      <c r="J53" s="213"/>
      <c r="K53" s="214"/>
      <c r="L53" s="214"/>
      <c r="M53" s="214"/>
      <c r="N53" s="214"/>
      <c r="O53" s="215"/>
      <c r="P53" s="216"/>
      <c r="Q53" s="217"/>
      <c r="R53" s="216"/>
      <c r="S53" s="218"/>
      <c r="T53" s="69"/>
      <c r="U53" s="53"/>
      <c r="V53" s="194" t="str">
        <f t="shared" si="0"/>
        <v/>
      </c>
      <c r="W53" s="184" t="str">
        <f t="shared" si="1"/>
        <v/>
      </c>
      <c r="X53" s="184" t="str">
        <f t="shared" si="2"/>
        <v/>
      </c>
      <c r="Z53" s="184" t="str">
        <f t="shared" si="19"/>
        <v/>
      </c>
      <c r="AA53" s="184" t="str">
        <f t="shared" si="20"/>
        <v/>
      </c>
      <c r="AB53" s="184" t="str">
        <f t="shared" si="21"/>
        <v/>
      </c>
      <c r="AC53" s="32" t="str">
        <f t="shared" si="6"/>
        <v/>
      </c>
      <c r="AD53" s="32" t="str">
        <f t="shared" si="7"/>
        <v/>
      </c>
      <c r="AE53" s="32" t="str">
        <f t="shared" si="8"/>
        <v/>
      </c>
      <c r="AF53" s="32" t="str">
        <f t="shared" si="9"/>
        <v/>
      </c>
      <c r="AG53" s="203">
        <f t="shared" si="22"/>
        <v>0</v>
      </c>
      <c r="AH53" s="203">
        <f t="shared" si="23"/>
        <v>1770</v>
      </c>
      <c r="AI53" s="204">
        <f t="shared" si="13"/>
        <v>4330</v>
      </c>
      <c r="AJ53" s="32" t="s">
        <v>209</v>
      </c>
    </row>
    <row r="54" spans="4:36" x14ac:dyDescent="0.2">
      <c r="D54" s="62"/>
      <c r="E54" s="210"/>
      <c r="F54" s="211"/>
      <c r="G54" s="212"/>
      <c r="H54" s="212"/>
      <c r="I54" s="213"/>
      <c r="J54" s="213"/>
      <c r="K54" s="214"/>
      <c r="L54" s="214"/>
      <c r="M54" s="214"/>
      <c r="N54" s="214"/>
      <c r="O54" s="215"/>
      <c r="P54" s="216"/>
      <c r="Q54" s="217"/>
      <c r="R54" s="216"/>
      <c r="S54" s="218"/>
      <c r="T54" s="69"/>
      <c r="U54" s="53"/>
      <c r="V54" s="194" t="str">
        <f t="shared" si="0"/>
        <v/>
      </c>
      <c r="W54" s="184" t="str">
        <f t="shared" si="1"/>
        <v/>
      </c>
      <c r="X54" s="184" t="str">
        <f t="shared" si="2"/>
        <v/>
      </c>
      <c r="Z54" s="184" t="str">
        <f t="shared" si="19"/>
        <v/>
      </c>
      <c r="AA54" s="184" t="str">
        <f t="shared" si="20"/>
        <v/>
      </c>
      <c r="AB54" s="184" t="str">
        <f t="shared" si="21"/>
        <v/>
      </c>
      <c r="AC54" s="32" t="str">
        <f t="shared" si="6"/>
        <v/>
      </c>
      <c r="AD54" s="32" t="str">
        <f t="shared" si="7"/>
        <v/>
      </c>
      <c r="AE54" s="32" t="str">
        <f t="shared" si="8"/>
        <v/>
      </c>
      <c r="AF54" s="32" t="str">
        <f t="shared" si="9"/>
        <v/>
      </c>
      <c r="AG54" s="203">
        <f t="shared" si="22"/>
        <v>0</v>
      </c>
      <c r="AH54" s="203">
        <f t="shared" si="23"/>
        <v>1770</v>
      </c>
      <c r="AI54" s="204">
        <f t="shared" si="13"/>
        <v>4330</v>
      </c>
      <c r="AJ54" s="32" t="s">
        <v>209</v>
      </c>
    </row>
    <row r="55" spans="4:36" x14ac:dyDescent="0.2">
      <c r="D55" s="62"/>
      <c r="E55" s="210"/>
      <c r="F55" s="211"/>
      <c r="G55" s="212"/>
      <c r="H55" s="212"/>
      <c r="I55" s="213"/>
      <c r="J55" s="213"/>
      <c r="K55" s="214"/>
      <c r="L55" s="214"/>
      <c r="M55" s="214"/>
      <c r="N55" s="214"/>
      <c r="O55" s="215"/>
      <c r="P55" s="216"/>
      <c r="Q55" s="217"/>
      <c r="R55" s="216"/>
      <c r="S55" s="218"/>
      <c r="T55" s="69"/>
      <c r="U55" s="53"/>
      <c r="V55" s="194" t="str">
        <f t="shared" si="0"/>
        <v/>
      </c>
      <c r="W55" s="184" t="str">
        <f t="shared" si="1"/>
        <v/>
      </c>
      <c r="X55" s="184" t="str">
        <f t="shared" si="2"/>
        <v/>
      </c>
      <c r="Z55" s="184" t="str">
        <f t="shared" si="19"/>
        <v/>
      </c>
      <c r="AA55" s="184" t="str">
        <f t="shared" si="20"/>
        <v/>
      </c>
      <c r="AB55" s="184" t="str">
        <f t="shared" si="21"/>
        <v/>
      </c>
      <c r="AC55" s="32" t="str">
        <f t="shared" si="6"/>
        <v/>
      </c>
      <c r="AD55" s="32" t="str">
        <f t="shared" si="7"/>
        <v/>
      </c>
      <c r="AE55" s="32" t="str">
        <f t="shared" si="8"/>
        <v/>
      </c>
      <c r="AF55" s="32" t="str">
        <f t="shared" si="9"/>
        <v/>
      </c>
      <c r="AG55" s="203">
        <f t="shared" si="22"/>
        <v>0</v>
      </c>
      <c r="AH55" s="203">
        <f t="shared" si="23"/>
        <v>1770</v>
      </c>
      <c r="AI55" s="204">
        <f t="shared" si="13"/>
        <v>4330</v>
      </c>
      <c r="AJ55" s="32" t="s">
        <v>209</v>
      </c>
    </row>
    <row r="56" spans="4:36" x14ac:dyDescent="0.2">
      <c r="D56" s="62"/>
      <c r="E56" s="210"/>
      <c r="F56" s="211"/>
      <c r="G56" s="212"/>
      <c r="H56" s="212"/>
      <c r="I56" s="213"/>
      <c r="J56" s="213"/>
      <c r="K56" s="214"/>
      <c r="L56" s="214"/>
      <c r="M56" s="214"/>
      <c r="N56" s="214"/>
      <c r="O56" s="215"/>
      <c r="P56" s="216"/>
      <c r="Q56" s="217"/>
      <c r="R56" s="216"/>
      <c r="S56" s="218"/>
      <c r="T56" s="69"/>
      <c r="U56" s="53"/>
      <c r="V56" s="194" t="str">
        <f t="shared" si="0"/>
        <v/>
      </c>
      <c r="W56" s="184" t="str">
        <f t="shared" si="1"/>
        <v/>
      </c>
      <c r="X56" s="184" t="str">
        <f t="shared" si="2"/>
        <v/>
      </c>
      <c r="Z56" s="184" t="str">
        <f t="shared" si="19"/>
        <v/>
      </c>
      <c r="AA56" s="184" t="str">
        <f t="shared" si="20"/>
        <v/>
      </c>
      <c r="AB56" s="184" t="str">
        <f t="shared" si="21"/>
        <v/>
      </c>
      <c r="AC56" s="32" t="str">
        <f t="shared" si="6"/>
        <v/>
      </c>
      <c r="AD56" s="32" t="str">
        <f t="shared" si="7"/>
        <v/>
      </c>
      <c r="AE56" s="32" t="str">
        <f t="shared" si="8"/>
        <v/>
      </c>
      <c r="AF56" s="32" t="str">
        <f t="shared" si="9"/>
        <v/>
      </c>
      <c r="AG56" s="203">
        <f t="shared" si="22"/>
        <v>0</v>
      </c>
      <c r="AH56" s="203">
        <f t="shared" si="23"/>
        <v>1770</v>
      </c>
      <c r="AI56" s="204">
        <f t="shared" si="13"/>
        <v>4330</v>
      </c>
      <c r="AJ56" s="32" t="s">
        <v>209</v>
      </c>
    </row>
    <row r="57" spans="4:36" x14ac:dyDescent="0.2">
      <c r="D57" s="62"/>
      <c r="E57" s="210"/>
      <c r="F57" s="211"/>
      <c r="G57" s="212"/>
      <c r="H57" s="212"/>
      <c r="I57" s="213"/>
      <c r="J57" s="213"/>
      <c r="K57" s="214"/>
      <c r="L57" s="214"/>
      <c r="M57" s="214"/>
      <c r="N57" s="214"/>
      <c r="O57" s="215"/>
      <c r="P57" s="216"/>
      <c r="Q57" s="217"/>
      <c r="R57" s="216"/>
      <c r="S57" s="218"/>
      <c r="T57" s="69"/>
      <c r="U57" s="53"/>
      <c r="V57" s="194" t="str">
        <f t="shared" si="0"/>
        <v/>
      </c>
      <c r="W57" s="184" t="str">
        <f t="shared" si="1"/>
        <v/>
      </c>
      <c r="X57" s="184" t="str">
        <f t="shared" si="2"/>
        <v/>
      </c>
      <c r="Z57" s="184" t="str">
        <f t="shared" si="19"/>
        <v/>
      </c>
      <c r="AA57" s="184" t="str">
        <f t="shared" si="20"/>
        <v/>
      </c>
      <c r="AB57" s="184" t="str">
        <f t="shared" si="21"/>
        <v/>
      </c>
      <c r="AC57" s="32" t="str">
        <f t="shared" si="6"/>
        <v/>
      </c>
      <c r="AD57" s="32" t="str">
        <f t="shared" si="7"/>
        <v/>
      </c>
      <c r="AE57" s="32" t="str">
        <f t="shared" si="8"/>
        <v/>
      </c>
      <c r="AF57" s="32" t="str">
        <f t="shared" si="9"/>
        <v/>
      </c>
      <c r="AG57" s="203">
        <f t="shared" si="22"/>
        <v>0</v>
      </c>
      <c r="AH57" s="203">
        <f t="shared" si="23"/>
        <v>1770</v>
      </c>
      <c r="AI57" s="204">
        <f t="shared" si="13"/>
        <v>4330</v>
      </c>
      <c r="AJ57" s="32" t="s">
        <v>209</v>
      </c>
    </row>
    <row r="58" spans="4:36" x14ac:dyDescent="0.2">
      <c r="D58" s="62"/>
      <c r="E58" s="210"/>
      <c r="F58" s="211"/>
      <c r="G58" s="212"/>
      <c r="H58" s="212"/>
      <c r="I58" s="213"/>
      <c r="J58" s="213"/>
      <c r="K58" s="214"/>
      <c r="L58" s="214"/>
      <c r="M58" s="214"/>
      <c r="N58" s="214"/>
      <c r="O58" s="215"/>
      <c r="P58" s="216"/>
      <c r="Q58" s="217"/>
      <c r="R58" s="216"/>
      <c r="S58" s="218"/>
      <c r="T58" s="69"/>
      <c r="U58" s="53"/>
      <c r="V58" s="194" t="str">
        <f t="shared" si="0"/>
        <v/>
      </c>
      <c r="W58" s="184" t="str">
        <f t="shared" si="1"/>
        <v/>
      </c>
      <c r="X58" s="184" t="str">
        <f t="shared" si="2"/>
        <v/>
      </c>
      <c r="Z58" s="184" t="str">
        <f t="shared" si="19"/>
        <v/>
      </c>
      <c r="AA58" s="184" t="str">
        <f t="shared" si="20"/>
        <v/>
      </c>
      <c r="AB58" s="184" t="str">
        <f t="shared" si="21"/>
        <v/>
      </c>
      <c r="AC58" s="32" t="str">
        <f t="shared" si="6"/>
        <v/>
      </c>
      <c r="AD58" s="32" t="str">
        <f t="shared" si="7"/>
        <v/>
      </c>
      <c r="AE58" s="32" t="str">
        <f t="shared" si="8"/>
        <v/>
      </c>
      <c r="AF58" s="32" t="str">
        <f t="shared" si="9"/>
        <v/>
      </c>
      <c r="AG58" s="203">
        <f t="shared" si="22"/>
        <v>0</v>
      </c>
      <c r="AH58" s="203">
        <f t="shared" si="23"/>
        <v>1770</v>
      </c>
      <c r="AI58" s="204">
        <f t="shared" si="13"/>
        <v>4330</v>
      </c>
      <c r="AJ58" s="32" t="s">
        <v>209</v>
      </c>
    </row>
    <row r="59" spans="4:36" x14ac:dyDescent="0.2">
      <c r="D59" s="62"/>
      <c r="E59" s="210"/>
      <c r="F59" s="211"/>
      <c r="G59" s="212"/>
      <c r="H59" s="212"/>
      <c r="I59" s="213"/>
      <c r="J59" s="213"/>
      <c r="K59" s="214"/>
      <c r="L59" s="214"/>
      <c r="M59" s="214"/>
      <c r="N59" s="214"/>
      <c r="O59" s="215"/>
      <c r="P59" s="216"/>
      <c r="Q59" s="217"/>
      <c r="R59" s="216"/>
      <c r="S59" s="218"/>
      <c r="T59" s="69"/>
      <c r="U59" s="53"/>
      <c r="V59" s="194" t="str">
        <f t="shared" si="0"/>
        <v/>
      </c>
      <c r="W59" s="184" t="str">
        <f t="shared" si="1"/>
        <v/>
      </c>
      <c r="X59" s="184" t="str">
        <f t="shared" si="2"/>
        <v/>
      </c>
      <c r="Z59" s="184" t="str">
        <f t="shared" si="19"/>
        <v/>
      </c>
      <c r="AA59" s="184" t="str">
        <f t="shared" si="20"/>
        <v/>
      </c>
      <c r="AB59" s="184" t="str">
        <f t="shared" si="21"/>
        <v/>
      </c>
      <c r="AC59" s="32" t="str">
        <f t="shared" si="6"/>
        <v/>
      </c>
      <c r="AD59" s="32" t="str">
        <f t="shared" si="7"/>
        <v/>
      </c>
      <c r="AE59" s="32" t="str">
        <f t="shared" si="8"/>
        <v/>
      </c>
      <c r="AF59" s="32" t="str">
        <f t="shared" si="9"/>
        <v/>
      </c>
      <c r="AG59" s="203">
        <f t="shared" si="22"/>
        <v>0</v>
      </c>
      <c r="AH59" s="203">
        <f t="shared" si="23"/>
        <v>1770</v>
      </c>
      <c r="AI59" s="204">
        <f t="shared" si="13"/>
        <v>4330</v>
      </c>
      <c r="AJ59" s="32" t="s">
        <v>209</v>
      </c>
    </row>
    <row r="60" spans="4:36" x14ac:dyDescent="0.2">
      <c r="D60" s="62"/>
      <c r="E60" s="210"/>
      <c r="F60" s="211"/>
      <c r="G60" s="212"/>
      <c r="H60" s="212"/>
      <c r="I60" s="213"/>
      <c r="J60" s="213"/>
      <c r="K60" s="214"/>
      <c r="L60" s="214"/>
      <c r="M60" s="214"/>
      <c r="N60" s="214"/>
      <c r="O60" s="215"/>
      <c r="P60" s="216"/>
      <c r="Q60" s="217"/>
      <c r="R60" s="216"/>
      <c r="S60" s="218"/>
      <c r="T60" s="69"/>
      <c r="U60" s="53"/>
      <c r="V60" s="194" t="str">
        <f t="shared" si="0"/>
        <v/>
      </c>
      <c r="W60" s="184" t="str">
        <f t="shared" si="1"/>
        <v/>
      </c>
      <c r="X60" s="184" t="str">
        <f t="shared" si="2"/>
        <v/>
      </c>
      <c r="Z60" s="184" t="str">
        <f t="shared" si="19"/>
        <v/>
      </c>
      <c r="AA60" s="184" t="str">
        <f t="shared" si="20"/>
        <v/>
      </c>
      <c r="AB60" s="184" t="str">
        <f t="shared" si="21"/>
        <v/>
      </c>
      <c r="AC60" s="32" t="str">
        <f t="shared" si="6"/>
        <v/>
      </c>
      <c r="AD60" s="32" t="str">
        <f t="shared" si="7"/>
        <v/>
      </c>
      <c r="AE60" s="32" t="str">
        <f t="shared" si="8"/>
        <v/>
      </c>
      <c r="AF60" s="32" t="str">
        <f t="shared" si="9"/>
        <v/>
      </c>
      <c r="AG60" s="203">
        <f t="shared" si="22"/>
        <v>0</v>
      </c>
      <c r="AH60" s="203">
        <f t="shared" si="23"/>
        <v>1770</v>
      </c>
      <c r="AI60" s="204">
        <f t="shared" si="13"/>
        <v>4330</v>
      </c>
      <c r="AJ60" s="32" t="s">
        <v>209</v>
      </c>
    </row>
    <row r="61" spans="4:36" x14ac:dyDescent="0.2">
      <c r="D61" s="62"/>
      <c r="E61" s="210"/>
      <c r="F61" s="211"/>
      <c r="G61" s="212"/>
      <c r="H61" s="212"/>
      <c r="I61" s="213"/>
      <c r="J61" s="213"/>
      <c r="K61" s="214"/>
      <c r="L61" s="214"/>
      <c r="M61" s="214"/>
      <c r="N61" s="214"/>
      <c r="O61" s="215"/>
      <c r="P61" s="216"/>
      <c r="Q61" s="217"/>
      <c r="R61" s="216"/>
      <c r="S61" s="218"/>
      <c r="T61" s="69"/>
      <c r="U61" s="53"/>
      <c r="V61" s="194" t="str">
        <f t="shared" si="0"/>
        <v/>
      </c>
      <c r="W61" s="184" t="str">
        <f t="shared" si="1"/>
        <v/>
      </c>
      <c r="X61" s="184" t="str">
        <f t="shared" si="2"/>
        <v/>
      </c>
      <c r="Z61" s="184" t="str">
        <f t="shared" si="19"/>
        <v/>
      </c>
      <c r="AA61" s="184" t="str">
        <f t="shared" si="20"/>
        <v/>
      </c>
      <c r="AB61" s="184" t="str">
        <f t="shared" si="21"/>
        <v/>
      </c>
      <c r="AC61" s="32" t="str">
        <f t="shared" si="6"/>
        <v/>
      </c>
      <c r="AD61" s="32" t="str">
        <f t="shared" si="7"/>
        <v/>
      </c>
      <c r="AE61" s="32" t="str">
        <f t="shared" si="8"/>
        <v/>
      </c>
      <c r="AF61" s="32" t="str">
        <f t="shared" si="9"/>
        <v/>
      </c>
      <c r="AG61" s="203">
        <f t="shared" si="22"/>
        <v>0</v>
      </c>
      <c r="AH61" s="203">
        <f t="shared" si="23"/>
        <v>1770</v>
      </c>
      <c r="AI61" s="204">
        <f t="shared" si="13"/>
        <v>4330</v>
      </c>
      <c r="AJ61" s="32" t="s">
        <v>209</v>
      </c>
    </row>
    <row r="62" spans="4:36" x14ac:dyDescent="0.2">
      <c r="D62" s="62"/>
      <c r="E62" s="210"/>
      <c r="F62" s="211"/>
      <c r="G62" s="212"/>
      <c r="H62" s="212"/>
      <c r="I62" s="213"/>
      <c r="J62" s="213"/>
      <c r="K62" s="214"/>
      <c r="L62" s="214"/>
      <c r="M62" s="214"/>
      <c r="N62" s="214"/>
      <c r="O62" s="215"/>
      <c r="P62" s="216"/>
      <c r="Q62" s="217"/>
      <c r="R62" s="216"/>
      <c r="S62" s="218"/>
      <c r="T62" s="69"/>
      <c r="U62" s="53"/>
      <c r="V62" s="194" t="str">
        <f t="shared" si="0"/>
        <v/>
      </c>
      <c r="W62" s="184" t="str">
        <f t="shared" si="1"/>
        <v/>
      </c>
      <c r="X62" s="184" t="str">
        <f t="shared" si="2"/>
        <v/>
      </c>
      <c r="Z62" s="184" t="str">
        <f t="shared" si="19"/>
        <v/>
      </c>
      <c r="AA62" s="184" t="str">
        <f t="shared" si="20"/>
        <v/>
      </c>
      <c r="AB62" s="184" t="str">
        <f t="shared" si="21"/>
        <v/>
      </c>
      <c r="AC62" s="32" t="str">
        <f t="shared" si="6"/>
        <v/>
      </c>
      <c r="AD62" s="32" t="str">
        <f t="shared" si="7"/>
        <v/>
      </c>
      <c r="AE62" s="32" t="str">
        <f t="shared" si="8"/>
        <v/>
      </c>
      <c r="AF62" s="32" t="str">
        <f t="shared" si="9"/>
        <v/>
      </c>
      <c r="AG62" s="203">
        <f t="shared" si="22"/>
        <v>0</v>
      </c>
      <c r="AH62" s="203">
        <f t="shared" si="23"/>
        <v>1770</v>
      </c>
      <c r="AI62" s="204">
        <f t="shared" si="13"/>
        <v>4330</v>
      </c>
      <c r="AJ62" s="32" t="s">
        <v>209</v>
      </c>
    </row>
    <row r="63" spans="4:36" x14ac:dyDescent="0.2">
      <c r="D63" s="62"/>
      <c r="E63" s="210"/>
      <c r="F63" s="211"/>
      <c r="G63" s="212"/>
      <c r="H63" s="212"/>
      <c r="I63" s="213"/>
      <c r="J63" s="213"/>
      <c r="K63" s="214"/>
      <c r="L63" s="214"/>
      <c r="M63" s="214"/>
      <c r="N63" s="214"/>
      <c r="O63" s="215"/>
      <c r="P63" s="216"/>
      <c r="Q63" s="217"/>
      <c r="R63" s="216"/>
      <c r="S63" s="218"/>
      <c r="T63" s="69"/>
      <c r="U63" s="53"/>
      <c r="V63" s="194" t="str">
        <f t="shared" si="0"/>
        <v/>
      </c>
      <c r="W63" s="184" t="str">
        <f t="shared" si="1"/>
        <v/>
      </c>
      <c r="X63" s="184" t="str">
        <f t="shared" si="2"/>
        <v/>
      </c>
      <c r="Z63" s="184" t="str">
        <f t="shared" si="19"/>
        <v/>
      </c>
      <c r="AA63" s="184" t="str">
        <f t="shared" si="20"/>
        <v/>
      </c>
      <c r="AB63" s="184" t="str">
        <f t="shared" si="21"/>
        <v/>
      </c>
      <c r="AC63" s="32" t="str">
        <f t="shared" si="6"/>
        <v/>
      </c>
      <c r="AD63" s="32" t="str">
        <f t="shared" si="7"/>
        <v/>
      </c>
      <c r="AE63" s="32" t="str">
        <f t="shared" si="8"/>
        <v/>
      </c>
      <c r="AF63" s="32" t="str">
        <f t="shared" si="9"/>
        <v/>
      </c>
      <c r="AG63" s="203">
        <f t="shared" si="22"/>
        <v>0</v>
      </c>
      <c r="AH63" s="203">
        <f t="shared" si="23"/>
        <v>1770</v>
      </c>
      <c r="AI63" s="204">
        <f t="shared" si="13"/>
        <v>4330</v>
      </c>
      <c r="AJ63" s="32" t="s">
        <v>209</v>
      </c>
    </row>
    <row r="64" spans="4:36" x14ac:dyDescent="0.2">
      <c r="D64" s="62"/>
      <c r="E64" s="210"/>
      <c r="F64" s="211"/>
      <c r="G64" s="212"/>
      <c r="H64" s="212"/>
      <c r="I64" s="213"/>
      <c r="J64" s="213"/>
      <c r="K64" s="214"/>
      <c r="L64" s="214"/>
      <c r="M64" s="214"/>
      <c r="N64" s="214"/>
      <c r="O64" s="215"/>
      <c r="P64" s="216"/>
      <c r="Q64" s="217"/>
      <c r="R64" s="216"/>
      <c r="S64" s="218"/>
      <c r="T64" s="69"/>
      <c r="U64" s="53"/>
      <c r="V64" s="194" t="str">
        <f t="shared" si="0"/>
        <v/>
      </c>
      <c r="W64" s="184" t="str">
        <f t="shared" si="1"/>
        <v/>
      </c>
      <c r="X64" s="184" t="str">
        <f t="shared" si="2"/>
        <v/>
      </c>
      <c r="Z64" s="184" t="str">
        <f t="shared" si="19"/>
        <v/>
      </c>
      <c r="AA64" s="184" t="str">
        <f t="shared" si="20"/>
        <v/>
      </c>
      <c r="AB64" s="184" t="str">
        <f t="shared" si="21"/>
        <v/>
      </c>
      <c r="AC64" s="32" t="str">
        <f t="shared" si="6"/>
        <v/>
      </c>
      <c r="AD64" s="32" t="str">
        <f t="shared" si="7"/>
        <v/>
      </c>
      <c r="AE64" s="32" t="str">
        <f t="shared" si="8"/>
        <v/>
      </c>
      <c r="AF64" s="32" t="str">
        <f t="shared" si="9"/>
        <v/>
      </c>
      <c r="AG64" s="203">
        <f t="shared" si="22"/>
        <v>0</v>
      </c>
      <c r="AH64" s="203">
        <f t="shared" si="23"/>
        <v>1770</v>
      </c>
      <c r="AI64" s="204">
        <f t="shared" si="13"/>
        <v>4330</v>
      </c>
      <c r="AJ64" s="32" t="s">
        <v>209</v>
      </c>
    </row>
    <row r="65" spans="4:36" x14ac:dyDescent="0.2">
      <c r="D65" s="62"/>
      <c r="E65" s="210"/>
      <c r="F65" s="211"/>
      <c r="G65" s="212"/>
      <c r="H65" s="212"/>
      <c r="I65" s="213"/>
      <c r="J65" s="213"/>
      <c r="K65" s="214"/>
      <c r="L65" s="214"/>
      <c r="M65" s="214"/>
      <c r="N65" s="214"/>
      <c r="O65" s="215"/>
      <c r="P65" s="216"/>
      <c r="Q65" s="217"/>
      <c r="R65" s="216"/>
      <c r="S65" s="218"/>
      <c r="T65" s="69"/>
      <c r="U65" s="53"/>
      <c r="V65" s="194" t="str">
        <f t="shared" si="0"/>
        <v/>
      </c>
      <c r="W65" s="184" t="str">
        <f t="shared" si="1"/>
        <v/>
      </c>
      <c r="X65" s="184" t="str">
        <f t="shared" si="2"/>
        <v/>
      </c>
      <c r="Z65" s="184" t="str">
        <f t="shared" si="19"/>
        <v/>
      </c>
      <c r="AA65" s="184" t="str">
        <f t="shared" si="20"/>
        <v/>
      </c>
      <c r="AB65" s="184" t="str">
        <f t="shared" si="21"/>
        <v/>
      </c>
      <c r="AC65" s="32" t="str">
        <f t="shared" si="6"/>
        <v/>
      </c>
      <c r="AD65" s="32" t="str">
        <f t="shared" si="7"/>
        <v/>
      </c>
      <c r="AE65" s="32" t="str">
        <f t="shared" si="8"/>
        <v/>
      </c>
      <c r="AF65" s="32" t="str">
        <f t="shared" si="9"/>
        <v/>
      </c>
      <c r="AG65" s="203">
        <f t="shared" si="22"/>
        <v>0</v>
      </c>
      <c r="AH65" s="203">
        <f t="shared" si="23"/>
        <v>1770</v>
      </c>
      <c r="AI65" s="204">
        <f t="shared" si="13"/>
        <v>4330</v>
      </c>
      <c r="AJ65" s="32" t="s">
        <v>209</v>
      </c>
    </row>
    <row r="66" spans="4:36" x14ac:dyDescent="0.2">
      <c r="D66" s="62"/>
      <c r="E66" s="210"/>
      <c r="F66" s="211"/>
      <c r="G66" s="212"/>
      <c r="H66" s="212"/>
      <c r="I66" s="213"/>
      <c r="J66" s="213"/>
      <c r="K66" s="214"/>
      <c r="L66" s="214"/>
      <c r="M66" s="214"/>
      <c r="N66" s="214"/>
      <c r="O66" s="215"/>
      <c r="P66" s="216"/>
      <c r="Q66" s="217"/>
      <c r="R66" s="216"/>
      <c r="S66" s="218"/>
      <c r="T66" s="69"/>
      <c r="U66" s="53"/>
      <c r="V66" s="194" t="str">
        <f t="shared" si="0"/>
        <v/>
      </c>
      <c r="W66" s="184" t="str">
        <f t="shared" si="1"/>
        <v/>
      </c>
      <c r="X66" s="184" t="str">
        <f t="shared" si="2"/>
        <v/>
      </c>
      <c r="Z66" s="184" t="str">
        <f t="shared" si="19"/>
        <v/>
      </c>
      <c r="AA66" s="184" t="str">
        <f t="shared" si="20"/>
        <v/>
      </c>
      <c r="AB66" s="184" t="str">
        <f t="shared" si="21"/>
        <v/>
      </c>
      <c r="AC66" s="32" t="str">
        <f t="shared" si="6"/>
        <v/>
      </c>
      <c r="AD66" s="32" t="str">
        <f t="shared" si="7"/>
        <v/>
      </c>
      <c r="AE66" s="32" t="str">
        <f t="shared" si="8"/>
        <v/>
      </c>
      <c r="AF66" s="32" t="str">
        <f t="shared" si="9"/>
        <v/>
      </c>
      <c r="AG66" s="203">
        <f t="shared" si="22"/>
        <v>0</v>
      </c>
      <c r="AH66" s="203">
        <f t="shared" si="23"/>
        <v>1770</v>
      </c>
      <c r="AI66" s="204">
        <f t="shared" si="13"/>
        <v>4330</v>
      </c>
      <c r="AJ66" s="32" t="s">
        <v>209</v>
      </c>
    </row>
    <row r="67" spans="4:36" x14ac:dyDescent="0.2">
      <c r="D67" s="62"/>
      <c r="E67" s="210"/>
      <c r="F67" s="211"/>
      <c r="G67" s="212"/>
      <c r="H67" s="212"/>
      <c r="I67" s="213"/>
      <c r="J67" s="213"/>
      <c r="K67" s="214"/>
      <c r="L67" s="214"/>
      <c r="M67" s="214"/>
      <c r="N67" s="214"/>
      <c r="O67" s="215"/>
      <c r="P67" s="216"/>
      <c r="Q67" s="217"/>
      <c r="R67" s="216"/>
      <c r="S67" s="218"/>
      <c r="T67" s="69"/>
      <c r="U67" s="53"/>
      <c r="V67" s="194" t="str">
        <f t="shared" si="0"/>
        <v/>
      </c>
      <c r="W67" s="184" t="str">
        <f t="shared" si="1"/>
        <v/>
      </c>
      <c r="X67" s="184" t="str">
        <f t="shared" si="2"/>
        <v/>
      </c>
      <c r="Z67" s="184" t="str">
        <f t="shared" si="19"/>
        <v/>
      </c>
      <c r="AA67" s="184" t="str">
        <f t="shared" si="20"/>
        <v/>
      </c>
      <c r="AB67" s="184" t="str">
        <f t="shared" si="21"/>
        <v/>
      </c>
      <c r="AC67" s="32" t="str">
        <f t="shared" si="6"/>
        <v/>
      </c>
      <c r="AD67" s="32" t="str">
        <f t="shared" si="7"/>
        <v/>
      </c>
      <c r="AE67" s="32" t="str">
        <f t="shared" si="8"/>
        <v/>
      </c>
      <c r="AF67" s="32" t="str">
        <f t="shared" si="9"/>
        <v/>
      </c>
      <c r="AG67" s="203">
        <f t="shared" si="22"/>
        <v>0</v>
      </c>
      <c r="AH67" s="203">
        <f t="shared" si="23"/>
        <v>1770</v>
      </c>
      <c r="AI67" s="204">
        <f t="shared" si="13"/>
        <v>4330</v>
      </c>
      <c r="AJ67" s="32" t="s">
        <v>209</v>
      </c>
    </row>
    <row r="68" spans="4:36" x14ac:dyDescent="0.2">
      <c r="D68" s="62"/>
      <c r="E68" s="210"/>
      <c r="F68" s="211"/>
      <c r="G68" s="212"/>
      <c r="H68" s="212"/>
      <c r="I68" s="213"/>
      <c r="J68" s="213"/>
      <c r="K68" s="214"/>
      <c r="L68" s="214"/>
      <c r="M68" s="214"/>
      <c r="N68" s="214"/>
      <c r="O68" s="215"/>
      <c r="P68" s="216"/>
      <c r="Q68" s="217"/>
      <c r="R68" s="216"/>
      <c r="S68" s="218"/>
      <c r="T68" s="69"/>
      <c r="U68" s="53"/>
      <c r="V68" s="194" t="str">
        <f t="shared" si="0"/>
        <v/>
      </c>
      <c r="W68" s="184" t="str">
        <f t="shared" si="1"/>
        <v/>
      </c>
      <c r="X68" s="184" t="str">
        <f t="shared" si="2"/>
        <v/>
      </c>
      <c r="Z68" s="184" t="str">
        <f t="shared" si="19"/>
        <v/>
      </c>
      <c r="AA68" s="184" t="str">
        <f t="shared" si="20"/>
        <v/>
      </c>
      <c r="AB68" s="184" t="str">
        <f t="shared" si="21"/>
        <v/>
      </c>
      <c r="AC68" s="32" t="str">
        <f t="shared" si="6"/>
        <v/>
      </c>
      <c r="AD68" s="32" t="str">
        <f t="shared" si="7"/>
        <v/>
      </c>
      <c r="AE68" s="32" t="str">
        <f t="shared" si="8"/>
        <v/>
      </c>
      <c r="AF68" s="32" t="str">
        <f t="shared" si="9"/>
        <v/>
      </c>
      <c r="AG68" s="203">
        <f t="shared" si="22"/>
        <v>0</v>
      </c>
      <c r="AH68" s="203">
        <f t="shared" si="23"/>
        <v>1770</v>
      </c>
      <c r="AI68" s="204">
        <f t="shared" si="13"/>
        <v>4330</v>
      </c>
      <c r="AJ68" s="32" t="s">
        <v>209</v>
      </c>
    </row>
    <row r="69" spans="4:36" x14ac:dyDescent="0.2">
      <c r="D69" s="62"/>
      <c r="E69" s="210"/>
      <c r="F69" s="211"/>
      <c r="G69" s="212"/>
      <c r="H69" s="212"/>
      <c r="I69" s="213"/>
      <c r="J69" s="213"/>
      <c r="K69" s="214"/>
      <c r="L69" s="214"/>
      <c r="M69" s="214"/>
      <c r="N69" s="214"/>
      <c r="O69" s="215"/>
      <c r="P69" s="216"/>
      <c r="Q69" s="217"/>
      <c r="R69" s="216"/>
      <c r="S69" s="218"/>
      <c r="T69" s="69"/>
      <c r="U69" s="53"/>
      <c r="V69" s="194" t="str">
        <f t="shared" si="0"/>
        <v/>
      </c>
      <c r="W69" s="184" t="str">
        <f t="shared" si="1"/>
        <v/>
      </c>
      <c r="X69" s="184" t="str">
        <f t="shared" si="2"/>
        <v/>
      </c>
      <c r="Z69" s="184" t="str">
        <f t="shared" si="19"/>
        <v/>
      </c>
      <c r="AA69" s="184" t="str">
        <f t="shared" si="20"/>
        <v/>
      </c>
      <c r="AB69" s="184" t="str">
        <f t="shared" si="21"/>
        <v/>
      </c>
      <c r="AC69" s="32" t="str">
        <f t="shared" si="6"/>
        <v/>
      </c>
      <c r="AD69" s="32" t="str">
        <f t="shared" si="7"/>
        <v/>
      </c>
      <c r="AE69" s="32" t="str">
        <f t="shared" si="8"/>
        <v/>
      </c>
      <c r="AF69" s="32" t="str">
        <f t="shared" si="9"/>
        <v/>
      </c>
      <c r="AG69" s="203">
        <f t="shared" si="22"/>
        <v>0</v>
      </c>
      <c r="AH69" s="203">
        <f t="shared" si="23"/>
        <v>1770</v>
      </c>
      <c r="AI69" s="204">
        <f t="shared" si="13"/>
        <v>4330</v>
      </c>
      <c r="AJ69" s="32" t="s">
        <v>209</v>
      </c>
    </row>
    <row r="70" spans="4:36" x14ac:dyDescent="0.2">
      <c r="D70" s="62"/>
      <c r="E70" s="210"/>
      <c r="F70" s="211"/>
      <c r="G70" s="212"/>
      <c r="H70" s="212"/>
      <c r="I70" s="213"/>
      <c r="J70" s="213"/>
      <c r="K70" s="214"/>
      <c r="L70" s="214"/>
      <c r="M70" s="214"/>
      <c r="N70" s="214"/>
      <c r="O70" s="215"/>
      <c r="P70" s="216"/>
      <c r="Q70" s="217"/>
      <c r="R70" s="216"/>
      <c r="S70" s="218"/>
      <c r="T70" s="69"/>
      <c r="U70" s="53"/>
      <c r="V70" s="194" t="str">
        <f t="shared" si="0"/>
        <v/>
      </c>
      <c r="W70" s="184" t="str">
        <f t="shared" si="1"/>
        <v/>
      </c>
      <c r="X70" s="184" t="str">
        <f t="shared" si="2"/>
        <v/>
      </c>
      <c r="Z70" s="184" t="str">
        <f t="shared" si="19"/>
        <v/>
      </c>
      <c r="AA70" s="184" t="str">
        <f t="shared" si="20"/>
        <v/>
      </c>
      <c r="AB70" s="184" t="str">
        <f t="shared" si="21"/>
        <v/>
      </c>
      <c r="AC70" s="32" t="str">
        <f t="shared" si="6"/>
        <v/>
      </c>
      <c r="AD70" s="32" t="str">
        <f t="shared" si="7"/>
        <v/>
      </c>
      <c r="AE70" s="32" t="str">
        <f t="shared" si="8"/>
        <v/>
      </c>
      <c r="AF70" s="32" t="str">
        <f t="shared" si="9"/>
        <v/>
      </c>
      <c r="AG70" s="203">
        <f t="shared" si="22"/>
        <v>0</v>
      </c>
      <c r="AH70" s="203">
        <f t="shared" si="23"/>
        <v>1770</v>
      </c>
      <c r="AI70" s="204">
        <f t="shared" si="13"/>
        <v>4330</v>
      </c>
      <c r="AJ70" s="32" t="s">
        <v>209</v>
      </c>
    </row>
    <row r="71" spans="4:36" x14ac:dyDescent="0.2">
      <c r="D71" s="62"/>
      <c r="E71" s="210"/>
      <c r="F71" s="211"/>
      <c r="G71" s="212"/>
      <c r="H71" s="212"/>
      <c r="I71" s="213"/>
      <c r="J71" s="213"/>
      <c r="K71" s="214"/>
      <c r="L71" s="214"/>
      <c r="M71" s="214"/>
      <c r="N71" s="214"/>
      <c r="O71" s="215"/>
      <c r="P71" s="216"/>
      <c r="Q71" s="217"/>
      <c r="R71" s="216"/>
      <c r="S71" s="218"/>
      <c r="T71" s="69"/>
      <c r="U71" s="53"/>
      <c r="V71" s="194" t="str">
        <f t="shared" si="0"/>
        <v/>
      </c>
      <c r="W71" s="184" t="str">
        <f t="shared" si="1"/>
        <v/>
      </c>
      <c r="X71" s="184" t="str">
        <f t="shared" si="2"/>
        <v/>
      </c>
      <c r="Z71" s="184" t="str">
        <f t="shared" si="19"/>
        <v/>
      </c>
      <c r="AA71" s="184" t="str">
        <f t="shared" si="20"/>
        <v/>
      </c>
      <c r="AB71" s="184" t="str">
        <f t="shared" si="21"/>
        <v/>
      </c>
      <c r="AC71" s="32" t="str">
        <f t="shared" si="6"/>
        <v/>
      </c>
      <c r="AD71" s="32" t="str">
        <f t="shared" si="7"/>
        <v/>
      </c>
      <c r="AE71" s="32" t="str">
        <f t="shared" si="8"/>
        <v/>
      </c>
      <c r="AF71" s="32" t="str">
        <f t="shared" si="9"/>
        <v/>
      </c>
      <c r="AG71" s="203">
        <f t="shared" si="22"/>
        <v>0</v>
      </c>
      <c r="AH71" s="203">
        <f t="shared" si="23"/>
        <v>1770</v>
      </c>
      <c r="AI71" s="204">
        <f t="shared" si="13"/>
        <v>4330</v>
      </c>
      <c r="AJ71" s="32" t="s">
        <v>209</v>
      </c>
    </row>
    <row r="72" spans="4:36" x14ac:dyDescent="0.2">
      <c r="D72" s="62"/>
      <c r="E72" s="210"/>
      <c r="F72" s="211"/>
      <c r="G72" s="212"/>
      <c r="H72" s="212"/>
      <c r="I72" s="213"/>
      <c r="J72" s="213"/>
      <c r="K72" s="214"/>
      <c r="L72" s="214"/>
      <c r="M72" s="214"/>
      <c r="N72" s="214"/>
      <c r="O72" s="215"/>
      <c r="P72" s="216"/>
      <c r="Q72" s="217"/>
      <c r="R72" s="216"/>
      <c r="S72" s="218"/>
      <c r="T72" s="69"/>
      <c r="U72" s="53"/>
      <c r="V72" s="194" t="str">
        <f t="shared" si="0"/>
        <v/>
      </c>
      <c r="W72" s="184" t="str">
        <f t="shared" si="1"/>
        <v/>
      </c>
      <c r="X72" s="184" t="str">
        <f t="shared" si="2"/>
        <v/>
      </c>
      <c r="Z72" s="184" t="str">
        <f t="shared" si="19"/>
        <v/>
      </c>
      <c r="AA72" s="184" t="str">
        <f t="shared" si="20"/>
        <v/>
      </c>
      <c r="AB72" s="184" t="str">
        <f t="shared" si="21"/>
        <v/>
      </c>
      <c r="AC72" s="32" t="str">
        <f t="shared" si="6"/>
        <v/>
      </c>
      <c r="AD72" s="32" t="str">
        <f t="shared" si="7"/>
        <v/>
      </c>
      <c r="AE72" s="32" t="str">
        <f t="shared" si="8"/>
        <v/>
      </c>
      <c r="AF72" s="32" t="str">
        <f t="shared" si="9"/>
        <v/>
      </c>
      <c r="AG72" s="203">
        <f t="shared" si="22"/>
        <v>0</v>
      </c>
      <c r="AH72" s="203">
        <f t="shared" si="23"/>
        <v>1770</v>
      </c>
      <c r="AI72" s="204">
        <f t="shared" si="13"/>
        <v>4330</v>
      </c>
      <c r="AJ72" s="32" t="s">
        <v>209</v>
      </c>
    </row>
    <row r="73" spans="4:36" x14ac:dyDescent="0.2">
      <c r="D73" s="62"/>
      <c r="E73" s="210"/>
      <c r="F73" s="211"/>
      <c r="G73" s="212"/>
      <c r="H73" s="212"/>
      <c r="I73" s="213"/>
      <c r="J73" s="213"/>
      <c r="K73" s="214"/>
      <c r="L73" s="214"/>
      <c r="M73" s="214"/>
      <c r="N73" s="214"/>
      <c r="O73" s="215"/>
      <c r="P73" s="216"/>
      <c r="Q73" s="217"/>
      <c r="R73" s="216"/>
      <c r="S73" s="218"/>
      <c r="T73" s="69"/>
      <c r="U73" s="53"/>
      <c r="V73" s="194" t="str">
        <f t="shared" si="0"/>
        <v/>
      </c>
      <c r="W73" s="184" t="str">
        <f t="shared" si="1"/>
        <v/>
      </c>
      <c r="X73" s="184" t="str">
        <f t="shared" si="2"/>
        <v/>
      </c>
      <c r="Z73" s="184" t="str">
        <f t="shared" si="19"/>
        <v/>
      </c>
      <c r="AA73" s="184" t="str">
        <f t="shared" si="20"/>
        <v/>
      </c>
      <c r="AB73" s="184" t="str">
        <f t="shared" si="21"/>
        <v/>
      </c>
      <c r="AC73" s="32" t="str">
        <f t="shared" si="6"/>
        <v/>
      </c>
      <c r="AD73" s="32" t="str">
        <f t="shared" si="7"/>
        <v/>
      </c>
      <c r="AE73" s="32" t="str">
        <f t="shared" si="8"/>
        <v/>
      </c>
      <c r="AF73" s="32" t="str">
        <f t="shared" si="9"/>
        <v/>
      </c>
      <c r="AG73" s="203">
        <f t="shared" si="22"/>
        <v>0</v>
      </c>
      <c r="AH73" s="203">
        <f t="shared" si="23"/>
        <v>1770</v>
      </c>
      <c r="AI73" s="204">
        <f t="shared" si="13"/>
        <v>4330</v>
      </c>
      <c r="AJ73" s="32" t="s">
        <v>209</v>
      </c>
    </row>
    <row r="74" spans="4:36" x14ac:dyDescent="0.2">
      <c r="D74" s="62"/>
      <c r="E74" s="210"/>
      <c r="F74" s="211"/>
      <c r="G74" s="212"/>
      <c r="H74" s="212"/>
      <c r="I74" s="213"/>
      <c r="J74" s="213"/>
      <c r="K74" s="214"/>
      <c r="L74" s="214"/>
      <c r="M74" s="214"/>
      <c r="N74" s="214"/>
      <c r="O74" s="215"/>
      <c r="P74" s="216"/>
      <c r="Q74" s="217"/>
      <c r="R74" s="216"/>
      <c r="S74" s="218"/>
      <c r="T74" s="69"/>
      <c r="U74" s="53"/>
      <c r="V74" s="194" t="str">
        <f t="shared" si="0"/>
        <v/>
      </c>
      <c r="W74" s="184" t="str">
        <f t="shared" si="1"/>
        <v/>
      </c>
      <c r="X74" s="184" t="str">
        <f t="shared" si="2"/>
        <v/>
      </c>
      <c r="Z74" s="184" t="str">
        <f t="shared" si="19"/>
        <v/>
      </c>
      <c r="AA74" s="184" t="str">
        <f t="shared" si="20"/>
        <v/>
      </c>
      <c r="AB74" s="184" t="str">
        <f t="shared" si="21"/>
        <v/>
      </c>
      <c r="AC74" s="32" t="str">
        <f t="shared" si="6"/>
        <v/>
      </c>
      <c r="AD74" s="32" t="str">
        <f t="shared" si="7"/>
        <v/>
      </c>
      <c r="AE74" s="32" t="str">
        <f t="shared" si="8"/>
        <v/>
      </c>
      <c r="AF74" s="32" t="str">
        <f t="shared" si="9"/>
        <v/>
      </c>
      <c r="AG74" s="203">
        <f t="shared" si="22"/>
        <v>0</v>
      </c>
      <c r="AH74" s="203">
        <f t="shared" si="23"/>
        <v>1770</v>
      </c>
      <c r="AI74" s="204">
        <f t="shared" si="13"/>
        <v>4330</v>
      </c>
      <c r="AJ74" s="32" t="s">
        <v>209</v>
      </c>
    </row>
    <row r="75" spans="4:36" x14ac:dyDescent="0.2">
      <c r="D75" s="62"/>
      <c r="E75" s="210"/>
      <c r="F75" s="211"/>
      <c r="G75" s="212"/>
      <c r="H75" s="212"/>
      <c r="I75" s="213"/>
      <c r="J75" s="213"/>
      <c r="K75" s="214"/>
      <c r="L75" s="214"/>
      <c r="M75" s="214"/>
      <c r="N75" s="214"/>
      <c r="O75" s="215"/>
      <c r="P75" s="216"/>
      <c r="Q75" s="217"/>
      <c r="R75" s="216"/>
      <c r="S75" s="218"/>
      <c r="T75" s="69"/>
      <c r="U75" s="53"/>
      <c r="V75" s="194" t="str">
        <f t="shared" si="0"/>
        <v/>
      </c>
      <c r="W75" s="184" t="str">
        <f t="shared" si="1"/>
        <v/>
      </c>
      <c r="X75" s="184" t="str">
        <f t="shared" si="2"/>
        <v/>
      </c>
      <c r="Z75" s="184" t="str">
        <f t="shared" si="19"/>
        <v/>
      </c>
      <c r="AA75" s="184" t="str">
        <f t="shared" si="20"/>
        <v/>
      </c>
      <c r="AB75" s="184" t="str">
        <f t="shared" si="21"/>
        <v/>
      </c>
      <c r="AC75" s="32" t="str">
        <f t="shared" si="6"/>
        <v/>
      </c>
      <c r="AD75" s="32" t="str">
        <f t="shared" si="7"/>
        <v/>
      </c>
      <c r="AE75" s="32" t="str">
        <f t="shared" si="8"/>
        <v/>
      </c>
      <c r="AF75" s="32" t="str">
        <f t="shared" si="9"/>
        <v/>
      </c>
      <c r="AG75" s="203">
        <f t="shared" si="22"/>
        <v>0</v>
      </c>
      <c r="AH75" s="203">
        <f t="shared" si="23"/>
        <v>1770</v>
      </c>
      <c r="AI75" s="204">
        <f t="shared" si="13"/>
        <v>4330</v>
      </c>
      <c r="AJ75" s="32" t="s">
        <v>209</v>
      </c>
    </row>
    <row r="76" spans="4:36" x14ac:dyDescent="0.2">
      <c r="D76" s="62"/>
      <c r="E76" s="210"/>
      <c r="F76" s="211"/>
      <c r="G76" s="212"/>
      <c r="H76" s="212"/>
      <c r="I76" s="213"/>
      <c r="J76" s="213"/>
      <c r="K76" s="214"/>
      <c r="L76" s="214"/>
      <c r="M76" s="214"/>
      <c r="N76" s="214"/>
      <c r="O76" s="215"/>
      <c r="P76" s="216"/>
      <c r="Q76" s="217"/>
      <c r="R76" s="216"/>
      <c r="S76" s="218"/>
      <c r="T76" s="69"/>
      <c r="U76" s="53"/>
      <c r="V76" s="194" t="str">
        <f t="shared" si="0"/>
        <v/>
      </c>
      <c r="W76" s="184" t="str">
        <f t="shared" si="1"/>
        <v/>
      </c>
      <c r="X76" s="184" t="str">
        <f t="shared" si="2"/>
        <v/>
      </c>
      <c r="Z76" s="184" t="str">
        <f t="shared" si="19"/>
        <v/>
      </c>
      <c r="AA76" s="184" t="str">
        <f t="shared" si="20"/>
        <v/>
      </c>
      <c r="AB76" s="184" t="str">
        <f t="shared" si="21"/>
        <v/>
      </c>
      <c r="AC76" s="32" t="str">
        <f t="shared" si="6"/>
        <v/>
      </c>
      <c r="AD76" s="32" t="str">
        <f t="shared" si="7"/>
        <v/>
      </c>
      <c r="AE76" s="32" t="str">
        <f t="shared" si="8"/>
        <v/>
      </c>
      <c r="AF76" s="32" t="str">
        <f t="shared" si="9"/>
        <v/>
      </c>
      <c r="AG76" s="203">
        <f t="shared" si="22"/>
        <v>0</v>
      </c>
      <c r="AH76" s="203">
        <f t="shared" si="23"/>
        <v>1770</v>
      </c>
      <c r="AI76" s="204">
        <f t="shared" si="13"/>
        <v>4330</v>
      </c>
      <c r="AJ76" s="32" t="s">
        <v>209</v>
      </c>
    </row>
    <row r="77" spans="4:36" x14ac:dyDescent="0.2">
      <c r="D77" s="62"/>
      <c r="E77" s="210"/>
      <c r="F77" s="211"/>
      <c r="G77" s="212"/>
      <c r="H77" s="212"/>
      <c r="I77" s="213"/>
      <c r="J77" s="213"/>
      <c r="K77" s="214"/>
      <c r="L77" s="214"/>
      <c r="M77" s="214"/>
      <c r="N77" s="214"/>
      <c r="O77" s="215"/>
      <c r="P77" s="216"/>
      <c r="Q77" s="217"/>
      <c r="R77" s="216"/>
      <c r="S77" s="218"/>
      <c r="T77" s="69"/>
      <c r="U77" s="53"/>
      <c r="V77" s="194" t="str">
        <f t="shared" si="0"/>
        <v/>
      </c>
      <c r="W77" s="184" t="str">
        <f t="shared" si="1"/>
        <v/>
      </c>
      <c r="X77" s="184" t="str">
        <f t="shared" si="2"/>
        <v/>
      </c>
      <c r="Z77" s="184" t="str">
        <f t="shared" si="19"/>
        <v/>
      </c>
      <c r="AA77" s="184" t="str">
        <f t="shared" si="20"/>
        <v/>
      </c>
      <c r="AB77" s="184" t="str">
        <f t="shared" si="21"/>
        <v/>
      </c>
      <c r="AC77" s="32" t="str">
        <f t="shared" si="6"/>
        <v/>
      </c>
      <c r="AD77" s="32" t="str">
        <f t="shared" si="7"/>
        <v/>
      </c>
      <c r="AE77" s="32" t="str">
        <f t="shared" si="8"/>
        <v/>
      </c>
      <c r="AF77" s="32" t="str">
        <f t="shared" si="9"/>
        <v/>
      </c>
      <c r="AG77" s="203">
        <f t="shared" si="22"/>
        <v>0</v>
      </c>
      <c r="AH77" s="203">
        <f t="shared" si="23"/>
        <v>1770</v>
      </c>
      <c r="AI77" s="204">
        <f t="shared" si="13"/>
        <v>4330</v>
      </c>
      <c r="AJ77" s="32" t="s">
        <v>209</v>
      </c>
    </row>
    <row r="78" spans="4:36" x14ac:dyDescent="0.2">
      <c r="D78" s="62"/>
      <c r="E78" s="210"/>
      <c r="F78" s="211"/>
      <c r="G78" s="212"/>
      <c r="H78" s="212"/>
      <c r="I78" s="213"/>
      <c r="J78" s="213"/>
      <c r="K78" s="214"/>
      <c r="L78" s="214"/>
      <c r="M78" s="214"/>
      <c r="N78" s="214"/>
      <c r="O78" s="215"/>
      <c r="P78" s="216"/>
      <c r="Q78" s="217"/>
      <c r="R78" s="216"/>
      <c r="S78" s="218"/>
      <c r="T78" s="69"/>
      <c r="U78" s="53"/>
      <c r="V78" s="194" t="str">
        <f t="shared" si="0"/>
        <v/>
      </c>
      <c r="W78" s="184" t="str">
        <f t="shared" si="1"/>
        <v/>
      </c>
      <c r="X78" s="184" t="str">
        <f t="shared" si="2"/>
        <v/>
      </c>
      <c r="Z78" s="184" t="str">
        <f t="shared" si="19"/>
        <v/>
      </c>
      <c r="AA78" s="184" t="str">
        <f t="shared" si="20"/>
        <v/>
      </c>
      <c r="AB78" s="184" t="str">
        <f t="shared" si="21"/>
        <v/>
      </c>
      <c r="AC78" s="32" t="str">
        <f t="shared" si="6"/>
        <v/>
      </c>
      <c r="AD78" s="32" t="str">
        <f t="shared" si="7"/>
        <v/>
      </c>
      <c r="AE78" s="32" t="str">
        <f t="shared" si="8"/>
        <v/>
      </c>
      <c r="AF78" s="32" t="str">
        <f t="shared" si="9"/>
        <v/>
      </c>
      <c r="AG78" s="203">
        <f t="shared" si="22"/>
        <v>0</v>
      </c>
      <c r="AH78" s="203">
        <f t="shared" si="23"/>
        <v>1770</v>
      </c>
      <c r="AI78" s="204">
        <f t="shared" si="13"/>
        <v>4330</v>
      </c>
      <c r="AJ78" s="32" t="s">
        <v>209</v>
      </c>
    </row>
    <row r="79" spans="4:36" x14ac:dyDescent="0.2">
      <c r="D79" s="62"/>
      <c r="E79" s="210"/>
      <c r="F79" s="211"/>
      <c r="G79" s="212"/>
      <c r="H79" s="212"/>
      <c r="I79" s="213"/>
      <c r="J79" s="213"/>
      <c r="K79" s="214"/>
      <c r="L79" s="214"/>
      <c r="M79" s="214"/>
      <c r="N79" s="214"/>
      <c r="O79" s="215"/>
      <c r="P79" s="216"/>
      <c r="Q79" s="217"/>
      <c r="R79" s="216"/>
      <c r="S79" s="218"/>
      <c r="T79" s="69"/>
      <c r="U79" s="53"/>
      <c r="V79" s="194" t="str">
        <f t="shared" si="0"/>
        <v/>
      </c>
      <c r="W79" s="184" t="str">
        <f t="shared" si="1"/>
        <v/>
      </c>
      <c r="X79" s="184" t="str">
        <f t="shared" si="2"/>
        <v/>
      </c>
      <c r="Z79" s="184" t="str">
        <f t="shared" si="19"/>
        <v/>
      </c>
      <c r="AA79" s="184" t="str">
        <f t="shared" si="20"/>
        <v/>
      </c>
      <c r="AB79" s="184" t="str">
        <f t="shared" si="21"/>
        <v/>
      </c>
      <c r="AC79" s="32" t="str">
        <f t="shared" si="6"/>
        <v/>
      </c>
      <c r="AD79" s="32" t="str">
        <f t="shared" si="7"/>
        <v/>
      </c>
      <c r="AE79" s="32" t="str">
        <f t="shared" si="8"/>
        <v/>
      </c>
      <c r="AF79" s="32" t="str">
        <f t="shared" si="9"/>
        <v/>
      </c>
      <c r="AG79" s="203">
        <f t="shared" si="22"/>
        <v>0</v>
      </c>
      <c r="AH79" s="203">
        <f t="shared" si="23"/>
        <v>1770</v>
      </c>
      <c r="AI79" s="204">
        <f t="shared" si="13"/>
        <v>4330</v>
      </c>
      <c r="AJ79" s="32" t="s">
        <v>209</v>
      </c>
    </row>
    <row r="80" spans="4:36" x14ac:dyDescent="0.2">
      <c r="D80" s="62"/>
      <c r="E80" s="210"/>
      <c r="F80" s="211"/>
      <c r="G80" s="212"/>
      <c r="H80" s="212"/>
      <c r="I80" s="213"/>
      <c r="J80" s="213"/>
      <c r="K80" s="214"/>
      <c r="L80" s="214"/>
      <c r="M80" s="214"/>
      <c r="N80" s="214"/>
      <c r="O80" s="215"/>
      <c r="P80" s="216"/>
      <c r="Q80" s="217"/>
      <c r="R80" s="216"/>
      <c r="S80" s="218"/>
      <c r="T80" s="69"/>
      <c r="U80" s="53"/>
      <c r="V80" s="194" t="str">
        <f t="shared" si="0"/>
        <v/>
      </c>
      <c r="W80" s="184" t="str">
        <f t="shared" si="1"/>
        <v/>
      </c>
      <c r="X80" s="184" t="str">
        <f t="shared" si="2"/>
        <v/>
      </c>
      <c r="Z80" s="184" t="str">
        <f t="shared" si="19"/>
        <v/>
      </c>
      <c r="AA80" s="184" t="str">
        <f t="shared" si="20"/>
        <v/>
      </c>
      <c r="AB80" s="184" t="str">
        <f t="shared" si="21"/>
        <v/>
      </c>
      <c r="AC80" s="32" t="str">
        <f t="shared" si="6"/>
        <v/>
      </c>
      <c r="AD80" s="32" t="str">
        <f t="shared" si="7"/>
        <v/>
      </c>
      <c r="AE80" s="32" t="str">
        <f t="shared" si="8"/>
        <v/>
      </c>
      <c r="AF80" s="32" t="str">
        <f t="shared" si="9"/>
        <v/>
      </c>
      <c r="AG80" s="203">
        <f t="shared" si="22"/>
        <v>0</v>
      </c>
      <c r="AH80" s="203">
        <f t="shared" si="23"/>
        <v>1770</v>
      </c>
      <c r="AI80" s="204">
        <f t="shared" si="13"/>
        <v>4330</v>
      </c>
      <c r="AJ80" s="32" t="s">
        <v>209</v>
      </c>
    </row>
    <row r="81" spans="4:36" x14ac:dyDescent="0.2">
      <c r="D81" s="62"/>
      <c r="E81" s="210"/>
      <c r="F81" s="211"/>
      <c r="G81" s="212"/>
      <c r="H81" s="212"/>
      <c r="I81" s="213"/>
      <c r="J81" s="213"/>
      <c r="K81" s="214"/>
      <c r="L81" s="214"/>
      <c r="M81" s="214"/>
      <c r="N81" s="214"/>
      <c r="O81" s="215"/>
      <c r="P81" s="216"/>
      <c r="Q81" s="217"/>
      <c r="R81" s="216"/>
      <c r="S81" s="218"/>
      <c r="T81" s="69"/>
      <c r="U81" s="53"/>
      <c r="V81" s="194" t="str">
        <f t="shared" si="0"/>
        <v/>
      </c>
      <c r="W81" s="184" t="str">
        <f t="shared" si="1"/>
        <v/>
      </c>
      <c r="X81" s="184" t="str">
        <f t="shared" si="2"/>
        <v/>
      </c>
      <c r="Z81" s="184" t="str">
        <f t="shared" si="19"/>
        <v/>
      </c>
      <c r="AA81" s="184" t="str">
        <f t="shared" si="20"/>
        <v/>
      </c>
      <c r="AB81" s="184" t="str">
        <f t="shared" si="21"/>
        <v/>
      </c>
      <c r="AC81" s="32" t="str">
        <f t="shared" si="6"/>
        <v/>
      </c>
      <c r="AD81" s="32" t="str">
        <f t="shared" si="7"/>
        <v/>
      </c>
      <c r="AE81" s="32" t="str">
        <f t="shared" si="8"/>
        <v/>
      </c>
      <c r="AF81" s="32" t="str">
        <f t="shared" si="9"/>
        <v/>
      </c>
      <c r="AG81" s="203">
        <f t="shared" si="22"/>
        <v>0</v>
      </c>
      <c r="AH81" s="203">
        <f t="shared" si="23"/>
        <v>1770</v>
      </c>
      <c r="AI81" s="204">
        <f t="shared" si="13"/>
        <v>4330</v>
      </c>
      <c r="AJ81" s="32" t="s">
        <v>209</v>
      </c>
    </row>
    <row r="82" spans="4:36" x14ac:dyDescent="0.2">
      <c r="D82" s="62"/>
      <c r="E82" s="210"/>
      <c r="F82" s="211"/>
      <c r="G82" s="212"/>
      <c r="H82" s="212"/>
      <c r="I82" s="213"/>
      <c r="J82" s="213"/>
      <c r="K82" s="214"/>
      <c r="L82" s="214"/>
      <c r="M82" s="214"/>
      <c r="N82" s="214"/>
      <c r="O82" s="215"/>
      <c r="P82" s="216"/>
      <c r="Q82" s="217"/>
      <c r="R82" s="216"/>
      <c r="S82" s="218"/>
      <c r="T82" s="69"/>
      <c r="U82" s="53"/>
      <c r="V82" s="194" t="str">
        <f t="shared" si="0"/>
        <v/>
      </c>
      <c r="W82" s="184" t="str">
        <f t="shared" si="1"/>
        <v/>
      </c>
      <c r="X82" s="184" t="str">
        <f t="shared" si="2"/>
        <v/>
      </c>
      <c r="Z82" s="184" t="str">
        <f t="shared" si="19"/>
        <v/>
      </c>
      <c r="AA82" s="184" t="str">
        <f t="shared" si="20"/>
        <v/>
      </c>
      <c r="AB82" s="184" t="str">
        <f t="shared" si="21"/>
        <v/>
      </c>
      <c r="AC82" s="32" t="str">
        <f t="shared" si="6"/>
        <v/>
      </c>
      <c r="AD82" s="32" t="str">
        <f t="shared" si="7"/>
        <v/>
      </c>
      <c r="AE82" s="32" t="str">
        <f t="shared" si="8"/>
        <v/>
      </c>
      <c r="AF82" s="32" t="str">
        <f t="shared" si="9"/>
        <v/>
      </c>
      <c r="AG82" s="203">
        <f t="shared" si="22"/>
        <v>0</v>
      </c>
      <c r="AH82" s="203">
        <f t="shared" si="23"/>
        <v>1770</v>
      </c>
      <c r="AI82" s="204">
        <f t="shared" si="13"/>
        <v>4330</v>
      </c>
      <c r="AJ82" s="32" t="s">
        <v>209</v>
      </c>
    </row>
    <row r="83" spans="4:36" x14ac:dyDescent="0.2">
      <c r="D83" s="62"/>
      <c r="E83" s="210"/>
      <c r="F83" s="211"/>
      <c r="G83" s="212"/>
      <c r="H83" s="212"/>
      <c r="I83" s="213"/>
      <c r="J83" s="213"/>
      <c r="K83" s="214"/>
      <c r="L83" s="214"/>
      <c r="M83" s="214"/>
      <c r="N83" s="214"/>
      <c r="O83" s="215"/>
      <c r="P83" s="216"/>
      <c r="Q83" s="217"/>
      <c r="R83" s="216"/>
      <c r="S83" s="218"/>
      <c r="T83" s="69"/>
      <c r="U83" s="53"/>
      <c r="V83" s="194" t="str">
        <f t="shared" si="0"/>
        <v/>
      </c>
      <c r="W83" s="184" t="str">
        <f t="shared" si="1"/>
        <v/>
      </c>
      <c r="X83" s="184" t="str">
        <f t="shared" si="2"/>
        <v/>
      </c>
      <c r="Z83" s="184" t="str">
        <f t="shared" si="19"/>
        <v/>
      </c>
      <c r="AA83" s="184" t="str">
        <f t="shared" si="20"/>
        <v/>
      </c>
      <c r="AB83" s="184" t="str">
        <f t="shared" si="21"/>
        <v/>
      </c>
      <c r="AC83" s="32" t="str">
        <f t="shared" si="6"/>
        <v/>
      </c>
      <c r="AD83" s="32" t="str">
        <f t="shared" si="7"/>
        <v/>
      </c>
      <c r="AE83" s="32" t="str">
        <f t="shared" si="8"/>
        <v/>
      </c>
      <c r="AF83" s="32" t="str">
        <f t="shared" si="9"/>
        <v/>
      </c>
      <c r="AG83" s="203">
        <f t="shared" si="22"/>
        <v>0</v>
      </c>
      <c r="AH83" s="203">
        <f t="shared" si="23"/>
        <v>1770</v>
      </c>
      <c r="AI83" s="204">
        <f t="shared" si="13"/>
        <v>4330</v>
      </c>
      <c r="AJ83" s="32" t="s">
        <v>209</v>
      </c>
    </row>
    <row r="84" spans="4:36" x14ac:dyDescent="0.2">
      <c r="D84" s="62"/>
      <c r="E84" s="210"/>
      <c r="F84" s="211"/>
      <c r="G84" s="212"/>
      <c r="H84" s="212"/>
      <c r="I84" s="213"/>
      <c r="J84" s="213"/>
      <c r="K84" s="214"/>
      <c r="L84" s="214"/>
      <c r="M84" s="214"/>
      <c r="N84" s="214"/>
      <c r="O84" s="215"/>
      <c r="P84" s="216"/>
      <c r="Q84" s="217"/>
      <c r="R84" s="216"/>
      <c r="S84" s="218"/>
      <c r="T84" s="69"/>
      <c r="U84" s="53"/>
      <c r="V84" s="194" t="str">
        <f t="shared" si="0"/>
        <v/>
      </c>
      <c r="W84" s="184" t="str">
        <f t="shared" si="1"/>
        <v/>
      </c>
      <c r="X84" s="184" t="str">
        <f t="shared" si="2"/>
        <v/>
      </c>
      <c r="Z84" s="184" t="str">
        <f t="shared" si="19"/>
        <v/>
      </c>
      <c r="AA84" s="184" t="str">
        <f t="shared" si="20"/>
        <v/>
      </c>
      <c r="AB84" s="184" t="str">
        <f t="shared" si="21"/>
        <v/>
      </c>
      <c r="AC84" s="32" t="str">
        <f t="shared" si="6"/>
        <v/>
      </c>
      <c r="AD84" s="32" t="str">
        <f t="shared" si="7"/>
        <v/>
      </c>
      <c r="AE84" s="32" t="str">
        <f t="shared" si="8"/>
        <v/>
      </c>
      <c r="AF84" s="32" t="str">
        <f t="shared" si="9"/>
        <v/>
      </c>
      <c r="AG84" s="203">
        <f t="shared" si="22"/>
        <v>0</v>
      </c>
      <c r="AH84" s="203">
        <f t="shared" si="23"/>
        <v>1770</v>
      </c>
      <c r="AI84" s="204">
        <f t="shared" si="13"/>
        <v>4330</v>
      </c>
      <c r="AJ84" s="32" t="s">
        <v>209</v>
      </c>
    </row>
    <row r="85" spans="4:36" x14ac:dyDescent="0.2">
      <c r="D85" s="62"/>
      <c r="E85" s="210"/>
      <c r="F85" s="211"/>
      <c r="G85" s="212"/>
      <c r="H85" s="212"/>
      <c r="I85" s="213"/>
      <c r="J85" s="213"/>
      <c r="K85" s="214"/>
      <c r="L85" s="214"/>
      <c r="M85" s="214"/>
      <c r="N85" s="214"/>
      <c r="O85" s="215"/>
      <c r="P85" s="216"/>
      <c r="Q85" s="217"/>
      <c r="R85" s="216"/>
      <c r="S85" s="218"/>
      <c r="T85" s="69"/>
      <c r="U85" s="53"/>
      <c r="V85" s="194" t="str">
        <f t="shared" si="0"/>
        <v/>
      </c>
      <c r="W85" s="184" t="str">
        <f t="shared" si="1"/>
        <v/>
      </c>
      <c r="X85" s="184" t="str">
        <f t="shared" si="2"/>
        <v/>
      </c>
      <c r="Z85" s="184" t="str">
        <f t="shared" si="19"/>
        <v/>
      </c>
      <c r="AA85" s="184" t="str">
        <f t="shared" si="20"/>
        <v/>
      </c>
      <c r="AB85" s="184" t="str">
        <f t="shared" si="21"/>
        <v/>
      </c>
      <c r="AC85" s="32" t="str">
        <f t="shared" si="6"/>
        <v/>
      </c>
      <c r="AD85" s="32" t="str">
        <f t="shared" si="7"/>
        <v/>
      </c>
      <c r="AE85" s="32" t="str">
        <f t="shared" si="8"/>
        <v/>
      </c>
      <c r="AF85" s="32" t="str">
        <f t="shared" si="9"/>
        <v/>
      </c>
      <c r="AG85" s="203">
        <f t="shared" si="22"/>
        <v>0</v>
      </c>
      <c r="AH85" s="203">
        <f t="shared" si="23"/>
        <v>1770</v>
      </c>
      <c r="AI85" s="204">
        <f t="shared" si="13"/>
        <v>4330</v>
      </c>
      <c r="AJ85" s="32" t="s">
        <v>209</v>
      </c>
    </row>
    <row r="86" spans="4:36" x14ac:dyDescent="0.2">
      <c r="D86" s="62"/>
      <c r="E86" s="210"/>
      <c r="F86" s="211"/>
      <c r="G86" s="212"/>
      <c r="H86" s="212"/>
      <c r="I86" s="213"/>
      <c r="J86" s="213"/>
      <c r="K86" s="214"/>
      <c r="L86" s="214"/>
      <c r="M86" s="214"/>
      <c r="N86" s="214"/>
      <c r="O86" s="215"/>
      <c r="P86" s="216"/>
      <c r="Q86" s="217"/>
      <c r="R86" s="216"/>
      <c r="S86" s="218"/>
      <c r="T86" s="69"/>
      <c r="U86" s="53"/>
      <c r="V86" s="194" t="str">
        <f t="shared" si="0"/>
        <v/>
      </c>
      <c r="W86" s="184" t="str">
        <f t="shared" si="1"/>
        <v/>
      </c>
      <c r="X86" s="184" t="str">
        <f t="shared" si="2"/>
        <v/>
      </c>
      <c r="Z86" s="184" t="str">
        <f t="shared" si="19"/>
        <v/>
      </c>
      <c r="AA86" s="184" t="str">
        <f t="shared" si="20"/>
        <v/>
      </c>
      <c r="AB86" s="184" t="str">
        <f t="shared" si="21"/>
        <v/>
      </c>
      <c r="AC86" s="32" t="str">
        <f t="shared" si="6"/>
        <v/>
      </c>
      <c r="AD86" s="32" t="str">
        <f t="shared" si="7"/>
        <v/>
      </c>
      <c r="AE86" s="32" t="str">
        <f t="shared" si="8"/>
        <v/>
      </c>
      <c r="AF86" s="32" t="str">
        <f t="shared" si="9"/>
        <v/>
      </c>
      <c r="AG86" s="203">
        <f t="shared" si="22"/>
        <v>0</v>
      </c>
      <c r="AH86" s="203">
        <f t="shared" si="23"/>
        <v>1770</v>
      </c>
      <c r="AI86" s="204">
        <f t="shared" si="13"/>
        <v>4330</v>
      </c>
      <c r="AJ86" s="32" t="s">
        <v>209</v>
      </c>
    </row>
    <row r="87" spans="4:36" x14ac:dyDescent="0.2">
      <c r="D87" s="62"/>
      <c r="E87" s="210"/>
      <c r="F87" s="211"/>
      <c r="G87" s="212"/>
      <c r="H87" s="212"/>
      <c r="I87" s="213"/>
      <c r="J87" s="213"/>
      <c r="K87" s="214"/>
      <c r="L87" s="214"/>
      <c r="M87" s="214"/>
      <c r="N87" s="214"/>
      <c r="O87" s="215"/>
      <c r="P87" s="216"/>
      <c r="Q87" s="217"/>
      <c r="R87" s="216"/>
      <c r="S87" s="218"/>
      <c r="T87" s="69"/>
      <c r="U87" s="53"/>
      <c r="V87" s="194" t="str">
        <f t="shared" si="0"/>
        <v/>
      </c>
      <c r="W87" s="184" t="str">
        <f t="shared" si="1"/>
        <v/>
      </c>
      <c r="X87" s="184" t="str">
        <f t="shared" si="2"/>
        <v/>
      </c>
      <c r="Z87" s="184" t="str">
        <f t="shared" si="19"/>
        <v/>
      </c>
      <c r="AA87" s="184" t="str">
        <f t="shared" si="20"/>
        <v/>
      </c>
      <c r="AB87" s="184" t="str">
        <f t="shared" si="21"/>
        <v/>
      </c>
      <c r="AC87" s="32" t="str">
        <f t="shared" si="6"/>
        <v/>
      </c>
      <c r="AD87" s="32" t="str">
        <f t="shared" si="7"/>
        <v/>
      </c>
      <c r="AE87" s="32" t="str">
        <f t="shared" si="8"/>
        <v/>
      </c>
      <c r="AF87" s="32" t="str">
        <f t="shared" si="9"/>
        <v/>
      </c>
      <c r="AG87" s="203">
        <f t="shared" si="22"/>
        <v>0</v>
      </c>
      <c r="AH87" s="203">
        <f t="shared" si="23"/>
        <v>1770</v>
      </c>
      <c r="AI87" s="204">
        <f t="shared" si="13"/>
        <v>4330</v>
      </c>
      <c r="AJ87" s="32" t="s">
        <v>209</v>
      </c>
    </row>
    <row r="88" spans="4:36" x14ac:dyDescent="0.2">
      <c r="D88" s="62"/>
      <c r="E88" s="210"/>
      <c r="F88" s="211"/>
      <c r="G88" s="212"/>
      <c r="H88" s="212"/>
      <c r="I88" s="213"/>
      <c r="J88" s="213"/>
      <c r="K88" s="214"/>
      <c r="L88" s="214"/>
      <c r="M88" s="214"/>
      <c r="N88" s="214"/>
      <c r="O88" s="215"/>
      <c r="P88" s="216"/>
      <c r="Q88" s="217"/>
      <c r="R88" s="216"/>
      <c r="S88" s="218"/>
      <c r="T88" s="69"/>
      <c r="U88" s="53"/>
      <c r="V88" s="194" t="str">
        <f t="shared" si="0"/>
        <v/>
      </c>
      <c r="W88" s="184" t="str">
        <f t="shared" si="1"/>
        <v/>
      </c>
      <c r="X88" s="184" t="str">
        <f t="shared" si="2"/>
        <v/>
      </c>
      <c r="Z88" s="184" t="str">
        <f t="shared" si="19"/>
        <v/>
      </c>
      <c r="AA88" s="184" t="str">
        <f t="shared" si="20"/>
        <v/>
      </c>
      <c r="AB88" s="184" t="str">
        <f t="shared" si="21"/>
        <v/>
      </c>
      <c r="AC88" s="32" t="str">
        <f t="shared" si="6"/>
        <v/>
      </c>
      <c r="AD88" s="32" t="str">
        <f t="shared" si="7"/>
        <v/>
      </c>
      <c r="AE88" s="32" t="str">
        <f t="shared" si="8"/>
        <v/>
      </c>
      <c r="AF88" s="32" t="str">
        <f t="shared" si="9"/>
        <v/>
      </c>
      <c r="AG88" s="203">
        <f t="shared" si="22"/>
        <v>0</v>
      </c>
      <c r="AH88" s="203">
        <f t="shared" si="23"/>
        <v>1770</v>
      </c>
      <c r="AI88" s="204">
        <f t="shared" si="13"/>
        <v>4330</v>
      </c>
      <c r="AJ88" s="32" t="s">
        <v>209</v>
      </c>
    </row>
    <row r="89" spans="4:36" x14ac:dyDescent="0.2">
      <c r="D89" s="70"/>
      <c r="E89" s="219"/>
      <c r="F89" s="220"/>
      <c r="G89" s="221"/>
      <c r="H89" s="221"/>
      <c r="I89" s="222"/>
      <c r="J89" s="222"/>
      <c r="K89" s="223"/>
      <c r="L89" s="223"/>
      <c r="M89" s="223"/>
      <c r="N89" s="223"/>
      <c r="O89" s="224"/>
      <c r="P89" s="225"/>
      <c r="Q89" s="225"/>
      <c r="R89" s="225"/>
      <c r="S89" s="223"/>
      <c r="T89" s="75"/>
      <c r="U89" s="47"/>
      <c r="V89" s="194" t="str">
        <f t="shared" si="0"/>
        <v/>
      </c>
      <c r="W89" s="184" t="str">
        <f t="shared" si="1"/>
        <v/>
      </c>
      <c r="X89" s="184" t="str">
        <f t="shared" si="2"/>
        <v/>
      </c>
      <c r="Z89" s="184" t="str">
        <f t="shared" si="19"/>
        <v/>
      </c>
      <c r="AA89" s="184" t="str">
        <f t="shared" si="20"/>
        <v/>
      </c>
      <c r="AB89" s="184" t="str">
        <f t="shared" si="21"/>
        <v/>
      </c>
      <c r="AC89" s="32" t="str">
        <f t="shared" si="6"/>
        <v/>
      </c>
      <c r="AD89" s="32" t="str">
        <f t="shared" si="7"/>
        <v/>
      </c>
      <c r="AE89" s="32" t="str">
        <f t="shared" si="8"/>
        <v/>
      </c>
      <c r="AF89" s="32" t="str">
        <f t="shared" si="9"/>
        <v/>
      </c>
      <c r="AG89" s="203">
        <f t="shared" si="22"/>
        <v>0</v>
      </c>
      <c r="AH89" s="203">
        <f t="shared" si="23"/>
        <v>1770</v>
      </c>
      <c r="AI89" s="204">
        <f t="shared" si="13"/>
        <v>4330</v>
      </c>
      <c r="AJ89" s="32" t="s">
        <v>209</v>
      </c>
    </row>
    <row r="90" spans="4:36" x14ac:dyDescent="0.2">
      <c r="E90" s="226"/>
      <c r="F90" s="227"/>
      <c r="G90" s="228"/>
      <c r="H90" s="228"/>
      <c r="I90" s="229"/>
      <c r="J90" s="229"/>
      <c r="K90" s="230"/>
      <c r="L90" s="230"/>
      <c r="M90" s="230"/>
      <c r="N90" s="230"/>
      <c r="O90" s="231"/>
      <c r="P90" s="232"/>
      <c r="Q90" s="232"/>
      <c r="R90" s="232"/>
      <c r="S90" s="230"/>
      <c r="AB90" s="184" t="str">
        <f>IF($AG90=0,"",WEEKDAY(AA90,2))</f>
        <v/>
      </c>
      <c r="AD90" s="32" t="str">
        <f>IF($AG90=0,"",$I90)</f>
        <v/>
      </c>
    </row>
    <row r="91" spans="4:36" x14ac:dyDescent="0.2">
      <c r="E91" s="226"/>
      <c r="F91" s="227"/>
      <c r="G91" s="228"/>
      <c r="H91" s="228"/>
      <c r="I91" s="229"/>
      <c r="J91" s="229"/>
      <c r="K91" s="230"/>
      <c r="L91" s="230"/>
      <c r="M91" s="230"/>
      <c r="N91" s="230"/>
      <c r="O91" s="231"/>
      <c r="P91" s="232"/>
      <c r="Q91" s="232"/>
      <c r="R91" s="232"/>
      <c r="S91" s="230"/>
    </row>
    <row r="92" spans="4:36" x14ac:dyDescent="0.2">
      <c r="E92" s="226"/>
      <c r="F92" s="227"/>
      <c r="G92" s="228"/>
      <c r="H92" s="228"/>
      <c r="I92" s="229"/>
      <c r="J92" s="229"/>
      <c r="K92" s="230"/>
      <c r="L92" s="230"/>
      <c r="M92" s="230"/>
      <c r="N92" s="230"/>
      <c r="O92" s="231"/>
      <c r="P92" s="232"/>
      <c r="Q92" s="232"/>
      <c r="R92" s="232"/>
      <c r="S92" s="230"/>
    </row>
    <row r="93" spans="4:36" x14ac:dyDescent="0.2">
      <c r="E93" s="226"/>
      <c r="F93" s="227"/>
      <c r="G93" s="228"/>
      <c r="H93" s="228"/>
      <c r="I93" s="229"/>
      <c r="J93" s="229"/>
      <c r="K93" s="230"/>
      <c r="L93" s="230"/>
      <c r="M93" s="230"/>
      <c r="N93" s="230"/>
      <c r="O93" s="231"/>
      <c r="P93" s="232"/>
      <c r="Q93" s="232"/>
      <c r="R93" s="232"/>
      <c r="S93" s="230"/>
    </row>
    <row r="94" spans="4:36" x14ac:dyDescent="0.2">
      <c r="E94" s="226"/>
      <c r="F94" s="227"/>
      <c r="G94" s="228"/>
      <c r="H94" s="228"/>
      <c r="I94" s="229"/>
      <c r="J94" s="229"/>
      <c r="K94" s="230"/>
      <c r="L94" s="230"/>
      <c r="M94" s="230"/>
      <c r="N94" s="230"/>
      <c r="O94" s="231"/>
      <c r="P94" s="232"/>
      <c r="Q94" s="232"/>
      <c r="R94" s="232"/>
      <c r="S94" s="230"/>
    </row>
    <row r="95" spans="4:36" x14ac:dyDescent="0.2">
      <c r="E95" s="226"/>
      <c r="F95" s="227"/>
      <c r="G95" s="228"/>
      <c r="H95" s="228"/>
      <c r="I95" s="229"/>
      <c r="J95" s="229"/>
      <c r="K95" s="230"/>
      <c r="L95" s="230"/>
      <c r="M95" s="230"/>
      <c r="N95" s="230"/>
      <c r="O95" s="231"/>
      <c r="P95" s="232"/>
      <c r="Q95" s="232"/>
      <c r="R95" s="232"/>
      <c r="S95" s="230"/>
    </row>
    <row r="96" spans="4:36" x14ac:dyDescent="0.2">
      <c r="E96" s="226"/>
      <c r="F96" s="227"/>
      <c r="G96" s="228"/>
      <c r="H96" s="228"/>
      <c r="I96" s="229"/>
      <c r="J96" s="229"/>
      <c r="K96" s="230"/>
      <c r="L96" s="230"/>
      <c r="M96" s="230"/>
      <c r="N96" s="230"/>
      <c r="O96" s="231"/>
      <c r="P96" s="232"/>
      <c r="Q96" s="232"/>
      <c r="R96" s="232"/>
      <c r="S96" s="230"/>
    </row>
    <row r="97" spans="5:19" x14ac:dyDescent="0.2">
      <c r="E97" s="226"/>
      <c r="F97" s="227"/>
      <c r="G97" s="228"/>
      <c r="H97" s="228"/>
      <c r="I97" s="229"/>
      <c r="J97" s="229"/>
      <c r="K97" s="230"/>
      <c r="L97" s="230"/>
      <c r="M97" s="230"/>
      <c r="N97" s="230"/>
      <c r="O97" s="231"/>
      <c r="P97" s="232"/>
      <c r="Q97" s="232"/>
      <c r="R97" s="232"/>
      <c r="S97" s="230"/>
    </row>
    <row r="98" spans="5:19" x14ac:dyDescent="0.2">
      <c r="E98" s="226"/>
      <c r="F98" s="227"/>
      <c r="G98" s="228"/>
      <c r="H98" s="228"/>
      <c r="I98" s="229"/>
      <c r="J98" s="229"/>
      <c r="K98" s="230"/>
      <c r="L98" s="230"/>
      <c r="M98" s="230"/>
      <c r="N98" s="230"/>
      <c r="O98" s="231"/>
      <c r="P98" s="232"/>
      <c r="Q98" s="232"/>
      <c r="R98" s="232"/>
      <c r="S98" s="230"/>
    </row>
    <row r="99" spans="5:19" x14ac:dyDescent="0.2">
      <c r="E99" s="226"/>
      <c r="F99" s="227"/>
      <c r="G99" s="228"/>
      <c r="H99" s="228"/>
      <c r="I99" s="229"/>
      <c r="J99" s="229"/>
      <c r="K99" s="230"/>
      <c r="L99" s="230"/>
      <c r="M99" s="230"/>
      <c r="N99" s="230"/>
      <c r="O99" s="231"/>
      <c r="P99" s="232"/>
      <c r="Q99" s="232"/>
      <c r="R99" s="232"/>
      <c r="S99" s="230"/>
    </row>
    <row r="100" spans="5:19" x14ac:dyDescent="0.2">
      <c r="E100" s="226"/>
      <c r="F100" s="227"/>
      <c r="G100" s="228"/>
      <c r="H100" s="228"/>
      <c r="I100" s="229"/>
      <c r="J100" s="229"/>
      <c r="K100" s="230"/>
      <c r="L100" s="230"/>
      <c r="M100" s="230"/>
      <c r="N100" s="230"/>
      <c r="O100" s="231"/>
      <c r="P100" s="232"/>
      <c r="Q100" s="232"/>
      <c r="R100" s="232"/>
      <c r="S100" s="230"/>
    </row>
    <row r="101" spans="5:19" x14ac:dyDescent="0.2">
      <c r="E101" s="226"/>
      <c r="F101" s="227"/>
      <c r="G101" s="228"/>
      <c r="H101" s="228"/>
      <c r="I101" s="229"/>
      <c r="J101" s="229"/>
      <c r="K101" s="230"/>
      <c r="L101" s="230"/>
      <c r="M101" s="230"/>
      <c r="N101" s="230"/>
      <c r="O101" s="231"/>
      <c r="P101" s="232"/>
      <c r="Q101" s="232"/>
      <c r="R101" s="232"/>
      <c r="S101" s="230"/>
    </row>
    <row r="102" spans="5:19" x14ac:dyDescent="0.2">
      <c r="E102" s="226"/>
      <c r="F102" s="227"/>
      <c r="G102" s="228"/>
      <c r="H102" s="228"/>
      <c r="I102" s="229"/>
      <c r="J102" s="229"/>
      <c r="K102" s="230"/>
      <c r="L102" s="230"/>
      <c r="M102" s="230"/>
      <c r="N102" s="230"/>
      <c r="O102" s="231"/>
      <c r="P102" s="232"/>
      <c r="Q102" s="232"/>
      <c r="R102" s="232"/>
      <c r="S102" s="230"/>
    </row>
    <row r="103" spans="5:19" x14ac:dyDescent="0.2">
      <c r="E103" s="226"/>
      <c r="F103" s="227"/>
      <c r="G103" s="228"/>
      <c r="H103" s="228"/>
      <c r="I103" s="229"/>
      <c r="J103" s="229"/>
      <c r="K103" s="230"/>
      <c r="L103" s="230"/>
      <c r="M103" s="230"/>
      <c r="N103" s="230"/>
      <c r="O103" s="231"/>
      <c r="P103" s="232"/>
      <c r="Q103" s="232"/>
      <c r="R103" s="232"/>
      <c r="S103" s="230"/>
    </row>
    <row r="104" spans="5:19" x14ac:dyDescent="0.2">
      <c r="E104" s="226"/>
      <c r="F104" s="227"/>
      <c r="G104" s="228"/>
      <c r="H104" s="228"/>
      <c r="I104" s="229"/>
      <c r="J104" s="229"/>
      <c r="K104" s="230"/>
      <c r="L104" s="230"/>
      <c r="M104" s="230"/>
      <c r="N104" s="230"/>
      <c r="O104" s="231"/>
      <c r="P104" s="232"/>
      <c r="Q104" s="232"/>
      <c r="R104" s="232"/>
      <c r="S104" s="230"/>
    </row>
    <row r="105" spans="5:19" x14ac:dyDescent="0.2">
      <c r="E105" s="226"/>
      <c r="F105" s="227"/>
      <c r="G105" s="228"/>
      <c r="H105" s="228"/>
      <c r="I105" s="229"/>
      <c r="J105" s="229"/>
      <c r="K105" s="230"/>
      <c r="L105" s="230"/>
      <c r="M105" s="230"/>
      <c r="N105" s="230"/>
      <c r="O105" s="231"/>
      <c r="P105" s="232"/>
      <c r="Q105" s="232"/>
      <c r="R105" s="232"/>
      <c r="S105" s="230"/>
    </row>
    <row r="106" spans="5:19" x14ac:dyDescent="0.2">
      <c r="E106" s="226"/>
      <c r="F106" s="227"/>
      <c r="G106" s="228"/>
      <c r="H106" s="228"/>
      <c r="I106" s="229"/>
      <c r="J106" s="229"/>
      <c r="K106" s="230"/>
      <c r="L106" s="230"/>
      <c r="M106" s="230"/>
      <c r="N106" s="230"/>
      <c r="O106" s="231"/>
      <c r="P106" s="232"/>
      <c r="Q106" s="232"/>
      <c r="R106" s="232"/>
      <c r="S106" s="230"/>
    </row>
    <row r="107" spans="5:19" x14ac:dyDescent="0.2">
      <c r="E107" s="226"/>
      <c r="F107" s="227"/>
      <c r="G107" s="228"/>
      <c r="H107" s="228"/>
      <c r="I107" s="229"/>
      <c r="J107" s="229"/>
      <c r="K107" s="230"/>
      <c r="L107" s="230"/>
      <c r="M107" s="230"/>
      <c r="N107" s="230"/>
      <c r="O107" s="231"/>
      <c r="P107" s="232"/>
      <c r="Q107" s="232"/>
      <c r="R107" s="232"/>
      <c r="S107" s="230"/>
    </row>
    <row r="108" spans="5:19" x14ac:dyDescent="0.2">
      <c r="E108" s="226"/>
      <c r="F108" s="227"/>
      <c r="G108" s="228"/>
      <c r="H108" s="228"/>
      <c r="I108" s="229"/>
      <c r="J108" s="229"/>
      <c r="K108" s="230"/>
      <c r="L108" s="230"/>
      <c r="M108" s="230"/>
      <c r="N108" s="230"/>
      <c r="O108" s="231"/>
      <c r="P108" s="232"/>
      <c r="Q108" s="232"/>
      <c r="R108" s="232"/>
      <c r="S108" s="230"/>
    </row>
    <row r="109" spans="5:19" x14ac:dyDescent="0.2">
      <c r="E109" s="226"/>
      <c r="F109" s="227"/>
      <c r="G109" s="228"/>
      <c r="H109" s="228"/>
      <c r="I109" s="229"/>
      <c r="J109" s="229"/>
      <c r="K109" s="230"/>
      <c r="L109" s="230"/>
      <c r="M109" s="230"/>
      <c r="N109" s="230"/>
      <c r="O109" s="231"/>
      <c r="P109" s="232"/>
      <c r="Q109" s="232"/>
      <c r="R109" s="232"/>
      <c r="S109" s="230"/>
    </row>
    <row r="110" spans="5:19" x14ac:dyDescent="0.2">
      <c r="E110" s="226"/>
      <c r="F110" s="227"/>
      <c r="G110" s="228"/>
      <c r="H110" s="228"/>
      <c r="I110" s="229"/>
      <c r="J110" s="229"/>
      <c r="K110" s="230"/>
      <c r="L110" s="230"/>
      <c r="M110" s="230"/>
      <c r="N110" s="230"/>
      <c r="O110" s="231"/>
      <c r="P110" s="232"/>
      <c r="Q110" s="232"/>
      <c r="R110" s="232"/>
      <c r="S110" s="230"/>
    </row>
    <row r="111" spans="5:19" x14ac:dyDescent="0.2">
      <c r="E111" s="226"/>
      <c r="F111" s="227"/>
      <c r="G111" s="228"/>
      <c r="H111" s="228"/>
      <c r="I111" s="229"/>
      <c r="J111" s="229"/>
      <c r="K111" s="230"/>
      <c r="L111" s="230"/>
      <c r="M111" s="230"/>
      <c r="N111" s="230"/>
      <c r="O111" s="231"/>
      <c r="P111" s="232"/>
      <c r="Q111" s="232"/>
      <c r="R111" s="232"/>
      <c r="S111" s="230"/>
    </row>
    <row r="112" spans="5:19" x14ac:dyDescent="0.2">
      <c r="E112" s="226"/>
      <c r="F112" s="227"/>
      <c r="G112" s="228"/>
      <c r="H112" s="228"/>
      <c r="I112" s="229"/>
      <c r="J112" s="229"/>
      <c r="K112" s="230"/>
      <c r="L112" s="230"/>
      <c r="M112" s="230"/>
      <c r="N112" s="230"/>
      <c r="O112" s="231"/>
      <c r="P112" s="232"/>
      <c r="Q112" s="232"/>
      <c r="R112" s="232"/>
      <c r="S112" s="230"/>
    </row>
    <row r="113" spans="5:19" x14ac:dyDescent="0.2">
      <c r="E113" s="226"/>
      <c r="F113" s="227"/>
      <c r="G113" s="228"/>
      <c r="H113" s="228"/>
      <c r="I113" s="229"/>
      <c r="J113" s="229"/>
      <c r="K113" s="230"/>
      <c r="L113" s="230"/>
      <c r="M113" s="230"/>
      <c r="N113" s="230"/>
      <c r="O113" s="231"/>
      <c r="P113" s="232"/>
      <c r="Q113" s="232"/>
      <c r="R113" s="232"/>
      <c r="S113" s="230"/>
    </row>
    <row r="114" spans="5:19" x14ac:dyDescent="0.2">
      <c r="E114" s="226"/>
      <c r="F114" s="227"/>
      <c r="G114" s="228"/>
      <c r="H114" s="228"/>
      <c r="I114" s="229"/>
      <c r="J114" s="229"/>
      <c r="K114" s="230"/>
      <c r="L114" s="230"/>
      <c r="M114" s="230"/>
      <c r="N114" s="230"/>
      <c r="O114" s="231"/>
      <c r="P114" s="232"/>
      <c r="Q114" s="232"/>
      <c r="R114" s="232"/>
      <c r="S114" s="230"/>
    </row>
    <row r="115" spans="5:19" x14ac:dyDescent="0.2">
      <c r="E115" s="226"/>
      <c r="F115" s="227"/>
      <c r="G115" s="228"/>
      <c r="H115" s="228"/>
      <c r="I115" s="229"/>
      <c r="J115" s="229"/>
      <c r="K115" s="230"/>
      <c r="L115" s="230"/>
      <c r="M115" s="230"/>
      <c r="N115" s="230"/>
      <c r="O115" s="231"/>
      <c r="P115" s="232"/>
      <c r="Q115" s="232"/>
      <c r="R115" s="232"/>
      <c r="S115" s="230"/>
    </row>
    <row r="116" spans="5:19" x14ac:dyDescent="0.2">
      <c r="E116" s="226"/>
      <c r="F116" s="227"/>
      <c r="G116" s="228"/>
      <c r="H116" s="228"/>
      <c r="I116" s="229"/>
      <c r="J116" s="229"/>
      <c r="K116" s="230"/>
      <c r="L116" s="230"/>
      <c r="M116" s="230"/>
      <c r="N116" s="230"/>
      <c r="O116" s="231"/>
      <c r="P116" s="232"/>
      <c r="Q116" s="232"/>
      <c r="R116" s="232"/>
      <c r="S116" s="230"/>
    </row>
    <row r="117" spans="5:19" x14ac:dyDescent="0.2">
      <c r="E117" s="226"/>
      <c r="F117" s="227"/>
      <c r="G117" s="228"/>
      <c r="H117" s="228"/>
      <c r="I117" s="229"/>
      <c r="J117" s="229"/>
      <c r="K117" s="230"/>
      <c r="L117" s="230"/>
      <c r="M117" s="230"/>
      <c r="N117" s="230"/>
      <c r="O117" s="231"/>
      <c r="P117" s="232"/>
      <c r="Q117" s="232"/>
      <c r="R117" s="232"/>
      <c r="S117" s="230"/>
    </row>
    <row r="118" spans="5:19" x14ac:dyDescent="0.2">
      <c r="E118" s="226"/>
      <c r="F118" s="227"/>
      <c r="G118" s="228"/>
      <c r="H118" s="228"/>
      <c r="I118" s="229"/>
      <c r="J118" s="229"/>
      <c r="K118" s="230"/>
      <c r="L118" s="230"/>
      <c r="M118" s="230"/>
      <c r="N118" s="230"/>
      <c r="O118" s="231"/>
      <c r="P118" s="232"/>
      <c r="Q118" s="232"/>
      <c r="R118" s="232"/>
      <c r="S118" s="230"/>
    </row>
    <row r="119" spans="5:19" x14ac:dyDescent="0.2">
      <c r="E119" s="226"/>
      <c r="F119" s="227"/>
      <c r="G119" s="228"/>
      <c r="H119" s="228"/>
      <c r="I119" s="229"/>
      <c r="J119" s="229"/>
      <c r="K119" s="230"/>
      <c r="L119" s="230"/>
      <c r="M119" s="230"/>
      <c r="N119" s="230"/>
      <c r="O119" s="231"/>
      <c r="P119" s="232"/>
      <c r="Q119" s="232"/>
      <c r="R119" s="232"/>
      <c r="S119" s="230"/>
    </row>
    <row r="120" spans="5:19" x14ac:dyDescent="0.2">
      <c r="E120" s="226"/>
      <c r="F120" s="227"/>
      <c r="G120" s="228"/>
      <c r="H120" s="228"/>
      <c r="I120" s="229"/>
      <c r="J120" s="229"/>
      <c r="K120" s="230"/>
      <c r="L120" s="230"/>
      <c r="M120" s="230"/>
      <c r="N120" s="230"/>
      <c r="O120" s="231"/>
      <c r="P120" s="232"/>
      <c r="Q120" s="232"/>
      <c r="R120" s="232"/>
      <c r="S120" s="230"/>
    </row>
    <row r="121" spans="5:19" x14ac:dyDescent="0.2">
      <c r="E121" s="226"/>
      <c r="F121" s="227"/>
      <c r="G121" s="228"/>
      <c r="H121" s="228"/>
      <c r="I121" s="229"/>
      <c r="J121" s="229"/>
      <c r="K121" s="230"/>
      <c r="L121" s="230"/>
      <c r="M121" s="230"/>
      <c r="N121" s="230"/>
      <c r="O121" s="231"/>
      <c r="P121" s="232"/>
      <c r="Q121" s="232"/>
      <c r="R121" s="232"/>
      <c r="S121" s="230"/>
    </row>
    <row r="122" spans="5:19" x14ac:dyDescent="0.2">
      <c r="E122" s="226"/>
      <c r="F122" s="227"/>
      <c r="G122" s="228"/>
      <c r="H122" s="228"/>
      <c r="I122" s="229"/>
      <c r="J122" s="229"/>
      <c r="K122" s="230"/>
      <c r="L122" s="230"/>
      <c r="M122" s="230"/>
      <c r="N122" s="230"/>
      <c r="O122" s="231"/>
      <c r="P122" s="232"/>
      <c r="Q122" s="232"/>
      <c r="R122" s="232"/>
      <c r="S122" s="230"/>
    </row>
    <row r="123" spans="5:19" x14ac:dyDescent="0.2">
      <c r="E123" s="226"/>
      <c r="F123" s="227"/>
      <c r="G123" s="228"/>
      <c r="H123" s="228"/>
      <c r="I123" s="229"/>
      <c r="J123" s="229"/>
      <c r="K123" s="230"/>
      <c r="L123" s="230"/>
      <c r="M123" s="230"/>
      <c r="N123" s="230"/>
      <c r="O123" s="231"/>
      <c r="P123" s="232"/>
      <c r="Q123" s="232"/>
      <c r="R123" s="232"/>
      <c r="S123" s="230"/>
    </row>
    <row r="124" spans="5:19" x14ac:dyDescent="0.2">
      <c r="E124" s="226"/>
      <c r="F124" s="227"/>
      <c r="G124" s="228"/>
      <c r="H124" s="228"/>
      <c r="I124" s="229"/>
      <c r="J124" s="229"/>
      <c r="K124" s="230"/>
      <c r="L124" s="230"/>
      <c r="M124" s="230"/>
      <c r="N124" s="230"/>
      <c r="O124" s="231"/>
      <c r="P124" s="232"/>
      <c r="Q124" s="232"/>
      <c r="R124" s="232"/>
      <c r="S124" s="230"/>
    </row>
    <row r="125" spans="5:19" x14ac:dyDescent="0.2">
      <c r="E125" s="226"/>
      <c r="F125" s="227"/>
      <c r="G125" s="228"/>
      <c r="H125" s="228"/>
      <c r="I125" s="229"/>
      <c r="J125" s="229"/>
      <c r="K125" s="230"/>
      <c r="L125" s="230"/>
      <c r="M125" s="230"/>
      <c r="N125" s="230"/>
      <c r="O125" s="231"/>
      <c r="P125" s="232"/>
      <c r="Q125" s="232"/>
      <c r="R125" s="232"/>
      <c r="S125" s="230"/>
    </row>
    <row r="126" spans="5:19" x14ac:dyDescent="0.2">
      <c r="E126" s="226"/>
      <c r="F126" s="227"/>
      <c r="G126" s="228"/>
      <c r="H126" s="228"/>
      <c r="I126" s="229"/>
      <c r="J126" s="229"/>
      <c r="K126" s="230"/>
      <c r="L126" s="230"/>
      <c r="M126" s="230"/>
      <c r="N126" s="230"/>
      <c r="O126" s="231"/>
      <c r="P126" s="232"/>
      <c r="Q126" s="232"/>
      <c r="R126" s="232"/>
      <c r="S126" s="230"/>
    </row>
    <row r="127" spans="5:19" x14ac:dyDescent="0.2">
      <c r="E127" s="226"/>
      <c r="F127" s="227"/>
      <c r="G127" s="228"/>
      <c r="H127" s="228"/>
      <c r="I127" s="229"/>
      <c r="J127" s="229"/>
      <c r="K127" s="230"/>
      <c r="L127" s="230"/>
      <c r="M127" s="230"/>
      <c r="N127" s="230"/>
      <c r="O127" s="231"/>
      <c r="P127" s="232"/>
      <c r="Q127" s="232"/>
      <c r="R127" s="232"/>
      <c r="S127" s="230"/>
    </row>
    <row r="128" spans="5:19" x14ac:dyDescent="0.2">
      <c r="E128" s="226"/>
      <c r="F128" s="227"/>
      <c r="G128" s="228"/>
      <c r="H128" s="228"/>
      <c r="I128" s="229"/>
      <c r="J128" s="229"/>
      <c r="K128" s="230"/>
      <c r="L128" s="230"/>
      <c r="M128" s="230"/>
      <c r="N128" s="230"/>
      <c r="O128" s="231"/>
      <c r="P128" s="232"/>
      <c r="Q128" s="232"/>
      <c r="R128" s="232"/>
      <c r="S128" s="230"/>
    </row>
    <row r="129" spans="5:19" x14ac:dyDescent="0.2">
      <c r="E129" s="226"/>
      <c r="F129" s="227"/>
      <c r="G129" s="228"/>
      <c r="H129" s="228"/>
      <c r="I129" s="229"/>
      <c r="J129" s="229"/>
      <c r="K129" s="230"/>
      <c r="L129" s="230"/>
      <c r="M129" s="230"/>
      <c r="N129" s="230"/>
      <c r="O129" s="231"/>
      <c r="P129" s="232"/>
      <c r="Q129" s="232"/>
      <c r="R129" s="232"/>
      <c r="S129" s="230"/>
    </row>
    <row r="130" spans="5:19" x14ac:dyDescent="0.2">
      <c r="E130" s="226"/>
      <c r="F130" s="227"/>
      <c r="G130" s="228"/>
      <c r="H130" s="228"/>
      <c r="I130" s="229"/>
      <c r="J130" s="229"/>
      <c r="K130" s="230"/>
      <c r="L130" s="230"/>
      <c r="M130" s="230"/>
      <c r="N130" s="230"/>
      <c r="O130" s="231"/>
      <c r="P130" s="232"/>
      <c r="Q130" s="232"/>
      <c r="R130" s="232"/>
      <c r="S130" s="230"/>
    </row>
    <row r="131" spans="5:19" x14ac:dyDescent="0.2">
      <c r="E131" s="226"/>
      <c r="F131" s="227"/>
      <c r="G131" s="228"/>
      <c r="H131" s="228"/>
      <c r="I131" s="229"/>
      <c r="J131" s="229"/>
      <c r="K131" s="230"/>
      <c r="L131" s="230"/>
      <c r="M131" s="230"/>
      <c r="N131" s="230"/>
      <c r="O131" s="231"/>
      <c r="P131" s="232"/>
      <c r="Q131" s="232"/>
      <c r="R131" s="232"/>
      <c r="S131" s="230"/>
    </row>
    <row r="132" spans="5:19" x14ac:dyDescent="0.2">
      <c r="E132" s="226"/>
      <c r="F132" s="227"/>
      <c r="G132" s="228"/>
      <c r="H132" s="228"/>
      <c r="I132" s="229"/>
      <c r="J132" s="229"/>
      <c r="K132" s="230"/>
      <c r="L132" s="230"/>
      <c r="M132" s="230"/>
      <c r="N132" s="230"/>
      <c r="O132" s="231"/>
      <c r="P132" s="232"/>
      <c r="Q132" s="232"/>
      <c r="R132" s="232"/>
      <c r="S132" s="230"/>
    </row>
    <row r="133" spans="5:19" x14ac:dyDescent="0.2">
      <c r="E133" s="226"/>
      <c r="F133" s="227"/>
      <c r="G133" s="228"/>
      <c r="H133" s="228"/>
      <c r="I133" s="229"/>
      <c r="J133" s="229"/>
      <c r="K133" s="230"/>
      <c r="L133" s="230"/>
      <c r="M133" s="230"/>
      <c r="N133" s="230"/>
      <c r="O133" s="231"/>
      <c r="P133" s="232"/>
      <c r="Q133" s="232"/>
      <c r="R133" s="232"/>
      <c r="S133" s="230"/>
    </row>
    <row r="134" spans="5:19" x14ac:dyDescent="0.2">
      <c r="E134" s="226"/>
      <c r="F134" s="227"/>
      <c r="G134" s="228"/>
      <c r="H134" s="228"/>
      <c r="I134" s="229"/>
      <c r="J134" s="229"/>
      <c r="K134" s="230"/>
      <c r="L134" s="230"/>
      <c r="M134" s="230"/>
      <c r="N134" s="230"/>
      <c r="O134" s="231"/>
      <c r="P134" s="232"/>
      <c r="Q134" s="232"/>
      <c r="R134" s="232"/>
      <c r="S134" s="230"/>
    </row>
    <row r="135" spans="5:19" x14ac:dyDescent="0.2">
      <c r="E135" s="226"/>
      <c r="F135" s="227"/>
      <c r="G135" s="228"/>
      <c r="H135" s="228"/>
      <c r="I135" s="229"/>
      <c r="J135" s="229"/>
      <c r="K135" s="230"/>
      <c r="L135" s="230"/>
      <c r="M135" s="230"/>
      <c r="N135" s="230"/>
      <c r="O135" s="231"/>
      <c r="P135" s="232"/>
      <c r="Q135" s="232"/>
      <c r="R135" s="232"/>
      <c r="S135" s="230"/>
    </row>
    <row r="136" spans="5:19" x14ac:dyDescent="0.2">
      <c r="E136" s="226"/>
      <c r="F136" s="227"/>
      <c r="G136" s="228"/>
      <c r="H136" s="228"/>
      <c r="I136" s="229"/>
      <c r="J136" s="229"/>
      <c r="K136" s="230"/>
      <c r="L136" s="230"/>
      <c r="M136" s="230"/>
      <c r="N136" s="230"/>
      <c r="O136" s="231"/>
      <c r="P136" s="232"/>
      <c r="Q136" s="232"/>
      <c r="R136" s="232"/>
      <c r="S136" s="230"/>
    </row>
    <row r="137" spans="5:19" x14ac:dyDescent="0.2">
      <c r="E137" s="226"/>
      <c r="F137" s="227"/>
      <c r="G137" s="228"/>
      <c r="H137" s="228"/>
      <c r="I137" s="229"/>
      <c r="J137" s="229"/>
      <c r="K137" s="230"/>
      <c r="L137" s="230"/>
      <c r="M137" s="230"/>
      <c r="N137" s="230"/>
      <c r="O137" s="231"/>
      <c r="P137" s="232"/>
      <c r="Q137" s="232"/>
      <c r="R137" s="232"/>
      <c r="S137" s="230"/>
    </row>
    <row r="138" spans="5:19" x14ac:dyDescent="0.2">
      <c r="E138" s="226"/>
      <c r="F138" s="227"/>
      <c r="G138" s="228"/>
      <c r="H138" s="228"/>
      <c r="I138" s="229"/>
      <c r="J138" s="229"/>
      <c r="K138" s="230"/>
      <c r="L138" s="230"/>
      <c r="M138" s="230"/>
      <c r="N138" s="230"/>
      <c r="O138" s="231"/>
      <c r="P138" s="232"/>
      <c r="Q138" s="232"/>
      <c r="R138" s="232"/>
      <c r="S138" s="230"/>
    </row>
    <row r="139" spans="5:19" x14ac:dyDescent="0.2">
      <c r="E139" s="226"/>
      <c r="F139" s="227"/>
      <c r="G139" s="228"/>
      <c r="H139" s="228"/>
      <c r="I139" s="229"/>
      <c r="J139" s="229"/>
      <c r="K139" s="230"/>
      <c r="L139" s="230"/>
      <c r="M139" s="230"/>
      <c r="N139" s="230"/>
      <c r="O139" s="231"/>
      <c r="P139" s="232"/>
      <c r="Q139" s="232"/>
      <c r="R139" s="232"/>
      <c r="S139" s="230"/>
    </row>
    <row r="140" spans="5:19" x14ac:dyDescent="0.2">
      <c r="E140" s="226"/>
      <c r="F140" s="227"/>
      <c r="G140" s="228"/>
      <c r="H140" s="228"/>
      <c r="I140" s="229"/>
      <c r="J140" s="229"/>
      <c r="K140" s="230"/>
      <c r="L140" s="230"/>
      <c r="M140" s="230"/>
      <c r="N140" s="230"/>
      <c r="O140" s="231"/>
      <c r="P140" s="232"/>
      <c r="Q140" s="232"/>
      <c r="R140" s="232"/>
      <c r="S140" s="230"/>
    </row>
    <row r="141" spans="5:19" x14ac:dyDescent="0.2">
      <c r="E141" s="226"/>
      <c r="F141" s="227"/>
      <c r="G141" s="228"/>
      <c r="H141" s="228"/>
      <c r="I141" s="229"/>
      <c r="J141" s="229"/>
      <c r="K141" s="230"/>
      <c r="L141" s="230"/>
      <c r="M141" s="230"/>
      <c r="N141" s="230"/>
      <c r="O141" s="231"/>
      <c r="P141" s="232"/>
      <c r="Q141" s="232"/>
      <c r="R141" s="232"/>
      <c r="S141" s="230"/>
    </row>
    <row r="142" spans="5:19" x14ac:dyDescent="0.2">
      <c r="E142" s="226"/>
      <c r="F142" s="227"/>
      <c r="G142" s="228"/>
      <c r="H142" s="228"/>
      <c r="I142" s="229"/>
      <c r="J142" s="229"/>
      <c r="K142" s="230"/>
      <c r="L142" s="230"/>
      <c r="M142" s="230"/>
      <c r="N142" s="230"/>
      <c r="O142" s="231"/>
      <c r="P142" s="232"/>
      <c r="Q142" s="232"/>
      <c r="R142" s="232"/>
      <c r="S142" s="230"/>
    </row>
    <row r="143" spans="5:19" x14ac:dyDescent="0.2">
      <c r="E143" s="226"/>
      <c r="F143" s="227"/>
      <c r="G143" s="228"/>
      <c r="H143" s="228"/>
      <c r="I143" s="229"/>
      <c r="J143" s="229"/>
      <c r="K143" s="230"/>
      <c r="L143" s="230"/>
      <c r="M143" s="230"/>
      <c r="N143" s="230"/>
      <c r="O143" s="231"/>
      <c r="P143" s="232"/>
      <c r="Q143" s="232"/>
      <c r="R143" s="232"/>
      <c r="S143" s="230"/>
    </row>
    <row r="144" spans="5:19" x14ac:dyDescent="0.2">
      <c r="E144" s="226"/>
      <c r="F144" s="227"/>
      <c r="G144" s="228"/>
      <c r="H144" s="228"/>
      <c r="I144" s="229"/>
      <c r="J144" s="229"/>
      <c r="K144" s="230"/>
      <c r="L144" s="230"/>
      <c r="M144" s="230"/>
      <c r="N144" s="230"/>
      <c r="O144" s="231"/>
      <c r="P144" s="232"/>
      <c r="Q144" s="232"/>
      <c r="R144" s="232"/>
      <c r="S144" s="230"/>
    </row>
    <row r="145" spans="5:19" x14ac:dyDescent="0.2">
      <c r="E145" s="226"/>
      <c r="F145" s="227"/>
      <c r="G145" s="228"/>
      <c r="H145" s="228"/>
      <c r="I145" s="229"/>
      <c r="J145" s="229"/>
      <c r="K145" s="230"/>
      <c r="L145" s="230"/>
      <c r="M145" s="230"/>
      <c r="N145" s="230"/>
      <c r="O145" s="231"/>
      <c r="P145" s="232"/>
      <c r="Q145" s="232"/>
      <c r="R145" s="232"/>
      <c r="S145" s="230"/>
    </row>
    <row r="146" spans="5:19" x14ac:dyDescent="0.2">
      <c r="E146" s="226"/>
      <c r="F146" s="227"/>
      <c r="G146" s="228"/>
      <c r="H146" s="228"/>
      <c r="I146" s="229"/>
      <c r="J146" s="229"/>
      <c r="K146" s="230"/>
      <c r="L146" s="230"/>
      <c r="M146" s="230"/>
      <c r="N146" s="230"/>
      <c r="O146" s="231"/>
      <c r="P146" s="232"/>
      <c r="Q146" s="232"/>
      <c r="R146" s="232"/>
      <c r="S146" s="230"/>
    </row>
    <row r="147" spans="5:19" x14ac:dyDescent="0.2">
      <c r="E147" s="226"/>
      <c r="F147" s="227"/>
      <c r="G147" s="228"/>
      <c r="H147" s="228"/>
      <c r="I147" s="229"/>
      <c r="J147" s="229"/>
      <c r="K147" s="230"/>
      <c r="L147" s="230"/>
      <c r="M147" s="230"/>
      <c r="N147" s="230"/>
      <c r="O147" s="231"/>
      <c r="P147" s="232"/>
      <c r="Q147" s="232"/>
      <c r="R147" s="232"/>
      <c r="S147" s="230"/>
    </row>
    <row r="148" spans="5:19" x14ac:dyDescent="0.2">
      <c r="E148" s="226"/>
      <c r="F148" s="227"/>
      <c r="G148" s="228"/>
      <c r="H148" s="228"/>
      <c r="I148" s="229"/>
      <c r="J148" s="229"/>
      <c r="K148" s="230"/>
      <c r="L148" s="230"/>
      <c r="M148" s="230"/>
      <c r="N148" s="230"/>
      <c r="O148" s="231"/>
      <c r="P148" s="232"/>
      <c r="Q148" s="232"/>
      <c r="R148" s="232"/>
      <c r="S148" s="230"/>
    </row>
    <row r="149" spans="5:19" x14ac:dyDescent="0.2">
      <c r="E149" s="226"/>
      <c r="F149" s="227"/>
      <c r="G149" s="228"/>
      <c r="H149" s="228"/>
      <c r="I149" s="229"/>
      <c r="J149" s="229"/>
      <c r="K149" s="230"/>
      <c r="L149" s="230"/>
      <c r="M149" s="230"/>
      <c r="N149" s="230"/>
      <c r="O149" s="231"/>
      <c r="P149" s="232"/>
      <c r="Q149" s="232"/>
      <c r="R149" s="232"/>
      <c r="S149" s="230"/>
    </row>
    <row r="150" spans="5:19" x14ac:dyDescent="0.2">
      <c r="E150" s="226"/>
      <c r="F150" s="227"/>
      <c r="G150" s="228"/>
      <c r="H150" s="228"/>
      <c r="I150" s="229"/>
      <c r="J150" s="229"/>
      <c r="K150" s="230"/>
      <c r="L150" s="230"/>
      <c r="M150" s="230"/>
      <c r="N150" s="230"/>
      <c r="O150" s="231"/>
      <c r="P150" s="232"/>
      <c r="Q150" s="232"/>
      <c r="R150" s="232"/>
      <c r="S150" s="230"/>
    </row>
    <row r="151" spans="5:19" x14ac:dyDescent="0.2">
      <c r="E151" s="226"/>
      <c r="F151" s="227"/>
      <c r="G151" s="228"/>
      <c r="H151" s="228"/>
      <c r="I151" s="229"/>
      <c r="J151" s="229"/>
      <c r="K151" s="230"/>
      <c r="L151" s="230"/>
      <c r="M151" s="230"/>
      <c r="N151" s="230"/>
      <c r="O151" s="231"/>
      <c r="P151" s="232"/>
      <c r="Q151" s="232"/>
      <c r="R151" s="232"/>
      <c r="S151" s="230"/>
    </row>
    <row r="152" spans="5:19" x14ac:dyDescent="0.2">
      <c r="E152" s="226"/>
      <c r="F152" s="227"/>
      <c r="G152" s="228"/>
      <c r="H152" s="228"/>
      <c r="I152" s="229"/>
      <c r="J152" s="229"/>
      <c r="K152" s="230"/>
      <c r="L152" s="230"/>
      <c r="M152" s="230"/>
      <c r="N152" s="230"/>
      <c r="O152" s="231"/>
      <c r="P152" s="232"/>
      <c r="Q152" s="232"/>
      <c r="R152" s="232"/>
      <c r="S152" s="230"/>
    </row>
    <row r="153" spans="5:19" x14ac:dyDescent="0.2">
      <c r="E153" s="226"/>
      <c r="F153" s="227"/>
      <c r="G153" s="228"/>
      <c r="H153" s="228"/>
      <c r="I153" s="229"/>
      <c r="J153" s="229"/>
      <c r="K153" s="230"/>
      <c r="L153" s="230"/>
      <c r="M153" s="230"/>
      <c r="N153" s="230"/>
      <c r="O153" s="231"/>
      <c r="P153" s="232"/>
      <c r="Q153" s="232"/>
      <c r="R153" s="232"/>
      <c r="S153" s="230"/>
    </row>
    <row r="154" spans="5:19" x14ac:dyDescent="0.2">
      <c r="E154" s="226"/>
      <c r="F154" s="227"/>
      <c r="G154" s="228"/>
      <c r="H154" s="228"/>
      <c r="I154" s="229"/>
      <c r="J154" s="229"/>
      <c r="K154" s="230"/>
      <c r="L154" s="230"/>
      <c r="M154" s="230"/>
      <c r="N154" s="230"/>
      <c r="O154" s="231"/>
      <c r="P154" s="232"/>
      <c r="Q154" s="232"/>
      <c r="R154" s="232"/>
      <c r="S154" s="230"/>
    </row>
    <row r="155" spans="5:19" x14ac:dyDescent="0.2">
      <c r="E155" s="226"/>
      <c r="F155" s="227"/>
      <c r="G155" s="228"/>
      <c r="H155" s="228"/>
      <c r="I155" s="229"/>
      <c r="J155" s="229"/>
      <c r="K155" s="230"/>
      <c r="L155" s="230"/>
      <c r="M155" s="230"/>
      <c r="N155" s="230"/>
      <c r="O155" s="231"/>
      <c r="P155" s="232"/>
      <c r="Q155" s="232"/>
      <c r="R155" s="232"/>
      <c r="S155" s="230"/>
    </row>
    <row r="156" spans="5:19" x14ac:dyDescent="0.2">
      <c r="E156" s="226"/>
      <c r="F156" s="227"/>
      <c r="G156" s="228"/>
      <c r="H156" s="228"/>
      <c r="I156" s="229"/>
      <c r="J156" s="229"/>
      <c r="K156" s="230"/>
      <c r="L156" s="230"/>
      <c r="M156" s="230"/>
      <c r="N156" s="230"/>
      <c r="O156" s="231"/>
      <c r="P156" s="232"/>
      <c r="Q156" s="232"/>
      <c r="R156" s="232"/>
      <c r="S156" s="230"/>
    </row>
    <row r="157" spans="5:19" x14ac:dyDescent="0.2">
      <c r="E157" s="226"/>
      <c r="F157" s="227"/>
      <c r="G157" s="228"/>
      <c r="H157" s="228"/>
      <c r="I157" s="229"/>
      <c r="J157" s="229"/>
      <c r="K157" s="230"/>
      <c r="L157" s="230"/>
      <c r="M157" s="230"/>
      <c r="N157" s="230"/>
      <c r="O157" s="231"/>
      <c r="P157" s="232"/>
      <c r="Q157" s="232"/>
      <c r="R157" s="232"/>
      <c r="S157" s="230"/>
    </row>
    <row r="158" spans="5:19" x14ac:dyDescent="0.2">
      <c r="E158" s="226"/>
      <c r="F158" s="227"/>
      <c r="G158" s="228"/>
      <c r="H158" s="228"/>
      <c r="I158" s="229"/>
      <c r="J158" s="229"/>
      <c r="K158" s="230"/>
      <c r="L158" s="230"/>
      <c r="M158" s="230"/>
      <c r="N158" s="230"/>
      <c r="O158" s="231"/>
      <c r="P158" s="232"/>
      <c r="Q158" s="232"/>
      <c r="R158" s="232"/>
      <c r="S158" s="230"/>
    </row>
    <row r="159" spans="5:19" x14ac:dyDescent="0.2">
      <c r="E159" s="226"/>
      <c r="F159" s="227"/>
      <c r="G159" s="228"/>
      <c r="H159" s="228"/>
      <c r="I159" s="229"/>
      <c r="J159" s="229"/>
      <c r="K159" s="230"/>
      <c r="L159" s="230"/>
      <c r="M159" s="230"/>
      <c r="N159" s="230"/>
      <c r="O159" s="231"/>
      <c r="P159" s="232"/>
      <c r="Q159" s="232"/>
      <c r="R159" s="232"/>
      <c r="S159" s="230"/>
    </row>
    <row r="160" spans="5:19" x14ac:dyDescent="0.2">
      <c r="E160" s="226"/>
      <c r="F160" s="227"/>
      <c r="G160" s="228"/>
      <c r="H160" s="228"/>
      <c r="I160" s="229"/>
      <c r="J160" s="229"/>
      <c r="K160" s="230"/>
      <c r="L160" s="230"/>
      <c r="M160" s="230"/>
      <c r="N160" s="230"/>
      <c r="O160" s="231"/>
      <c r="P160" s="232"/>
      <c r="Q160" s="232"/>
      <c r="R160" s="232"/>
      <c r="S160" s="230"/>
    </row>
    <row r="161" spans="5:19" x14ac:dyDescent="0.2">
      <c r="E161" s="226"/>
      <c r="F161" s="227"/>
      <c r="G161" s="228"/>
      <c r="H161" s="228"/>
      <c r="I161" s="229"/>
      <c r="J161" s="229"/>
      <c r="K161" s="230"/>
      <c r="L161" s="230"/>
      <c r="M161" s="230"/>
      <c r="N161" s="230"/>
      <c r="O161" s="231"/>
      <c r="P161" s="232"/>
      <c r="Q161" s="232"/>
      <c r="R161" s="232"/>
      <c r="S161" s="230"/>
    </row>
    <row r="162" spans="5:19" x14ac:dyDescent="0.2">
      <c r="E162" s="226"/>
      <c r="F162" s="227"/>
      <c r="G162" s="228"/>
      <c r="H162" s="228"/>
      <c r="I162" s="229"/>
      <c r="J162" s="229"/>
      <c r="K162" s="230"/>
      <c r="L162" s="230"/>
      <c r="M162" s="230"/>
      <c r="N162" s="230"/>
      <c r="O162" s="231"/>
      <c r="P162" s="232"/>
      <c r="Q162" s="232"/>
      <c r="R162" s="232"/>
      <c r="S162" s="230"/>
    </row>
    <row r="163" spans="5:19" x14ac:dyDescent="0.2">
      <c r="E163" s="226"/>
      <c r="F163" s="227"/>
      <c r="G163" s="228"/>
      <c r="H163" s="228"/>
      <c r="I163" s="229"/>
      <c r="J163" s="229"/>
      <c r="K163" s="230"/>
      <c r="L163" s="230"/>
      <c r="M163" s="230"/>
      <c r="N163" s="230"/>
      <c r="O163" s="231"/>
      <c r="P163" s="232"/>
      <c r="Q163" s="232"/>
      <c r="R163" s="232"/>
      <c r="S163" s="230"/>
    </row>
    <row r="164" spans="5:19" x14ac:dyDescent="0.2">
      <c r="E164" s="226"/>
      <c r="F164" s="227"/>
      <c r="G164" s="228"/>
      <c r="H164" s="228"/>
      <c r="I164" s="229"/>
      <c r="J164" s="229"/>
      <c r="K164" s="230"/>
      <c r="L164" s="230"/>
      <c r="M164" s="230"/>
      <c r="N164" s="230"/>
      <c r="O164" s="231"/>
      <c r="P164" s="232"/>
      <c r="Q164" s="232"/>
      <c r="R164" s="232"/>
      <c r="S164" s="230"/>
    </row>
    <row r="165" spans="5:19" x14ac:dyDescent="0.2">
      <c r="E165" s="226"/>
      <c r="F165" s="227"/>
      <c r="G165" s="228"/>
      <c r="H165" s="228"/>
      <c r="I165" s="229"/>
      <c r="J165" s="229"/>
      <c r="K165" s="230"/>
      <c r="L165" s="230"/>
      <c r="M165" s="230"/>
      <c r="N165" s="230"/>
      <c r="O165" s="231"/>
      <c r="P165" s="232"/>
      <c r="Q165" s="232"/>
      <c r="R165" s="232"/>
      <c r="S165" s="230"/>
    </row>
    <row r="166" spans="5:19" x14ac:dyDescent="0.2">
      <c r="E166" s="226"/>
      <c r="F166" s="227"/>
      <c r="G166" s="228"/>
      <c r="H166" s="228"/>
      <c r="I166" s="229"/>
      <c r="J166" s="229"/>
      <c r="K166" s="230"/>
      <c r="L166" s="230"/>
      <c r="M166" s="230"/>
      <c r="N166" s="230"/>
      <c r="O166" s="231"/>
      <c r="P166" s="232"/>
      <c r="Q166" s="232"/>
      <c r="R166" s="232"/>
      <c r="S166" s="230"/>
    </row>
    <row r="167" spans="5:19" x14ac:dyDescent="0.2">
      <c r="E167" s="226"/>
      <c r="F167" s="227"/>
      <c r="G167" s="228"/>
      <c r="H167" s="228"/>
      <c r="I167" s="229"/>
      <c r="J167" s="229"/>
      <c r="K167" s="230"/>
      <c r="L167" s="230"/>
      <c r="M167" s="230"/>
      <c r="N167" s="230"/>
      <c r="O167" s="231"/>
      <c r="P167" s="232"/>
      <c r="Q167" s="232"/>
      <c r="R167" s="232"/>
      <c r="S167" s="230"/>
    </row>
    <row r="168" spans="5:19" x14ac:dyDescent="0.2">
      <c r="E168" s="226"/>
      <c r="F168" s="227"/>
      <c r="G168" s="228"/>
      <c r="H168" s="228"/>
      <c r="I168" s="229"/>
      <c r="J168" s="229"/>
      <c r="K168" s="230"/>
      <c r="L168" s="230"/>
      <c r="M168" s="230"/>
      <c r="N168" s="230"/>
      <c r="O168" s="231"/>
      <c r="P168" s="232"/>
      <c r="Q168" s="232"/>
      <c r="R168" s="232"/>
      <c r="S168" s="230"/>
    </row>
    <row r="169" spans="5:19" x14ac:dyDescent="0.2">
      <c r="E169" s="226"/>
      <c r="F169" s="227"/>
      <c r="G169" s="228"/>
      <c r="H169" s="228"/>
      <c r="I169" s="229"/>
      <c r="J169" s="229"/>
      <c r="K169" s="230"/>
      <c r="L169" s="230"/>
      <c r="M169" s="230"/>
      <c r="N169" s="230"/>
      <c r="O169" s="231"/>
      <c r="P169" s="232"/>
      <c r="Q169" s="232"/>
      <c r="R169" s="232"/>
      <c r="S169" s="230"/>
    </row>
    <row r="170" spans="5:19" x14ac:dyDescent="0.2">
      <c r="E170" s="226"/>
      <c r="F170" s="227"/>
      <c r="G170" s="228"/>
      <c r="H170" s="228"/>
      <c r="I170" s="229"/>
      <c r="J170" s="229"/>
      <c r="K170" s="230"/>
      <c r="L170" s="230"/>
      <c r="M170" s="230"/>
      <c r="N170" s="230"/>
      <c r="O170" s="231"/>
      <c r="P170" s="232"/>
      <c r="Q170" s="232"/>
      <c r="R170" s="232"/>
      <c r="S170" s="230"/>
    </row>
    <row r="171" spans="5:19" x14ac:dyDescent="0.2">
      <c r="E171" s="226"/>
      <c r="F171" s="227"/>
      <c r="G171" s="228"/>
      <c r="H171" s="228"/>
      <c r="I171" s="229"/>
      <c r="J171" s="229"/>
      <c r="K171" s="230"/>
      <c r="L171" s="230"/>
      <c r="M171" s="230"/>
      <c r="N171" s="230"/>
      <c r="O171" s="231"/>
      <c r="P171" s="232"/>
      <c r="Q171" s="232"/>
      <c r="R171" s="232"/>
      <c r="S171" s="230"/>
    </row>
    <row r="172" spans="5:19" x14ac:dyDescent="0.2">
      <c r="E172" s="226"/>
      <c r="F172" s="227"/>
      <c r="G172" s="228"/>
      <c r="H172" s="228"/>
      <c r="I172" s="229"/>
      <c r="J172" s="229"/>
      <c r="K172" s="230"/>
      <c r="L172" s="230"/>
      <c r="M172" s="230"/>
      <c r="N172" s="230"/>
      <c r="O172" s="231"/>
      <c r="P172" s="232"/>
      <c r="Q172" s="232"/>
      <c r="R172" s="232"/>
      <c r="S172" s="230"/>
    </row>
    <row r="173" spans="5:19" x14ac:dyDescent="0.2">
      <c r="E173" s="226"/>
      <c r="F173" s="227"/>
      <c r="G173" s="228"/>
      <c r="H173" s="228"/>
      <c r="I173" s="229"/>
      <c r="J173" s="229"/>
      <c r="K173" s="230"/>
      <c r="L173" s="230"/>
      <c r="M173" s="230"/>
      <c r="N173" s="230"/>
      <c r="O173" s="231"/>
      <c r="P173" s="232"/>
      <c r="Q173" s="232"/>
      <c r="R173" s="232"/>
      <c r="S173" s="230"/>
    </row>
    <row r="174" spans="5:19" x14ac:dyDescent="0.2">
      <c r="E174" s="226"/>
      <c r="F174" s="227"/>
      <c r="G174" s="228"/>
      <c r="H174" s="228"/>
      <c r="I174" s="229"/>
      <c r="J174" s="229"/>
      <c r="K174" s="230"/>
      <c r="L174" s="230"/>
      <c r="M174" s="230"/>
      <c r="N174" s="230"/>
      <c r="O174" s="231"/>
      <c r="P174" s="232"/>
      <c r="Q174" s="232"/>
      <c r="R174" s="232"/>
      <c r="S174" s="230"/>
    </row>
    <row r="175" spans="5:19" x14ac:dyDescent="0.2">
      <c r="E175" s="226"/>
      <c r="F175" s="227"/>
      <c r="G175" s="228"/>
      <c r="H175" s="228"/>
      <c r="I175" s="229"/>
      <c r="J175" s="229"/>
      <c r="K175" s="230"/>
      <c r="L175" s="230"/>
      <c r="M175" s="230"/>
      <c r="N175" s="230"/>
      <c r="O175" s="231"/>
      <c r="P175" s="232"/>
      <c r="Q175" s="232"/>
      <c r="R175" s="232"/>
      <c r="S175" s="230"/>
    </row>
    <row r="176" spans="5:19" x14ac:dyDescent="0.2">
      <c r="E176" s="226"/>
      <c r="F176" s="227"/>
      <c r="G176" s="228"/>
      <c r="H176" s="228"/>
      <c r="I176" s="229"/>
      <c r="J176" s="229"/>
      <c r="K176" s="230"/>
      <c r="L176" s="230"/>
      <c r="M176" s="230"/>
      <c r="N176" s="230"/>
      <c r="O176" s="231"/>
      <c r="P176" s="232"/>
      <c r="Q176" s="232"/>
      <c r="R176" s="232"/>
      <c r="S176" s="230"/>
    </row>
    <row r="177" spans="5:19" x14ac:dyDescent="0.2">
      <c r="E177" s="226"/>
      <c r="F177" s="227"/>
      <c r="G177" s="228"/>
      <c r="H177" s="228"/>
      <c r="I177" s="229"/>
      <c r="J177" s="229"/>
      <c r="K177" s="230"/>
      <c r="L177" s="230"/>
      <c r="M177" s="230"/>
      <c r="N177" s="230"/>
      <c r="O177" s="231"/>
      <c r="P177" s="232"/>
      <c r="Q177" s="232"/>
      <c r="R177" s="232"/>
      <c r="S177" s="230"/>
    </row>
    <row r="178" spans="5:19" x14ac:dyDescent="0.2">
      <c r="E178" s="226"/>
      <c r="F178" s="227"/>
      <c r="G178" s="228"/>
      <c r="H178" s="228"/>
      <c r="I178" s="229"/>
      <c r="J178" s="229"/>
      <c r="K178" s="230"/>
      <c r="L178" s="230"/>
      <c r="M178" s="230"/>
      <c r="N178" s="230"/>
      <c r="O178" s="231"/>
      <c r="P178" s="232"/>
      <c r="Q178" s="232"/>
      <c r="R178" s="232"/>
      <c r="S178" s="230"/>
    </row>
    <row r="179" spans="5:19" x14ac:dyDescent="0.2">
      <c r="E179" s="226"/>
      <c r="F179" s="227"/>
      <c r="G179" s="228"/>
      <c r="H179" s="228"/>
      <c r="I179" s="229"/>
      <c r="J179" s="229"/>
      <c r="K179" s="230"/>
      <c r="L179" s="230"/>
      <c r="M179" s="230"/>
      <c r="N179" s="230"/>
      <c r="O179" s="231"/>
      <c r="P179" s="232"/>
      <c r="Q179" s="232"/>
      <c r="R179" s="232"/>
      <c r="S179" s="230"/>
    </row>
    <row r="180" spans="5:19" x14ac:dyDescent="0.2">
      <c r="E180" s="226"/>
      <c r="F180" s="227"/>
      <c r="G180" s="228"/>
      <c r="H180" s="228"/>
      <c r="I180" s="229"/>
      <c r="J180" s="229"/>
      <c r="K180" s="230"/>
      <c r="L180" s="230"/>
      <c r="M180" s="230"/>
      <c r="N180" s="230"/>
      <c r="O180" s="231"/>
      <c r="P180" s="232"/>
      <c r="Q180" s="232"/>
      <c r="R180" s="232"/>
      <c r="S180" s="230"/>
    </row>
    <row r="181" spans="5:19" x14ac:dyDescent="0.2">
      <c r="E181" s="226"/>
      <c r="F181" s="227"/>
      <c r="G181" s="228"/>
      <c r="H181" s="228"/>
      <c r="I181" s="229"/>
      <c r="J181" s="229"/>
      <c r="K181" s="230"/>
      <c r="L181" s="230"/>
      <c r="M181" s="230"/>
      <c r="N181" s="230"/>
      <c r="O181" s="231"/>
      <c r="P181" s="232"/>
      <c r="Q181" s="232"/>
      <c r="R181" s="232"/>
      <c r="S181" s="230"/>
    </row>
    <row r="182" spans="5:19" x14ac:dyDescent="0.2">
      <c r="E182" s="226"/>
      <c r="F182" s="227"/>
      <c r="G182" s="228"/>
      <c r="H182" s="228"/>
      <c r="I182" s="229"/>
      <c r="J182" s="229"/>
      <c r="K182" s="230"/>
      <c r="L182" s="230"/>
      <c r="M182" s="230"/>
      <c r="N182" s="230"/>
      <c r="O182" s="231"/>
      <c r="P182" s="232"/>
      <c r="Q182" s="232"/>
      <c r="R182" s="232"/>
      <c r="S182" s="230"/>
    </row>
    <row r="183" spans="5:19" x14ac:dyDescent="0.2">
      <c r="E183" s="226"/>
      <c r="F183" s="227"/>
      <c r="G183" s="228"/>
      <c r="H183" s="228"/>
      <c r="I183" s="229"/>
      <c r="J183" s="229"/>
      <c r="K183" s="230"/>
      <c r="L183" s="230"/>
      <c r="M183" s="230"/>
      <c r="N183" s="230"/>
      <c r="O183" s="231"/>
      <c r="P183" s="232"/>
      <c r="Q183" s="232"/>
      <c r="R183" s="232"/>
      <c r="S183" s="230"/>
    </row>
    <row r="184" spans="5:19" x14ac:dyDescent="0.2">
      <c r="E184" s="226"/>
      <c r="F184" s="227"/>
      <c r="G184" s="228"/>
      <c r="H184" s="228"/>
      <c r="I184" s="229"/>
      <c r="J184" s="229"/>
      <c r="K184" s="230"/>
      <c r="L184" s="230"/>
      <c r="M184" s="230"/>
      <c r="N184" s="230"/>
      <c r="O184" s="231"/>
      <c r="P184" s="232"/>
      <c r="Q184" s="232"/>
      <c r="R184" s="232"/>
      <c r="S184" s="230"/>
    </row>
    <row r="185" spans="5:19" x14ac:dyDescent="0.2">
      <c r="E185" s="226"/>
      <c r="F185" s="227"/>
      <c r="G185" s="228"/>
      <c r="H185" s="228"/>
      <c r="I185" s="229"/>
      <c r="J185" s="229"/>
      <c r="K185" s="230"/>
      <c r="L185" s="230"/>
      <c r="M185" s="230"/>
      <c r="N185" s="230"/>
      <c r="O185" s="231"/>
      <c r="P185" s="232"/>
      <c r="Q185" s="232"/>
      <c r="R185" s="232"/>
      <c r="S185" s="230"/>
    </row>
    <row r="186" spans="5:19" x14ac:dyDescent="0.2">
      <c r="E186" s="226"/>
      <c r="F186" s="227"/>
      <c r="G186" s="228"/>
      <c r="H186" s="228"/>
      <c r="I186" s="229"/>
      <c r="J186" s="229"/>
      <c r="K186" s="230"/>
      <c r="L186" s="230"/>
      <c r="M186" s="230"/>
      <c r="N186" s="230"/>
      <c r="O186" s="231"/>
      <c r="P186" s="232"/>
      <c r="Q186" s="232"/>
      <c r="R186" s="232"/>
      <c r="S186" s="230"/>
    </row>
    <row r="187" spans="5:19" x14ac:dyDescent="0.2">
      <c r="E187" s="226"/>
      <c r="F187" s="227"/>
      <c r="G187" s="228"/>
      <c r="H187" s="228"/>
      <c r="I187" s="229"/>
      <c r="J187" s="229"/>
      <c r="K187" s="230"/>
      <c r="L187" s="230"/>
      <c r="M187" s="230"/>
      <c r="N187" s="230"/>
      <c r="O187" s="231"/>
      <c r="P187" s="232"/>
      <c r="Q187" s="232"/>
      <c r="R187" s="232"/>
      <c r="S187" s="230"/>
    </row>
    <row r="188" spans="5:19" x14ac:dyDescent="0.2">
      <c r="E188" s="226"/>
      <c r="F188" s="227"/>
      <c r="G188" s="228"/>
      <c r="H188" s="228"/>
      <c r="I188" s="229"/>
      <c r="J188" s="229"/>
      <c r="K188" s="230"/>
      <c r="L188" s="230"/>
      <c r="M188" s="230"/>
      <c r="N188" s="230"/>
      <c r="O188" s="231"/>
      <c r="P188" s="232"/>
      <c r="Q188" s="232"/>
      <c r="R188" s="232"/>
      <c r="S188" s="230"/>
    </row>
    <row r="189" spans="5:19" x14ac:dyDescent="0.2">
      <c r="E189" s="226"/>
      <c r="F189" s="227"/>
      <c r="G189" s="228"/>
      <c r="H189" s="228"/>
      <c r="I189" s="229"/>
      <c r="J189" s="229"/>
      <c r="K189" s="230"/>
      <c r="L189" s="230"/>
      <c r="M189" s="230"/>
      <c r="N189" s="230"/>
      <c r="O189" s="231"/>
      <c r="P189" s="232"/>
      <c r="Q189" s="232"/>
      <c r="R189" s="232"/>
      <c r="S189" s="230"/>
    </row>
    <row r="190" spans="5:19" x14ac:dyDescent="0.2">
      <c r="E190" s="226"/>
      <c r="F190" s="227"/>
      <c r="G190" s="228"/>
      <c r="H190" s="228"/>
      <c r="I190" s="229"/>
      <c r="J190" s="229"/>
      <c r="K190" s="230"/>
      <c r="L190" s="230"/>
      <c r="M190" s="230"/>
      <c r="N190" s="230"/>
      <c r="O190" s="231"/>
      <c r="P190" s="232"/>
      <c r="Q190" s="232"/>
      <c r="R190" s="232"/>
      <c r="S190" s="230"/>
    </row>
    <row r="191" spans="5:19" x14ac:dyDescent="0.2">
      <c r="E191" s="226"/>
      <c r="F191" s="227"/>
      <c r="G191" s="228"/>
      <c r="H191" s="228"/>
      <c r="I191" s="229"/>
      <c r="J191" s="229"/>
      <c r="K191" s="230"/>
      <c r="L191" s="230"/>
      <c r="M191" s="230"/>
      <c r="N191" s="230"/>
      <c r="O191" s="231"/>
      <c r="P191" s="232"/>
      <c r="Q191" s="232"/>
      <c r="R191" s="232"/>
      <c r="S191" s="230"/>
    </row>
    <row r="192" spans="5:19" x14ac:dyDescent="0.2">
      <c r="E192" s="226"/>
      <c r="F192" s="227"/>
      <c r="G192" s="228"/>
      <c r="H192" s="228"/>
      <c r="I192" s="229"/>
      <c r="J192" s="229"/>
      <c r="K192" s="230"/>
      <c r="L192" s="230"/>
      <c r="M192" s="230"/>
      <c r="N192" s="230"/>
      <c r="O192" s="231"/>
      <c r="P192" s="232"/>
      <c r="Q192" s="232"/>
      <c r="R192" s="232"/>
      <c r="S192" s="230"/>
    </row>
    <row r="193" spans="5:19" x14ac:dyDescent="0.2">
      <c r="E193" s="226"/>
      <c r="F193" s="227"/>
      <c r="G193" s="228"/>
      <c r="H193" s="228"/>
      <c r="I193" s="229"/>
      <c r="J193" s="229"/>
      <c r="K193" s="230"/>
      <c r="L193" s="230"/>
      <c r="M193" s="230"/>
      <c r="N193" s="230"/>
      <c r="O193" s="231"/>
      <c r="P193" s="232"/>
      <c r="Q193" s="232"/>
      <c r="R193" s="232"/>
      <c r="S193" s="230"/>
    </row>
    <row r="194" spans="5:19" x14ac:dyDescent="0.2">
      <c r="E194" s="226"/>
      <c r="F194" s="227"/>
      <c r="G194" s="228"/>
      <c r="H194" s="228"/>
      <c r="I194" s="229"/>
      <c r="J194" s="229"/>
      <c r="K194" s="230"/>
      <c r="L194" s="230"/>
      <c r="M194" s="230"/>
      <c r="N194" s="230"/>
      <c r="O194" s="231"/>
      <c r="P194" s="232"/>
      <c r="Q194" s="232"/>
      <c r="R194" s="232"/>
      <c r="S194" s="230"/>
    </row>
    <row r="195" spans="5:19" x14ac:dyDescent="0.2">
      <c r="E195" s="226"/>
      <c r="F195" s="227"/>
      <c r="G195" s="228"/>
      <c r="H195" s="228"/>
      <c r="I195" s="229"/>
      <c r="J195" s="229"/>
      <c r="K195" s="230"/>
      <c r="L195" s="230"/>
      <c r="M195" s="230"/>
      <c r="N195" s="230"/>
      <c r="O195" s="231"/>
      <c r="P195" s="232"/>
      <c r="Q195" s="232"/>
      <c r="R195" s="232"/>
      <c r="S195" s="230"/>
    </row>
    <row r="196" spans="5:19" x14ac:dyDescent="0.2">
      <c r="E196" s="226"/>
      <c r="F196" s="227"/>
      <c r="G196" s="228"/>
      <c r="H196" s="228"/>
      <c r="I196" s="229"/>
      <c r="J196" s="229"/>
      <c r="K196" s="230"/>
      <c r="L196" s="230"/>
      <c r="M196" s="230"/>
      <c r="N196" s="230"/>
      <c r="O196" s="231"/>
      <c r="P196" s="232"/>
      <c r="Q196" s="232"/>
      <c r="R196" s="232"/>
      <c r="S196" s="230"/>
    </row>
    <row r="197" spans="5:19" x14ac:dyDescent="0.2">
      <c r="E197" s="226"/>
      <c r="F197" s="227"/>
      <c r="G197" s="228"/>
      <c r="H197" s="228"/>
      <c r="I197" s="229"/>
      <c r="J197" s="229"/>
      <c r="K197" s="230"/>
      <c r="L197" s="230"/>
      <c r="M197" s="230"/>
      <c r="N197" s="230"/>
      <c r="O197" s="231"/>
      <c r="P197" s="232"/>
      <c r="Q197" s="232"/>
      <c r="R197" s="232"/>
      <c r="S197" s="230"/>
    </row>
    <row r="198" spans="5:19" x14ac:dyDescent="0.2">
      <c r="E198" s="226"/>
      <c r="F198" s="227"/>
      <c r="G198" s="228"/>
      <c r="H198" s="228"/>
      <c r="I198" s="229"/>
      <c r="J198" s="229"/>
      <c r="K198" s="230"/>
      <c r="L198" s="230"/>
      <c r="M198" s="230"/>
      <c r="N198" s="230"/>
      <c r="O198" s="231"/>
      <c r="P198" s="232"/>
      <c r="Q198" s="232"/>
      <c r="R198" s="232"/>
      <c r="S198" s="230"/>
    </row>
    <row r="199" spans="5:19" x14ac:dyDescent="0.2">
      <c r="E199" s="226"/>
      <c r="F199" s="227"/>
      <c r="G199" s="228"/>
      <c r="H199" s="228"/>
      <c r="I199" s="229"/>
      <c r="J199" s="229"/>
      <c r="K199" s="230"/>
      <c r="L199" s="230"/>
      <c r="M199" s="230"/>
      <c r="N199" s="230"/>
      <c r="O199" s="231"/>
      <c r="P199" s="232"/>
      <c r="Q199" s="232"/>
      <c r="R199" s="232"/>
      <c r="S199" s="230"/>
    </row>
    <row r="200" spans="5:19" x14ac:dyDescent="0.2">
      <c r="E200" s="226"/>
      <c r="F200" s="227"/>
      <c r="G200" s="228"/>
      <c r="H200" s="228"/>
      <c r="I200" s="229"/>
      <c r="J200" s="229"/>
      <c r="K200" s="230"/>
      <c r="L200" s="230"/>
      <c r="M200" s="230"/>
      <c r="N200" s="230"/>
      <c r="O200" s="231"/>
      <c r="P200" s="232"/>
      <c r="Q200" s="232"/>
      <c r="R200" s="232"/>
      <c r="S200" s="230"/>
    </row>
    <row r="201" spans="5:19" x14ac:dyDescent="0.2">
      <c r="E201" s="226"/>
      <c r="F201" s="227"/>
      <c r="G201" s="228"/>
      <c r="H201" s="228"/>
      <c r="I201" s="229"/>
      <c r="J201" s="229"/>
      <c r="K201" s="230"/>
      <c r="L201" s="230"/>
      <c r="M201" s="230"/>
      <c r="N201" s="230"/>
      <c r="O201" s="231"/>
      <c r="P201" s="232"/>
      <c r="Q201" s="232"/>
      <c r="R201" s="232"/>
      <c r="S201" s="230"/>
    </row>
    <row r="202" spans="5:19" x14ac:dyDescent="0.2">
      <c r="E202" s="226"/>
      <c r="F202" s="227"/>
      <c r="G202" s="228"/>
      <c r="H202" s="228"/>
      <c r="I202" s="229"/>
      <c r="J202" s="229"/>
      <c r="K202" s="230"/>
      <c r="L202" s="230"/>
      <c r="M202" s="230"/>
      <c r="N202" s="230"/>
      <c r="O202" s="231"/>
      <c r="P202" s="232"/>
      <c r="Q202" s="232"/>
      <c r="R202" s="232"/>
      <c r="S202" s="230"/>
    </row>
    <row r="203" spans="5:19" x14ac:dyDescent="0.2">
      <c r="E203" s="226"/>
      <c r="F203" s="227"/>
      <c r="G203" s="228"/>
      <c r="H203" s="228"/>
      <c r="I203" s="229"/>
      <c r="J203" s="229"/>
      <c r="K203" s="230"/>
      <c r="L203" s="230"/>
      <c r="M203" s="230"/>
      <c r="N203" s="230"/>
      <c r="O203" s="231"/>
      <c r="P203" s="232"/>
      <c r="Q203" s="232"/>
      <c r="R203" s="232"/>
      <c r="S203" s="230"/>
    </row>
    <row r="204" spans="5:19" x14ac:dyDescent="0.2">
      <c r="E204" s="226"/>
      <c r="F204" s="227"/>
      <c r="G204" s="228"/>
      <c r="H204" s="228"/>
      <c r="I204" s="229"/>
      <c r="J204" s="229"/>
      <c r="K204" s="230"/>
      <c r="L204" s="230"/>
      <c r="M204" s="230"/>
      <c r="N204" s="230"/>
      <c r="O204" s="231"/>
      <c r="P204" s="232"/>
      <c r="Q204" s="232"/>
      <c r="R204" s="232"/>
      <c r="S204" s="230"/>
    </row>
    <row r="205" spans="5:19" x14ac:dyDescent="0.2">
      <c r="E205" s="226"/>
      <c r="F205" s="227"/>
      <c r="G205" s="228"/>
      <c r="H205" s="228"/>
      <c r="I205" s="229"/>
      <c r="J205" s="229"/>
      <c r="K205" s="230"/>
      <c r="L205" s="230"/>
      <c r="M205" s="230"/>
      <c r="N205" s="230"/>
      <c r="O205" s="231"/>
      <c r="P205" s="232"/>
      <c r="Q205" s="232"/>
      <c r="R205" s="232"/>
      <c r="S205" s="230"/>
    </row>
    <row r="206" spans="5:19" x14ac:dyDescent="0.2">
      <c r="E206" s="226"/>
      <c r="F206" s="227"/>
      <c r="G206" s="228"/>
      <c r="H206" s="228"/>
      <c r="I206" s="229"/>
      <c r="J206" s="229"/>
      <c r="K206" s="230"/>
      <c r="L206" s="230"/>
      <c r="M206" s="230"/>
      <c r="N206" s="230"/>
      <c r="O206" s="231"/>
      <c r="P206" s="232"/>
      <c r="Q206" s="232"/>
      <c r="R206" s="232"/>
      <c r="S206" s="230"/>
    </row>
    <row r="207" spans="5:19" x14ac:dyDescent="0.2">
      <c r="E207" s="226"/>
      <c r="F207" s="227"/>
      <c r="G207" s="228"/>
      <c r="H207" s="228"/>
      <c r="I207" s="229"/>
      <c r="J207" s="229"/>
      <c r="K207" s="230"/>
      <c r="L207" s="230"/>
      <c r="M207" s="230"/>
      <c r="N207" s="230"/>
      <c r="O207" s="231"/>
      <c r="P207" s="232"/>
      <c r="Q207" s="232"/>
      <c r="R207" s="232"/>
      <c r="S207" s="230"/>
    </row>
    <row r="208" spans="5:19" x14ac:dyDescent="0.2">
      <c r="E208" s="226"/>
      <c r="F208" s="227"/>
      <c r="G208" s="228"/>
      <c r="H208" s="228"/>
      <c r="I208" s="229"/>
      <c r="J208" s="229"/>
      <c r="K208" s="230"/>
      <c r="L208" s="230"/>
      <c r="M208" s="230"/>
      <c r="N208" s="230"/>
      <c r="O208" s="231"/>
      <c r="P208" s="232"/>
      <c r="Q208" s="232"/>
      <c r="R208" s="232"/>
      <c r="S208" s="230"/>
    </row>
    <row r="209" spans="5:19" x14ac:dyDescent="0.2">
      <c r="E209" s="226"/>
      <c r="F209" s="227"/>
      <c r="G209" s="228"/>
      <c r="H209" s="228"/>
      <c r="I209" s="229"/>
      <c r="J209" s="229"/>
      <c r="K209" s="230"/>
      <c r="L209" s="230"/>
      <c r="M209" s="230"/>
      <c r="N209" s="230"/>
      <c r="O209" s="231"/>
      <c r="P209" s="232"/>
      <c r="Q209" s="232"/>
      <c r="R209" s="232"/>
      <c r="S209" s="230"/>
    </row>
    <row r="210" spans="5:19" x14ac:dyDescent="0.2">
      <c r="E210" s="226"/>
      <c r="F210" s="227"/>
      <c r="G210" s="228"/>
      <c r="H210" s="228"/>
      <c r="I210" s="229"/>
      <c r="J210" s="229"/>
      <c r="K210" s="230"/>
      <c r="L210" s="230"/>
      <c r="M210" s="230"/>
      <c r="N210" s="230"/>
      <c r="O210" s="231"/>
      <c r="P210" s="232"/>
      <c r="Q210" s="232"/>
      <c r="R210" s="232"/>
      <c r="S210" s="230"/>
    </row>
    <row r="211" spans="5:19" x14ac:dyDescent="0.2">
      <c r="E211" s="226"/>
      <c r="F211" s="227"/>
      <c r="G211" s="228"/>
      <c r="H211" s="228"/>
      <c r="I211" s="229"/>
      <c r="J211" s="229"/>
      <c r="K211" s="230"/>
      <c r="L211" s="230"/>
      <c r="M211" s="230"/>
      <c r="N211" s="230"/>
      <c r="O211" s="231"/>
      <c r="P211" s="232"/>
      <c r="Q211" s="232"/>
      <c r="R211" s="232"/>
      <c r="S211" s="230"/>
    </row>
    <row r="212" spans="5:19" x14ac:dyDescent="0.2">
      <c r="E212" s="226"/>
      <c r="F212" s="227"/>
      <c r="G212" s="228"/>
      <c r="H212" s="228"/>
      <c r="I212" s="229"/>
      <c r="J212" s="229"/>
      <c r="K212" s="230"/>
      <c r="L212" s="230"/>
      <c r="M212" s="230"/>
      <c r="N212" s="230"/>
      <c r="O212" s="231"/>
      <c r="P212" s="232"/>
      <c r="Q212" s="232"/>
      <c r="R212" s="232"/>
      <c r="S212" s="230"/>
    </row>
    <row r="213" spans="5:19" x14ac:dyDescent="0.2">
      <c r="E213" s="226"/>
      <c r="F213" s="227"/>
      <c r="G213" s="228"/>
      <c r="H213" s="228"/>
      <c r="I213" s="229"/>
      <c r="J213" s="229"/>
      <c r="K213" s="230"/>
      <c r="L213" s="230"/>
      <c r="M213" s="230"/>
      <c r="N213" s="230"/>
      <c r="O213" s="231"/>
      <c r="P213" s="232"/>
      <c r="Q213" s="232"/>
      <c r="R213" s="232"/>
      <c r="S213" s="230"/>
    </row>
    <row r="214" spans="5:19" x14ac:dyDescent="0.2">
      <c r="E214" s="226"/>
      <c r="F214" s="227"/>
      <c r="G214" s="228"/>
      <c r="H214" s="228"/>
      <c r="I214" s="229"/>
      <c r="J214" s="229"/>
      <c r="K214" s="230"/>
      <c r="L214" s="230"/>
      <c r="M214" s="230"/>
      <c r="N214" s="230"/>
      <c r="O214" s="231"/>
      <c r="P214" s="232"/>
      <c r="Q214" s="232"/>
      <c r="R214" s="232"/>
      <c r="S214" s="230"/>
    </row>
    <row r="215" spans="5:19" x14ac:dyDescent="0.2">
      <c r="E215" s="226"/>
      <c r="F215" s="227"/>
      <c r="G215" s="228"/>
      <c r="H215" s="228"/>
      <c r="I215" s="229"/>
      <c r="J215" s="229"/>
      <c r="K215" s="230"/>
      <c r="L215" s="230"/>
      <c r="M215" s="230"/>
      <c r="N215" s="230"/>
      <c r="O215" s="231"/>
      <c r="P215" s="232"/>
      <c r="Q215" s="232"/>
      <c r="R215" s="232"/>
      <c r="S215" s="230"/>
    </row>
    <row r="216" spans="5:19" x14ac:dyDescent="0.2">
      <c r="E216" s="226"/>
      <c r="F216" s="227"/>
      <c r="G216" s="228"/>
      <c r="H216" s="228"/>
      <c r="I216" s="229"/>
      <c r="J216" s="229"/>
      <c r="K216" s="230"/>
      <c r="L216" s="230"/>
      <c r="M216" s="230"/>
      <c r="N216" s="230"/>
      <c r="O216" s="231"/>
      <c r="P216" s="232"/>
      <c r="Q216" s="232"/>
      <c r="R216" s="232"/>
      <c r="S216" s="230"/>
    </row>
    <row r="217" spans="5:19" x14ac:dyDescent="0.2">
      <c r="E217" s="226"/>
      <c r="F217" s="227"/>
      <c r="G217" s="228"/>
      <c r="H217" s="228"/>
      <c r="I217" s="229"/>
      <c r="J217" s="229"/>
      <c r="K217" s="230"/>
      <c r="L217" s="230"/>
      <c r="M217" s="230"/>
      <c r="N217" s="230"/>
      <c r="O217" s="231"/>
      <c r="P217" s="232"/>
      <c r="Q217" s="232"/>
      <c r="R217" s="232"/>
      <c r="S217" s="230"/>
    </row>
    <row r="218" spans="5:19" x14ac:dyDescent="0.2">
      <c r="E218" s="226"/>
      <c r="F218" s="227"/>
      <c r="G218" s="228"/>
      <c r="H218" s="228"/>
      <c r="I218" s="229"/>
      <c r="J218" s="229"/>
      <c r="K218" s="230"/>
      <c r="L218" s="230"/>
      <c r="M218" s="230"/>
      <c r="N218" s="230"/>
      <c r="O218" s="231"/>
      <c r="P218" s="232"/>
      <c r="Q218" s="232"/>
      <c r="R218" s="232"/>
      <c r="S218" s="230"/>
    </row>
    <row r="219" spans="5:19" x14ac:dyDescent="0.2">
      <c r="E219" s="226"/>
      <c r="F219" s="227"/>
      <c r="G219" s="228"/>
      <c r="H219" s="228"/>
      <c r="I219" s="229"/>
      <c r="J219" s="229"/>
      <c r="K219" s="230"/>
      <c r="L219" s="230"/>
      <c r="M219" s="230"/>
      <c r="N219" s="230"/>
      <c r="O219" s="231"/>
      <c r="P219" s="232"/>
      <c r="Q219" s="232"/>
      <c r="R219" s="232"/>
      <c r="S219" s="230"/>
    </row>
    <row r="220" spans="5:19" x14ac:dyDescent="0.2">
      <c r="E220" s="226"/>
      <c r="F220" s="227"/>
      <c r="G220" s="228"/>
      <c r="H220" s="228"/>
      <c r="I220" s="229"/>
      <c r="J220" s="229"/>
      <c r="K220" s="230"/>
      <c r="L220" s="230"/>
      <c r="M220" s="230"/>
      <c r="N220" s="230"/>
      <c r="O220" s="231"/>
      <c r="P220" s="232"/>
      <c r="Q220" s="232"/>
      <c r="R220" s="232"/>
      <c r="S220" s="230"/>
    </row>
    <row r="221" spans="5:19" x14ac:dyDescent="0.2">
      <c r="E221" s="226"/>
      <c r="F221" s="227"/>
      <c r="G221" s="228"/>
      <c r="H221" s="228"/>
      <c r="I221" s="229"/>
      <c r="J221" s="229"/>
      <c r="K221" s="230"/>
      <c r="L221" s="230"/>
      <c r="M221" s="230"/>
      <c r="N221" s="230"/>
      <c r="O221" s="231"/>
      <c r="P221" s="232"/>
      <c r="Q221" s="232"/>
      <c r="R221" s="232"/>
      <c r="S221" s="230"/>
    </row>
    <row r="222" spans="5:19" x14ac:dyDescent="0.2">
      <c r="E222" s="226"/>
      <c r="F222" s="227"/>
      <c r="G222" s="228"/>
      <c r="H222" s="228"/>
      <c r="I222" s="229"/>
      <c r="J222" s="229"/>
      <c r="K222" s="230"/>
      <c r="L222" s="230"/>
      <c r="M222" s="230"/>
      <c r="N222" s="230"/>
      <c r="O222" s="231"/>
      <c r="P222" s="232"/>
      <c r="Q222" s="232"/>
      <c r="R222" s="232"/>
      <c r="S222" s="230"/>
    </row>
    <row r="223" spans="5:19" x14ac:dyDescent="0.2">
      <c r="E223" s="226"/>
      <c r="F223" s="227"/>
      <c r="G223" s="228"/>
      <c r="H223" s="228"/>
      <c r="I223" s="229"/>
      <c r="J223" s="229"/>
      <c r="K223" s="230"/>
      <c r="L223" s="230"/>
      <c r="M223" s="230"/>
      <c r="N223" s="230"/>
      <c r="O223" s="231"/>
      <c r="P223" s="232"/>
      <c r="Q223" s="232"/>
      <c r="R223" s="232"/>
      <c r="S223" s="230"/>
    </row>
    <row r="224" spans="5:19" x14ac:dyDescent="0.2">
      <c r="E224" s="226"/>
      <c r="F224" s="227"/>
      <c r="G224" s="228"/>
      <c r="H224" s="228"/>
      <c r="I224" s="229"/>
      <c r="J224" s="229"/>
      <c r="K224" s="230"/>
      <c r="L224" s="230"/>
      <c r="M224" s="230"/>
      <c r="N224" s="230"/>
      <c r="O224" s="231"/>
      <c r="P224" s="232"/>
      <c r="Q224" s="232"/>
      <c r="R224" s="232"/>
      <c r="S224" s="230"/>
    </row>
    <row r="225" spans="5:19" x14ac:dyDescent="0.2">
      <c r="E225" s="226"/>
      <c r="F225" s="227"/>
      <c r="G225" s="228"/>
      <c r="H225" s="228"/>
      <c r="I225" s="229"/>
      <c r="J225" s="229"/>
      <c r="K225" s="230"/>
      <c r="L225" s="230"/>
      <c r="M225" s="230"/>
      <c r="N225" s="230"/>
      <c r="O225" s="231"/>
      <c r="P225" s="232"/>
      <c r="Q225" s="232"/>
      <c r="R225" s="232"/>
      <c r="S225" s="230"/>
    </row>
    <row r="226" spans="5:19" x14ac:dyDescent="0.2">
      <c r="E226" s="226"/>
      <c r="F226" s="227"/>
      <c r="G226" s="228"/>
      <c r="H226" s="228"/>
      <c r="I226" s="229"/>
      <c r="J226" s="229"/>
      <c r="K226" s="230"/>
      <c r="L226" s="230"/>
      <c r="M226" s="230"/>
      <c r="N226" s="230"/>
      <c r="O226" s="231"/>
      <c r="P226" s="232"/>
      <c r="Q226" s="232"/>
      <c r="R226" s="232"/>
      <c r="S226" s="230"/>
    </row>
    <row r="227" spans="5:19" x14ac:dyDescent="0.2">
      <c r="E227" s="226"/>
      <c r="F227" s="227"/>
      <c r="G227" s="228"/>
      <c r="H227" s="228"/>
      <c r="I227" s="229"/>
      <c r="J227" s="229"/>
      <c r="K227" s="230"/>
      <c r="L227" s="230"/>
      <c r="M227" s="230"/>
      <c r="N227" s="230"/>
      <c r="O227" s="231"/>
      <c r="P227" s="232"/>
      <c r="Q227" s="232"/>
      <c r="R227" s="232"/>
      <c r="S227" s="230"/>
    </row>
    <row r="228" spans="5:19" x14ac:dyDescent="0.2">
      <c r="E228" s="226"/>
      <c r="F228" s="227"/>
      <c r="G228" s="228"/>
      <c r="H228" s="228"/>
      <c r="I228" s="229"/>
      <c r="J228" s="229"/>
      <c r="K228" s="230"/>
      <c r="L228" s="230"/>
      <c r="M228" s="230"/>
      <c r="N228" s="230"/>
      <c r="O228" s="231"/>
      <c r="P228" s="232"/>
      <c r="Q228" s="232"/>
      <c r="R228" s="232"/>
      <c r="S228" s="230"/>
    </row>
    <row r="229" spans="5:19" x14ac:dyDescent="0.2">
      <c r="E229" s="226"/>
      <c r="F229" s="227"/>
      <c r="G229" s="228"/>
      <c r="H229" s="228"/>
      <c r="I229" s="229"/>
      <c r="J229" s="229"/>
      <c r="K229" s="230"/>
      <c r="L229" s="230"/>
      <c r="M229" s="230"/>
      <c r="N229" s="230"/>
      <c r="O229" s="231"/>
      <c r="P229" s="232"/>
      <c r="Q229" s="232"/>
      <c r="R229" s="232"/>
      <c r="S229" s="230"/>
    </row>
    <row r="230" spans="5:19" x14ac:dyDescent="0.2">
      <c r="E230" s="226"/>
      <c r="F230" s="227"/>
      <c r="G230" s="228"/>
      <c r="H230" s="228"/>
      <c r="I230" s="229"/>
      <c r="J230" s="229"/>
      <c r="K230" s="230"/>
      <c r="L230" s="230"/>
      <c r="M230" s="230"/>
      <c r="N230" s="230"/>
      <c r="O230" s="231"/>
      <c r="P230" s="232"/>
      <c r="Q230" s="232"/>
      <c r="R230" s="232"/>
      <c r="S230" s="230"/>
    </row>
    <row r="231" spans="5:19" x14ac:dyDescent="0.2">
      <c r="E231" s="226"/>
      <c r="F231" s="227"/>
      <c r="G231" s="228"/>
      <c r="H231" s="228"/>
      <c r="I231" s="229"/>
      <c r="J231" s="229"/>
      <c r="K231" s="230"/>
      <c r="L231" s="230"/>
      <c r="M231" s="230"/>
      <c r="N231" s="230"/>
      <c r="O231" s="231"/>
      <c r="P231" s="232"/>
      <c r="Q231" s="232"/>
      <c r="R231" s="232"/>
      <c r="S231" s="230"/>
    </row>
    <row r="232" spans="5:19" x14ac:dyDescent="0.2">
      <c r="E232" s="226"/>
      <c r="F232" s="227"/>
      <c r="G232" s="228"/>
      <c r="H232" s="228"/>
      <c r="I232" s="229"/>
      <c r="J232" s="229"/>
      <c r="K232" s="230"/>
      <c r="L232" s="230"/>
      <c r="M232" s="230"/>
      <c r="N232" s="230"/>
      <c r="O232" s="231"/>
      <c r="P232" s="232"/>
      <c r="Q232" s="232"/>
      <c r="R232" s="232"/>
      <c r="S232" s="230"/>
    </row>
    <row r="233" spans="5:19" x14ac:dyDescent="0.2">
      <c r="E233" s="226"/>
      <c r="F233" s="227"/>
      <c r="G233" s="228"/>
      <c r="H233" s="228"/>
      <c r="I233" s="229"/>
      <c r="J233" s="229"/>
      <c r="K233" s="230"/>
      <c r="L233" s="230"/>
      <c r="M233" s="230"/>
      <c r="N233" s="230"/>
      <c r="O233" s="231"/>
      <c r="P233" s="232"/>
      <c r="Q233" s="232"/>
      <c r="R233" s="232"/>
      <c r="S233" s="230"/>
    </row>
    <row r="234" spans="5:19" x14ac:dyDescent="0.2">
      <c r="E234" s="226"/>
      <c r="F234" s="227"/>
      <c r="G234" s="228"/>
      <c r="H234" s="228"/>
      <c r="I234" s="229"/>
      <c r="J234" s="229"/>
      <c r="K234" s="230"/>
      <c r="L234" s="230"/>
      <c r="M234" s="230"/>
      <c r="N234" s="230"/>
      <c r="O234" s="231"/>
      <c r="P234" s="232"/>
      <c r="Q234" s="232"/>
      <c r="R234" s="232"/>
      <c r="S234" s="230"/>
    </row>
    <row r="235" spans="5:19" x14ac:dyDescent="0.2">
      <c r="E235" s="226"/>
      <c r="F235" s="227"/>
      <c r="G235" s="228"/>
      <c r="H235" s="228"/>
      <c r="I235" s="229"/>
      <c r="J235" s="229"/>
      <c r="K235" s="230"/>
      <c r="L235" s="230"/>
      <c r="M235" s="230"/>
      <c r="N235" s="230"/>
      <c r="O235" s="231"/>
      <c r="P235" s="232"/>
      <c r="Q235" s="232"/>
      <c r="R235" s="232"/>
      <c r="S235" s="230"/>
    </row>
    <row r="236" spans="5:19" x14ac:dyDescent="0.2">
      <c r="E236" s="226"/>
      <c r="F236" s="227"/>
      <c r="G236" s="228"/>
      <c r="H236" s="228"/>
      <c r="I236" s="229"/>
      <c r="J236" s="229"/>
      <c r="K236" s="230"/>
      <c r="L236" s="230"/>
      <c r="M236" s="230"/>
      <c r="N236" s="230"/>
      <c r="O236" s="231"/>
      <c r="P236" s="232"/>
      <c r="Q236" s="232"/>
      <c r="R236" s="232"/>
      <c r="S236" s="230"/>
    </row>
    <row r="237" spans="5:19" x14ac:dyDescent="0.2">
      <c r="E237" s="226"/>
      <c r="F237" s="227"/>
      <c r="G237" s="228"/>
      <c r="H237" s="228"/>
      <c r="I237" s="229"/>
      <c r="J237" s="229"/>
      <c r="K237" s="230"/>
      <c r="L237" s="230"/>
      <c r="M237" s="230"/>
      <c r="N237" s="230"/>
      <c r="O237" s="231"/>
      <c r="P237" s="232"/>
      <c r="Q237" s="232"/>
      <c r="R237" s="232"/>
      <c r="S237" s="230"/>
    </row>
    <row r="238" spans="5:19" x14ac:dyDescent="0.2">
      <c r="E238" s="226"/>
      <c r="F238" s="227"/>
      <c r="G238" s="228"/>
      <c r="H238" s="228"/>
      <c r="I238" s="229"/>
      <c r="J238" s="229"/>
      <c r="K238" s="230"/>
      <c r="L238" s="230"/>
      <c r="M238" s="230"/>
      <c r="N238" s="230"/>
      <c r="O238" s="231"/>
      <c r="P238" s="232"/>
      <c r="Q238" s="232"/>
      <c r="R238" s="232"/>
      <c r="S238" s="230"/>
    </row>
    <row r="239" spans="5:19" x14ac:dyDescent="0.2">
      <c r="E239" s="226"/>
      <c r="F239" s="227"/>
      <c r="G239" s="228"/>
      <c r="H239" s="228"/>
      <c r="I239" s="229"/>
      <c r="J239" s="229"/>
      <c r="K239" s="230"/>
      <c r="L239" s="230"/>
      <c r="M239" s="230"/>
      <c r="N239" s="230"/>
      <c r="O239" s="231"/>
      <c r="P239" s="232"/>
      <c r="Q239" s="232"/>
      <c r="R239" s="232"/>
      <c r="S239" s="230"/>
    </row>
    <row r="240" spans="5:19" x14ac:dyDescent="0.2">
      <c r="E240" s="226"/>
      <c r="F240" s="227"/>
      <c r="G240" s="228"/>
      <c r="H240" s="228"/>
      <c r="I240" s="229"/>
      <c r="J240" s="229"/>
      <c r="K240" s="230"/>
      <c r="L240" s="230"/>
      <c r="M240" s="230"/>
      <c r="N240" s="230"/>
      <c r="O240" s="231"/>
      <c r="P240" s="232"/>
      <c r="Q240" s="232"/>
      <c r="R240" s="232"/>
      <c r="S240" s="230"/>
    </row>
    <row r="241" spans="5:19" x14ac:dyDescent="0.2">
      <c r="E241" s="226"/>
      <c r="F241" s="227"/>
      <c r="G241" s="228"/>
      <c r="H241" s="228"/>
      <c r="I241" s="229"/>
      <c r="J241" s="229"/>
      <c r="K241" s="230"/>
      <c r="L241" s="230"/>
      <c r="M241" s="230"/>
      <c r="N241" s="230"/>
      <c r="O241" s="231"/>
      <c r="P241" s="232"/>
      <c r="Q241" s="232"/>
      <c r="R241" s="232"/>
      <c r="S241" s="230"/>
    </row>
    <row r="242" spans="5:19" x14ac:dyDescent="0.2">
      <c r="E242" s="226"/>
      <c r="F242" s="227"/>
      <c r="G242" s="228"/>
      <c r="H242" s="228"/>
      <c r="I242" s="229"/>
      <c r="J242" s="229"/>
      <c r="K242" s="230"/>
      <c r="L242" s="230"/>
      <c r="M242" s="230"/>
      <c r="N242" s="230"/>
      <c r="O242" s="231"/>
      <c r="P242" s="232"/>
      <c r="Q242" s="232"/>
      <c r="R242" s="232"/>
      <c r="S242" s="230"/>
    </row>
    <row r="243" spans="5:19" x14ac:dyDescent="0.2">
      <c r="E243" s="226"/>
      <c r="F243" s="227"/>
      <c r="G243" s="228"/>
      <c r="H243" s="228"/>
      <c r="I243" s="229"/>
      <c r="J243" s="229"/>
      <c r="K243" s="230"/>
      <c r="L243" s="230"/>
      <c r="M243" s="230"/>
      <c r="N243" s="230"/>
      <c r="O243" s="231"/>
      <c r="P243" s="232"/>
      <c r="Q243" s="232"/>
      <c r="R243" s="232"/>
      <c r="S243" s="230"/>
    </row>
    <row r="244" spans="5:19" x14ac:dyDescent="0.2">
      <c r="E244" s="226"/>
      <c r="F244" s="227"/>
      <c r="G244" s="228"/>
      <c r="H244" s="228"/>
      <c r="I244" s="229"/>
      <c r="J244" s="229"/>
      <c r="K244" s="230"/>
      <c r="L244" s="230"/>
      <c r="M244" s="230"/>
      <c r="N244" s="230"/>
      <c r="O244" s="231"/>
      <c r="P244" s="232"/>
      <c r="Q244" s="232"/>
      <c r="R244" s="232"/>
      <c r="S244" s="230"/>
    </row>
    <row r="245" spans="5:19" x14ac:dyDescent="0.2">
      <c r="E245" s="226"/>
      <c r="F245" s="227"/>
      <c r="G245" s="228"/>
      <c r="H245" s="228"/>
      <c r="I245" s="229"/>
      <c r="J245" s="229"/>
      <c r="K245" s="230"/>
      <c r="L245" s="230"/>
      <c r="M245" s="230"/>
      <c r="N245" s="230"/>
      <c r="O245" s="231"/>
      <c r="P245" s="232"/>
      <c r="Q245" s="232"/>
      <c r="R245" s="232"/>
      <c r="S245" s="230"/>
    </row>
    <row r="246" spans="5:19" x14ac:dyDescent="0.2">
      <c r="E246" s="226"/>
      <c r="F246" s="227"/>
      <c r="G246" s="228"/>
      <c r="H246" s="228"/>
      <c r="I246" s="229"/>
      <c r="J246" s="229"/>
      <c r="K246" s="230"/>
      <c r="L246" s="230"/>
      <c r="M246" s="230"/>
      <c r="N246" s="230"/>
      <c r="O246" s="231"/>
      <c r="P246" s="232"/>
      <c r="Q246" s="232"/>
      <c r="R246" s="232"/>
      <c r="S246" s="230"/>
    </row>
    <row r="247" spans="5:19" x14ac:dyDescent="0.2">
      <c r="E247" s="226"/>
      <c r="F247" s="227"/>
      <c r="G247" s="228"/>
      <c r="H247" s="228"/>
      <c r="I247" s="229"/>
      <c r="J247" s="229"/>
      <c r="K247" s="230"/>
      <c r="L247" s="230"/>
      <c r="M247" s="230"/>
      <c r="N247" s="230"/>
      <c r="O247" s="231"/>
      <c r="P247" s="232"/>
      <c r="Q247" s="232"/>
      <c r="R247" s="232"/>
      <c r="S247" s="230"/>
    </row>
    <row r="248" spans="5:19" x14ac:dyDescent="0.2">
      <c r="E248" s="226"/>
      <c r="F248" s="227"/>
      <c r="G248" s="228"/>
      <c r="H248" s="228"/>
      <c r="I248" s="229"/>
      <c r="J248" s="229"/>
      <c r="K248" s="230"/>
      <c r="L248" s="230"/>
      <c r="M248" s="230"/>
      <c r="N248" s="230"/>
      <c r="O248" s="231"/>
      <c r="P248" s="232"/>
      <c r="Q248" s="232"/>
      <c r="R248" s="232"/>
      <c r="S248" s="230"/>
    </row>
    <row r="249" spans="5:19" x14ac:dyDescent="0.2">
      <c r="E249" s="226"/>
      <c r="F249" s="227"/>
      <c r="G249" s="228"/>
      <c r="H249" s="228"/>
      <c r="I249" s="229"/>
      <c r="J249" s="229"/>
      <c r="K249" s="230"/>
      <c r="L249" s="230"/>
      <c r="M249" s="230"/>
      <c r="N249" s="230"/>
      <c r="O249" s="231"/>
      <c r="P249" s="232"/>
      <c r="Q249" s="232"/>
      <c r="R249" s="232"/>
      <c r="S249" s="230"/>
    </row>
    <row r="250" spans="5:19" x14ac:dyDescent="0.2">
      <c r="E250" s="226"/>
      <c r="F250" s="227"/>
      <c r="G250" s="228"/>
      <c r="H250" s="228"/>
      <c r="I250" s="229"/>
      <c r="J250" s="229"/>
      <c r="K250" s="230"/>
      <c r="L250" s="230"/>
      <c r="M250" s="230"/>
      <c r="N250" s="230"/>
      <c r="O250" s="231"/>
      <c r="P250" s="232"/>
      <c r="Q250" s="232"/>
      <c r="R250" s="232"/>
      <c r="S250" s="230"/>
    </row>
    <row r="251" spans="5:19" x14ac:dyDescent="0.2">
      <c r="E251" s="226"/>
      <c r="F251" s="227"/>
      <c r="G251" s="228"/>
      <c r="H251" s="228"/>
      <c r="I251" s="229"/>
      <c r="J251" s="229"/>
      <c r="K251" s="230"/>
      <c r="L251" s="230"/>
      <c r="M251" s="230"/>
      <c r="N251" s="230"/>
      <c r="O251" s="231"/>
      <c r="P251" s="232"/>
      <c r="Q251" s="232"/>
      <c r="R251" s="232"/>
      <c r="S251" s="230"/>
    </row>
    <row r="252" spans="5:19" x14ac:dyDescent="0.2">
      <c r="E252" s="226"/>
      <c r="F252" s="227"/>
      <c r="G252" s="228"/>
      <c r="H252" s="228"/>
      <c r="I252" s="229"/>
      <c r="J252" s="229"/>
      <c r="K252" s="230"/>
      <c r="L252" s="230"/>
      <c r="M252" s="230"/>
      <c r="N252" s="230"/>
      <c r="O252" s="231"/>
      <c r="P252" s="232"/>
      <c r="Q252" s="232"/>
      <c r="R252" s="232"/>
      <c r="S252" s="230"/>
    </row>
    <row r="253" spans="5:19" x14ac:dyDescent="0.2">
      <c r="E253" s="226"/>
      <c r="F253" s="227"/>
      <c r="G253" s="228"/>
      <c r="H253" s="228"/>
      <c r="I253" s="229"/>
      <c r="J253" s="229"/>
      <c r="K253" s="230"/>
      <c r="L253" s="230"/>
      <c r="M253" s="230"/>
      <c r="N253" s="230"/>
      <c r="O253" s="231"/>
      <c r="P253" s="232"/>
      <c r="Q253" s="232"/>
      <c r="R253" s="232"/>
      <c r="S253" s="230"/>
    </row>
    <row r="254" spans="5:19" x14ac:dyDescent="0.2">
      <c r="E254" s="226"/>
      <c r="F254" s="227"/>
      <c r="G254" s="228"/>
      <c r="H254" s="228"/>
      <c r="I254" s="229"/>
      <c r="J254" s="229"/>
      <c r="K254" s="230"/>
      <c r="L254" s="230"/>
      <c r="M254" s="230"/>
      <c r="N254" s="230"/>
      <c r="O254" s="231"/>
      <c r="P254" s="232"/>
      <c r="Q254" s="232"/>
      <c r="R254" s="232"/>
      <c r="S254" s="230"/>
    </row>
    <row r="255" spans="5:19" x14ac:dyDescent="0.2">
      <c r="E255" s="226"/>
      <c r="F255" s="227"/>
      <c r="G255" s="228"/>
      <c r="H255" s="228"/>
      <c r="I255" s="229"/>
      <c r="J255" s="229"/>
      <c r="K255" s="230"/>
      <c r="L255" s="230"/>
      <c r="M255" s="230"/>
      <c r="N255" s="230"/>
      <c r="O255" s="231"/>
      <c r="P255" s="232"/>
      <c r="Q255" s="232"/>
      <c r="R255" s="232"/>
      <c r="S255" s="230"/>
    </row>
    <row r="256" spans="5:19" x14ac:dyDescent="0.2">
      <c r="E256" s="226"/>
      <c r="F256" s="227"/>
      <c r="G256" s="228"/>
      <c r="H256" s="228"/>
      <c r="I256" s="229"/>
      <c r="J256" s="229"/>
      <c r="K256" s="230"/>
      <c r="L256" s="230"/>
      <c r="M256" s="230"/>
      <c r="N256" s="230"/>
      <c r="O256" s="231"/>
      <c r="P256" s="232"/>
      <c r="Q256" s="232"/>
      <c r="R256" s="232"/>
      <c r="S256" s="230"/>
    </row>
    <row r="257" spans="5:19" x14ac:dyDescent="0.2">
      <c r="E257" s="226"/>
      <c r="F257" s="227"/>
      <c r="G257" s="228"/>
      <c r="H257" s="228"/>
      <c r="I257" s="229"/>
      <c r="J257" s="229"/>
      <c r="K257" s="230"/>
      <c r="L257" s="230"/>
      <c r="M257" s="230"/>
      <c r="N257" s="230"/>
      <c r="O257" s="231"/>
      <c r="P257" s="232"/>
      <c r="Q257" s="232"/>
      <c r="R257" s="232"/>
      <c r="S257" s="230"/>
    </row>
    <row r="258" spans="5:19" x14ac:dyDescent="0.2">
      <c r="E258" s="226"/>
      <c r="F258" s="227"/>
      <c r="G258" s="228"/>
      <c r="H258" s="228"/>
      <c r="I258" s="229"/>
      <c r="J258" s="229"/>
      <c r="K258" s="230"/>
      <c r="L258" s="230"/>
      <c r="M258" s="230"/>
      <c r="N258" s="230"/>
      <c r="O258" s="231"/>
      <c r="P258" s="232"/>
      <c r="Q258" s="232"/>
      <c r="R258" s="232"/>
      <c r="S258" s="230"/>
    </row>
    <row r="259" spans="5:19" x14ac:dyDescent="0.2">
      <c r="E259" s="226"/>
      <c r="F259" s="227"/>
      <c r="G259" s="228"/>
      <c r="H259" s="228"/>
      <c r="I259" s="229"/>
      <c r="J259" s="229"/>
      <c r="K259" s="230"/>
      <c r="L259" s="230"/>
      <c r="M259" s="230"/>
      <c r="N259" s="230"/>
      <c r="O259" s="231"/>
      <c r="P259" s="232"/>
      <c r="Q259" s="232"/>
      <c r="R259" s="232"/>
      <c r="S259" s="230"/>
    </row>
    <row r="260" spans="5:19" x14ac:dyDescent="0.2">
      <c r="E260" s="226"/>
      <c r="F260" s="227"/>
      <c r="G260" s="228"/>
      <c r="H260" s="228"/>
      <c r="I260" s="229"/>
      <c r="J260" s="229"/>
      <c r="K260" s="230"/>
      <c r="L260" s="230"/>
      <c r="M260" s="230"/>
      <c r="N260" s="230"/>
      <c r="O260" s="231"/>
      <c r="P260" s="232"/>
      <c r="Q260" s="232"/>
      <c r="R260" s="232"/>
      <c r="S260" s="230"/>
    </row>
    <row r="261" spans="5:19" x14ac:dyDescent="0.2">
      <c r="E261" s="226"/>
      <c r="F261" s="227"/>
      <c r="G261" s="228"/>
      <c r="H261" s="228"/>
      <c r="I261" s="229"/>
      <c r="J261" s="229"/>
      <c r="K261" s="230"/>
      <c r="L261" s="230"/>
      <c r="M261" s="230"/>
      <c r="N261" s="230"/>
      <c r="O261" s="231"/>
      <c r="P261" s="232"/>
      <c r="Q261" s="232"/>
      <c r="R261" s="232"/>
      <c r="S261" s="230"/>
    </row>
    <row r="262" spans="5:19" x14ac:dyDescent="0.2">
      <c r="E262" s="226"/>
      <c r="F262" s="227"/>
      <c r="G262" s="228"/>
      <c r="H262" s="228"/>
      <c r="I262" s="229"/>
      <c r="J262" s="229"/>
      <c r="K262" s="230"/>
      <c r="L262" s="230"/>
      <c r="M262" s="230"/>
      <c r="N262" s="230"/>
      <c r="O262" s="231"/>
      <c r="P262" s="232"/>
      <c r="Q262" s="232"/>
      <c r="R262" s="232"/>
      <c r="S262" s="230"/>
    </row>
    <row r="263" spans="5:19" x14ac:dyDescent="0.2">
      <c r="E263" s="226"/>
      <c r="F263" s="227"/>
      <c r="G263" s="228"/>
      <c r="H263" s="228"/>
      <c r="I263" s="229"/>
      <c r="J263" s="229"/>
      <c r="K263" s="230"/>
      <c r="L263" s="230"/>
      <c r="M263" s="230"/>
      <c r="N263" s="230"/>
      <c r="O263" s="231"/>
      <c r="P263" s="232"/>
      <c r="Q263" s="232"/>
      <c r="R263" s="232"/>
      <c r="S263" s="230"/>
    </row>
    <row r="264" spans="5:19" x14ac:dyDescent="0.2">
      <c r="E264" s="226"/>
      <c r="F264" s="227"/>
      <c r="G264" s="228"/>
      <c r="H264" s="228"/>
      <c r="I264" s="229"/>
      <c r="J264" s="229"/>
      <c r="K264" s="230"/>
      <c r="L264" s="230"/>
      <c r="M264" s="230"/>
      <c r="N264" s="230"/>
      <c r="O264" s="231"/>
      <c r="P264" s="232"/>
      <c r="Q264" s="232"/>
      <c r="R264" s="232"/>
      <c r="S264" s="230"/>
    </row>
    <row r="265" spans="5:19" x14ac:dyDescent="0.2">
      <c r="E265" s="226"/>
      <c r="F265" s="227"/>
      <c r="G265" s="228"/>
      <c r="H265" s="228"/>
      <c r="I265" s="229"/>
      <c r="J265" s="229"/>
      <c r="K265" s="230"/>
      <c r="L265" s="230"/>
      <c r="M265" s="230"/>
      <c r="N265" s="230"/>
      <c r="O265" s="231"/>
      <c r="P265" s="232"/>
      <c r="Q265" s="232"/>
      <c r="R265" s="232"/>
      <c r="S265" s="230"/>
    </row>
    <row r="266" spans="5:19" x14ac:dyDescent="0.2">
      <c r="E266" s="226"/>
      <c r="F266" s="227"/>
      <c r="G266" s="228"/>
      <c r="H266" s="228"/>
      <c r="I266" s="229"/>
      <c r="J266" s="229"/>
      <c r="K266" s="230"/>
      <c r="L266" s="230"/>
      <c r="M266" s="230"/>
      <c r="N266" s="230"/>
      <c r="O266" s="231"/>
      <c r="P266" s="232"/>
      <c r="Q266" s="232"/>
      <c r="R266" s="232"/>
      <c r="S266" s="230"/>
    </row>
    <row r="267" spans="5:19" x14ac:dyDescent="0.2">
      <c r="E267" s="226"/>
      <c r="F267" s="227"/>
      <c r="G267" s="228"/>
      <c r="H267" s="228"/>
      <c r="I267" s="229"/>
      <c r="J267" s="229"/>
      <c r="K267" s="230"/>
      <c r="L267" s="230"/>
      <c r="M267" s="230"/>
      <c r="N267" s="230"/>
      <c r="O267" s="231"/>
      <c r="P267" s="232"/>
      <c r="Q267" s="232"/>
      <c r="R267" s="232"/>
      <c r="S267" s="230"/>
    </row>
    <row r="268" spans="5:19" x14ac:dyDescent="0.2">
      <c r="E268" s="226"/>
      <c r="F268" s="227"/>
      <c r="G268" s="228"/>
      <c r="H268" s="228"/>
      <c r="I268" s="229"/>
      <c r="J268" s="229"/>
      <c r="K268" s="230"/>
      <c r="L268" s="230"/>
      <c r="M268" s="230"/>
      <c r="N268" s="230"/>
      <c r="O268" s="231"/>
      <c r="P268" s="232"/>
      <c r="Q268" s="232"/>
      <c r="R268" s="232"/>
      <c r="S268" s="230"/>
    </row>
    <row r="269" spans="5:19" x14ac:dyDescent="0.2">
      <c r="E269" s="226"/>
      <c r="F269" s="227"/>
      <c r="G269" s="228"/>
      <c r="H269" s="228"/>
      <c r="I269" s="229"/>
      <c r="J269" s="229"/>
      <c r="K269" s="230"/>
      <c r="L269" s="230"/>
      <c r="M269" s="230"/>
      <c r="N269" s="230"/>
      <c r="O269" s="231"/>
      <c r="P269" s="232"/>
      <c r="Q269" s="232"/>
      <c r="R269" s="232"/>
      <c r="S269" s="230"/>
    </row>
    <row r="270" spans="5:19" x14ac:dyDescent="0.2">
      <c r="E270" s="226"/>
      <c r="F270" s="227"/>
      <c r="G270" s="228"/>
      <c r="H270" s="228"/>
      <c r="I270" s="229"/>
      <c r="J270" s="229"/>
      <c r="K270" s="230"/>
      <c r="L270" s="230"/>
      <c r="M270" s="230"/>
      <c r="N270" s="230"/>
      <c r="O270" s="231"/>
      <c r="P270" s="232"/>
      <c r="Q270" s="232"/>
      <c r="R270" s="232"/>
      <c r="S270" s="230"/>
    </row>
    <row r="271" spans="5:19" x14ac:dyDescent="0.2">
      <c r="E271" s="226"/>
      <c r="F271" s="227"/>
      <c r="G271" s="228"/>
      <c r="H271" s="228"/>
      <c r="I271" s="229"/>
      <c r="J271" s="229"/>
      <c r="K271" s="230"/>
      <c r="L271" s="230"/>
      <c r="M271" s="230"/>
      <c r="N271" s="230"/>
      <c r="O271" s="231"/>
      <c r="P271" s="232"/>
      <c r="Q271" s="232"/>
      <c r="R271" s="232"/>
      <c r="S271" s="230"/>
    </row>
    <row r="272" spans="5:19" x14ac:dyDescent="0.2">
      <c r="E272" s="226"/>
      <c r="F272" s="227"/>
      <c r="G272" s="228"/>
      <c r="H272" s="228"/>
      <c r="I272" s="229"/>
      <c r="J272" s="229"/>
      <c r="K272" s="230"/>
      <c r="L272" s="230"/>
      <c r="M272" s="230"/>
      <c r="N272" s="230"/>
      <c r="O272" s="231"/>
      <c r="P272" s="232"/>
      <c r="Q272" s="232"/>
      <c r="R272" s="232"/>
      <c r="S272" s="230"/>
    </row>
    <row r="273" spans="5:19" x14ac:dyDescent="0.2">
      <c r="E273" s="226"/>
      <c r="F273" s="227"/>
      <c r="G273" s="228"/>
      <c r="H273" s="228"/>
      <c r="I273" s="229"/>
      <c r="J273" s="229"/>
      <c r="K273" s="230"/>
      <c r="L273" s="230"/>
      <c r="M273" s="230"/>
      <c r="N273" s="230"/>
      <c r="O273" s="231"/>
      <c r="P273" s="232"/>
      <c r="Q273" s="232"/>
      <c r="R273" s="232"/>
      <c r="S273" s="230"/>
    </row>
    <row r="274" spans="5:19" x14ac:dyDescent="0.2">
      <c r="E274" s="226"/>
      <c r="F274" s="227"/>
      <c r="G274" s="228"/>
      <c r="H274" s="228"/>
      <c r="I274" s="229"/>
      <c r="J274" s="229"/>
      <c r="K274" s="230"/>
      <c r="L274" s="230"/>
      <c r="M274" s="230"/>
      <c r="N274" s="230"/>
      <c r="O274" s="231"/>
      <c r="P274" s="232"/>
      <c r="Q274" s="232"/>
      <c r="R274" s="232"/>
      <c r="S274" s="230"/>
    </row>
    <row r="275" spans="5:19" x14ac:dyDescent="0.2">
      <c r="E275" s="226"/>
      <c r="F275" s="227"/>
      <c r="G275" s="228"/>
      <c r="H275" s="228"/>
      <c r="I275" s="229"/>
      <c r="J275" s="229"/>
      <c r="K275" s="230"/>
      <c r="L275" s="230"/>
      <c r="M275" s="230"/>
      <c r="N275" s="230"/>
      <c r="O275" s="231"/>
      <c r="P275" s="232"/>
      <c r="Q275" s="232"/>
      <c r="R275" s="232"/>
      <c r="S275" s="230"/>
    </row>
    <row r="276" spans="5:19" x14ac:dyDescent="0.2">
      <c r="E276" s="226"/>
      <c r="F276" s="227"/>
      <c r="G276" s="228"/>
      <c r="H276" s="228"/>
      <c r="I276" s="229"/>
      <c r="J276" s="229"/>
      <c r="K276" s="230"/>
      <c r="L276" s="230"/>
      <c r="M276" s="230"/>
      <c r="N276" s="230"/>
      <c r="O276" s="231"/>
      <c r="P276" s="232"/>
      <c r="Q276" s="232"/>
      <c r="R276" s="232"/>
      <c r="S276" s="230"/>
    </row>
    <row r="277" spans="5:19" x14ac:dyDescent="0.2">
      <c r="E277" s="226"/>
      <c r="F277" s="227"/>
      <c r="G277" s="228"/>
      <c r="H277" s="228"/>
      <c r="I277" s="229"/>
      <c r="J277" s="229"/>
      <c r="K277" s="230"/>
      <c r="L277" s="230"/>
      <c r="M277" s="230"/>
      <c r="N277" s="230"/>
      <c r="O277" s="231"/>
      <c r="P277" s="232"/>
      <c r="Q277" s="232"/>
      <c r="R277" s="232"/>
      <c r="S277" s="230"/>
    </row>
    <row r="278" spans="5:19" x14ac:dyDescent="0.2">
      <c r="E278" s="226"/>
      <c r="F278" s="227"/>
      <c r="G278" s="228"/>
      <c r="H278" s="228"/>
      <c r="I278" s="229"/>
      <c r="J278" s="229"/>
      <c r="K278" s="230"/>
      <c r="L278" s="230"/>
      <c r="M278" s="230"/>
      <c r="N278" s="230"/>
      <c r="O278" s="231"/>
      <c r="P278" s="232"/>
      <c r="Q278" s="232"/>
      <c r="R278" s="232"/>
      <c r="S278" s="230"/>
    </row>
    <row r="279" spans="5:19" x14ac:dyDescent="0.2">
      <c r="E279" s="226"/>
      <c r="F279" s="227"/>
      <c r="G279" s="228"/>
      <c r="H279" s="228"/>
      <c r="I279" s="229"/>
      <c r="J279" s="229"/>
      <c r="K279" s="230"/>
      <c r="L279" s="230"/>
      <c r="M279" s="230"/>
      <c r="N279" s="230"/>
      <c r="O279" s="231"/>
      <c r="P279" s="232"/>
      <c r="Q279" s="232"/>
      <c r="R279" s="232"/>
      <c r="S279" s="230"/>
    </row>
    <row r="280" spans="5:19" x14ac:dyDescent="0.2">
      <c r="E280" s="226"/>
      <c r="F280" s="227"/>
      <c r="G280" s="228"/>
      <c r="H280" s="228"/>
      <c r="I280" s="229"/>
      <c r="J280" s="229"/>
      <c r="K280" s="230"/>
      <c r="L280" s="230"/>
      <c r="M280" s="230"/>
      <c r="N280" s="230"/>
      <c r="O280" s="231"/>
      <c r="P280" s="232"/>
      <c r="Q280" s="232"/>
      <c r="R280" s="232"/>
      <c r="S280" s="230"/>
    </row>
    <row r="281" spans="5:19" x14ac:dyDescent="0.2">
      <c r="E281" s="226"/>
      <c r="F281" s="227"/>
      <c r="G281" s="228"/>
      <c r="H281" s="228"/>
      <c r="I281" s="229"/>
      <c r="J281" s="229"/>
      <c r="K281" s="230"/>
      <c r="L281" s="230"/>
      <c r="M281" s="230"/>
      <c r="N281" s="230"/>
      <c r="O281" s="231"/>
      <c r="P281" s="232"/>
      <c r="Q281" s="232"/>
      <c r="R281" s="232"/>
      <c r="S281" s="230"/>
    </row>
    <row r="282" spans="5:19" x14ac:dyDescent="0.2">
      <c r="E282" s="226"/>
      <c r="F282" s="227"/>
      <c r="G282" s="228"/>
      <c r="H282" s="228"/>
      <c r="I282" s="229"/>
      <c r="J282" s="229"/>
      <c r="K282" s="230"/>
      <c r="L282" s="230"/>
      <c r="M282" s="230"/>
      <c r="N282" s="230"/>
      <c r="O282" s="231"/>
      <c r="P282" s="232"/>
      <c r="Q282" s="232"/>
      <c r="R282" s="232"/>
      <c r="S282" s="230"/>
    </row>
    <row r="283" spans="5:19" x14ac:dyDescent="0.2">
      <c r="E283" s="226"/>
      <c r="F283" s="227"/>
      <c r="G283" s="228"/>
      <c r="H283" s="228"/>
      <c r="I283" s="229"/>
      <c r="J283" s="229"/>
      <c r="K283" s="230"/>
      <c r="L283" s="230"/>
      <c r="M283" s="230"/>
      <c r="N283" s="230"/>
      <c r="O283" s="231"/>
      <c r="P283" s="232"/>
      <c r="Q283" s="232"/>
      <c r="R283" s="232"/>
      <c r="S283" s="230"/>
    </row>
    <row r="284" spans="5:19" x14ac:dyDescent="0.2">
      <c r="E284" s="226"/>
      <c r="F284" s="227"/>
      <c r="G284" s="228"/>
      <c r="H284" s="228"/>
      <c r="I284" s="229"/>
      <c r="J284" s="229"/>
      <c r="K284" s="230"/>
      <c r="L284" s="230"/>
      <c r="M284" s="230"/>
      <c r="N284" s="230"/>
      <c r="O284" s="231"/>
      <c r="P284" s="232"/>
      <c r="Q284" s="232"/>
      <c r="R284" s="232"/>
      <c r="S284" s="230"/>
    </row>
    <row r="285" spans="5:19" x14ac:dyDescent="0.2">
      <c r="E285" s="226"/>
      <c r="F285" s="227"/>
      <c r="G285" s="228"/>
      <c r="H285" s="228"/>
      <c r="I285" s="229"/>
      <c r="J285" s="229"/>
      <c r="K285" s="230"/>
      <c r="L285" s="230"/>
      <c r="M285" s="230"/>
      <c r="N285" s="230"/>
      <c r="O285" s="231"/>
      <c r="P285" s="232"/>
      <c r="Q285" s="232"/>
      <c r="R285" s="232"/>
      <c r="S285" s="230"/>
    </row>
    <row r="286" spans="5:19" x14ac:dyDescent="0.2">
      <c r="E286" s="226"/>
      <c r="F286" s="227"/>
      <c r="G286" s="228"/>
      <c r="H286" s="228"/>
      <c r="I286" s="229"/>
      <c r="J286" s="229"/>
      <c r="K286" s="230"/>
      <c r="L286" s="230"/>
      <c r="M286" s="230"/>
      <c r="N286" s="230"/>
      <c r="O286" s="231"/>
      <c r="P286" s="232"/>
      <c r="Q286" s="232"/>
      <c r="R286" s="232"/>
      <c r="S286" s="230"/>
    </row>
    <row r="287" spans="5:19" x14ac:dyDescent="0.2">
      <c r="E287" s="226"/>
      <c r="F287" s="227"/>
      <c r="G287" s="228"/>
      <c r="H287" s="228"/>
      <c r="I287" s="229"/>
      <c r="J287" s="229"/>
      <c r="K287" s="230"/>
      <c r="L287" s="230"/>
      <c r="M287" s="230"/>
      <c r="N287" s="230"/>
      <c r="O287" s="231"/>
      <c r="P287" s="232"/>
      <c r="Q287" s="232"/>
      <c r="R287" s="232"/>
      <c r="S287" s="230"/>
    </row>
    <row r="288" spans="5:19" x14ac:dyDescent="0.2">
      <c r="E288" s="226"/>
      <c r="F288" s="227"/>
      <c r="G288" s="228"/>
      <c r="H288" s="228"/>
      <c r="I288" s="229"/>
      <c r="J288" s="229"/>
      <c r="K288" s="230"/>
      <c r="L288" s="230"/>
      <c r="M288" s="230"/>
      <c r="N288" s="230"/>
      <c r="O288" s="231"/>
      <c r="P288" s="232"/>
      <c r="Q288" s="232"/>
      <c r="R288" s="232"/>
      <c r="S288" s="230"/>
    </row>
    <row r="289" spans="5:19" x14ac:dyDescent="0.2">
      <c r="E289" s="226"/>
      <c r="F289" s="227"/>
      <c r="G289" s="228"/>
      <c r="H289" s="228"/>
      <c r="I289" s="229"/>
      <c r="J289" s="229"/>
      <c r="K289" s="230"/>
      <c r="L289" s="230"/>
      <c r="M289" s="230"/>
      <c r="N289" s="230"/>
      <c r="O289" s="231"/>
      <c r="P289" s="232"/>
      <c r="Q289" s="232"/>
      <c r="R289" s="232"/>
      <c r="S289" s="230"/>
    </row>
    <row r="290" spans="5:19" x14ac:dyDescent="0.2">
      <c r="E290" s="226"/>
      <c r="F290" s="227"/>
      <c r="G290" s="228"/>
      <c r="H290" s="228"/>
      <c r="I290" s="229"/>
      <c r="J290" s="229"/>
      <c r="K290" s="230"/>
      <c r="L290" s="230"/>
      <c r="M290" s="230"/>
      <c r="N290" s="230"/>
      <c r="O290" s="231"/>
      <c r="P290" s="232"/>
      <c r="Q290" s="232"/>
      <c r="R290" s="232"/>
      <c r="S290" s="230"/>
    </row>
    <row r="291" spans="5:19" x14ac:dyDescent="0.2">
      <c r="E291" s="226"/>
      <c r="F291" s="227"/>
      <c r="G291" s="228"/>
      <c r="H291" s="228"/>
      <c r="I291" s="229"/>
      <c r="J291" s="229"/>
      <c r="K291" s="230"/>
      <c r="L291" s="230"/>
      <c r="M291" s="230"/>
      <c r="N291" s="230"/>
      <c r="O291" s="231"/>
      <c r="P291" s="232"/>
      <c r="Q291" s="232"/>
      <c r="R291" s="232"/>
      <c r="S291" s="230"/>
    </row>
    <row r="292" spans="5:19" x14ac:dyDescent="0.2">
      <c r="E292" s="226"/>
      <c r="F292" s="227"/>
      <c r="G292" s="228"/>
      <c r="H292" s="228"/>
      <c r="I292" s="229"/>
      <c r="J292" s="229"/>
      <c r="K292" s="230"/>
      <c r="L292" s="230"/>
      <c r="M292" s="230"/>
      <c r="N292" s="230"/>
      <c r="O292" s="231"/>
      <c r="P292" s="232"/>
      <c r="Q292" s="232"/>
      <c r="R292" s="232"/>
      <c r="S292" s="230"/>
    </row>
    <row r="293" spans="5:19" x14ac:dyDescent="0.2">
      <c r="E293" s="226"/>
      <c r="F293" s="227"/>
      <c r="G293" s="228"/>
      <c r="H293" s="228"/>
      <c r="I293" s="229"/>
      <c r="J293" s="229"/>
      <c r="K293" s="230"/>
      <c r="L293" s="230"/>
      <c r="M293" s="230"/>
      <c r="N293" s="230"/>
      <c r="O293" s="231"/>
      <c r="P293" s="232"/>
      <c r="Q293" s="232"/>
      <c r="R293" s="232"/>
      <c r="S293" s="230"/>
    </row>
    <row r="294" spans="5:19" x14ac:dyDescent="0.2">
      <c r="E294" s="226"/>
      <c r="F294" s="232"/>
      <c r="G294" s="228"/>
      <c r="H294" s="228"/>
      <c r="I294" s="229"/>
      <c r="J294" s="229"/>
      <c r="K294" s="230"/>
      <c r="L294" s="230"/>
      <c r="M294" s="230"/>
      <c r="N294" s="230"/>
      <c r="O294" s="231"/>
      <c r="P294" s="232"/>
      <c r="Q294" s="232"/>
      <c r="R294" s="232"/>
      <c r="S294" s="230"/>
    </row>
    <row r="295" spans="5:19" x14ac:dyDescent="0.2">
      <c r="E295" s="226"/>
      <c r="F295" s="232"/>
      <c r="G295" s="228"/>
      <c r="H295" s="228"/>
      <c r="I295" s="229"/>
      <c r="J295" s="229"/>
      <c r="K295" s="230"/>
      <c r="L295" s="230"/>
      <c r="M295" s="230"/>
      <c r="N295" s="230"/>
      <c r="O295" s="231"/>
      <c r="P295" s="232"/>
      <c r="Q295" s="232"/>
      <c r="R295" s="232"/>
      <c r="S295" s="230"/>
    </row>
    <row r="296" spans="5:19" x14ac:dyDescent="0.2">
      <c r="E296" s="226"/>
      <c r="F296" s="232"/>
      <c r="G296" s="228"/>
      <c r="H296" s="228"/>
      <c r="I296" s="229"/>
      <c r="J296" s="229"/>
      <c r="K296" s="230"/>
      <c r="L296" s="230"/>
      <c r="M296" s="230"/>
      <c r="N296" s="230"/>
      <c r="O296" s="231"/>
      <c r="P296" s="232"/>
      <c r="Q296" s="232"/>
      <c r="R296" s="232"/>
      <c r="S296" s="230"/>
    </row>
    <row r="297" spans="5:19" x14ac:dyDescent="0.2">
      <c r="E297" s="226"/>
      <c r="F297" s="232"/>
      <c r="G297" s="228"/>
      <c r="H297" s="228"/>
      <c r="I297" s="229"/>
      <c r="J297" s="229"/>
      <c r="K297" s="230"/>
      <c r="L297" s="230"/>
      <c r="M297" s="230"/>
      <c r="N297" s="230"/>
      <c r="O297" s="231"/>
      <c r="P297" s="232"/>
      <c r="Q297" s="232"/>
      <c r="R297" s="232"/>
      <c r="S297" s="230"/>
    </row>
    <row r="298" spans="5:19" x14ac:dyDescent="0.2">
      <c r="E298" s="226"/>
      <c r="F298" s="232"/>
      <c r="G298" s="228"/>
      <c r="H298" s="228"/>
      <c r="I298" s="229"/>
      <c r="J298" s="229"/>
      <c r="K298" s="230"/>
      <c r="L298" s="230"/>
      <c r="M298" s="230"/>
      <c r="N298" s="230"/>
      <c r="O298" s="231"/>
      <c r="P298" s="232"/>
      <c r="Q298" s="232"/>
      <c r="R298" s="232"/>
      <c r="S298" s="230"/>
    </row>
    <row r="299" spans="5:19" x14ac:dyDescent="0.2">
      <c r="E299" s="226"/>
      <c r="F299" s="232"/>
      <c r="G299" s="228"/>
      <c r="H299" s="228"/>
      <c r="I299" s="229"/>
      <c r="J299" s="229"/>
      <c r="K299" s="230"/>
      <c r="L299" s="230"/>
      <c r="M299" s="230"/>
      <c r="N299" s="230"/>
      <c r="O299" s="231"/>
      <c r="P299" s="232"/>
      <c r="Q299" s="232"/>
      <c r="R299" s="232"/>
      <c r="S299" s="230"/>
    </row>
    <row r="300" spans="5:19" x14ac:dyDescent="0.2">
      <c r="E300" s="226"/>
      <c r="F300" s="232"/>
      <c r="G300" s="228"/>
      <c r="H300" s="228"/>
      <c r="I300" s="229"/>
      <c r="J300" s="229"/>
      <c r="K300" s="230"/>
      <c r="L300" s="230"/>
      <c r="M300" s="230"/>
      <c r="N300" s="230"/>
      <c r="O300" s="231"/>
      <c r="P300" s="232"/>
      <c r="Q300" s="232"/>
      <c r="R300" s="232"/>
      <c r="S300" s="230"/>
    </row>
    <row r="301" spans="5:19" x14ac:dyDescent="0.2">
      <c r="E301" s="226"/>
      <c r="F301" s="232"/>
      <c r="G301" s="228"/>
      <c r="H301" s="228"/>
      <c r="I301" s="229"/>
      <c r="J301" s="229"/>
      <c r="K301" s="230"/>
      <c r="L301" s="230"/>
      <c r="M301" s="230"/>
      <c r="N301" s="230"/>
      <c r="O301" s="231"/>
      <c r="P301" s="232"/>
      <c r="Q301" s="232"/>
      <c r="R301" s="232"/>
      <c r="S301" s="230"/>
    </row>
    <row r="302" spans="5:19" x14ac:dyDescent="0.2">
      <c r="E302" s="226"/>
      <c r="F302" s="232"/>
      <c r="G302" s="228"/>
      <c r="H302" s="228"/>
      <c r="I302" s="229"/>
      <c r="J302" s="229"/>
      <c r="K302" s="230"/>
      <c r="L302" s="230"/>
      <c r="M302" s="230"/>
      <c r="N302" s="230"/>
      <c r="O302" s="231"/>
      <c r="P302" s="232"/>
      <c r="Q302" s="232"/>
      <c r="R302" s="232"/>
      <c r="S302" s="230"/>
    </row>
    <row r="303" spans="5:19" x14ac:dyDescent="0.2">
      <c r="E303" s="226"/>
      <c r="F303" s="232"/>
      <c r="G303" s="228"/>
      <c r="H303" s="228"/>
      <c r="I303" s="229"/>
      <c r="J303" s="229"/>
      <c r="K303" s="230"/>
      <c r="L303" s="230"/>
      <c r="M303" s="230"/>
      <c r="N303" s="230"/>
      <c r="O303" s="231"/>
      <c r="P303" s="232"/>
      <c r="Q303" s="232"/>
      <c r="R303" s="232"/>
      <c r="S303" s="230"/>
    </row>
    <row r="304" spans="5:19" x14ac:dyDescent="0.2">
      <c r="E304" s="226"/>
      <c r="F304" s="232"/>
      <c r="G304" s="228"/>
      <c r="H304" s="228"/>
      <c r="I304" s="229"/>
      <c r="J304" s="229"/>
      <c r="K304" s="230"/>
      <c r="L304" s="230"/>
      <c r="M304" s="230"/>
      <c r="N304" s="230"/>
      <c r="O304" s="231"/>
      <c r="P304" s="232"/>
      <c r="Q304" s="232"/>
      <c r="R304" s="232"/>
      <c r="S304" s="230"/>
    </row>
    <row r="305" spans="5:19" x14ac:dyDescent="0.2">
      <c r="E305" s="226"/>
      <c r="F305" s="232"/>
      <c r="G305" s="228"/>
      <c r="H305" s="228"/>
      <c r="I305" s="229"/>
      <c r="J305" s="229"/>
      <c r="K305" s="230"/>
      <c r="L305" s="230"/>
      <c r="M305" s="230"/>
      <c r="N305" s="230"/>
      <c r="O305" s="231"/>
      <c r="P305" s="232"/>
      <c r="Q305" s="232"/>
      <c r="R305" s="232"/>
      <c r="S305" s="230"/>
    </row>
    <row r="306" spans="5:19" x14ac:dyDescent="0.2">
      <c r="E306" s="226"/>
      <c r="F306" s="232"/>
      <c r="G306" s="228"/>
      <c r="H306" s="228"/>
      <c r="I306" s="229"/>
      <c r="J306" s="229"/>
      <c r="K306" s="230"/>
      <c r="L306" s="230"/>
      <c r="M306" s="230"/>
      <c r="N306" s="230"/>
      <c r="O306" s="231"/>
      <c r="P306" s="232"/>
      <c r="Q306" s="232"/>
      <c r="R306" s="232"/>
      <c r="S306" s="230"/>
    </row>
    <row r="307" spans="5:19" x14ac:dyDescent="0.2">
      <c r="E307" s="226"/>
      <c r="F307" s="232"/>
      <c r="G307" s="228"/>
      <c r="H307" s="228"/>
      <c r="I307" s="229"/>
      <c r="J307" s="229"/>
      <c r="K307" s="230"/>
      <c r="L307" s="230"/>
      <c r="M307" s="230"/>
      <c r="N307" s="230"/>
      <c r="O307" s="231"/>
      <c r="P307" s="232"/>
      <c r="Q307" s="232"/>
      <c r="R307" s="232"/>
      <c r="S307" s="230"/>
    </row>
    <row r="308" spans="5:19" x14ac:dyDescent="0.2">
      <c r="E308" s="226"/>
      <c r="F308" s="232"/>
      <c r="G308" s="228"/>
      <c r="H308" s="228"/>
      <c r="I308" s="229"/>
      <c r="J308" s="229"/>
      <c r="K308" s="230"/>
      <c r="L308" s="230"/>
      <c r="M308" s="230"/>
      <c r="N308" s="230"/>
      <c r="O308" s="231"/>
      <c r="P308" s="232"/>
      <c r="Q308" s="232"/>
      <c r="R308" s="232"/>
      <c r="S308" s="230"/>
    </row>
    <row r="309" spans="5:19" x14ac:dyDescent="0.2">
      <c r="E309" s="226"/>
      <c r="F309" s="232"/>
      <c r="G309" s="228"/>
      <c r="H309" s="228"/>
      <c r="I309" s="229"/>
      <c r="J309" s="229"/>
      <c r="K309" s="230"/>
      <c r="L309" s="230"/>
      <c r="M309" s="230"/>
      <c r="N309" s="230"/>
      <c r="O309" s="231"/>
      <c r="P309" s="232"/>
      <c r="Q309" s="232"/>
      <c r="R309" s="232"/>
      <c r="S309" s="230"/>
    </row>
    <row r="310" spans="5:19" x14ac:dyDescent="0.2">
      <c r="E310" s="226"/>
      <c r="F310" s="232"/>
      <c r="G310" s="228"/>
      <c r="H310" s="228"/>
      <c r="I310" s="229"/>
      <c r="J310" s="229"/>
      <c r="K310" s="230"/>
      <c r="L310" s="230"/>
      <c r="M310" s="230"/>
      <c r="N310" s="230"/>
      <c r="O310" s="231"/>
      <c r="P310" s="232"/>
      <c r="Q310" s="232"/>
      <c r="R310" s="232"/>
      <c r="S310" s="230"/>
    </row>
    <row r="311" spans="5:19" x14ac:dyDescent="0.2">
      <c r="E311" s="226"/>
      <c r="F311" s="232"/>
      <c r="G311" s="228"/>
      <c r="H311" s="228"/>
      <c r="I311" s="229"/>
      <c r="J311" s="229"/>
      <c r="K311" s="230"/>
      <c r="L311" s="230"/>
      <c r="M311" s="230"/>
      <c r="N311" s="230"/>
      <c r="O311" s="231"/>
      <c r="P311" s="232"/>
      <c r="Q311" s="232"/>
      <c r="R311" s="232"/>
      <c r="S311" s="230"/>
    </row>
    <row r="312" spans="5:19" x14ac:dyDescent="0.2">
      <c r="E312" s="226"/>
      <c r="F312" s="232"/>
      <c r="G312" s="228"/>
      <c r="H312" s="228"/>
      <c r="I312" s="229"/>
      <c r="J312" s="229"/>
      <c r="K312" s="230"/>
      <c r="L312" s="230"/>
      <c r="M312" s="230"/>
      <c r="N312" s="230"/>
      <c r="O312" s="231"/>
      <c r="P312" s="232"/>
      <c r="Q312" s="232"/>
      <c r="R312" s="232"/>
      <c r="S312" s="230"/>
    </row>
    <row r="313" spans="5:19" x14ac:dyDescent="0.2">
      <c r="E313" s="226"/>
      <c r="F313" s="232"/>
      <c r="G313" s="228"/>
      <c r="H313" s="228"/>
      <c r="I313" s="229"/>
      <c r="J313" s="229"/>
      <c r="K313" s="230"/>
      <c r="L313" s="230"/>
      <c r="M313" s="230"/>
      <c r="N313" s="230"/>
      <c r="O313" s="231"/>
      <c r="P313" s="232"/>
      <c r="Q313" s="232"/>
      <c r="R313" s="232"/>
      <c r="S313" s="230"/>
    </row>
    <row r="314" spans="5:19" x14ac:dyDescent="0.2">
      <c r="E314" s="226"/>
      <c r="F314" s="232"/>
      <c r="G314" s="228"/>
      <c r="H314" s="228"/>
      <c r="I314" s="229"/>
      <c r="J314" s="229"/>
      <c r="K314" s="230"/>
      <c r="L314" s="230"/>
      <c r="M314" s="230"/>
      <c r="N314" s="230"/>
      <c r="O314" s="231"/>
      <c r="P314" s="232"/>
      <c r="Q314" s="232"/>
      <c r="R314" s="232"/>
      <c r="S314" s="230"/>
    </row>
    <row r="315" spans="5:19" x14ac:dyDescent="0.2">
      <c r="E315" s="226"/>
      <c r="F315" s="232"/>
      <c r="G315" s="228"/>
      <c r="H315" s="228"/>
      <c r="I315" s="229"/>
      <c r="J315" s="229"/>
      <c r="K315" s="230"/>
      <c r="L315" s="230"/>
      <c r="M315" s="230"/>
      <c r="N315" s="230"/>
      <c r="O315" s="231"/>
      <c r="P315" s="232"/>
      <c r="Q315" s="232"/>
      <c r="R315" s="232"/>
      <c r="S315" s="230"/>
    </row>
    <row r="316" spans="5:19" x14ac:dyDescent="0.2">
      <c r="E316" s="226"/>
      <c r="F316" s="232"/>
      <c r="G316" s="228"/>
      <c r="H316" s="228"/>
      <c r="I316" s="229"/>
      <c r="J316" s="229"/>
      <c r="K316" s="230"/>
      <c r="L316" s="230"/>
      <c r="M316" s="230"/>
      <c r="N316" s="230"/>
      <c r="O316" s="231"/>
      <c r="P316" s="232"/>
      <c r="Q316" s="232"/>
      <c r="R316" s="232"/>
      <c r="S316" s="230"/>
    </row>
    <row r="317" spans="5:19" x14ac:dyDescent="0.2">
      <c r="E317" s="226"/>
      <c r="F317" s="232"/>
      <c r="G317" s="228"/>
      <c r="H317" s="228"/>
      <c r="I317" s="229"/>
      <c r="J317" s="229"/>
      <c r="K317" s="230"/>
      <c r="L317" s="230"/>
      <c r="M317" s="230"/>
      <c r="N317" s="230"/>
      <c r="O317" s="231"/>
      <c r="P317" s="232"/>
      <c r="Q317" s="232"/>
      <c r="R317" s="232"/>
      <c r="S317" s="230"/>
    </row>
    <row r="318" spans="5:19" x14ac:dyDescent="0.2">
      <c r="E318" s="226"/>
      <c r="F318" s="232"/>
      <c r="G318" s="228"/>
      <c r="H318" s="228"/>
      <c r="I318" s="229"/>
      <c r="J318" s="229"/>
      <c r="K318" s="230"/>
      <c r="L318" s="230"/>
      <c r="M318" s="230"/>
      <c r="N318" s="230"/>
      <c r="O318" s="231"/>
      <c r="P318" s="232"/>
      <c r="Q318" s="232"/>
      <c r="R318" s="232"/>
      <c r="S318" s="230"/>
    </row>
    <row r="319" spans="5:19" x14ac:dyDescent="0.2">
      <c r="E319" s="226"/>
      <c r="F319" s="232"/>
      <c r="G319" s="228"/>
      <c r="H319" s="228"/>
      <c r="I319" s="229"/>
      <c r="J319" s="229"/>
      <c r="K319" s="230"/>
      <c r="L319" s="230"/>
      <c r="M319" s="230"/>
      <c r="N319" s="230"/>
      <c r="O319" s="231"/>
      <c r="P319" s="232"/>
      <c r="Q319" s="232"/>
      <c r="R319" s="232"/>
      <c r="S319" s="230"/>
    </row>
    <row r="320" spans="5:19" x14ac:dyDescent="0.2">
      <c r="E320" s="226"/>
      <c r="F320" s="232"/>
      <c r="G320" s="228"/>
      <c r="H320" s="228"/>
      <c r="I320" s="229"/>
      <c r="J320" s="229"/>
      <c r="K320" s="230"/>
      <c r="L320" s="230"/>
      <c r="M320" s="230"/>
      <c r="N320" s="230"/>
      <c r="O320" s="231"/>
      <c r="P320" s="232"/>
      <c r="Q320" s="232"/>
      <c r="R320" s="232"/>
      <c r="S320" s="230"/>
    </row>
    <row r="321" spans="5:19" x14ac:dyDescent="0.2">
      <c r="E321" s="226"/>
      <c r="F321" s="232"/>
      <c r="G321" s="228"/>
      <c r="H321" s="228"/>
      <c r="I321" s="229"/>
      <c r="J321" s="229"/>
      <c r="K321" s="230"/>
      <c r="L321" s="230"/>
      <c r="M321" s="230"/>
      <c r="N321" s="230"/>
      <c r="O321" s="231"/>
      <c r="P321" s="232"/>
      <c r="Q321" s="232"/>
      <c r="R321" s="232"/>
      <c r="S321" s="230"/>
    </row>
    <row r="322" spans="5:19" x14ac:dyDescent="0.2">
      <c r="E322" s="226"/>
      <c r="F322" s="232"/>
      <c r="G322" s="228"/>
      <c r="H322" s="228"/>
      <c r="I322" s="229"/>
      <c r="J322" s="229"/>
      <c r="K322" s="230"/>
      <c r="L322" s="230"/>
      <c r="M322" s="230"/>
      <c r="N322" s="230"/>
      <c r="O322" s="231"/>
      <c r="P322" s="232"/>
      <c r="Q322" s="232"/>
      <c r="R322" s="232"/>
      <c r="S322" s="230"/>
    </row>
    <row r="323" spans="5:19" x14ac:dyDescent="0.2">
      <c r="E323" s="226"/>
      <c r="F323" s="232"/>
      <c r="G323" s="228"/>
      <c r="H323" s="228"/>
      <c r="I323" s="229"/>
      <c r="J323" s="229"/>
      <c r="K323" s="230"/>
      <c r="L323" s="230"/>
      <c r="M323" s="230"/>
      <c r="N323" s="230"/>
      <c r="O323" s="231"/>
      <c r="P323" s="232"/>
      <c r="Q323" s="232"/>
      <c r="R323" s="232"/>
      <c r="S323" s="230"/>
    </row>
    <row r="324" spans="5:19" x14ac:dyDescent="0.2">
      <c r="E324" s="226"/>
      <c r="F324" s="232"/>
      <c r="G324" s="228"/>
      <c r="H324" s="228"/>
      <c r="I324" s="229"/>
      <c r="J324" s="229"/>
      <c r="K324" s="230"/>
      <c r="L324" s="230"/>
      <c r="M324" s="230"/>
      <c r="N324" s="230"/>
      <c r="O324" s="231"/>
      <c r="P324" s="232"/>
      <c r="Q324" s="232"/>
      <c r="R324" s="232"/>
      <c r="S324" s="230"/>
    </row>
    <row r="325" spans="5:19" x14ac:dyDescent="0.2">
      <c r="E325" s="226"/>
      <c r="F325" s="232"/>
      <c r="G325" s="228"/>
      <c r="H325" s="228"/>
      <c r="I325" s="229"/>
      <c r="J325" s="229"/>
      <c r="K325" s="230"/>
      <c r="L325" s="230"/>
      <c r="M325" s="230"/>
      <c r="N325" s="230"/>
      <c r="O325" s="231"/>
      <c r="P325" s="232"/>
      <c r="Q325" s="232"/>
      <c r="R325" s="232"/>
      <c r="S325" s="230"/>
    </row>
    <row r="326" spans="5:19" x14ac:dyDescent="0.2">
      <c r="E326" s="226"/>
      <c r="F326" s="232"/>
      <c r="G326" s="228"/>
      <c r="H326" s="228"/>
      <c r="I326" s="229"/>
      <c r="J326" s="229"/>
      <c r="K326" s="230"/>
      <c r="L326" s="230"/>
      <c r="M326" s="230"/>
      <c r="N326" s="230"/>
      <c r="O326" s="231"/>
      <c r="P326" s="232"/>
      <c r="Q326" s="232"/>
      <c r="R326" s="232"/>
      <c r="S326" s="230"/>
    </row>
    <row r="327" spans="5:19" x14ac:dyDescent="0.2">
      <c r="E327" s="226"/>
      <c r="F327" s="232"/>
      <c r="G327" s="228"/>
      <c r="H327" s="228"/>
      <c r="I327" s="229"/>
      <c r="J327" s="229"/>
      <c r="K327" s="230"/>
      <c r="L327" s="230"/>
      <c r="M327" s="230"/>
      <c r="N327" s="230"/>
      <c r="O327" s="231"/>
      <c r="P327" s="232"/>
      <c r="Q327" s="232"/>
      <c r="R327" s="232"/>
      <c r="S327" s="230"/>
    </row>
    <row r="328" spans="5:19" x14ac:dyDescent="0.2">
      <c r="E328" s="226"/>
      <c r="F328" s="232"/>
      <c r="G328" s="228"/>
      <c r="H328" s="228"/>
      <c r="I328" s="229"/>
      <c r="J328" s="229"/>
      <c r="K328" s="230"/>
      <c r="L328" s="230"/>
      <c r="M328" s="230"/>
      <c r="N328" s="230"/>
      <c r="O328" s="231"/>
      <c r="P328" s="232"/>
      <c r="Q328" s="232"/>
      <c r="R328" s="232"/>
      <c r="S328" s="230"/>
    </row>
    <row r="329" spans="5:19" x14ac:dyDescent="0.2">
      <c r="E329" s="226"/>
      <c r="F329" s="232"/>
      <c r="G329" s="228"/>
      <c r="H329" s="228"/>
      <c r="I329" s="229"/>
      <c r="J329" s="229"/>
      <c r="K329" s="230"/>
      <c r="L329" s="230"/>
      <c r="M329" s="230"/>
      <c r="N329" s="230"/>
      <c r="O329" s="231"/>
      <c r="P329" s="232"/>
      <c r="Q329" s="232"/>
      <c r="R329" s="232"/>
      <c r="S329" s="230"/>
    </row>
    <row r="330" spans="5:19" x14ac:dyDescent="0.2">
      <c r="E330" s="226"/>
      <c r="F330" s="232"/>
      <c r="G330" s="228"/>
      <c r="H330" s="228"/>
      <c r="I330" s="229"/>
      <c r="J330" s="229"/>
      <c r="K330" s="230"/>
      <c r="L330" s="230"/>
      <c r="M330" s="230"/>
      <c r="N330" s="230"/>
      <c r="O330" s="231"/>
      <c r="P330" s="232"/>
      <c r="Q330" s="232"/>
      <c r="R330" s="232"/>
      <c r="S330" s="230"/>
    </row>
    <row r="331" spans="5:19" x14ac:dyDescent="0.2">
      <c r="E331" s="226"/>
      <c r="F331" s="232"/>
      <c r="G331" s="228"/>
      <c r="H331" s="228"/>
      <c r="I331" s="229"/>
      <c r="J331" s="229"/>
      <c r="K331" s="230"/>
      <c r="L331" s="230"/>
      <c r="M331" s="230"/>
      <c r="N331" s="230"/>
      <c r="O331" s="231"/>
      <c r="P331" s="232"/>
      <c r="Q331" s="232"/>
      <c r="R331" s="232"/>
      <c r="S331" s="230"/>
    </row>
    <row r="332" spans="5:19" x14ac:dyDescent="0.2">
      <c r="E332" s="226"/>
      <c r="F332" s="232"/>
      <c r="G332" s="228"/>
      <c r="H332" s="228"/>
      <c r="I332" s="229"/>
      <c r="J332" s="229"/>
      <c r="K332" s="230"/>
      <c r="L332" s="230"/>
      <c r="M332" s="230"/>
      <c r="N332" s="230"/>
      <c r="O332" s="231"/>
      <c r="P332" s="232"/>
      <c r="Q332" s="232"/>
      <c r="R332" s="232"/>
      <c r="S332" s="230"/>
    </row>
    <row r="333" spans="5:19" x14ac:dyDescent="0.2">
      <c r="E333" s="226"/>
      <c r="F333" s="232"/>
      <c r="G333" s="228"/>
      <c r="H333" s="228"/>
      <c r="I333" s="229"/>
      <c r="J333" s="229"/>
      <c r="K333" s="230"/>
      <c r="L333" s="230"/>
      <c r="M333" s="230"/>
      <c r="N333" s="230"/>
      <c r="O333" s="231"/>
      <c r="P333" s="232"/>
      <c r="Q333" s="232"/>
      <c r="R333" s="232"/>
      <c r="S333" s="230"/>
    </row>
    <row r="334" spans="5:19" x14ac:dyDescent="0.2">
      <c r="E334" s="226"/>
      <c r="F334" s="232"/>
      <c r="G334" s="228"/>
      <c r="H334" s="228"/>
      <c r="I334" s="229"/>
      <c r="J334" s="229"/>
      <c r="K334" s="230"/>
      <c r="L334" s="230"/>
      <c r="M334" s="230"/>
      <c r="N334" s="230"/>
      <c r="O334" s="231"/>
      <c r="P334" s="232"/>
      <c r="Q334" s="232"/>
      <c r="R334" s="232"/>
      <c r="S334" s="230"/>
    </row>
    <row r="335" spans="5:19" x14ac:dyDescent="0.2">
      <c r="E335" s="226"/>
      <c r="F335" s="232"/>
      <c r="G335" s="228"/>
      <c r="H335" s="228"/>
      <c r="I335" s="229"/>
      <c r="J335" s="229"/>
      <c r="K335" s="230"/>
      <c r="L335" s="230"/>
      <c r="M335" s="230"/>
      <c r="N335" s="230"/>
      <c r="O335" s="231"/>
      <c r="P335" s="232"/>
      <c r="Q335" s="232"/>
      <c r="R335" s="232"/>
      <c r="S335" s="230"/>
    </row>
    <row r="336" spans="5:19" x14ac:dyDescent="0.2">
      <c r="E336" s="226"/>
      <c r="F336" s="232"/>
      <c r="G336" s="228"/>
      <c r="H336" s="228"/>
      <c r="I336" s="229"/>
      <c r="J336" s="229"/>
      <c r="K336" s="230"/>
      <c r="L336" s="230"/>
      <c r="M336" s="230"/>
      <c r="N336" s="230"/>
      <c r="O336" s="231"/>
      <c r="P336" s="232"/>
      <c r="Q336" s="232"/>
      <c r="R336" s="232"/>
      <c r="S336" s="230"/>
    </row>
    <row r="337" spans="5:19" x14ac:dyDescent="0.2">
      <c r="E337" s="226"/>
      <c r="F337" s="232"/>
      <c r="G337" s="228"/>
      <c r="H337" s="228"/>
      <c r="I337" s="229"/>
      <c r="J337" s="229"/>
      <c r="K337" s="230"/>
      <c r="L337" s="230"/>
      <c r="M337" s="230"/>
      <c r="N337" s="230"/>
      <c r="O337" s="231"/>
      <c r="P337" s="232"/>
      <c r="Q337" s="232"/>
      <c r="R337" s="232"/>
      <c r="S337" s="230"/>
    </row>
    <row r="338" spans="5:19" x14ac:dyDescent="0.2">
      <c r="E338" s="226"/>
      <c r="F338" s="232"/>
      <c r="G338" s="228"/>
      <c r="H338" s="228"/>
      <c r="I338" s="229"/>
      <c r="J338" s="229"/>
      <c r="K338" s="230"/>
      <c r="L338" s="230"/>
      <c r="M338" s="230"/>
      <c r="N338" s="230"/>
      <c r="O338" s="231"/>
      <c r="P338" s="232"/>
      <c r="Q338" s="232"/>
      <c r="R338" s="232"/>
      <c r="S338" s="230"/>
    </row>
    <row r="339" spans="5:19" x14ac:dyDescent="0.2">
      <c r="E339" s="226"/>
      <c r="F339" s="232"/>
      <c r="G339" s="228"/>
      <c r="H339" s="228"/>
      <c r="I339" s="229"/>
      <c r="J339" s="229"/>
      <c r="K339" s="230"/>
      <c r="L339" s="230"/>
      <c r="M339" s="230"/>
      <c r="N339" s="230"/>
      <c r="O339" s="231"/>
      <c r="P339" s="232"/>
      <c r="Q339" s="232"/>
      <c r="R339" s="232"/>
      <c r="S339" s="230"/>
    </row>
    <row r="340" spans="5:19" x14ac:dyDescent="0.2">
      <c r="E340" s="226"/>
      <c r="F340" s="232"/>
      <c r="G340" s="228"/>
      <c r="H340" s="228"/>
      <c r="I340" s="229"/>
      <c r="J340" s="229"/>
      <c r="K340" s="230"/>
      <c r="L340" s="230"/>
      <c r="M340" s="230"/>
      <c r="N340" s="230"/>
      <c r="O340" s="231"/>
      <c r="P340" s="232"/>
      <c r="Q340" s="232"/>
      <c r="R340" s="232"/>
      <c r="S340" s="230"/>
    </row>
    <row r="341" spans="5:19" x14ac:dyDescent="0.2">
      <c r="E341" s="226"/>
      <c r="F341" s="232"/>
      <c r="G341" s="228"/>
      <c r="H341" s="228"/>
      <c r="I341" s="229"/>
      <c r="J341" s="229"/>
      <c r="K341" s="230"/>
      <c r="L341" s="230"/>
      <c r="M341" s="230"/>
      <c r="N341" s="230"/>
      <c r="O341" s="231"/>
      <c r="P341" s="232"/>
      <c r="Q341" s="232"/>
      <c r="R341" s="232"/>
      <c r="S341" s="230"/>
    </row>
    <row r="342" spans="5:19" x14ac:dyDescent="0.2">
      <c r="E342" s="226"/>
      <c r="F342" s="232"/>
      <c r="G342" s="228"/>
      <c r="H342" s="228"/>
      <c r="I342" s="229"/>
      <c r="J342" s="229"/>
      <c r="K342" s="230"/>
      <c r="L342" s="230"/>
      <c r="M342" s="230"/>
      <c r="N342" s="230"/>
      <c r="O342" s="231"/>
      <c r="P342" s="232"/>
      <c r="Q342" s="232"/>
      <c r="R342" s="232"/>
      <c r="S342" s="230"/>
    </row>
    <row r="343" spans="5:19" x14ac:dyDescent="0.2">
      <c r="E343" s="226"/>
      <c r="F343" s="232"/>
      <c r="G343" s="228"/>
      <c r="H343" s="228"/>
      <c r="I343" s="229"/>
      <c r="J343" s="229"/>
      <c r="K343" s="230"/>
      <c r="L343" s="230"/>
      <c r="M343" s="230"/>
      <c r="N343" s="230"/>
      <c r="O343" s="231"/>
      <c r="P343" s="232"/>
      <c r="Q343" s="232"/>
      <c r="R343" s="232"/>
      <c r="S343" s="230"/>
    </row>
    <row r="344" spans="5:19" x14ac:dyDescent="0.2">
      <c r="E344" s="226"/>
      <c r="F344" s="232"/>
      <c r="G344" s="228"/>
      <c r="H344" s="228"/>
      <c r="I344" s="229"/>
      <c r="J344" s="229"/>
      <c r="K344" s="230"/>
      <c r="L344" s="230"/>
      <c r="M344" s="230"/>
      <c r="N344" s="230"/>
      <c r="O344" s="231"/>
      <c r="P344" s="232"/>
      <c r="Q344" s="232"/>
      <c r="R344" s="232"/>
      <c r="S344" s="230"/>
    </row>
    <row r="345" spans="5:19" x14ac:dyDescent="0.2">
      <c r="E345" s="226"/>
      <c r="F345" s="232"/>
      <c r="G345" s="228"/>
      <c r="H345" s="228"/>
      <c r="I345" s="229"/>
      <c r="J345" s="229"/>
      <c r="K345" s="230"/>
      <c r="L345" s="230"/>
      <c r="M345" s="230"/>
      <c r="N345" s="230"/>
      <c r="O345" s="231"/>
      <c r="P345" s="232"/>
      <c r="Q345" s="232"/>
      <c r="R345" s="232"/>
      <c r="S345" s="230"/>
    </row>
    <row r="346" spans="5:19" x14ac:dyDescent="0.2">
      <c r="E346" s="226"/>
      <c r="F346" s="232"/>
      <c r="G346" s="228"/>
      <c r="H346" s="228"/>
      <c r="I346" s="229"/>
      <c r="J346" s="229"/>
      <c r="K346" s="230"/>
      <c r="L346" s="230"/>
      <c r="M346" s="230"/>
      <c r="N346" s="230"/>
      <c r="O346" s="231"/>
      <c r="P346" s="232"/>
      <c r="Q346" s="232"/>
      <c r="R346" s="232"/>
      <c r="S346" s="230"/>
    </row>
    <row r="347" spans="5:19" x14ac:dyDescent="0.2">
      <c r="E347" s="226"/>
      <c r="F347" s="232"/>
      <c r="G347" s="228"/>
      <c r="H347" s="228"/>
      <c r="I347" s="229"/>
      <c r="J347" s="229"/>
      <c r="K347" s="230"/>
      <c r="L347" s="230"/>
      <c r="M347" s="230"/>
      <c r="N347" s="230"/>
      <c r="O347" s="231"/>
      <c r="P347" s="232"/>
      <c r="Q347" s="232"/>
      <c r="R347" s="232"/>
      <c r="S347" s="230"/>
    </row>
    <row r="348" spans="5:19" x14ac:dyDescent="0.2">
      <c r="E348" s="226"/>
      <c r="F348" s="232"/>
      <c r="G348" s="228"/>
      <c r="H348" s="228"/>
      <c r="I348" s="229"/>
      <c r="J348" s="229"/>
      <c r="K348" s="230"/>
      <c r="L348" s="230"/>
      <c r="M348" s="230"/>
      <c r="N348" s="230"/>
      <c r="O348" s="231"/>
      <c r="P348" s="232"/>
      <c r="Q348" s="232"/>
      <c r="R348" s="232"/>
      <c r="S348" s="230"/>
    </row>
    <row r="349" spans="5:19" x14ac:dyDescent="0.2">
      <c r="E349" s="226"/>
      <c r="F349" s="232"/>
      <c r="G349" s="228"/>
      <c r="H349" s="228"/>
      <c r="I349" s="229"/>
      <c r="J349" s="229"/>
      <c r="K349" s="230"/>
      <c r="L349" s="230"/>
      <c r="M349" s="230"/>
      <c r="N349" s="230"/>
      <c r="O349" s="231"/>
      <c r="P349" s="232"/>
      <c r="Q349" s="232"/>
      <c r="R349" s="232"/>
      <c r="S349" s="230"/>
    </row>
    <row r="350" spans="5:19" x14ac:dyDescent="0.2">
      <c r="E350" s="226"/>
      <c r="F350" s="232"/>
      <c r="G350" s="228"/>
      <c r="H350" s="228"/>
      <c r="I350" s="229"/>
      <c r="J350" s="229"/>
      <c r="K350" s="230"/>
      <c r="L350" s="230"/>
      <c r="M350" s="230"/>
      <c r="N350" s="230"/>
      <c r="O350" s="231"/>
      <c r="P350" s="232"/>
      <c r="Q350" s="232"/>
      <c r="R350" s="232"/>
      <c r="S350" s="230"/>
    </row>
    <row r="351" spans="5:19" x14ac:dyDescent="0.2">
      <c r="E351" s="226"/>
      <c r="F351" s="232"/>
      <c r="G351" s="228"/>
      <c r="H351" s="228"/>
      <c r="I351" s="229"/>
      <c r="J351" s="229"/>
      <c r="K351" s="230"/>
      <c r="L351" s="230"/>
      <c r="M351" s="230"/>
      <c r="N351" s="230"/>
      <c r="O351" s="231"/>
      <c r="P351" s="232"/>
      <c r="Q351" s="232"/>
      <c r="R351" s="232"/>
      <c r="S351" s="230"/>
    </row>
    <row r="352" spans="5:19" x14ac:dyDescent="0.2">
      <c r="E352" s="226"/>
      <c r="F352" s="232"/>
      <c r="G352" s="228"/>
      <c r="H352" s="228"/>
      <c r="I352" s="229"/>
      <c r="J352" s="229"/>
      <c r="K352" s="230"/>
      <c r="L352" s="230"/>
      <c r="M352" s="230"/>
      <c r="N352" s="230"/>
      <c r="O352" s="231"/>
      <c r="P352" s="232"/>
      <c r="Q352" s="232"/>
      <c r="R352" s="232"/>
      <c r="S352" s="230"/>
    </row>
    <row r="353" spans="5:19" x14ac:dyDescent="0.2">
      <c r="E353" s="226"/>
      <c r="F353" s="232"/>
      <c r="G353" s="228"/>
      <c r="H353" s="228"/>
      <c r="I353" s="229"/>
      <c r="J353" s="229"/>
      <c r="K353" s="230"/>
      <c r="L353" s="230"/>
      <c r="M353" s="230"/>
      <c r="N353" s="230"/>
      <c r="O353" s="231"/>
      <c r="P353" s="232"/>
      <c r="Q353" s="232"/>
      <c r="R353" s="232"/>
      <c r="S353" s="230"/>
    </row>
    <row r="354" spans="5:19" x14ac:dyDescent="0.2">
      <c r="E354" s="226"/>
      <c r="F354" s="232"/>
      <c r="G354" s="228"/>
      <c r="H354" s="228"/>
      <c r="I354" s="229"/>
      <c r="J354" s="229"/>
      <c r="K354" s="230"/>
      <c r="L354" s="230"/>
      <c r="M354" s="230"/>
      <c r="N354" s="230"/>
      <c r="O354" s="231"/>
      <c r="P354" s="232"/>
      <c r="Q354" s="232"/>
      <c r="R354" s="232"/>
      <c r="S354" s="230"/>
    </row>
    <row r="355" spans="5:19" x14ac:dyDescent="0.2">
      <c r="E355" s="226"/>
      <c r="F355" s="232"/>
      <c r="G355" s="228"/>
      <c r="H355" s="228"/>
      <c r="I355" s="229"/>
      <c r="J355" s="229"/>
      <c r="K355" s="230"/>
      <c r="L355" s="230"/>
      <c r="M355" s="230"/>
      <c r="N355" s="230"/>
      <c r="O355" s="231"/>
      <c r="P355" s="232"/>
      <c r="Q355" s="232"/>
      <c r="R355" s="232"/>
      <c r="S355" s="230"/>
    </row>
    <row r="356" spans="5:19" x14ac:dyDescent="0.2">
      <c r="E356" s="226"/>
      <c r="F356" s="232"/>
      <c r="G356" s="228"/>
      <c r="H356" s="228"/>
      <c r="I356" s="229"/>
      <c r="J356" s="229"/>
      <c r="K356" s="230"/>
      <c r="L356" s="230"/>
      <c r="M356" s="230"/>
      <c r="N356" s="230"/>
      <c r="O356" s="231"/>
      <c r="P356" s="232"/>
      <c r="Q356" s="232"/>
      <c r="R356" s="232"/>
      <c r="S356" s="230"/>
    </row>
    <row r="357" spans="5:19" x14ac:dyDescent="0.2">
      <c r="E357" s="226"/>
      <c r="F357" s="232"/>
      <c r="G357" s="228"/>
      <c r="H357" s="228"/>
      <c r="I357" s="229"/>
      <c r="J357" s="229"/>
      <c r="K357" s="230"/>
      <c r="L357" s="230"/>
      <c r="M357" s="230"/>
      <c r="N357" s="230"/>
      <c r="O357" s="231"/>
      <c r="P357" s="232"/>
      <c r="Q357" s="232"/>
      <c r="R357" s="232"/>
      <c r="S357" s="230"/>
    </row>
    <row r="358" spans="5:19" x14ac:dyDescent="0.2">
      <c r="E358" s="226"/>
      <c r="F358" s="232"/>
      <c r="G358" s="228"/>
      <c r="H358" s="228"/>
      <c r="I358" s="229"/>
      <c r="J358" s="229"/>
      <c r="K358" s="230"/>
      <c r="L358" s="230"/>
      <c r="M358" s="230"/>
      <c r="N358" s="230"/>
      <c r="O358" s="231"/>
      <c r="P358" s="232"/>
      <c r="Q358" s="232"/>
      <c r="R358" s="232"/>
      <c r="S358" s="230"/>
    </row>
    <row r="359" spans="5:19" x14ac:dyDescent="0.2">
      <c r="E359" s="226"/>
      <c r="F359" s="232"/>
      <c r="G359" s="228"/>
      <c r="H359" s="228"/>
      <c r="I359" s="229"/>
      <c r="J359" s="229"/>
      <c r="K359" s="230"/>
      <c r="L359" s="230"/>
      <c r="M359" s="230"/>
      <c r="N359" s="230"/>
      <c r="O359" s="231"/>
      <c r="P359" s="232"/>
      <c r="Q359" s="232"/>
      <c r="R359" s="232"/>
      <c r="S359" s="230"/>
    </row>
    <row r="360" spans="5:19" x14ac:dyDescent="0.2">
      <c r="E360" s="226"/>
      <c r="F360" s="232"/>
      <c r="G360" s="228"/>
      <c r="H360" s="228"/>
      <c r="I360" s="229"/>
      <c r="J360" s="229"/>
      <c r="K360" s="230"/>
      <c r="L360" s="230"/>
      <c r="M360" s="230"/>
      <c r="N360" s="230"/>
      <c r="O360" s="231"/>
      <c r="P360" s="232"/>
      <c r="Q360" s="232"/>
      <c r="R360" s="232"/>
      <c r="S360" s="230"/>
    </row>
    <row r="361" spans="5:19" x14ac:dyDescent="0.2">
      <c r="E361" s="226"/>
      <c r="F361" s="232"/>
      <c r="G361" s="228"/>
      <c r="H361" s="228"/>
      <c r="I361" s="229"/>
      <c r="J361" s="229"/>
      <c r="K361" s="230"/>
      <c r="L361" s="230"/>
      <c r="M361" s="230"/>
      <c r="N361" s="230"/>
      <c r="O361" s="231"/>
      <c r="P361" s="232"/>
      <c r="Q361" s="232"/>
      <c r="R361" s="232"/>
      <c r="S361" s="230"/>
    </row>
    <row r="362" spans="5:19" x14ac:dyDescent="0.2">
      <c r="E362" s="226"/>
      <c r="F362" s="232"/>
      <c r="G362" s="228"/>
      <c r="H362" s="228"/>
      <c r="I362" s="229"/>
      <c r="J362" s="229"/>
      <c r="K362" s="230"/>
      <c r="L362" s="230"/>
      <c r="M362" s="230"/>
      <c r="N362" s="230"/>
      <c r="O362" s="231"/>
      <c r="P362" s="232"/>
      <c r="Q362" s="232"/>
      <c r="R362" s="232"/>
      <c r="S362" s="230"/>
    </row>
    <row r="363" spans="5:19" x14ac:dyDescent="0.2">
      <c r="E363" s="226"/>
      <c r="F363" s="232"/>
      <c r="G363" s="228"/>
      <c r="H363" s="228"/>
      <c r="I363" s="229"/>
      <c r="J363" s="229"/>
      <c r="K363" s="230"/>
      <c r="L363" s="230"/>
      <c r="M363" s="230"/>
      <c r="N363" s="230"/>
      <c r="O363" s="231"/>
      <c r="P363" s="232"/>
      <c r="Q363" s="232"/>
      <c r="R363" s="232"/>
      <c r="S363" s="230"/>
    </row>
    <row r="364" spans="5:19" x14ac:dyDescent="0.2">
      <c r="E364" s="226"/>
      <c r="F364" s="232"/>
      <c r="G364" s="228"/>
      <c r="H364" s="228"/>
      <c r="I364" s="229"/>
      <c r="J364" s="229"/>
      <c r="K364" s="230"/>
      <c r="L364" s="230"/>
      <c r="M364" s="230"/>
      <c r="N364" s="230"/>
      <c r="O364" s="231"/>
      <c r="P364" s="232"/>
      <c r="Q364" s="232"/>
      <c r="R364" s="232"/>
      <c r="S364" s="230"/>
    </row>
    <row r="365" spans="5:19" x14ac:dyDescent="0.2">
      <c r="E365" s="226"/>
      <c r="F365" s="232"/>
      <c r="G365" s="228"/>
      <c r="H365" s="228"/>
      <c r="I365" s="229"/>
      <c r="J365" s="229"/>
      <c r="K365" s="230"/>
      <c r="L365" s="230"/>
      <c r="M365" s="230"/>
      <c r="N365" s="230"/>
      <c r="O365" s="231"/>
      <c r="P365" s="232"/>
      <c r="Q365" s="232"/>
      <c r="R365" s="232"/>
      <c r="S365" s="230"/>
    </row>
    <row r="366" spans="5:19" x14ac:dyDescent="0.2">
      <c r="E366" s="226"/>
      <c r="F366" s="232"/>
      <c r="G366" s="228"/>
      <c r="H366" s="228"/>
      <c r="I366" s="229"/>
      <c r="J366" s="229"/>
      <c r="K366" s="230"/>
      <c r="L366" s="230"/>
      <c r="M366" s="230"/>
      <c r="N366" s="230"/>
      <c r="O366" s="231"/>
      <c r="P366" s="232"/>
      <c r="Q366" s="232"/>
      <c r="R366" s="232"/>
      <c r="S366" s="230"/>
    </row>
    <row r="367" spans="5:19" x14ac:dyDescent="0.2">
      <c r="E367" s="226"/>
      <c r="F367" s="232"/>
      <c r="G367" s="228"/>
      <c r="H367" s="228"/>
      <c r="I367" s="229"/>
      <c r="J367" s="229"/>
      <c r="K367" s="230"/>
      <c r="L367" s="230"/>
      <c r="M367" s="230"/>
      <c r="N367" s="230"/>
      <c r="O367" s="231"/>
      <c r="P367" s="232"/>
      <c r="Q367" s="232"/>
      <c r="R367" s="232"/>
      <c r="S367" s="230"/>
    </row>
    <row r="368" spans="5:19" x14ac:dyDescent="0.2">
      <c r="E368" s="226"/>
      <c r="F368" s="232"/>
      <c r="G368" s="228"/>
      <c r="H368" s="228"/>
      <c r="I368" s="229"/>
      <c r="J368" s="229"/>
      <c r="K368" s="230"/>
      <c r="L368" s="230"/>
      <c r="M368" s="230"/>
      <c r="N368" s="230"/>
      <c r="O368" s="231"/>
      <c r="P368" s="232"/>
      <c r="Q368" s="232"/>
      <c r="R368" s="232"/>
      <c r="S368" s="230"/>
    </row>
    <row r="369" spans="5:19" x14ac:dyDescent="0.2">
      <c r="E369" s="226"/>
      <c r="F369" s="232"/>
      <c r="G369" s="228"/>
      <c r="H369" s="228"/>
      <c r="I369" s="229"/>
      <c r="J369" s="229"/>
      <c r="K369" s="230"/>
      <c r="L369" s="230"/>
      <c r="M369" s="230"/>
      <c r="N369" s="230"/>
      <c r="O369" s="231"/>
      <c r="P369" s="232"/>
      <c r="Q369" s="232"/>
      <c r="R369" s="232"/>
      <c r="S369" s="230"/>
    </row>
    <row r="370" spans="5:19" x14ac:dyDescent="0.2">
      <c r="E370" s="226"/>
      <c r="F370" s="232"/>
      <c r="G370" s="228"/>
      <c r="H370" s="228"/>
      <c r="I370" s="229"/>
      <c r="J370" s="229"/>
      <c r="K370" s="230"/>
      <c r="L370" s="230"/>
      <c r="M370" s="230"/>
      <c r="N370" s="230"/>
      <c r="O370" s="231"/>
      <c r="P370" s="232"/>
      <c r="Q370" s="232"/>
      <c r="R370" s="232"/>
      <c r="S370" s="230"/>
    </row>
    <row r="371" spans="5:19" x14ac:dyDescent="0.2">
      <c r="E371" s="226"/>
      <c r="F371" s="232"/>
      <c r="G371" s="228"/>
      <c r="H371" s="228"/>
      <c r="I371" s="229"/>
      <c r="J371" s="229"/>
      <c r="K371" s="230"/>
      <c r="L371" s="230"/>
      <c r="M371" s="230"/>
      <c r="N371" s="230"/>
      <c r="O371" s="231"/>
      <c r="P371" s="232"/>
      <c r="Q371" s="232"/>
      <c r="R371" s="232"/>
      <c r="S371" s="230"/>
    </row>
    <row r="372" spans="5:19" x14ac:dyDescent="0.2">
      <c r="E372" s="226"/>
      <c r="F372" s="232"/>
      <c r="G372" s="228"/>
      <c r="H372" s="228"/>
      <c r="I372" s="229"/>
      <c r="J372" s="229"/>
      <c r="K372" s="230"/>
      <c r="L372" s="230"/>
      <c r="M372" s="230"/>
      <c r="N372" s="230"/>
      <c r="O372" s="231"/>
      <c r="P372" s="232"/>
      <c r="Q372" s="232"/>
      <c r="R372" s="232"/>
      <c r="S372" s="230"/>
    </row>
    <row r="373" spans="5:19" x14ac:dyDescent="0.2">
      <c r="E373" s="226"/>
      <c r="F373" s="232"/>
      <c r="G373" s="228"/>
      <c r="H373" s="228"/>
      <c r="I373" s="229"/>
      <c r="J373" s="229"/>
      <c r="K373" s="230"/>
      <c r="L373" s="230"/>
      <c r="M373" s="230"/>
      <c r="N373" s="230"/>
      <c r="O373" s="231"/>
      <c r="P373" s="232"/>
      <c r="Q373" s="232"/>
      <c r="R373" s="232"/>
      <c r="S373" s="230"/>
    </row>
    <row r="374" spans="5:19" x14ac:dyDescent="0.2">
      <c r="E374" s="226"/>
      <c r="F374" s="232"/>
      <c r="G374" s="228"/>
      <c r="H374" s="228"/>
      <c r="I374" s="229"/>
      <c r="J374" s="229"/>
      <c r="K374" s="230"/>
      <c r="L374" s="230"/>
      <c r="M374" s="230"/>
      <c r="N374" s="230"/>
      <c r="O374" s="231"/>
      <c r="P374" s="232"/>
      <c r="Q374" s="232"/>
      <c r="R374" s="232"/>
      <c r="S374" s="230"/>
    </row>
    <row r="375" spans="5:19" x14ac:dyDescent="0.2">
      <c r="E375" s="226"/>
      <c r="F375" s="232"/>
      <c r="G375" s="228"/>
      <c r="H375" s="228"/>
      <c r="I375" s="229"/>
      <c r="J375" s="229"/>
      <c r="K375" s="230"/>
      <c r="L375" s="230"/>
      <c r="M375" s="230"/>
      <c r="N375" s="230"/>
      <c r="O375" s="231"/>
      <c r="P375" s="232"/>
      <c r="Q375" s="232"/>
      <c r="R375" s="232"/>
      <c r="S375" s="230"/>
    </row>
    <row r="376" spans="5:19" x14ac:dyDescent="0.2">
      <c r="E376" s="226"/>
      <c r="F376" s="232"/>
      <c r="G376" s="228"/>
      <c r="H376" s="228"/>
      <c r="I376" s="229"/>
      <c r="J376" s="229"/>
      <c r="K376" s="230"/>
      <c r="L376" s="230"/>
      <c r="M376" s="230"/>
      <c r="N376" s="230"/>
      <c r="O376" s="231"/>
      <c r="P376" s="232"/>
      <c r="Q376" s="232"/>
      <c r="R376" s="232"/>
      <c r="S376" s="230"/>
    </row>
    <row r="377" spans="5:19" x14ac:dyDescent="0.2">
      <c r="E377" s="226"/>
      <c r="F377" s="232"/>
      <c r="G377" s="228"/>
      <c r="H377" s="228"/>
      <c r="I377" s="229"/>
      <c r="J377" s="229"/>
      <c r="K377" s="230"/>
      <c r="L377" s="230"/>
      <c r="M377" s="230"/>
      <c r="N377" s="230"/>
      <c r="O377" s="231"/>
      <c r="P377" s="232"/>
      <c r="Q377" s="232"/>
      <c r="R377" s="232"/>
      <c r="S377" s="230"/>
    </row>
    <row r="378" spans="5:19" x14ac:dyDescent="0.2">
      <c r="E378" s="226"/>
      <c r="F378" s="232"/>
      <c r="G378" s="228"/>
      <c r="H378" s="228"/>
      <c r="I378" s="229"/>
      <c r="J378" s="229"/>
      <c r="K378" s="230"/>
      <c r="L378" s="230"/>
      <c r="M378" s="230"/>
      <c r="N378" s="230"/>
      <c r="O378" s="231"/>
      <c r="P378" s="232"/>
      <c r="Q378" s="232"/>
      <c r="R378" s="232"/>
      <c r="S378" s="230"/>
    </row>
    <row r="379" spans="5:19" x14ac:dyDescent="0.2">
      <c r="E379" s="226"/>
      <c r="F379" s="232"/>
      <c r="G379" s="228"/>
      <c r="H379" s="228"/>
      <c r="I379" s="229"/>
      <c r="J379" s="229"/>
      <c r="K379" s="230"/>
      <c r="L379" s="230"/>
      <c r="M379" s="230"/>
      <c r="N379" s="230"/>
      <c r="O379" s="231"/>
      <c r="P379" s="232"/>
      <c r="Q379" s="232"/>
      <c r="R379" s="232"/>
      <c r="S379" s="230"/>
    </row>
    <row r="380" spans="5:19" x14ac:dyDescent="0.2">
      <c r="E380" s="226"/>
      <c r="F380" s="232"/>
      <c r="G380" s="228"/>
      <c r="H380" s="228"/>
      <c r="I380" s="229"/>
      <c r="J380" s="229"/>
      <c r="K380" s="230"/>
      <c r="L380" s="230"/>
      <c r="M380" s="230"/>
      <c r="N380" s="230"/>
      <c r="O380" s="231"/>
      <c r="P380" s="232"/>
      <c r="Q380" s="232"/>
      <c r="R380" s="232"/>
      <c r="S380" s="230"/>
    </row>
    <row r="381" spans="5:19" x14ac:dyDescent="0.2">
      <c r="E381" s="226"/>
      <c r="F381" s="232"/>
      <c r="G381" s="228"/>
      <c r="H381" s="228"/>
      <c r="I381" s="229"/>
      <c r="J381" s="229"/>
      <c r="K381" s="230"/>
      <c r="L381" s="230"/>
      <c r="M381" s="230"/>
      <c r="N381" s="230"/>
      <c r="O381" s="231"/>
      <c r="P381" s="232"/>
      <c r="Q381" s="232"/>
      <c r="R381" s="232"/>
      <c r="S381" s="230"/>
    </row>
    <row r="382" spans="5:19" x14ac:dyDescent="0.2">
      <c r="E382" s="226"/>
      <c r="F382" s="232"/>
      <c r="G382" s="228"/>
      <c r="H382" s="228"/>
      <c r="I382" s="229"/>
      <c r="J382" s="229"/>
      <c r="K382" s="230"/>
      <c r="L382" s="230"/>
      <c r="M382" s="230"/>
      <c r="N382" s="230"/>
      <c r="O382" s="231"/>
      <c r="P382" s="232"/>
      <c r="Q382" s="232"/>
      <c r="R382" s="232"/>
      <c r="S382" s="230"/>
    </row>
    <row r="383" spans="5:19" x14ac:dyDescent="0.2">
      <c r="E383" s="226"/>
      <c r="F383" s="232"/>
      <c r="G383" s="228"/>
      <c r="H383" s="228"/>
      <c r="I383" s="229"/>
      <c r="J383" s="229"/>
      <c r="K383" s="230"/>
      <c r="L383" s="230"/>
      <c r="M383" s="230"/>
      <c r="N383" s="230"/>
      <c r="O383" s="231"/>
      <c r="P383" s="232"/>
      <c r="Q383" s="232"/>
      <c r="R383" s="232"/>
      <c r="S383" s="230"/>
    </row>
    <row r="384" spans="5:19" x14ac:dyDescent="0.2">
      <c r="E384" s="226"/>
      <c r="F384" s="232"/>
      <c r="G384" s="228"/>
      <c r="H384" s="228"/>
      <c r="I384" s="229"/>
      <c r="J384" s="229"/>
      <c r="K384" s="230"/>
      <c r="L384" s="230"/>
      <c r="M384" s="230"/>
      <c r="N384" s="230"/>
      <c r="O384" s="231"/>
      <c r="P384" s="232"/>
      <c r="Q384" s="232"/>
      <c r="R384" s="232"/>
      <c r="S384" s="230"/>
    </row>
    <row r="385" spans="5:19" x14ac:dyDescent="0.2">
      <c r="E385" s="226"/>
      <c r="F385" s="232"/>
      <c r="G385" s="228"/>
      <c r="H385" s="228"/>
      <c r="I385" s="229"/>
      <c r="J385" s="229"/>
      <c r="K385" s="230"/>
      <c r="L385" s="230"/>
      <c r="M385" s="230"/>
      <c r="N385" s="230"/>
      <c r="O385" s="231"/>
      <c r="P385" s="232"/>
      <c r="Q385" s="232"/>
      <c r="R385" s="232"/>
      <c r="S385" s="230"/>
    </row>
    <row r="386" spans="5:19" x14ac:dyDescent="0.2">
      <c r="E386" s="226"/>
      <c r="F386" s="232"/>
      <c r="G386" s="228"/>
      <c r="H386" s="228"/>
      <c r="I386" s="229"/>
      <c r="J386" s="229"/>
      <c r="K386" s="230"/>
      <c r="L386" s="230"/>
      <c r="M386" s="230"/>
      <c r="N386" s="230"/>
      <c r="O386" s="231"/>
      <c r="P386" s="232"/>
      <c r="Q386" s="232"/>
      <c r="R386" s="232"/>
      <c r="S386" s="230"/>
    </row>
    <row r="387" spans="5:19" x14ac:dyDescent="0.2">
      <c r="E387" s="226"/>
      <c r="F387" s="232"/>
      <c r="G387" s="228"/>
      <c r="H387" s="228"/>
      <c r="I387" s="229"/>
      <c r="J387" s="229"/>
      <c r="K387" s="230"/>
      <c r="L387" s="230"/>
      <c r="M387" s="230"/>
      <c r="N387" s="230"/>
      <c r="O387" s="231"/>
      <c r="P387" s="232"/>
      <c r="Q387" s="232"/>
      <c r="R387" s="232"/>
      <c r="S387" s="230"/>
    </row>
    <row r="388" spans="5:19" x14ac:dyDescent="0.2">
      <c r="E388" s="226"/>
      <c r="F388" s="232"/>
      <c r="G388" s="228"/>
      <c r="H388" s="228"/>
      <c r="I388" s="229"/>
      <c r="J388" s="229"/>
      <c r="K388" s="230"/>
      <c r="L388" s="230"/>
      <c r="M388" s="230"/>
      <c r="N388" s="230"/>
      <c r="O388" s="231"/>
      <c r="P388" s="232"/>
      <c r="Q388" s="232"/>
      <c r="R388" s="232"/>
      <c r="S388" s="230"/>
    </row>
    <row r="389" spans="5:19" x14ac:dyDescent="0.2">
      <c r="E389" s="226"/>
      <c r="F389" s="232"/>
      <c r="G389" s="228"/>
      <c r="H389" s="228"/>
      <c r="I389" s="229"/>
      <c r="J389" s="229"/>
      <c r="K389" s="230"/>
      <c r="L389" s="230"/>
      <c r="M389" s="230"/>
      <c r="N389" s="230"/>
      <c r="O389" s="231"/>
      <c r="P389" s="232"/>
      <c r="Q389" s="232"/>
      <c r="R389" s="232"/>
      <c r="S389" s="230"/>
    </row>
    <row r="390" spans="5:19" x14ac:dyDescent="0.2">
      <c r="E390" s="226"/>
      <c r="F390" s="232"/>
      <c r="G390" s="228"/>
      <c r="H390" s="228"/>
      <c r="I390" s="229"/>
      <c r="J390" s="229"/>
      <c r="K390" s="230"/>
      <c r="L390" s="230"/>
      <c r="M390" s="230"/>
      <c r="N390" s="230"/>
      <c r="O390" s="231"/>
      <c r="P390" s="232"/>
      <c r="Q390" s="232"/>
      <c r="R390" s="232"/>
      <c r="S390" s="230"/>
    </row>
    <row r="391" spans="5:19" x14ac:dyDescent="0.2">
      <c r="E391" s="226"/>
      <c r="F391" s="232"/>
      <c r="G391" s="228"/>
      <c r="H391" s="228"/>
      <c r="I391" s="229"/>
      <c r="J391" s="229"/>
      <c r="K391" s="230"/>
      <c r="L391" s="230"/>
      <c r="M391" s="230"/>
      <c r="N391" s="230"/>
      <c r="O391" s="231"/>
      <c r="P391" s="232"/>
      <c r="Q391" s="232"/>
      <c r="R391" s="232"/>
      <c r="S391" s="230"/>
    </row>
    <row r="392" spans="5:19" x14ac:dyDescent="0.2">
      <c r="E392" s="226"/>
      <c r="F392" s="232"/>
      <c r="G392" s="228"/>
      <c r="H392" s="228"/>
      <c r="I392" s="229"/>
      <c r="J392" s="229"/>
      <c r="K392" s="230"/>
      <c r="L392" s="230"/>
      <c r="M392" s="230"/>
      <c r="N392" s="230"/>
      <c r="O392" s="231"/>
      <c r="P392" s="232"/>
      <c r="Q392" s="232"/>
      <c r="R392" s="232"/>
      <c r="S392" s="230"/>
    </row>
    <row r="393" spans="5:19" x14ac:dyDescent="0.2">
      <c r="E393" s="226"/>
      <c r="F393" s="232"/>
      <c r="G393" s="228"/>
      <c r="H393" s="228"/>
      <c r="I393" s="229"/>
      <c r="J393" s="229"/>
      <c r="K393" s="230"/>
      <c r="L393" s="230"/>
      <c r="M393" s="230"/>
      <c r="N393" s="230"/>
      <c r="O393" s="231"/>
      <c r="P393" s="232"/>
      <c r="Q393" s="232"/>
      <c r="R393" s="232"/>
      <c r="S393" s="230"/>
    </row>
    <row r="394" spans="5:19" x14ac:dyDescent="0.2">
      <c r="E394" s="226"/>
      <c r="F394" s="232"/>
      <c r="G394" s="228"/>
      <c r="H394" s="228"/>
      <c r="I394" s="229"/>
      <c r="J394" s="229"/>
      <c r="K394" s="230"/>
      <c r="L394" s="230"/>
      <c r="M394" s="230"/>
      <c r="N394" s="230"/>
      <c r="O394" s="231"/>
      <c r="P394" s="232"/>
      <c r="Q394" s="232"/>
      <c r="R394" s="232"/>
      <c r="S394" s="230"/>
    </row>
    <row r="395" spans="5:19" x14ac:dyDescent="0.2">
      <c r="E395" s="226"/>
      <c r="F395" s="232"/>
      <c r="G395" s="228"/>
      <c r="H395" s="228"/>
      <c r="I395" s="229"/>
      <c r="J395" s="229"/>
      <c r="K395" s="230"/>
      <c r="L395" s="230"/>
      <c r="M395" s="230"/>
      <c r="N395" s="230"/>
      <c r="O395" s="231"/>
      <c r="P395" s="232"/>
      <c r="Q395" s="232"/>
      <c r="R395" s="232"/>
      <c r="S395" s="230"/>
    </row>
    <row r="396" spans="5:19" x14ac:dyDescent="0.2">
      <c r="E396" s="226"/>
      <c r="F396" s="232"/>
      <c r="G396" s="228"/>
      <c r="H396" s="228"/>
      <c r="I396" s="229"/>
      <c r="J396" s="229"/>
      <c r="K396" s="230"/>
      <c r="L396" s="230"/>
      <c r="M396" s="230"/>
      <c r="N396" s="230"/>
      <c r="O396" s="231"/>
      <c r="P396" s="232"/>
      <c r="Q396" s="232"/>
      <c r="R396" s="232"/>
      <c r="S396" s="230"/>
    </row>
    <row r="397" spans="5:19" x14ac:dyDescent="0.2">
      <c r="E397" s="226"/>
      <c r="F397" s="232"/>
      <c r="G397" s="228"/>
      <c r="H397" s="228"/>
      <c r="I397" s="229"/>
      <c r="J397" s="229"/>
      <c r="K397" s="230"/>
      <c r="L397" s="230"/>
      <c r="M397" s="230"/>
      <c r="N397" s="230"/>
      <c r="O397" s="231"/>
      <c r="P397" s="232"/>
      <c r="Q397" s="232"/>
      <c r="R397" s="232"/>
      <c r="S397" s="230"/>
    </row>
    <row r="398" spans="5:19" x14ac:dyDescent="0.2">
      <c r="E398" s="226"/>
      <c r="F398" s="232"/>
      <c r="G398" s="228"/>
      <c r="H398" s="228"/>
      <c r="I398" s="229"/>
      <c r="J398" s="229"/>
      <c r="K398" s="230"/>
      <c r="L398" s="230"/>
      <c r="M398" s="230"/>
      <c r="N398" s="230"/>
      <c r="O398" s="231"/>
      <c r="P398" s="232"/>
      <c r="Q398" s="232"/>
      <c r="R398" s="232"/>
      <c r="S398" s="230"/>
    </row>
    <row r="399" spans="5:19" x14ac:dyDescent="0.2">
      <c r="E399" s="226"/>
      <c r="F399" s="232"/>
      <c r="G399" s="228"/>
      <c r="H399" s="228"/>
      <c r="I399" s="229"/>
      <c r="J399" s="229"/>
      <c r="K399" s="230"/>
      <c r="L399" s="230"/>
      <c r="M399" s="230"/>
      <c r="N399" s="230"/>
      <c r="O399" s="231"/>
      <c r="P399" s="232"/>
      <c r="Q399" s="232"/>
      <c r="R399" s="232"/>
      <c r="S399" s="230"/>
    </row>
    <row r="400" spans="5:19" x14ac:dyDescent="0.2">
      <c r="E400" s="226"/>
      <c r="F400" s="232"/>
      <c r="G400" s="228"/>
      <c r="H400" s="228"/>
      <c r="I400" s="229"/>
      <c r="J400" s="229"/>
      <c r="K400" s="230"/>
      <c r="L400" s="230"/>
      <c r="M400" s="230"/>
      <c r="N400" s="230"/>
      <c r="O400" s="231"/>
      <c r="P400" s="232"/>
      <c r="Q400" s="232"/>
      <c r="R400" s="232"/>
      <c r="S400" s="230"/>
    </row>
    <row r="401" spans="5:19" x14ac:dyDescent="0.2">
      <c r="E401" s="226"/>
      <c r="F401" s="232"/>
      <c r="G401" s="228"/>
      <c r="H401" s="228"/>
      <c r="I401" s="229"/>
      <c r="J401" s="229"/>
      <c r="K401" s="230"/>
      <c r="L401" s="230"/>
      <c r="M401" s="230"/>
      <c r="N401" s="230"/>
      <c r="O401" s="231"/>
      <c r="P401" s="232"/>
      <c r="Q401" s="232"/>
      <c r="R401" s="232"/>
      <c r="S401" s="230"/>
    </row>
    <row r="402" spans="5:19" x14ac:dyDescent="0.2">
      <c r="E402" s="226"/>
      <c r="F402" s="232"/>
      <c r="G402" s="228"/>
      <c r="H402" s="228"/>
      <c r="I402" s="229"/>
      <c r="J402" s="229"/>
      <c r="K402" s="230"/>
      <c r="L402" s="230"/>
      <c r="M402" s="230"/>
      <c r="N402" s="230"/>
      <c r="O402" s="231"/>
      <c r="P402" s="232"/>
      <c r="Q402" s="232"/>
      <c r="R402" s="232"/>
      <c r="S402" s="230"/>
    </row>
    <row r="403" spans="5:19" x14ac:dyDescent="0.2">
      <c r="E403" s="226"/>
      <c r="F403" s="232"/>
      <c r="G403" s="228"/>
      <c r="H403" s="228"/>
      <c r="I403" s="229"/>
      <c r="J403" s="229"/>
      <c r="K403" s="230"/>
      <c r="L403" s="230"/>
      <c r="M403" s="230"/>
      <c r="N403" s="230"/>
      <c r="O403" s="231"/>
      <c r="P403" s="232"/>
      <c r="Q403" s="232"/>
      <c r="R403" s="232"/>
      <c r="S403" s="230"/>
    </row>
    <row r="404" spans="5:19" x14ac:dyDescent="0.2">
      <c r="E404" s="226"/>
      <c r="F404" s="232"/>
      <c r="G404" s="228"/>
      <c r="H404" s="228"/>
      <c r="I404" s="229"/>
      <c r="J404" s="229"/>
      <c r="K404" s="230"/>
      <c r="L404" s="230"/>
      <c r="M404" s="230"/>
      <c r="N404" s="230"/>
      <c r="O404" s="231"/>
      <c r="P404" s="232"/>
      <c r="Q404" s="232"/>
      <c r="R404" s="232"/>
      <c r="S404" s="230"/>
    </row>
    <row r="405" spans="5:19" x14ac:dyDescent="0.2">
      <c r="E405" s="226"/>
      <c r="F405" s="232"/>
      <c r="G405" s="228"/>
      <c r="H405" s="228"/>
      <c r="I405" s="229"/>
      <c r="J405" s="229"/>
      <c r="K405" s="230"/>
      <c r="L405" s="230"/>
      <c r="M405" s="230"/>
      <c r="N405" s="230"/>
      <c r="O405" s="231"/>
      <c r="P405" s="232"/>
      <c r="Q405" s="232"/>
      <c r="R405" s="232"/>
      <c r="S405" s="230"/>
    </row>
    <row r="406" spans="5:19" x14ac:dyDescent="0.2">
      <c r="E406" s="226"/>
      <c r="F406" s="232"/>
      <c r="G406" s="228"/>
      <c r="H406" s="228"/>
      <c r="I406" s="229"/>
      <c r="J406" s="229"/>
      <c r="K406" s="230"/>
      <c r="L406" s="230"/>
      <c r="M406" s="230"/>
      <c r="N406" s="230"/>
      <c r="O406" s="231"/>
      <c r="P406" s="232"/>
      <c r="Q406" s="232"/>
      <c r="R406" s="232"/>
      <c r="S406" s="230"/>
    </row>
    <row r="407" spans="5:19" x14ac:dyDescent="0.2">
      <c r="E407" s="226"/>
      <c r="F407" s="232"/>
      <c r="G407" s="228"/>
      <c r="H407" s="228"/>
      <c r="I407" s="229"/>
      <c r="J407" s="229"/>
      <c r="K407" s="230"/>
      <c r="L407" s="230"/>
      <c r="M407" s="230"/>
      <c r="N407" s="230"/>
      <c r="O407" s="231"/>
      <c r="P407" s="232"/>
      <c r="Q407" s="232"/>
      <c r="R407" s="232"/>
      <c r="S407" s="230"/>
    </row>
    <row r="408" spans="5:19" x14ac:dyDescent="0.2">
      <c r="E408" s="226"/>
      <c r="F408" s="232"/>
      <c r="G408" s="228"/>
      <c r="H408" s="228"/>
      <c r="I408" s="229"/>
      <c r="J408" s="229"/>
      <c r="K408" s="230"/>
      <c r="L408" s="230"/>
      <c r="M408" s="230"/>
      <c r="N408" s="230"/>
      <c r="O408" s="231"/>
      <c r="P408" s="232"/>
      <c r="Q408" s="232"/>
      <c r="R408" s="232"/>
      <c r="S408" s="230"/>
    </row>
    <row r="409" spans="5:19" x14ac:dyDescent="0.2">
      <c r="E409" s="226"/>
      <c r="F409" s="232"/>
      <c r="G409" s="228"/>
      <c r="H409" s="228"/>
      <c r="I409" s="229"/>
      <c r="J409" s="229"/>
      <c r="K409" s="230"/>
      <c r="L409" s="230"/>
      <c r="M409" s="230"/>
      <c r="N409" s="230"/>
      <c r="O409" s="231"/>
      <c r="P409" s="232"/>
      <c r="Q409" s="232"/>
      <c r="R409" s="232"/>
      <c r="S409" s="230"/>
    </row>
    <row r="410" spans="5:19" x14ac:dyDescent="0.2">
      <c r="E410" s="226"/>
      <c r="F410" s="232"/>
      <c r="G410" s="228"/>
      <c r="H410" s="228"/>
      <c r="I410" s="229"/>
      <c r="J410" s="229"/>
      <c r="K410" s="230"/>
      <c r="L410" s="230"/>
      <c r="M410" s="230"/>
      <c r="N410" s="230"/>
      <c r="O410" s="231"/>
      <c r="P410" s="232"/>
      <c r="Q410" s="232"/>
      <c r="R410" s="232"/>
      <c r="S410" s="230"/>
    </row>
    <row r="411" spans="5:19" x14ac:dyDescent="0.2">
      <c r="E411" s="226"/>
      <c r="F411" s="232"/>
      <c r="G411" s="228"/>
      <c r="H411" s="228"/>
      <c r="I411" s="229"/>
      <c r="J411" s="229"/>
      <c r="K411" s="230"/>
      <c r="L411" s="230"/>
      <c r="M411" s="230"/>
      <c r="N411" s="230"/>
      <c r="O411" s="231"/>
      <c r="P411" s="232"/>
      <c r="Q411" s="232"/>
      <c r="R411" s="232"/>
      <c r="S411" s="230"/>
    </row>
    <row r="412" spans="5:19" x14ac:dyDescent="0.2">
      <c r="E412" s="226"/>
      <c r="F412" s="232"/>
      <c r="G412" s="228"/>
      <c r="H412" s="228"/>
      <c r="I412" s="229"/>
      <c r="J412" s="229"/>
      <c r="K412" s="230"/>
      <c r="L412" s="230"/>
      <c r="M412" s="230"/>
      <c r="N412" s="230"/>
      <c r="O412" s="231"/>
      <c r="P412" s="232"/>
      <c r="Q412" s="232"/>
      <c r="R412" s="232"/>
      <c r="S412" s="230"/>
    </row>
    <row r="413" spans="5:19" x14ac:dyDescent="0.2">
      <c r="E413" s="226"/>
      <c r="F413" s="232"/>
      <c r="G413" s="228"/>
      <c r="H413" s="228"/>
      <c r="I413" s="229"/>
      <c r="J413" s="229"/>
      <c r="K413" s="230"/>
      <c r="L413" s="230"/>
      <c r="M413" s="230"/>
      <c r="N413" s="230"/>
      <c r="O413" s="231"/>
      <c r="P413" s="232"/>
      <c r="Q413" s="232"/>
      <c r="R413" s="232"/>
      <c r="S413" s="230"/>
    </row>
    <row r="414" spans="5:19" x14ac:dyDescent="0.2">
      <c r="E414" s="226"/>
      <c r="F414" s="232"/>
      <c r="G414" s="228"/>
      <c r="H414" s="228"/>
      <c r="I414" s="229"/>
      <c r="J414" s="229"/>
      <c r="K414" s="230"/>
      <c r="L414" s="230"/>
      <c r="M414" s="230"/>
      <c r="N414" s="230"/>
      <c r="O414" s="231"/>
      <c r="P414" s="232"/>
      <c r="Q414" s="232"/>
      <c r="R414" s="232"/>
      <c r="S414" s="230"/>
    </row>
    <row r="415" spans="5:19" x14ac:dyDescent="0.2">
      <c r="E415" s="226"/>
      <c r="F415" s="232"/>
      <c r="G415" s="228"/>
      <c r="H415" s="228"/>
      <c r="I415" s="229"/>
      <c r="J415" s="229"/>
      <c r="K415" s="230"/>
      <c r="L415" s="230"/>
      <c r="M415" s="230"/>
      <c r="N415" s="230"/>
      <c r="O415" s="231"/>
      <c r="P415" s="232"/>
      <c r="Q415" s="232"/>
      <c r="R415" s="232"/>
      <c r="S415" s="230"/>
    </row>
    <row r="416" spans="5:19" x14ac:dyDescent="0.2">
      <c r="E416" s="226"/>
      <c r="F416" s="232"/>
      <c r="G416" s="228"/>
      <c r="H416" s="228"/>
      <c r="I416" s="229"/>
      <c r="J416" s="229"/>
      <c r="K416" s="230"/>
      <c r="L416" s="230"/>
      <c r="M416" s="230"/>
      <c r="N416" s="230"/>
      <c r="O416" s="231"/>
      <c r="P416" s="232"/>
      <c r="Q416" s="232"/>
      <c r="R416" s="232"/>
      <c r="S416" s="230"/>
    </row>
    <row r="417" spans="5:19" x14ac:dyDescent="0.2">
      <c r="E417" s="226"/>
      <c r="F417" s="232"/>
      <c r="G417" s="228"/>
      <c r="H417" s="228"/>
      <c r="I417" s="229"/>
      <c r="J417" s="229"/>
      <c r="K417" s="230"/>
      <c r="L417" s="230"/>
      <c r="M417" s="230"/>
      <c r="N417" s="230"/>
      <c r="O417" s="231"/>
      <c r="P417" s="232"/>
      <c r="Q417" s="232"/>
      <c r="R417" s="232"/>
      <c r="S417" s="230"/>
    </row>
    <row r="418" spans="5:19" x14ac:dyDescent="0.2">
      <c r="E418" s="226"/>
      <c r="F418" s="232"/>
      <c r="G418" s="228"/>
      <c r="H418" s="228"/>
      <c r="I418" s="229"/>
      <c r="J418" s="229"/>
      <c r="K418" s="230"/>
      <c r="L418" s="230"/>
      <c r="M418" s="230"/>
      <c r="N418" s="230"/>
      <c r="O418" s="231"/>
      <c r="P418" s="232"/>
      <c r="Q418" s="232"/>
      <c r="R418" s="232"/>
      <c r="S418" s="230"/>
    </row>
    <row r="419" spans="5:19" x14ac:dyDescent="0.2">
      <c r="E419" s="226"/>
      <c r="F419" s="232"/>
      <c r="G419" s="228"/>
      <c r="H419" s="228"/>
      <c r="I419" s="229"/>
      <c r="J419" s="229"/>
      <c r="K419" s="230"/>
      <c r="L419" s="230"/>
      <c r="M419" s="230"/>
      <c r="N419" s="230"/>
      <c r="O419" s="231"/>
      <c r="P419" s="232"/>
      <c r="Q419" s="232"/>
      <c r="R419" s="232"/>
      <c r="S419" s="230"/>
    </row>
    <row r="420" spans="5:19" x14ac:dyDescent="0.2">
      <c r="E420" s="226"/>
      <c r="F420" s="232"/>
      <c r="G420" s="228"/>
      <c r="H420" s="228"/>
      <c r="I420" s="229"/>
      <c r="J420" s="229"/>
      <c r="K420" s="230"/>
      <c r="L420" s="230"/>
      <c r="M420" s="230"/>
      <c r="N420" s="230"/>
      <c r="O420" s="231"/>
      <c r="P420" s="232"/>
      <c r="Q420" s="232"/>
      <c r="R420" s="232"/>
      <c r="S420" s="230"/>
    </row>
    <row r="421" spans="5:19" x14ac:dyDescent="0.2">
      <c r="E421" s="226"/>
      <c r="F421" s="232"/>
      <c r="G421" s="228"/>
      <c r="H421" s="228"/>
      <c r="I421" s="229"/>
      <c r="J421" s="229"/>
      <c r="K421" s="230"/>
      <c r="L421" s="230"/>
      <c r="M421" s="230"/>
      <c r="N421" s="230"/>
      <c r="O421" s="231"/>
      <c r="P421" s="232"/>
      <c r="Q421" s="232"/>
      <c r="R421" s="232"/>
      <c r="S421" s="230"/>
    </row>
    <row r="422" spans="5:19" x14ac:dyDescent="0.2">
      <c r="E422" s="226"/>
      <c r="F422" s="232"/>
      <c r="G422" s="228"/>
      <c r="H422" s="228"/>
      <c r="I422" s="229"/>
      <c r="J422" s="229"/>
      <c r="K422" s="230"/>
      <c r="L422" s="230"/>
      <c r="M422" s="230"/>
      <c r="N422" s="230"/>
      <c r="O422" s="231"/>
      <c r="P422" s="232"/>
      <c r="Q422" s="232"/>
      <c r="R422" s="232"/>
      <c r="S422" s="230"/>
    </row>
    <row r="423" spans="5:19" x14ac:dyDescent="0.2">
      <c r="E423" s="226"/>
      <c r="F423" s="232"/>
      <c r="G423" s="228"/>
      <c r="H423" s="228"/>
      <c r="I423" s="229"/>
      <c r="J423" s="229"/>
      <c r="K423" s="230"/>
      <c r="L423" s="230"/>
      <c r="M423" s="230"/>
      <c r="N423" s="230"/>
      <c r="O423" s="231"/>
      <c r="P423" s="232"/>
      <c r="Q423" s="232"/>
      <c r="R423" s="232"/>
      <c r="S423" s="230"/>
    </row>
    <row r="424" spans="5:19" x14ac:dyDescent="0.2">
      <c r="E424" s="226"/>
      <c r="F424" s="232"/>
      <c r="G424" s="228"/>
      <c r="H424" s="228"/>
      <c r="I424" s="229"/>
      <c r="J424" s="229"/>
      <c r="K424" s="230"/>
      <c r="L424" s="230"/>
      <c r="M424" s="230"/>
      <c r="N424" s="230"/>
      <c r="O424" s="231"/>
      <c r="P424" s="232"/>
      <c r="Q424" s="232"/>
      <c r="R424" s="232"/>
      <c r="S424" s="230"/>
    </row>
    <row r="425" spans="5:19" x14ac:dyDescent="0.2">
      <c r="E425" s="226"/>
      <c r="F425" s="232"/>
      <c r="G425" s="228"/>
      <c r="H425" s="228"/>
      <c r="I425" s="229"/>
      <c r="J425" s="229"/>
      <c r="K425" s="230"/>
      <c r="L425" s="230"/>
      <c r="M425" s="230"/>
      <c r="N425" s="230"/>
      <c r="O425" s="231"/>
      <c r="P425" s="232"/>
      <c r="Q425" s="232"/>
      <c r="R425" s="232"/>
      <c r="S425" s="230"/>
    </row>
    <row r="426" spans="5:19" x14ac:dyDescent="0.2">
      <c r="E426" s="226"/>
      <c r="F426" s="232"/>
      <c r="G426" s="228"/>
      <c r="H426" s="228"/>
      <c r="I426" s="229"/>
      <c r="J426" s="229"/>
      <c r="K426" s="230"/>
      <c r="L426" s="230"/>
      <c r="M426" s="230"/>
      <c r="N426" s="230"/>
      <c r="O426" s="231"/>
      <c r="P426" s="232"/>
      <c r="Q426" s="232"/>
      <c r="R426" s="232"/>
      <c r="S426" s="230"/>
    </row>
    <row r="427" spans="5:19" x14ac:dyDescent="0.2">
      <c r="E427" s="226"/>
      <c r="F427" s="232"/>
      <c r="G427" s="228"/>
      <c r="H427" s="228"/>
      <c r="I427" s="229"/>
      <c r="J427" s="229"/>
      <c r="K427" s="230"/>
      <c r="L427" s="230"/>
      <c r="M427" s="230"/>
      <c r="N427" s="230"/>
      <c r="O427" s="231"/>
      <c r="P427" s="232"/>
      <c r="Q427" s="232"/>
      <c r="R427" s="232"/>
      <c r="S427" s="230"/>
    </row>
    <row r="428" spans="5:19" x14ac:dyDescent="0.2">
      <c r="E428" s="226"/>
      <c r="F428" s="232"/>
      <c r="G428" s="228"/>
      <c r="H428" s="228"/>
      <c r="I428" s="229"/>
      <c r="J428" s="229"/>
      <c r="K428" s="230"/>
      <c r="L428" s="230"/>
      <c r="M428" s="230"/>
      <c r="N428" s="230"/>
      <c r="O428" s="231"/>
      <c r="P428" s="232"/>
      <c r="Q428" s="232"/>
      <c r="R428" s="232"/>
      <c r="S428" s="230"/>
    </row>
    <row r="429" spans="5:19" x14ac:dyDescent="0.2">
      <c r="E429" s="226"/>
      <c r="F429" s="232"/>
      <c r="G429" s="228"/>
      <c r="H429" s="228"/>
      <c r="I429" s="229"/>
      <c r="J429" s="229"/>
      <c r="K429" s="230"/>
      <c r="L429" s="230"/>
      <c r="M429" s="230"/>
      <c r="N429" s="230"/>
      <c r="O429" s="231"/>
      <c r="P429" s="232"/>
      <c r="Q429" s="232"/>
      <c r="R429" s="232"/>
      <c r="S429" s="230"/>
    </row>
    <row r="430" spans="5:19" x14ac:dyDescent="0.2">
      <c r="E430" s="226"/>
      <c r="F430" s="232"/>
      <c r="G430" s="228"/>
      <c r="H430" s="228"/>
      <c r="I430" s="229"/>
      <c r="J430" s="229"/>
      <c r="K430" s="230"/>
      <c r="L430" s="230"/>
      <c r="M430" s="230"/>
      <c r="N430" s="230"/>
      <c r="O430" s="231"/>
      <c r="P430" s="232"/>
      <c r="Q430" s="232"/>
      <c r="R430" s="232"/>
      <c r="S430" s="230"/>
    </row>
    <row r="431" spans="5:19" x14ac:dyDescent="0.2">
      <c r="E431" s="226"/>
      <c r="F431" s="232"/>
      <c r="G431" s="228"/>
      <c r="H431" s="228"/>
      <c r="I431" s="229"/>
      <c r="J431" s="229"/>
      <c r="K431" s="230"/>
      <c r="L431" s="230"/>
      <c r="M431" s="230"/>
      <c r="N431" s="230"/>
      <c r="O431" s="231"/>
      <c r="P431" s="232"/>
      <c r="Q431" s="232"/>
      <c r="R431" s="232"/>
      <c r="S431" s="230"/>
    </row>
    <row r="432" spans="5:19" x14ac:dyDescent="0.2">
      <c r="E432" s="226"/>
      <c r="F432" s="232"/>
      <c r="G432" s="228"/>
      <c r="H432" s="228"/>
      <c r="I432" s="229"/>
      <c r="J432" s="229"/>
      <c r="K432" s="230"/>
      <c r="L432" s="230"/>
      <c r="M432" s="230"/>
      <c r="N432" s="230"/>
      <c r="O432" s="231"/>
      <c r="P432" s="232"/>
      <c r="Q432" s="232"/>
      <c r="R432" s="232"/>
      <c r="S432" s="230"/>
    </row>
    <row r="433" spans="5:19" x14ac:dyDescent="0.2">
      <c r="E433" s="226"/>
      <c r="F433" s="232"/>
      <c r="G433" s="228"/>
      <c r="H433" s="228"/>
      <c r="I433" s="229"/>
      <c r="J433" s="229"/>
      <c r="K433" s="230"/>
      <c r="L433" s="230"/>
      <c r="M433" s="230"/>
      <c r="N433" s="230"/>
      <c r="O433" s="231"/>
      <c r="P433" s="232"/>
      <c r="Q433" s="232"/>
      <c r="R433" s="232"/>
      <c r="S433" s="230"/>
    </row>
    <row r="434" spans="5:19" x14ac:dyDescent="0.2">
      <c r="E434" s="226"/>
      <c r="F434" s="232"/>
      <c r="G434" s="228"/>
      <c r="H434" s="228"/>
      <c r="I434" s="229"/>
      <c r="J434" s="229"/>
      <c r="K434" s="230"/>
      <c r="L434" s="230"/>
      <c r="M434" s="230"/>
      <c r="N434" s="230"/>
      <c r="O434" s="231"/>
      <c r="P434" s="232"/>
      <c r="Q434" s="232"/>
      <c r="R434" s="232"/>
      <c r="S434" s="230"/>
    </row>
    <row r="435" spans="5:19" x14ac:dyDescent="0.2">
      <c r="E435" s="226"/>
      <c r="F435" s="232"/>
      <c r="G435" s="228"/>
      <c r="H435" s="228"/>
      <c r="I435" s="229"/>
      <c r="J435" s="229"/>
      <c r="K435" s="230"/>
      <c r="L435" s="230"/>
      <c r="M435" s="230"/>
      <c r="N435" s="230"/>
      <c r="O435" s="231"/>
      <c r="P435" s="232"/>
      <c r="Q435" s="232"/>
      <c r="R435" s="232"/>
      <c r="S435" s="230"/>
    </row>
    <row r="436" spans="5:19" x14ac:dyDescent="0.2">
      <c r="E436" s="226"/>
      <c r="F436" s="232"/>
      <c r="G436" s="228"/>
      <c r="H436" s="228"/>
      <c r="I436" s="229"/>
      <c r="J436" s="229"/>
      <c r="K436" s="230"/>
      <c r="L436" s="230"/>
      <c r="M436" s="230"/>
      <c r="N436" s="230"/>
      <c r="O436" s="231"/>
      <c r="P436" s="232"/>
      <c r="Q436" s="232"/>
      <c r="R436" s="232"/>
      <c r="S436" s="230"/>
    </row>
    <row r="437" spans="5:19" x14ac:dyDescent="0.2">
      <c r="E437" s="226"/>
      <c r="F437" s="232"/>
      <c r="G437" s="228"/>
      <c r="H437" s="228"/>
      <c r="I437" s="229"/>
      <c r="J437" s="229"/>
      <c r="K437" s="230"/>
      <c r="L437" s="230"/>
      <c r="M437" s="230"/>
      <c r="N437" s="230"/>
      <c r="O437" s="231"/>
      <c r="P437" s="232"/>
      <c r="Q437" s="232"/>
      <c r="R437" s="232"/>
      <c r="S437" s="230"/>
    </row>
    <row r="438" spans="5:19" x14ac:dyDescent="0.2">
      <c r="E438" s="226"/>
      <c r="F438" s="232"/>
      <c r="G438" s="228"/>
      <c r="H438" s="228"/>
      <c r="I438" s="229"/>
      <c r="J438" s="229"/>
      <c r="K438" s="230"/>
      <c r="L438" s="230"/>
      <c r="M438" s="230"/>
      <c r="N438" s="230"/>
      <c r="O438" s="231"/>
      <c r="P438" s="232"/>
      <c r="Q438" s="232"/>
      <c r="R438" s="232"/>
      <c r="S438" s="230"/>
    </row>
    <row r="439" spans="5:19" x14ac:dyDescent="0.2">
      <c r="E439" s="226"/>
      <c r="F439" s="232"/>
      <c r="G439" s="228"/>
      <c r="H439" s="228"/>
      <c r="I439" s="229"/>
      <c r="J439" s="229"/>
      <c r="K439" s="230"/>
      <c r="L439" s="230"/>
      <c r="M439" s="230"/>
      <c r="N439" s="230"/>
      <c r="O439" s="231"/>
      <c r="P439" s="232"/>
      <c r="Q439" s="232"/>
      <c r="R439" s="232"/>
      <c r="S439" s="230"/>
    </row>
    <row r="440" spans="5:19" x14ac:dyDescent="0.2">
      <c r="E440" s="226"/>
      <c r="F440" s="232"/>
      <c r="G440" s="228"/>
      <c r="H440" s="228"/>
      <c r="I440" s="229"/>
      <c r="J440" s="229"/>
      <c r="K440" s="230"/>
      <c r="L440" s="230"/>
      <c r="M440" s="230"/>
      <c r="N440" s="230"/>
      <c r="O440" s="231"/>
      <c r="P440" s="232"/>
      <c r="Q440" s="232"/>
      <c r="R440" s="232"/>
      <c r="S440" s="230"/>
    </row>
    <row r="441" spans="5:19" x14ac:dyDescent="0.2">
      <c r="E441" s="226"/>
      <c r="F441" s="232"/>
      <c r="G441" s="228"/>
      <c r="H441" s="228"/>
      <c r="I441" s="229"/>
      <c r="J441" s="229"/>
      <c r="K441" s="230"/>
      <c r="L441" s="230"/>
      <c r="M441" s="230"/>
      <c r="N441" s="230"/>
      <c r="O441" s="231"/>
      <c r="P441" s="232"/>
      <c r="Q441" s="232"/>
      <c r="R441" s="232"/>
      <c r="S441" s="230"/>
    </row>
    <row r="442" spans="5:19" x14ac:dyDescent="0.2">
      <c r="E442" s="226"/>
      <c r="F442" s="232"/>
      <c r="G442" s="228"/>
      <c r="H442" s="228"/>
      <c r="I442" s="229"/>
      <c r="J442" s="229"/>
      <c r="K442" s="230"/>
      <c r="L442" s="230"/>
      <c r="M442" s="230"/>
      <c r="N442" s="230"/>
      <c r="O442" s="231"/>
      <c r="P442" s="232"/>
      <c r="Q442" s="232"/>
      <c r="R442" s="232"/>
      <c r="S442" s="230"/>
    </row>
    <row r="443" spans="5:19" x14ac:dyDescent="0.2">
      <c r="E443" s="226"/>
      <c r="F443" s="232"/>
      <c r="G443" s="228"/>
      <c r="H443" s="228"/>
      <c r="I443" s="229"/>
      <c r="J443" s="229"/>
      <c r="K443" s="230"/>
      <c r="L443" s="230"/>
      <c r="M443" s="230"/>
      <c r="N443" s="230"/>
      <c r="O443" s="231"/>
      <c r="P443" s="232"/>
      <c r="Q443" s="232"/>
      <c r="R443" s="232"/>
      <c r="S443" s="230"/>
    </row>
    <row r="444" spans="5:19" x14ac:dyDescent="0.2">
      <c r="E444" s="226"/>
      <c r="F444" s="232"/>
      <c r="G444" s="228"/>
      <c r="H444" s="228"/>
      <c r="I444" s="229"/>
      <c r="J444" s="229"/>
      <c r="K444" s="230"/>
      <c r="L444" s="230"/>
      <c r="M444" s="230"/>
      <c r="N444" s="230"/>
      <c r="O444" s="231"/>
      <c r="P444" s="232"/>
      <c r="Q444" s="232"/>
      <c r="R444" s="232"/>
      <c r="S444" s="230"/>
    </row>
    <row r="445" spans="5:19" x14ac:dyDescent="0.2">
      <c r="E445" s="226"/>
      <c r="F445" s="232"/>
      <c r="G445" s="228"/>
      <c r="H445" s="228"/>
      <c r="I445" s="229"/>
      <c r="J445" s="229"/>
      <c r="K445" s="230"/>
      <c r="L445" s="230"/>
      <c r="M445" s="230"/>
      <c r="N445" s="230"/>
      <c r="O445" s="231"/>
      <c r="P445" s="232"/>
      <c r="Q445" s="232"/>
      <c r="R445" s="232"/>
      <c r="S445" s="230"/>
    </row>
    <row r="446" spans="5:19" x14ac:dyDescent="0.2">
      <c r="E446" s="226"/>
      <c r="F446" s="232"/>
      <c r="G446" s="228"/>
      <c r="H446" s="228"/>
      <c r="I446" s="229"/>
      <c r="J446" s="229"/>
      <c r="K446" s="230"/>
      <c r="L446" s="230"/>
      <c r="M446" s="230"/>
      <c r="N446" s="230"/>
      <c r="O446" s="231"/>
      <c r="P446" s="232"/>
      <c r="Q446" s="232"/>
      <c r="R446" s="232"/>
      <c r="S446" s="230"/>
    </row>
    <row r="447" spans="5:19" x14ac:dyDescent="0.2">
      <c r="E447" s="226"/>
      <c r="F447" s="232"/>
      <c r="G447" s="228"/>
      <c r="H447" s="228"/>
      <c r="I447" s="229"/>
      <c r="J447" s="229"/>
      <c r="K447" s="230"/>
      <c r="L447" s="230"/>
      <c r="M447" s="230"/>
      <c r="N447" s="230"/>
      <c r="O447" s="231"/>
      <c r="P447" s="232"/>
      <c r="Q447" s="232"/>
      <c r="R447" s="232"/>
      <c r="S447" s="230"/>
    </row>
    <row r="448" spans="5:19" x14ac:dyDescent="0.2">
      <c r="E448" s="226"/>
      <c r="F448" s="232"/>
      <c r="G448" s="228"/>
      <c r="H448" s="228"/>
      <c r="I448" s="229"/>
      <c r="J448" s="229"/>
      <c r="K448" s="230"/>
      <c r="L448" s="230"/>
      <c r="M448" s="230"/>
      <c r="N448" s="230"/>
      <c r="O448" s="231"/>
      <c r="P448" s="232"/>
      <c r="Q448" s="232"/>
      <c r="R448" s="232"/>
      <c r="S448" s="230"/>
    </row>
    <row r="449" spans="5:19" x14ac:dyDescent="0.2">
      <c r="E449" s="226"/>
      <c r="F449" s="232"/>
      <c r="G449" s="228"/>
      <c r="H449" s="228"/>
      <c r="I449" s="229"/>
      <c r="J449" s="229"/>
      <c r="K449" s="230"/>
      <c r="L449" s="230"/>
      <c r="M449" s="230"/>
      <c r="N449" s="230"/>
      <c r="O449" s="231"/>
      <c r="P449" s="232"/>
      <c r="Q449" s="232"/>
      <c r="R449" s="232"/>
      <c r="S449" s="230"/>
    </row>
    <row r="450" spans="5:19" x14ac:dyDescent="0.2">
      <c r="E450" s="226"/>
      <c r="F450" s="232"/>
      <c r="G450" s="228"/>
      <c r="H450" s="228"/>
      <c r="I450" s="229"/>
      <c r="J450" s="229"/>
      <c r="K450" s="230"/>
      <c r="L450" s="230"/>
      <c r="M450" s="230"/>
      <c r="N450" s="230"/>
      <c r="O450" s="231"/>
      <c r="P450" s="232"/>
      <c r="Q450" s="232"/>
      <c r="R450" s="232"/>
      <c r="S450" s="230"/>
    </row>
    <row r="451" spans="5:19" x14ac:dyDescent="0.2">
      <c r="E451" s="226"/>
      <c r="F451" s="232"/>
      <c r="G451" s="228"/>
      <c r="H451" s="228"/>
      <c r="I451" s="229"/>
      <c r="J451" s="229"/>
      <c r="K451" s="230"/>
      <c r="L451" s="230"/>
      <c r="M451" s="230"/>
      <c r="N451" s="230"/>
      <c r="O451" s="231"/>
      <c r="P451" s="232"/>
      <c r="Q451" s="232"/>
      <c r="R451" s="232"/>
      <c r="S451" s="230"/>
    </row>
    <row r="452" spans="5:19" x14ac:dyDescent="0.2">
      <c r="E452" s="226"/>
      <c r="F452" s="232"/>
      <c r="G452" s="228"/>
      <c r="H452" s="228"/>
      <c r="I452" s="229"/>
      <c r="J452" s="229"/>
      <c r="K452" s="230"/>
      <c r="L452" s="230"/>
      <c r="M452" s="230"/>
      <c r="N452" s="230"/>
      <c r="O452" s="231"/>
      <c r="P452" s="232"/>
      <c r="Q452" s="232"/>
      <c r="R452" s="232"/>
      <c r="S452" s="230"/>
    </row>
    <row r="453" spans="5:19" x14ac:dyDescent="0.2">
      <c r="E453" s="226"/>
      <c r="F453" s="232"/>
      <c r="G453" s="228"/>
      <c r="H453" s="228"/>
      <c r="I453" s="229"/>
      <c r="J453" s="229"/>
      <c r="K453" s="230"/>
      <c r="L453" s="230"/>
      <c r="M453" s="230"/>
      <c r="N453" s="230"/>
      <c r="O453" s="231"/>
      <c r="P453" s="232"/>
      <c r="Q453" s="232"/>
      <c r="R453" s="232"/>
      <c r="S453" s="230"/>
    </row>
    <row r="454" spans="5:19" x14ac:dyDescent="0.2">
      <c r="E454" s="226"/>
      <c r="F454" s="232"/>
      <c r="G454" s="228"/>
      <c r="H454" s="228"/>
      <c r="I454" s="229"/>
      <c r="J454" s="229"/>
      <c r="K454" s="230"/>
      <c r="L454" s="230"/>
      <c r="M454" s="230"/>
      <c r="N454" s="230"/>
      <c r="O454" s="231"/>
      <c r="P454" s="232"/>
      <c r="Q454" s="232"/>
      <c r="R454" s="232"/>
      <c r="S454" s="230"/>
    </row>
    <row r="455" spans="5:19" x14ac:dyDescent="0.2">
      <c r="E455" s="226"/>
      <c r="F455" s="232"/>
      <c r="G455" s="228"/>
      <c r="H455" s="228"/>
      <c r="I455" s="229"/>
      <c r="J455" s="229"/>
      <c r="K455" s="230"/>
      <c r="L455" s="230"/>
      <c r="M455" s="230"/>
      <c r="N455" s="230"/>
      <c r="O455" s="231"/>
      <c r="P455" s="232"/>
      <c r="Q455" s="232"/>
      <c r="R455" s="232"/>
      <c r="S455" s="230"/>
    </row>
    <row r="456" spans="5:19" x14ac:dyDescent="0.2">
      <c r="E456" s="226"/>
      <c r="F456" s="232"/>
      <c r="G456" s="228"/>
      <c r="H456" s="228"/>
      <c r="I456" s="229"/>
      <c r="J456" s="229"/>
      <c r="K456" s="230"/>
      <c r="L456" s="230"/>
      <c r="M456" s="230"/>
      <c r="N456" s="230"/>
      <c r="O456" s="231"/>
      <c r="P456" s="232"/>
      <c r="Q456" s="232"/>
      <c r="R456" s="232"/>
      <c r="S456" s="230"/>
    </row>
    <row r="457" spans="5:19" x14ac:dyDescent="0.2">
      <c r="E457" s="226"/>
      <c r="F457" s="232"/>
      <c r="G457" s="228"/>
      <c r="H457" s="228"/>
      <c r="I457" s="229"/>
      <c r="J457" s="229"/>
      <c r="K457" s="230"/>
      <c r="L457" s="230"/>
      <c r="M457" s="230"/>
      <c r="N457" s="230"/>
      <c r="O457" s="231"/>
      <c r="P457" s="232"/>
      <c r="Q457" s="232"/>
      <c r="R457" s="232"/>
      <c r="S457" s="230"/>
    </row>
    <row r="458" spans="5:19" x14ac:dyDescent="0.2">
      <c r="E458" s="226"/>
      <c r="F458" s="232"/>
      <c r="G458" s="228"/>
      <c r="H458" s="228"/>
      <c r="I458" s="229"/>
      <c r="J458" s="229"/>
      <c r="K458" s="230"/>
      <c r="L458" s="230"/>
      <c r="M458" s="230"/>
      <c r="N458" s="230"/>
      <c r="O458" s="231"/>
      <c r="P458" s="232"/>
      <c r="Q458" s="232"/>
      <c r="R458" s="232"/>
      <c r="S458" s="230"/>
    </row>
    <row r="459" spans="5:19" x14ac:dyDescent="0.2">
      <c r="E459" s="226"/>
      <c r="F459" s="232"/>
      <c r="G459" s="228"/>
      <c r="H459" s="228"/>
      <c r="I459" s="229"/>
      <c r="J459" s="229"/>
      <c r="K459" s="230"/>
      <c r="L459" s="230"/>
      <c r="M459" s="230"/>
      <c r="N459" s="230"/>
      <c r="O459" s="231"/>
      <c r="P459" s="232"/>
      <c r="Q459" s="232"/>
      <c r="R459" s="232"/>
      <c r="S459" s="230"/>
    </row>
    <row r="460" spans="5:19" x14ac:dyDescent="0.2">
      <c r="E460" s="226"/>
      <c r="F460" s="232"/>
      <c r="G460" s="228"/>
      <c r="H460" s="228"/>
      <c r="I460" s="229"/>
      <c r="J460" s="229"/>
      <c r="K460" s="230"/>
      <c r="L460" s="230"/>
      <c r="M460" s="230"/>
      <c r="N460" s="230"/>
      <c r="O460" s="231"/>
      <c r="P460" s="232"/>
      <c r="Q460" s="232"/>
      <c r="R460" s="232"/>
      <c r="S460" s="230"/>
    </row>
  </sheetData>
  <sheetProtection sheet="1" objects="1" scenarios="1" selectLockedCells="1"/>
  <dataConsolidate/>
  <mergeCells count="4">
    <mergeCell ref="I4:J4"/>
    <mergeCell ref="E9:K9"/>
    <mergeCell ref="M9:O9"/>
    <mergeCell ref="Q9:S9"/>
  </mergeCells>
  <conditionalFormatting sqref="D20:Q88">
    <cfRule type="containsText" dxfId="87" priority="6" stopIfTrue="1" operator="containsText" text="&quot;&quot;">
      <formula>NOT(ISERROR(SEARCH("""""",D20)))</formula>
    </cfRule>
  </conditionalFormatting>
  <conditionalFormatting sqref="E20:S88">
    <cfRule type="expression" dxfId="86" priority="7">
      <formula>OR($AB20=Saturday,$AB20=Sunday)</formula>
    </cfRule>
  </conditionalFormatting>
  <dataValidations count="11">
    <dataValidation type="list" showInputMessage="1" showErrorMessage="1" sqref="J18">
      <formula1>CHOOSE(MATCH(H18,ExpensesCat_Column_ExpensesCAT,0),Education,Entertainment,Medical,Household,Holiday,Misc)</formula1>
    </dataValidation>
    <dataValidation type="list" showInputMessage="1" showErrorMessage="1" sqref="M20:M88">
      <formula1>CHOOSE(MATCH(K20,PaymentCAT,0),Account,Card,Cash,Cheque,Other)</formula1>
    </dataValidation>
    <dataValidation type="list" showInputMessage="1" showErrorMessage="1" sqref="I20:I88">
      <formula1>CHOOSE(MATCH($G20,ExpensesCat_Column_ExpensesCAT,0),Car,Daily,Education,Entertainment,Medical,Household,Housing,Holiday,Misc)</formula1>
    </dataValidation>
    <dataValidation type="list" allowBlank="1" showInputMessage="1" showErrorMessage="1" sqref="M89:M292 K89:K292 L18 L20:L292">
      <formula1>PaymentCAT_Mapping</formula1>
    </dataValidation>
    <dataValidation type="list" allowBlank="1" showInputMessage="1" showErrorMessage="1" sqref="G293:H293 E89:F293 F18">
      <formula1>Date_Column_DateFormat2</formula1>
    </dataValidation>
    <dataValidation type="list" allowBlank="1" showInputMessage="1" showErrorMessage="1" sqref="H89:H292 O11 H18 G20:G292">
      <formula1>ExpensesCat_Column_ExpensesCAT</formula1>
    </dataValidation>
    <dataValidation type="whole" operator="greaterThan" allowBlank="1" showInputMessage="1" showErrorMessage="1" sqref="O20:O88">
      <formula1>1</formula1>
    </dataValidation>
    <dataValidation type="list" allowBlank="1" showInputMessage="1" showErrorMessage="1" sqref="S11 K20:K88">
      <formula1>PaymentCAT</formula1>
    </dataValidation>
    <dataValidation showInputMessage="1" showErrorMessage="1" sqref="I18"/>
    <dataValidation type="list" allowBlank="1" showInputMessage="1" showErrorMessage="1" sqref="S3:U3">
      <formula1>Month_Column_LMonthName</formula1>
    </dataValidation>
    <dataValidation type="list" allowBlank="1" showInputMessage="1" showErrorMessage="1" sqref="E20:E88">
      <formula1>IF($S$3="February",IF(MONTH(DATE(YEAR($G$3),2,29))=2,LYFeb,February),INDIRECT($S$3))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P40"/>
  <sheetViews>
    <sheetView showGridLines="0" showRowColHeaders="0" defaultGridColor="0" topLeftCell="A22" colorId="9" zoomScale="80" zoomScaleNormal="80" workbookViewId="0">
      <selection activeCell="L28" sqref="L28"/>
    </sheetView>
  </sheetViews>
  <sheetFormatPr defaultRowHeight="14.25" x14ac:dyDescent="0.2"/>
  <cols>
    <col min="1" max="1" width="2.85546875" style="308" customWidth="1"/>
    <col min="2" max="6" width="17.28515625" style="308" customWidth="1"/>
    <col min="7" max="7" width="6.85546875" style="308" customWidth="1"/>
    <col min="8" max="8" width="7.28515625" style="351" customWidth="1"/>
    <col min="9" max="9" width="6.5703125" style="351" customWidth="1"/>
    <col min="10" max="10" width="10.28515625" style="352" customWidth="1"/>
    <col min="11" max="11" width="0.28515625" style="352" customWidth="1"/>
    <col min="12" max="12" width="13.28515625" style="351" customWidth="1"/>
    <col min="13" max="13" width="0.28515625" style="310" customWidth="1"/>
    <col min="14" max="14" width="20.7109375" style="351" customWidth="1"/>
    <col min="15" max="15" width="3.7109375" style="353" customWidth="1"/>
    <col min="16" max="16" width="9.42578125" style="308" bestFit="1" customWidth="1"/>
    <col min="17" max="16384" width="9.140625" style="308"/>
  </cols>
  <sheetData>
    <row r="2" spans="2:15" ht="24" customHeight="1" x14ac:dyDescent="0.2">
      <c r="B2" s="398" t="s">
        <v>205</v>
      </c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400"/>
    </row>
    <row r="3" spans="2:15" ht="24" customHeight="1" x14ac:dyDescent="0.2">
      <c r="B3" s="395" t="s">
        <v>207</v>
      </c>
      <c r="C3" s="396"/>
      <c r="D3" s="396"/>
      <c r="E3" s="396"/>
      <c r="F3" s="396"/>
      <c r="G3" s="396"/>
      <c r="H3" s="396"/>
      <c r="I3" s="396"/>
      <c r="J3" s="396"/>
      <c r="K3" s="396"/>
      <c r="L3" s="396"/>
      <c r="M3" s="396"/>
      <c r="N3" s="396"/>
      <c r="O3" s="397"/>
    </row>
    <row r="4" spans="2:15" x14ac:dyDescent="0.2">
      <c r="B4" s="309"/>
      <c r="C4" s="310"/>
      <c r="D4" s="310"/>
      <c r="E4" s="310"/>
      <c r="F4" s="310"/>
      <c r="G4" s="310"/>
      <c r="H4" s="311"/>
      <c r="I4" s="311"/>
      <c r="J4" s="312"/>
      <c r="K4" s="312"/>
      <c r="L4" s="311"/>
      <c r="N4" s="311"/>
      <c r="O4" s="354"/>
    </row>
    <row r="5" spans="2:15" ht="15" customHeight="1" x14ac:dyDescent="0.2">
      <c r="B5" s="309"/>
      <c r="C5" s="310"/>
      <c r="D5" s="310"/>
      <c r="E5" s="310"/>
      <c r="F5" s="310"/>
      <c r="G5" s="402" t="s">
        <v>1</v>
      </c>
      <c r="H5" s="404">
        <f>2022</f>
        <v>2022</v>
      </c>
      <c r="I5" s="404">
        <f>2023</f>
        <v>2023</v>
      </c>
      <c r="J5" s="404" t="s">
        <v>206</v>
      </c>
      <c r="K5" s="313"/>
      <c r="L5" s="392" t="str">
        <f>$I$5 &amp; " Top Spending"</f>
        <v>2023 Top Spending</v>
      </c>
      <c r="M5" s="393"/>
      <c r="N5" s="394"/>
      <c r="O5" s="354"/>
    </row>
    <row r="6" spans="2:15" x14ac:dyDescent="0.2">
      <c r="B6" s="309"/>
      <c r="C6" s="310"/>
      <c r="D6" s="310"/>
      <c r="E6" s="310"/>
      <c r="F6" s="310"/>
      <c r="G6" s="403"/>
      <c r="H6" s="405"/>
      <c r="I6" s="405"/>
      <c r="J6" s="405"/>
      <c r="K6" s="314"/>
      <c r="L6" s="315" t="s">
        <v>244</v>
      </c>
      <c r="M6" s="316"/>
      <c r="N6" s="317" t="s">
        <v>245</v>
      </c>
      <c r="O6" s="354"/>
    </row>
    <row r="7" spans="2:15" ht="2.4500000000000002" customHeight="1" x14ac:dyDescent="0.2">
      <c r="B7" s="309"/>
      <c r="C7" s="310"/>
      <c r="D7" s="310"/>
      <c r="E7" s="310"/>
      <c r="F7" s="310"/>
      <c r="G7" s="318"/>
      <c r="H7" s="319"/>
      <c r="I7" s="319"/>
      <c r="J7" s="320"/>
      <c r="K7" s="321"/>
      <c r="L7" s="322"/>
      <c r="M7" s="323"/>
      <c r="N7" s="311"/>
      <c r="O7" s="354"/>
    </row>
    <row r="8" spans="2:15" x14ac:dyDescent="0.2">
      <c r="B8" s="309"/>
      <c r="C8" s="310"/>
      <c r="D8" s="310"/>
      <c r="E8" s="310"/>
      <c r="F8" s="310"/>
      <c r="G8" s="324" t="str">
        <f ca="1">IF(LEN('Trend Data'!B3)&gt;0,'Trend Data'!B3,"")</f>
        <v>Jan</v>
      </c>
      <c r="H8" s="325">
        <f ca="1">IF('Trend Data'!C3&gt;0,'Trend Data'!C3,"")</f>
        <v>1628</v>
      </c>
      <c r="I8" s="325">
        <f ca="1">IF('Trend Data'!D3&gt;0,'Trend Data'!D3,"")</f>
        <v>1877</v>
      </c>
      <c r="J8" s="326">
        <f ca="1">IF(ISERR(($I8-$H8)/$I8),"",($I8-$H8)/$I8)</f>
        <v>0.13265849760255727</v>
      </c>
      <c r="K8" s="327"/>
      <c r="L8" s="328" t="str">
        <f ca="1">SUBSTITUTE(TRIM('TopBottom ExpensesCAT'!Q$24)," ",", ")</f>
        <v>Home</v>
      </c>
      <c r="M8" s="323"/>
      <c r="N8" s="329">
        <f ca="1">'TopBottom ExpensesCAT'!Q$14/'1. Monthly Analysis'!I8</f>
        <v>0.45817794352690461</v>
      </c>
      <c r="O8" s="354"/>
    </row>
    <row r="9" spans="2:15" x14ac:dyDescent="0.2">
      <c r="B9" s="309"/>
      <c r="C9" s="310"/>
      <c r="D9" s="310"/>
      <c r="E9" s="310"/>
      <c r="F9" s="310"/>
      <c r="G9" s="324" t="str">
        <f ca="1">IF(LEN('Trend Data'!B4)&gt;0,'Trend Data'!B4,"")</f>
        <v>Feb</v>
      </c>
      <c r="H9" s="325">
        <f ca="1">IF('Trend Data'!C4&gt;0,'Trend Data'!C4,"")</f>
        <v>2260</v>
      </c>
      <c r="I9" s="325">
        <f ca="1">IF('Trend Data'!D4&gt;0,'Trend Data'!D4,"")</f>
        <v>1413</v>
      </c>
      <c r="J9" s="326">
        <f t="shared" ref="J9:J19" ca="1" si="0">IF(ISERR(($I9-$H9)/$I9),"",($I9-$H9)/$I9)</f>
        <v>-0.59943382873319184</v>
      </c>
      <c r="K9" s="327"/>
      <c r="L9" s="328" t="str">
        <f ca="1">SUBSTITUTE(TRIM('TopBottom ExpensesCAT'!R$24)," ",", ")</f>
        <v>Home</v>
      </c>
      <c r="M9" s="323"/>
      <c r="N9" s="329">
        <f ca="1">'TopBottom ExpensesCAT'!R$14/'1. Monthly Analysis'!I9</f>
        <v>0.60863411181882521</v>
      </c>
      <c r="O9" s="354"/>
    </row>
    <row r="10" spans="2:15" x14ac:dyDescent="0.2">
      <c r="B10" s="309"/>
      <c r="C10" s="310"/>
      <c r="D10" s="310"/>
      <c r="E10" s="310"/>
      <c r="F10" s="310"/>
      <c r="G10" s="324" t="str">
        <f ca="1">IF(LEN('Trend Data'!B5)&gt;0,'Trend Data'!B5,"")</f>
        <v>Mar</v>
      </c>
      <c r="H10" s="325">
        <f ca="1">IF('Trend Data'!C5&gt;0,'Trend Data'!C5,"")</f>
        <v>1555</v>
      </c>
      <c r="I10" s="325">
        <f ca="1">IF('Trend Data'!D5&gt;0,'Trend Data'!D5,"")</f>
        <v>2246</v>
      </c>
      <c r="J10" s="326">
        <f t="shared" ca="1" si="0"/>
        <v>0.30765805877114871</v>
      </c>
      <c r="K10" s="327"/>
      <c r="L10" s="328" t="str">
        <f ca="1">SUBSTITUTE(TRIM('TopBottom ExpensesCAT'!S$24)," ",", ")</f>
        <v>Home</v>
      </c>
      <c r="M10" s="323"/>
      <c r="N10" s="329">
        <f ca="1">'TopBottom ExpensesCAT'!S$14/'1. Monthly Analysis'!I10</f>
        <v>0.42742653606411396</v>
      </c>
      <c r="O10" s="354"/>
    </row>
    <row r="11" spans="2:15" x14ac:dyDescent="0.2">
      <c r="B11" s="309"/>
      <c r="C11" s="310"/>
      <c r="D11" s="310"/>
      <c r="E11" s="310"/>
      <c r="F11" s="310"/>
      <c r="G11" s="324" t="str">
        <f ca="1">IF(LEN('Trend Data'!B6)&gt;0,'Trend Data'!B6,"")</f>
        <v>Apr</v>
      </c>
      <c r="H11" s="325">
        <f ca="1">IF('Trend Data'!C6&gt;0,'Trend Data'!C6,"")</f>
        <v>2082</v>
      </c>
      <c r="I11" s="325">
        <f ca="1">IF('Trend Data'!D6&gt;0,'Trend Data'!D6,"")</f>
        <v>1462</v>
      </c>
      <c r="J11" s="326">
        <f t="shared" ca="1" si="0"/>
        <v>-0.42407660738714092</v>
      </c>
      <c r="K11" s="327"/>
      <c r="L11" s="328" t="str">
        <f ca="1">SUBSTITUTE(TRIM('TopBottom ExpensesCAT'!T$24)," ",", ")</f>
        <v>Home</v>
      </c>
      <c r="M11" s="323"/>
      <c r="N11" s="329">
        <f ca="1">'TopBottom ExpensesCAT'!T$14/'1. Monthly Analysis'!I11</f>
        <v>0.60191518467852256</v>
      </c>
      <c r="O11" s="354"/>
    </row>
    <row r="12" spans="2:15" x14ac:dyDescent="0.2">
      <c r="B12" s="309"/>
      <c r="C12" s="310"/>
      <c r="D12" s="310"/>
      <c r="E12" s="310"/>
      <c r="F12" s="310"/>
      <c r="G12" s="324" t="str">
        <f ca="1">IF(LEN('Trend Data'!B7)&gt;0,'Trend Data'!B7,"")</f>
        <v>May</v>
      </c>
      <c r="H12" s="325">
        <f ca="1">IF('Trend Data'!C7&gt;0,'Trend Data'!C7,"")</f>
        <v>2385</v>
      </c>
      <c r="I12" s="325">
        <f ca="1">IF('Trend Data'!D7&gt;0,'Trend Data'!D7,"")</f>
        <v>2046</v>
      </c>
      <c r="J12" s="326">
        <f t="shared" ca="1" si="0"/>
        <v>-0.16568914956011729</v>
      </c>
      <c r="K12" s="327"/>
      <c r="L12" s="328" t="str">
        <f ca="1">SUBSTITUTE(TRIM('TopBottom ExpensesCAT'!U$24)," ",", ")</f>
        <v>Home</v>
      </c>
      <c r="M12" s="323"/>
      <c r="N12" s="329">
        <f ca="1">'TopBottom ExpensesCAT'!U$14/'1. Monthly Analysis'!I12</f>
        <v>0.44086021505376344</v>
      </c>
      <c r="O12" s="354"/>
    </row>
    <row r="13" spans="2:15" x14ac:dyDescent="0.2">
      <c r="B13" s="309"/>
      <c r="C13" s="310"/>
      <c r="D13" s="310"/>
      <c r="E13" s="310"/>
      <c r="F13" s="310"/>
      <c r="G13" s="324" t="str">
        <f ca="1">IF(LEN('Trend Data'!B8)&gt;0,'Trend Data'!B8,"")</f>
        <v/>
      </c>
      <c r="H13" s="325" t="str">
        <f ca="1">IF('Trend Data'!C8&gt;0,'Trend Data'!C8,"")</f>
        <v/>
      </c>
      <c r="I13" s="325" t="str">
        <f ca="1">IF('Trend Data'!D8&gt;0,'Trend Data'!D8,"")</f>
        <v/>
      </c>
      <c r="J13" s="326" t="str">
        <f t="shared" ca="1" si="0"/>
        <v/>
      </c>
      <c r="K13" s="326"/>
      <c r="L13" s="330" t="str">
        <f ca="1">SUBSTITUTE(TRIM('TopBottom ExpensesCAT'!V$24)," ",", ")</f>
        <v/>
      </c>
      <c r="N13" s="329" t="e">
        <f ca="1">'TopBottom ExpensesCAT'!V$14/'1. Monthly Analysis'!I13</f>
        <v>#VALUE!</v>
      </c>
      <c r="O13" s="354"/>
    </row>
    <row r="14" spans="2:15" x14ac:dyDescent="0.2">
      <c r="B14" s="309"/>
      <c r="C14" s="310"/>
      <c r="D14" s="310"/>
      <c r="E14" s="310"/>
      <c r="F14" s="310"/>
      <c r="G14" s="324" t="str">
        <f ca="1">IF(LEN('Trend Data'!B9)&gt;0,'Trend Data'!B9,"")</f>
        <v/>
      </c>
      <c r="H14" s="325" t="str">
        <f ca="1">IF('Trend Data'!C9&gt;0,'Trend Data'!C9,"")</f>
        <v/>
      </c>
      <c r="I14" s="325" t="str">
        <f ca="1">IF('Trend Data'!D9&gt;0,'Trend Data'!D9,"")</f>
        <v/>
      </c>
      <c r="J14" s="326" t="str">
        <f t="shared" ca="1" si="0"/>
        <v/>
      </c>
      <c r="K14" s="326"/>
      <c r="L14" s="330" t="str">
        <f ca="1">SUBSTITUTE(TRIM('TopBottom ExpensesCAT'!W$24)," ",", ")</f>
        <v/>
      </c>
      <c r="N14" s="329" t="e">
        <f ca="1">'TopBottom ExpensesCAT'!W$14/'1. Monthly Analysis'!I14</f>
        <v>#VALUE!</v>
      </c>
      <c r="O14" s="354"/>
    </row>
    <row r="15" spans="2:15" x14ac:dyDescent="0.2">
      <c r="B15" s="309"/>
      <c r="C15" s="310"/>
      <c r="D15" s="310"/>
      <c r="E15" s="310"/>
      <c r="F15" s="310"/>
      <c r="G15" s="324" t="str">
        <f ca="1">IF(LEN('Trend Data'!B10)&gt;0,'Trend Data'!B10,"")</f>
        <v/>
      </c>
      <c r="H15" s="325" t="str">
        <f ca="1">IF('Trend Data'!C10&gt;0,'Trend Data'!C10,"")</f>
        <v/>
      </c>
      <c r="I15" s="325" t="str">
        <f ca="1">IF('Trend Data'!D10&gt;0,'Trend Data'!D10,"")</f>
        <v/>
      </c>
      <c r="J15" s="326" t="str">
        <f t="shared" ca="1" si="0"/>
        <v/>
      </c>
      <c r="K15" s="326"/>
      <c r="L15" s="330" t="str">
        <f ca="1">SUBSTITUTE(TRIM('TopBottom ExpensesCAT'!X$24)," ",", ")</f>
        <v/>
      </c>
      <c r="N15" s="329" t="e">
        <f ca="1">'TopBottom ExpensesCAT'!X$14/'1. Monthly Analysis'!I15</f>
        <v>#VALUE!</v>
      </c>
      <c r="O15" s="354"/>
    </row>
    <row r="16" spans="2:15" x14ac:dyDescent="0.2">
      <c r="B16" s="309"/>
      <c r="C16" s="310"/>
      <c r="D16" s="310"/>
      <c r="E16" s="310"/>
      <c r="F16" s="310"/>
      <c r="G16" s="324" t="str">
        <f ca="1">IF(LEN('Trend Data'!B11)&gt;0,'Trend Data'!B11,"")</f>
        <v/>
      </c>
      <c r="H16" s="325" t="str">
        <f ca="1">IF('Trend Data'!C11&gt;0,'Trend Data'!C11,"")</f>
        <v/>
      </c>
      <c r="I16" s="325" t="str">
        <f ca="1">IF('Trend Data'!D11&gt;0,'Trend Data'!D11,"")</f>
        <v/>
      </c>
      <c r="J16" s="326" t="str">
        <f t="shared" ca="1" si="0"/>
        <v/>
      </c>
      <c r="K16" s="326"/>
      <c r="L16" s="330" t="str">
        <f ca="1">SUBSTITUTE(TRIM('TopBottom ExpensesCAT'!Y$24)," ",", ")</f>
        <v/>
      </c>
      <c r="N16" s="329" t="e">
        <f ca="1">'TopBottom ExpensesCAT'!Y$14/'1. Monthly Analysis'!I16</f>
        <v>#VALUE!</v>
      </c>
      <c r="O16" s="354"/>
    </row>
    <row r="17" spans="2:16" x14ac:dyDescent="0.2">
      <c r="B17" s="309"/>
      <c r="C17" s="310"/>
      <c r="D17" s="310"/>
      <c r="E17" s="310"/>
      <c r="F17" s="310"/>
      <c r="G17" s="324" t="str">
        <f ca="1">IF(LEN('Trend Data'!B12)&gt;0,'Trend Data'!B12,"")</f>
        <v/>
      </c>
      <c r="H17" s="325" t="str">
        <f ca="1">IF('Trend Data'!C12&gt;0,'Trend Data'!C12,"")</f>
        <v/>
      </c>
      <c r="I17" s="325" t="str">
        <f ca="1">IF('Trend Data'!D12&gt;0,'Trend Data'!D12,"")</f>
        <v/>
      </c>
      <c r="J17" s="326" t="str">
        <f t="shared" ca="1" si="0"/>
        <v/>
      </c>
      <c r="K17" s="326"/>
      <c r="L17" s="330" t="str">
        <f ca="1">SUBSTITUTE(TRIM('TopBottom ExpensesCAT'!Z$24)," ",", ")</f>
        <v/>
      </c>
      <c r="N17" s="329" t="e">
        <f ca="1">'TopBottom ExpensesCAT'!Z$14/'1. Monthly Analysis'!I17</f>
        <v>#VALUE!</v>
      </c>
      <c r="O17" s="354"/>
    </row>
    <row r="18" spans="2:16" x14ac:dyDescent="0.2">
      <c r="B18" s="309"/>
      <c r="C18" s="310"/>
      <c r="D18" s="310"/>
      <c r="E18" s="310"/>
      <c r="F18" s="310"/>
      <c r="G18" s="324" t="str">
        <f ca="1">IF(LEN('Trend Data'!B13)&gt;0,'Trend Data'!B13,"")</f>
        <v/>
      </c>
      <c r="H18" s="325" t="str">
        <f ca="1">IF('Trend Data'!C13&gt;0,'Trend Data'!C13,"")</f>
        <v/>
      </c>
      <c r="I18" s="325" t="str">
        <f ca="1">IF('Trend Data'!D13&gt;0,'Trend Data'!D13,"")</f>
        <v/>
      </c>
      <c r="J18" s="326" t="str">
        <f t="shared" ca="1" si="0"/>
        <v/>
      </c>
      <c r="K18" s="326"/>
      <c r="L18" s="330" t="str">
        <f ca="1">SUBSTITUTE(TRIM('TopBottom ExpensesCAT'!AA$24)," ",", ")</f>
        <v/>
      </c>
      <c r="N18" s="329" t="e">
        <f ca="1">'TopBottom ExpensesCAT'!AA$14/'1. Monthly Analysis'!I18</f>
        <v>#VALUE!</v>
      </c>
      <c r="O18" s="354"/>
    </row>
    <row r="19" spans="2:16" x14ac:dyDescent="0.2">
      <c r="B19" s="309"/>
      <c r="C19" s="310"/>
      <c r="D19" s="310"/>
      <c r="E19" s="310"/>
      <c r="F19" s="310"/>
      <c r="G19" s="324" t="str">
        <f ca="1">IF(LEN('Trend Data'!B14)&gt;0,'Trend Data'!B14,"")</f>
        <v/>
      </c>
      <c r="H19" s="325" t="str">
        <f ca="1">IF('Trend Data'!C14&gt;0,'Trend Data'!C14,"")</f>
        <v/>
      </c>
      <c r="I19" s="325" t="str">
        <f ca="1">IF('Trend Data'!D14&gt;0,'Trend Data'!D14,"")</f>
        <v/>
      </c>
      <c r="J19" s="326" t="str">
        <f t="shared" ca="1" si="0"/>
        <v/>
      </c>
      <c r="K19" s="326"/>
      <c r="L19" s="330" t="str">
        <f ca="1">SUBSTITUTE(TRIM('TopBottom ExpensesCAT'!AB$24)," ",", ")</f>
        <v/>
      </c>
      <c r="N19" s="329" t="e">
        <f ca="1">'TopBottom ExpensesCAT'!AB$14/'1. Monthly Analysis'!I19</f>
        <v>#VALUE!</v>
      </c>
      <c r="O19" s="354"/>
    </row>
    <row r="20" spans="2:16" x14ac:dyDescent="0.2">
      <c r="B20" s="331"/>
      <c r="C20" s="332"/>
      <c r="D20" s="332"/>
      <c r="E20" s="332"/>
      <c r="F20" s="332"/>
      <c r="G20" s="332"/>
      <c r="H20" s="333"/>
      <c r="I20" s="333"/>
      <c r="J20" s="334"/>
      <c r="K20" s="334"/>
      <c r="L20" s="333"/>
      <c r="M20" s="332"/>
      <c r="N20" s="333"/>
      <c r="O20" s="364"/>
    </row>
    <row r="22" spans="2:16" ht="24" customHeight="1" x14ac:dyDescent="0.2">
      <c r="B22" s="398" t="s">
        <v>205</v>
      </c>
      <c r="C22" s="399"/>
      <c r="D22" s="399"/>
      <c r="E22" s="399"/>
      <c r="F22" s="399"/>
      <c r="G22" s="399"/>
      <c r="H22" s="399"/>
      <c r="I22" s="399"/>
      <c r="J22" s="399"/>
      <c r="K22" s="399"/>
      <c r="L22" s="399"/>
      <c r="M22" s="399"/>
      <c r="N22" s="399"/>
      <c r="O22" s="400"/>
    </row>
    <row r="23" spans="2:16" ht="24" customHeight="1" x14ac:dyDescent="0.2">
      <c r="B23" s="335"/>
      <c r="C23" s="336"/>
      <c r="D23" s="336"/>
      <c r="E23" s="401" t="s">
        <v>152</v>
      </c>
      <c r="F23" s="401"/>
      <c r="G23" s="337"/>
      <c r="H23" s="337"/>
      <c r="I23" s="337"/>
      <c r="J23" s="337"/>
      <c r="K23" s="337"/>
      <c r="L23" s="337"/>
      <c r="M23" s="337"/>
      <c r="N23" s="337"/>
      <c r="O23" s="387"/>
    </row>
    <row r="24" spans="2:16" x14ac:dyDescent="0.2">
      <c r="B24" s="309"/>
      <c r="C24" s="310"/>
      <c r="D24" s="310"/>
      <c r="E24" s="310"/>
      <c r="F24" s="310"/>
      <c r="G24" s="310"/>
      <c r="H24" s="384"/>
      <c r="I24" s="311"/>
      <c r="J24" s="312"/>
      <c r="K24" s="312"/>
      <c r="L24" s="311"/>
      <c r="N24" s="311"/>
      <c r="O24" s="354"/>
    </row>
    <row r="25" spans="2:16" ht="15" customHeight="1" x14ac:dyDescent="0.2">
      <c r="B25" s="309"/>
      <c r="C25" s="310"/>
      <c r="D25" s="310"/>
      <c r="E25" s="310"/>
      <c r="F25" s="310"/>
      <c r="G25" s="402" t="s">
        <v>1</v>
      </c>
      <c r="H25" s="404">
        <f>2022</f>
        <v>2022</v>
      </c>
      <c r="I25" s="404">
        <f>2023</f>
        <v>2023</v>
      </c>
      <c r="J25" s="407" t="s">
        <v>206</v>
      </c>
      <c r="K25" s="338"/>
      <c r="L25" s="406" t="str">
        <f>$I$5 &amp; " Top Spending"</f>
        <v>2023 Top Spending</v>
      </c>
      <c r="M25" s="393"/>
      <c r="N25" s="394"/>
      <c r="O25" s="354"/>
    </row>
    <row r="26" spans="2:16" x14ac:dyDescent="0.2">
      <c r="B26" s="309"/>
      <c r="C26" s="310"/>
      <c r="D26" s="310"/>
      <c r="E26" s="310"/>
      <c r="F26" s="310"/>
      <c r="G26" s="403"/>
      <c r="H26" s="405"/>
      <c r="I26" s="405"/>
      <c r="J26" s="408"/>
      <c r="K26" s="339"/>
      <c r="L26" s="340" t="s">
        <v>246</v>
      </c>
      <c r="M26" s="316"/>
      <c r="N26" s="317" t="str">
        <f>"Vs. All " &amp; E23 &amp; " Expenses"</f>
        <v>Vs. All Daily Expenses</v>
      </c>
      <c r="O26" s="354"/>
    </row>
    <row r="27" spans="2:16" ht="2.4500000000000002" customHeight="1" x14ac:dyDescent="0.2">
      <c r="B27" s="309"/>
      <c r="C27" s="310"/>
      <c r="D27" s="310"/>
      <c r="E27" s="310"/>
      <c r="F27" s="310"/>
      <c r="G27" s="341"/>
      <c r="H27" s="342"/>
      <c r="I27" s="342"/>
      <c r="J27" s="343"/>
      <c r="K27" s="344"/>
      <c r="L27" s="311"/>
      <c r="N27" s="311"/>
      <c r="O27" s="354"/>
    </row>
    <row r="28" spans="2:16" x14ac:dyDescent="0.2">
      <c r="B28" s="309"/>
      <c r="C28" s="310"/>
      <c r="D28" s="310"/>
      <c r="E28" s="310"/>
      <c r="F28" s="310"/>
      <c r="G28" s="318" t="str">
        <f ca="1">IF(LEN('Trend Data'!B3)&gt;0,'Trend Data'!B3,"")</f>
        <v>Jan</v>
      </c>
      <c r="H28" s="345">
        <f ca="1">IF(LEN('Trend Data'!F3)&gt;0,'Trend Data'!F3,"")</f>
        <v>409</v>
      </c>
      <c r="I28" s="345">
        <f ca="1">IF(LEN('Trend Data'!G3)&gt;0,'Trend Data'!G3,"")</f>
        <v>386</v>
      </c>
      <c r="J28" s="385">
        <f ca="1">IF((H28=0)*(I28=0),0,IF(ISERR(($I28-$H28)/$I28),"",($I28-$H28)/$I28))</f>
        <v>-5.9585492227979271E-2</v>
      </c>
      <c r="K28" s="347"/>
      <c r="L28" s="330" t="str">
        <f ca="1">SUBSTITUTE(TRIM('TopBottom ExpensesItem'!R$26)," ",", ")</f>
        <v>Food</v>
      </c>
      <c r="N28" s="329">
        <f ca="1">'TopBottom ExpensesItem'!R$17/'1. Monthly Analysis'!I28</f>
        <v>0.772020725388601</v>
      </c>
      <c r="O28" s="354" t="str">
        <f ca="1">IF(ISERR(N28),ERROR.TYPE(N28),"")</f>
        <v/>
      </c>
      <c r="P28" s="386"/>
    </row>
    <row r="29" spans="2:16" x14ac:dyDescent="0.2">
      <c r="B29" s="309"/>
      <c r="C29" s="310"/>
      <c r="D29" s="310"/>
      <c r="E29" s="310"/>
      <c r="F29" s="310"/>
      <c r="G29" s="318" t="str">
        <f ca="1">IF(LEN('Trend Data'!B4)&gt;0,'Trend Data'!B4,"")</f>
        <v>Feb</v>
      </c>
      <c r="H29" s="345">
        <f ca="1">IF(LEN('Trend Data'!F4)&gt;0,'Trend Data'!F4,"")</f>
        <v>311</v>
      </c>
      <c r="I29" s="345">
        <f ca="1">IF('Trend Data'!G4&gt;=0,'Trend Data'!G4,"")</f>
        <v>301</v>
      </c>
      <c r="J29" s="385">
        <f t="shared" ref="J29:J39" ca="1" si="1">IF((H29=0)*(I29=0),0,IF(ISERR(($I29-$H29)/$I29),"",($I29-$H29)/$I29))</f>
        <v>-3.3222591362126248E-2</v>
      </c>
      <c r="K29" s="347"/>
      <c r="L29" s="330" t="str">
        <f ca="1">SUBSTITUTE(TRIM('TopBottom ExpensesItem'!S$26)," ",", ")</f>
        <v>Food</v>
      </c>
      <c r="N29" s="329">
        <f ca="1">'TopBottom ExpensesItem'!S$17/'1. Monthly Analysis'!I29</f>
        <v>0.70764119601328901</v>
      </c>
      <c r="O29" s="354" t="str">
        <f t="shared" ref="O29:O31" ca="1" si="2">IF(ISERR(N29),ERROR.TYPE(N29),"")</f>
        <v/>
      </c>
    </row>
    <row r="30" spans="2:16" x14ac:dyDescent="0.2">
      <c r="B30" s="309"/>
      <c r="C30" s="310"/>
      <c r="D30" s="310"/>
      <c r="E30" s="310"/>
      <c r="F30" s="310"/>
      <c r="G30" s="318" t="str">
        <f ca="1">IF(LEN('Trend Data'!B5)&gt;0,'Trend Data'!B5,"")</f>
        <v>Mar</v>
      </c>
      <c r="H30" s="345">
        <f ca="1">IF(LEN('Trend Data'!F5)&gt;0,'Trend Data'!F5,"")</f>
        <v>401</v>
      </c>
      <c r="I30" s="345">
        <f ca="1">IF('Trend Data'!G5&gt;=0,'Trend Data'!G5,"")</f>
        <v>358</v>
      </c>
      <c r="J30" s="385">
        <f t="shared" ca="1" si="1"/>
        <v>-0.12011173184357542</v>
      </c>
      <c r="K30" s="347"/>
      <c r="L30" s="330" t="str">
        <f ca="1">SUBSTITUTE(TRIM('TopBottom ExpensesItem'!T$26)," ",", ")</f>
        <v>Food</v>
      </c>
      <c r="N30" s="329">
        <f ca="1">'TopBottom ExpensesItem'!T$17/'1. Monthly Analysis'!I30</f>
        <v>0.75418994413407825</v>
      </c>
      <c r="O30" s="354" t="str">
        <f t="shared" ca="1" si="2"/>
        <v/>
      </c>
    </row>
    <row r="31" spans="2:16" x14ac:dyDescent="0.2">
      <c r="B31" s="309"/>
      <c r="C31" s="310"/>
      <c r="D31" s="310"/>
      <c r="E31" s="310"/>
      <c r="F31" s="310"/>
      <c r="G31" s="318" t="str">
        <f ca="1">IF(LEN('Trend Data'!B6)&gt;0,'Trend Data'!B6,"")</f>
        <v>Apr</v>
      </c>
      <c r="H31" s="345">
        <f ca="1">IF(LEN('Trend Data'!F6)&gt;0,'Trend Data'!F6,"")</f>
        <v>190</v>
      </c>
      <c r="I31" s="345">
        <f ca="1">IF('Trend Data'!G6&gt;=0,'Trend Data'!G6,"")</f>
        <v>337</v>
      </c>
      <c r="J31" s="385">
        <f t="shared" ca="1" si="1"/>
        <v>0.43620178041543028</v>
      </c>
      <c r="K31" s="347"/>
      <c r="L31" s="330" t="str">
        <f ca="1">SUBSTITUTE(TRIM('TopBottom ExpensesItem'!U$26)," ",", ")</f>
        <v>Food</v>
      </c>
      <c r="N31" s="329">
        <f ca="1">'TopBottom ExpensesItem'!U$17/'1. Monthly Analysis'!I31</f>
        <v>0.73887240356083084</v>
      </c>
      <c r="O31" s="354" t="str">
        <f t="shared" ca="1" si="2"/>
        <v/>
      </c>
    </row>
    <row r="32" spans="2:16" x14ac:dyDescent="0.2">
      <c r="B32" s="309"/>
      <c r="C32" s="310"/>
      <c r="D32" s="310"/>
      <c r="E32" s="310"/>
      <c r="F32" s="310"/>
      <c r="G32" s="318" t="str">
        <f ca="1">IF(LEN('Trend Data'!B7)&gt;0,'Trend Data'!B7,"")</f>
        <v>May</v>
      </c>
      <c r="H32" s="345">
        <f ca="1">IF(LEN('Trend Data'!F7)&gt;0,'Trend Data'!F7,"")</f>
        <v>428</v>
      </c>
      <c r="I32" s="345">
        <f ca="1">IF('Trend Data'!G7&gt;=0,'Trend Data'!G7,"")</f>
        <v>366</v>
      </c>
      <c r="J32" s="385">
        <f t="shared" ca="1" si="1"/>
        <v>-0.16939890710382513</v>
      </c>
      <c r="K32" s="349"/>
      <c r="L32" s="330" t="str">
        <f ca="1">SUBSTITUTE(TRIM('TopBottom ExpensesItem'!V$26)," ",", ")</f>
        <v>Food</v>
      </c>
      <c r="N32" s="329">
        <f ca="1">'TopBottom ExpensesItem'!V$17/'1. Monthly Analysis'!I32</f>
        <v>0.7595628415300546</v>
      </c>
      <c r="O32" s="354" t="str">
        <f ca="1">IF(ISERR(N32),ERROR.TYPE(N32),"")</f>
        <v/>
      </c>
    </row>
    <row r="33" spans="2:16" x14ac:dyDescent="0.2">
      <c r="B33" s="309"/>
      <c r="C33" s="310"/>
      <c r="D33" s="310"/>
      <c r="E33" s="310"/>
      <c r="F33" s="310"/>
      <c r="G33" s="318" t="str">
        <f ca="1">IF(LEN('Trend Data'!B8)&gt;0,'Trend Data'!B8,"")</f>
        <v/>
      </c>
      <c r="H33" s="345" t="str">
        <f ca="1">IF(LEN('Trend Data'!F8)&gt;0,'Trend Data'!F8,"")</f>
        <v/>
      </c>
      <c r="I33" s="345" t="str">
        <f ca="1">IF('Trend Data'!G8&gt;=0,'Trend Data'!G8,"")</f>
        <v/>
      </c>
      <c r="J33" s="346" t="str">
        <f t="shared" ca="1" si="1"/>
        <v/>
      </c>
      <c r="K33" s="350"/>
      <c r="L33" s="330" t="str">
        <f ca="1">SUBSTITUTE(TRIM('TopBottom ExpensesItem'!W$26)," ",", ")</f>
        <v/>
      </c>
      <c r="N33" s="329" t="e">
        <f ca="1">'TopBottom ExpensesItem'!W$17/'1. Monthly Analysis'!I33</f>
        <v>#VALUE!</v>
      </c>
      <c r="O33" s="354">
        <f t="shared" ref="O33:O39" ca="1" si="3">IF(ISERR(N33),ERROR.TYPE(N33),"")</f>
        <v>3</v>
      </c>
      <c r="P33" s="386"/>
    </row>
    <row r="34" spans="2:16" x14ac:dyDescent="0.2">
      <c r="B34" s="309"/>
      <c r="C34" s="310"/>
      <c r="D34" s="310"/>
      <c r="E34" s="310"/>
      <c r="F34" s="310"/>
      <c r="G34" s="318" t="str">
        <f ca="1">IF(LEN('Trend Data'!B9)&gt;0,'Trend Data'!B9,"")</f>
        <v/>
      </c>
      <c r="H34" s="345" t="str">
        <f ca="1">IF(LEN('Trend Data'!F9)&gt;0,'Trend Data'!F9,"")</f>
        <v/>
      </c>
      <c r="I34" s="345" t="str">
        <f ca="1">IF('Trend Data'!G9&gt;=0,'Trend Data'!G9,"")</f>
        <v/>
      </c>
      <c r="J34" s="346" t="str">
        <f t="shared" ca="1" si="1"/>
        <v/>
      </c>
      <c r="K34" s="350"/>
      <c r="L34" s="330" t="str">
        <f ca="1">SUBSTITUTE(TRIM('TopBottom ExpensesItem'!X$26)," ",", ")</f>
        <v/>
      </c>
      <c r="N34" s="329" t="e">
        <f ca="1">'TopBottom ExpensesItem'!X$17/'1. Monthly Analysis'!I34</f>
        <v>#VALUE!</v>
      </c>
      <c r="O34" s="354">
        <f t="shared" ca="1" si="3"/>
        <v>3</v>
      </c>
    </row>
    <row r="35" spans="2:16" x14ac:dyDescent="0.2">
      <c r="B35" s="309"/>
      <c r="C35" s="310"/>
      <c r="D35" s="310"/>
      <c r="E35" s="310"/>
      <c r="F35" s="310"/>
      <c r="G35" s="318" t="str">
        <f ca="1">IF(LEN('Trend Data'!B10)&gt;0,'Trend Data'!B10,"")</f>
        <v/>
      </c>
      <c r="H35" s="345" t="str">
        <f ca="1">IF(LEN('Trend Data'!F10)&gt;0,'Trend Data'!F10,"")</f>
        <v/>
      </c>
      <c r="I35" s="345" t="str">
        <f ca="1">IF('Trend Data'!G10&gt;=0,'Trend Data'!G10,"")</f>
        <v/>
      </c>
      <c r="J35" s="346" t="str">
        <f t="shared" ca="1" si="1"/>
        <v/>
      </c>
      <c r="K35" s="350"/>
      <c r="L35" s="330" t="str">
        <f ca="1">SUBSTITUTE(TRIM('TopBottom ExpensesItem'!Y$26)," ",", ")</f>
        <v/>
      </c>
      <c r="N35" s="329" t="e">
        <f ca="1">'TopBottom ExpensesItem'!Y$17/'1. Monthly Analysis'!I35</f>
        <v>#VALUE!</v>
      </c>
      <c r="O35" s="354">
        <f t="shared" ca="1" si="3"/>
        <v>3</v>
      </c>
    </row>
    <row r="36" spans="2:16" x14ac:dyDescent="0.2">
      <c r="B36" s="309"/>
      <c r="C36" s="310"/>
      <c r="D36" s="310"/>
      <c r="E36" s="310"/>
      <c r="F36" s="310"/>
      <c r="G36" s="318" t="str">
        <f ca="1">IF(LEN('Trend Data'!B11)&gt;0,'Trend Data'!B11,"")</f>
        <v/>
      </c>
      <c r="H36" s="345" t="str">
        <f ca="1">IF(LEN('Trend Data'!F11)&gt;0,'Trend Data'!F11,"")</f>
        <v/>
      </c>
      <c r="I36" s="345" t="str">
        <f ca="1">IF('Trend Data'!G11&gt;=0,'Trend Data'!G11,"")</f>
        <v/>
      </c>
      <c r="J36" s="346" t="str">
        <f t="shared" ca="1" si="1"/>
        <v/>
      </c>
      <c r="K36" s="350"/>
      <c r="L36" s="330" t="str">
        <f ca="1">SUBSTITUTE(TRIM('TopBottom ExpensesItem'!Z$26)," ",", ")</f>
        <v/>
      </c>
      <c r="N36" s="329" t="e">
        <f ca="1">'TopBottom ExpensesItem'!Z$17/'1. Monthly Analysis'!I36</f>
        <v>#VALUE!</v>
      </c>
      <c r="O36" s="354">
        <f t="shared" ca="1" si="3"/>
        <v>3</v>
      </c>
    </row>
    <row r="37" spans="2:16" x14ac:dyDescent="0.2">
      <c r="B37" s="309"/>
      <c r="C37" s="310"/>
      <c r="D37" s="310"/>
      <c r="E37" s="310"/>
      <c r="F37" s="310"/>
      <c r="G37" s="318" t="str">
        <f ca="1">IF(LEN('Trend Data'!B12)&gt;0,'Trend Data'!B12,"")</f>
        <v/>
      </c>
      <c r="H37" s="345" t="str">
        <f ca="1">IF(LEN('Trend Data'!F12)&gt;0,'Trend Data'!F12,"")</f>
        <v/>
      </c>
      <c r="I37" s="345" t="str">
        <f ca="1">IF('Trend Data'!G12&gt;=0,'Trend Data'!G12,"")</f>
        <v/>
      </c>
      <c r="J37" s="346" t="str">
        <f t="shared" ca="1" si="1"/>
        <v/>
      </c>
      <c r="K37" s="350"/>
      <c r="L37" s="330" t="str">
        <f ca="1">SUBSTITUTE(TRIM('TopBottom ExpensesItem'!AA$26)," ",", ")</f>
        <v/>
      </c>
      <c r="N37" s="329" t="e">
        <f ca="1">'TopBottom ExpensesItem'!AA$17/'1. Monthly Analysis'!I37</f>
        <v>#VALUE!</v>
      </c>
      <c r="O37" s="354">
        <f t="shared" ca="1" si="3"/>
        <v>3</v>
      </c>
    </row>
    <row r="38" spans="2:16" x14ac:dyDescent="0.2">
      <c r="B38" s="309"/>
      <c r="C38" s="310"/>
      <c r="D38" s="310"/>
      <c r="E38" s="310"/>
      <c r="F38" s="310"/>
      <c r="G38" s="318" t="str">
        <f ca="1">IF(LEN('Trend Data'!B13)&gt;0,'Trend Data'!B13,"")</f>
        <v/>
      </c>
      <c r="H38" s="345" t="str">
        <f ca="1">IF(LEN('Trend Data'!F13)&gt;0,'Trend Data'!F13,"")</f>
        <v/>
      </c>
      <c r="I38" s="345" t="str">
        <f ca="1">IF('Trend Data'!G13&gt;=0,'Trend Data'!G13,"")</f>
        <v/>
      </c>
      <c r="J38" s="346" t="str">
        <f t="shared" ca="1" si="1"/>
        <v/>
      </c>
      <c r="K38" s="350"/>
      <c r="L38" s="330" t="str">
        <f ca="1">SUBSTITUTE(TRIM('TopBottom ExpensesItem'!AB$26)," ",", ")</f>
        <v/>
      </c>
      <c r="N38" s="329" t="e">
        <f ca="1">'TopBottom ExpensesItem'!AB$17/'1. Monthly Analysis'!I38</f>
        <v>#VALUE!</v>
      </c>
      <c r="O38" s="354">
        <f t="shared" ca="1" si="3"/>
        <v>3</v>
      </c>
    </row>
    <row r="39" spans="2:16" x14ac:dyDescent="0.2">
      <c r="B39" s="309"/>
      <c r="C39" s="310"/>
      <c r="D39" s="310"/>
      <c r="E39" s="310"/>
      <c r="F39" s="310"/>
      <c r="G39" s="318" t="str">
        <f ca="1">IF(LEN('Trend Data'!B14)&gt;0,'Trend Data'!B14,"")</f>
        <v/>
      </c>
      <c r="H39" s="345" t="str">
        <f ca="1">IF(LEN('Trend Data'!F14)&gt;0,'Trend Data'!F14,"")</f>
        <v/>
      </c>
      <c r="I39" s="345" t="str">
        <f ca="1">IF('Trend Data'!G14&gt;=0,'Trend Data'!G14,"")</f>
        <v/>
      </c>
      <c r="J39" s="346" t="str">
        <f t="shared" ca="1" si="1"/>
        <v/>
      </c>
      <c r="K39" s="350"/>
      <c r="L39" s="330" t="str">
        <f ca="1">SUBSTITUTE(TRIM('TopBottom ExpensesItem'!AC$26)," ",", ")</f>
        <v/>
      </c>
      <c r="N39" s="329" t="e">
        <f ca="1">'TopBottom ExpensesItem'!AC$17/'1. Monthly Analysis'!I39</f>
        <v>#VALUE!</v>
      </c>
      <c r="O39" s="354">
        <f t="shared" ca="1" si="3"/>
        <v>3</v>
      </c>
    </row>
    <row r="40" spans="2:16" x14ac:dyDescent="0.2">
      <c r="B40" s="331"/>
      <c r="C40" s="332"/>
      <c r="D40" s="332"/>
      <c r="E40" s="332"/>
      <c r="F40" s="332"/>
      <c r="G40" s="332"/>
      <c r="H40" s="333"/>
      <c r="I40" s="333"/>
      <c r="J40" s="334"/>
      <c r="K40" s="334"/>
      <c r="L40" s="333"/>
      <c r="M40" s="332"/>
      <c r="N40" s="333"/>
      <c r="O40" s="364"/>
    </row>
  </sheetData>
  <sheetProtection sheet="1" objects="1" scenarios="1"/>
  <mergeCells count="14">
    <mergeCell ref="L25:N25"/>
    <mergeCell ref="G25:G26"/>
    <mergeCell ref="H25:H26"/>
    <mergeCell ref="I25:I26"/>
    <mergeCell ref="J25:J26"/>
    <mergeCell ref="L5:N5"/>
    <mergeCell ref="B3:O3"/>
    <mergeCell ref="B22:O22"/>
    <mergeCell ref="B2:O2"/>
    <mergeCell ref="E23:F23"/>
    <mergeCell ref="G5:G6"/>
    <mergeCell ref="H5:H6"/>
    <mergeCell ref="I5:I6"/>
    <mergeCell ref="J5:J6"/>
  </mergeCells>
  <conditionalFormatting sqref="G8:K19">
    <cfRule type="containsBlanks" dxfId="85" priority="18" stopIfTrue="1">
      <formula>LEN(TRIM(G8))=0</formula>
    </cfRule>
    <cfRule type="expression" dxfId="84" priority="19" stopIfTrue="1">
      <formula>$J8=0</formula>
    </cfRule>
    <cfRule type="expression" dxfId="83" priority="20" stopIfTrue="1">
      <formula>$J8&lt;0</formula>
    </cfRule>
    <cfRule type="expression" dxfId="82" priority="21" stopIfTrue="1">
      <formula>$J8&gt;0</formula>
    </cfRule>
  </conditionalFormatting>
  <conditionalFormatting sqref="G28:K39">
    <cfRule type="expression" dxfId="81" priority="13" stopIfTrue="1">
      <formula>AND($H28=0,$I28=0)</formula>
    </cfRule>
    <cfRule type="expression" dxfId="80" priority="22" stopIfTrue="1">
      <formula>$J28&lt;0</formula>
    </cfRule>
    <cfRule type="expression" dxfId="79" priority="23" stopIfTrue="1">
      <formula>$J28&gt;0</formula>
    </cfRule>
  </conditionalFormatting>
  <conditionalFormatting sqref="H28:K39">
    <cfRule type="expression" dxfId="78" priority="17" stopIfTrue="1">
      <formula>$J28=""</formula>
    </cfRule>
  </conditionalFormatting>
  <conditionalFormatting sqref="G28:G39">
    <cfRule type="expression" dxfId="77" priority="16" stopIfTrue="1">
      <formula>$J28=""</formula>
    </cfRule>
  </conditionalFormatting>
  <conditionalFormatting sqref="L8:L19">
    <cfRule type="expression" dxfId="76" priority="12" stopIfTrue="1">
      <formula>LEN($L8)&gt;0</formula>
    </cfRule>
  </conditionalFormatting>
  <conditionalFormatting sqref="N8:N19">
    <cfRule type="containsErrors" dxfId="75" priority="10" stopIfTrue="1">
      <formula>ISERROR(N8)</formula>
    </cfRule>
    <cfRule type="cellIs" dxfId="74" priority="11" stopIfTrue="1" operator="greaterThan">
      <formula>0</formula>
    </cfRule>
  </conditionalFormatting>
  <conditionalFormatting sqref="L28">
    <cfRule type="expression" dxfId="73" priority="9" stopIfTrue="1">
      <formula>LEN($L28)&gt;0</formula>
    </cfRule>
  </conditionalFormatting>
  <conditionalFormatting sqref="L29">
    <cfRule type="expression" dxfId="72" priority="8" stopIfTrue="1">
      <formula>LEN($L29)&gt;0</formula>
    </cfRule>
  </conditionalFormatting>
  <conditionalFormatting sqref="L30:L38">
    <cfRule type="expression" dxfId="71" priority="7" stopIfTrue="1">
      <formula>LEN($L30)&gt;0</formula>
    </cfRule>
  </conditionalFormatting>
  <conditionalFormatting sqref="L39">
    <cfRule type="expression" dxfId="70" priority="6" stopIfTrue="1">
      <formula>LEN($L39)&gt;0</formula>
    </cfRule>
  </conditionalFormatting>
  <conditionalFormatting sqref="N28:N39">
    <cfRule type="cellIs" dxfId="69" priority="5" stopIfTrue="1" operator="greaterThan">
      <formula>0</formula>
    </cfRule>
  </conditionalFormatting>
  <conditionalFormatting sqref="L28:N39">
    <cfRule type="expression" dxfId="68" priority="2" stopIfTrue="1">
      <formula>$O28=2</formula>
    </cfRule>
    <cfRule type="expression" dxfId="67" priority="1" stopIfTrue="1">
      <formula>$O28=3</formula>
    </cfRule>
  </conditionalFormatting>
  <dataValidations count="1">
    <dataValidation type="list" allowBlank="1" showInputMessage="1" showErrorMessage="1" sqref="E23">
      <formula1>ExpensesCat_Column_ExpensesCAT</formula1>
    </dataValidation>
  </dataValidations>
  <pageMargins left="0.7" right="0.7" top="0.75" bottom="0.75" header="0.3" footer="0.3"/>
  <pageSetup paperSize="9" orientation="portrait" horizontalDpi="4294967293" verticalDpi="0" r:id="rId1"/>
  <ignoredErrors>
    <ignoredError sqref="N33:N39 N13:N19" evalErro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showGridLines="0" showRowColHeaders="0" tabSelected="1" defaultGridColor="0" colorId="9" zoomScale="90" zoomScaleNormal="90" workbookViewId="0">
      <selection activeCell="J13" sqref="J13"/>
    </sheetView>
  </sheetViews>
  <sheetFormatPr defaultRowHeight="14.25" x14ac:dyDescent="0.2"/>
  <cols>
    <col min="1" max="1" width="2.85546875" style="308" customWidth="1"/>
    <col min="2" max="4" width="17.28515625" style="308" customWidth="1"/>
    <col min="5" max="5" width="20.140625" style="308" customWidth="1"/>
    <col min="6" max="6" width="10.7109375" style="308" customWidth="1"/>
    <col min="7" max="7" width="6.85546875" style="308" customWidth="1"/>
    <col min="8" max="8" width="7.28515625" style="351" customWidth="1"/>
    <col min="9" max="9" width="6.5703125" style="351" customWidth="1"/>
    <col min="10" max="10" width="14.7109375" style="352" customWidth="1"/>
    <col min="11" max="11" width="0.28515625" style="352" customWidth="1"/>
    <col min="12" max="12" width="7.7109375" style="351" customWidth="1"/>
    <col min="13" max="13" width="0.28515625" style="351" customWidth="1"/>
    <col min="14" max="14" width="13.7109375" style="351" customWidth="1"/>
    <col min="15" max="15" width="1.7109375" style="353" customWidth="1"/>
    <col min="16" max="16" width="4.140625" style="308" customWidth="1"/>
    <col min="17" max="16384" width="9.140625" style="308"/>
  </cols>
  <sheetData>
    <row r="2" spans="2:15" ht="9.75" customHeight="1" x14ac:dyDescent="0.2"/>
    <row r="3" spans="2:15" ht="24" customHeight="1" x14ac:dyDescent="0.2">
      <c r="B3" s="398" t="s">
        <v>243</v>
      </c>
      <c r="C3" s="399"/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400"/>
    </row>
    <row r="4" spans="2:15" ht="24" customHeight="1" x14ac:dyDescent="0.2">
      <c r="B4" s="415" t="s">
        <v>207</v>
      </c>
      <c r="C4" s="416"/>
      <c r="D4" s="416"/>
      <c r="E4" s="416"/>
      <c r="F4" s="416"/>
      <c r="G4" s="416"/>
      <c r="H4" s="416"/>
      <c r="I4" s="416"/>
      <c r="J4" s="416"/>
      <c r="K4" s="416"/>
      <c r="L4" s="416"/>
      <c r="M4" s="416"/>
      <c r="N4" s="416"/>
      <c r="O4" s="417"/>
    </row>
    <row r="5" spans="2:15" x14ac:dyDescent="0.2">
      <c r="B5" s="309"/>
      <c r="C5" s="310"/>
      <c r="D5" s="310"/>
      <c r="E5" s="310"/>
      <c r="F5" s="310"/>
      <c r="G5" s="310"/>
      <c r="H5" s="311"/>
      <c r="I5" s="311"/>
      <c r="J5" s="312"/>
      <c r="K5" s="312"/>
      <c r="L5" s="311"/>
      <c r="M5" s="311"/>
      <c r="N5" s="311"/>
      <c r="O5" s="354"/>
    </row>
    <row r="6" spans="2:15" ht="15" customHeight="1" x14ac:dyDescent="0.2">
      <c r="B6" s="309" t="s">
        <v>187</v>
      </c>
      <c r="C6" s="310"/>
      <c r="D6" s="310"/>
      <c r="E6" s="310"/>
      <c r="F6" s="310"/>
      <c r="G6" s="409" t="s">
        <v>1</v>
      </c>
      <c r="H6" s="411">
        <v>2022</v>
      </c>
      <c r="I6" s="411">
        <f>2023</f>
        <v>2023</v>
      </c>
      <c r="J6" s="418" t="s">
        <v>242</v>
      </c>
      <c r="K6" s="316"/>
      <c r="L6" s="383">
        <f>I6</f>
        <v>2023</v>
      </c>
      <c r="M6" s="381"/>
      <c r="N6" s="382"/>
      <c r="O6" s="354"/>
    </row>
    <row r="7" spans="2:15" x14ac:dyDescent="0.2">
      <c r="B7" s="309"/>
      <c r="C7" s="310"/>
      <c r="D7" s="310"/>
      <c r="E7" s="310"/>
      <c r="F7" s="310"/>
      <c r="G7" s="410"/>
      <c r="H7" s="412"/>
      <c r="I7" s="412"/>
      <c r="J7" s="419"/>
      <c r="K7" s="316"/>
      <c r="L7" s="381"/>
      <c r="M7" s="381"/>
      <c r="N7" s="381"/>
      <c r="O7" s="354"/>
    </row>
    <row r="8" spans="2:15" ht="2.4500000000000002" customHeight="1" x14ac:dyDescent="0.2">
      <c r="B8" s="309"/>
      <c r="C8" s="310"/>
      <c r="D8" s="310"/>
      <c r="E8" s="310"/>
      <c r="F8" s="310"/>
      <c r="G8" s="318"/>
      <c r="H8" s="319"/>
      <c r="I8" s="319"/>
      <c r="J8" s="320"/>
      <c r="K8" s="320"/>
      <c r="L8" s="356"/>
      <c r="M8" s="356"/>
      <c r="N8" s="356"/>
      <c r="O8" s="354"/>
    </row>
    <row r="9" spans="2:15" x14ac:dyDescent="0.2">
      <c r="B9" s="309"/>
      <c r="C9" s="310"/>
      <c r="D9" s="310"/>
      <c r="E9" s="310"/>
      <c r="F9" s="357"/>
      <c r="G9" s="324" t="str">
        <f ca="1">IF(LEN('Trend Data'!B3)&gt;0,'Trend Data'!B3,"")</f>
        <v>Jan</v>
      </c>
      <c r="H9" s="325">
        <f ca="1">IF('Trend Data'!K3&gt;0,'Trend Data'!K3,"")</f>
        <v>45.222222222222221</v>
      </c>
      <c r="I9" s="325">
        <f ca="1">IF('Trend Data'!L3&gt;0,'Trend Data'!L3,"")</f>
        <v>56.878787878787875</v>
      </c>
      <c r="J9" s="326">
        <f t="shared" ref="J9:J20" ca="1" si="0">IF(ISERR(($I9-$H9)/$I9),"",($I9-$H9)/$I9)</f>
        <v>0.20493695613567747</v>
      </c>
      <c r="K9" s="326"/>
      <c r="L9" s="358"/>
      <c r="M9" s="358"/>
      <c r="N9" s="358"/>
      <c r="O9" s="359"/>
    </row>
    <row r="10" spans="2:15" x14ac:dyDescent="0.2">
      <c r="B10" s="309"/>
      <c r="C10" s="310"/>
      <c r="D10" s="310"/>
      <c r="E10" s="310"/>
      <c r="F10" s="357">
        <f>IF(LEN('Trend Data'!A4)&gt;0,'Trend Data'!A4,"")</f>
        <v>2</v>
      </c>
      <c r="G10" s="324" t="str">
        <f ca="1">IF(LEN('Trend Data'!B4)&gt;0,'Trend Data'!B4,"")</f>
        <v>Feb</v>
      </c>
      <c r="H10" s="325">
        <f ca="1">IF('Trend Data'!K4&gt;0,'Trend Data'!K4,"")</f>
        <v>64.571428571428569</v>
      </c>
      <c r="I10" s="325">
        <f ca="1">IF('Trend Data'!L4&gt;0,'Trend Data'!L4,"")</f>
        <v>47.1</v>
      </c>
      <c r="J10" s="326">
        <f t="shared" ca="1" si="0"/>
        <v>-0.37094328177130714</v>
      </c>
      <c r="K10" s="326"/>
      <c r="L10" s="358"/>
      <c r="M10" s="358"/>
      <c r="N10" s="358"/>
      <c r="O10" s="359"/>
    </row>
    <row r="11" spans="2:15" x14ac:dyDescent="0.2">
      <c r="B11" s="309"/>
      <c r="C11" s="310"/>
      <c r="D11" s="310"/>
      <c r="E11" s="310"/>
      <c r="F11" s="357"/>
      <c r="G11" s="324" t="str">
        <f ca="1">IF(LEN('Trend Data'!B5)&gt;0,'Trend Data'!B5,"")</f>
        <v>Mar</v>
      </c>
      <c r="H11" s="325">
        <f ca="1">IF('Trend Data'!K5&gt;0,'Trend Data'!K5,"")</f>
        <v>48.59375</v>
      </c>
      <c r="I11" s="325">
        <f ca="1">IF('Trend Data'!L5&gt;0,'Trend Data'!L5,"")</f>
        <v>66.058823529411768</v>
      </c>
      <c r="J11" s="326">
        <f t="shared" ca="1" si="0"/>
        <v>0.26438668744434551</v>
      </c>
      <c r="K11" s="326"/>
      <c r="L11" s="358"/>
      <c r="M11" s="358"/>
      <c r="N11" s="358"/>
      <c r="O11" s="359"/>
    </row>
    <row r="12" spans="2:15" x14ac:dyDescent="0.2">
      <c r="B12" s="309"/>
      <c r="C12" s="310"/>
      <c r="D12" s="310"/>
      <c r="E12" s="310"/>
      <c r="F12" s="357"/>
      <c r="G12" s="324" t="str">
        <f ca="1">IF(LEN('Trend Data'!B6)&gt;0,'Trend Data'!B6,"")</f>
        <v>Apr</v>
      </c>
      <c r="H12" s="325">
        <f ca="1">IF('Trend Data'!K6&gt;0,'Trend Data'!K6,"")</f>
        <v>83.28</v>
      </c>
      <c r="I12" s="325">
        <f ca="1">IF('Trend Data'!L6&gt;0,'Trend Data'!L6,"")</f>
        <v>44.303030303030305</v>
      </c>
      <c r="J12" s="326">
        <f t="shared" ca="1" si="0"/>
        <v>-0.87978112175102596</v>
      </c>
      <c r="K12" s="326"/>
      <c r="L12" s="358"/>
      <c r="M12" s="358"/>
      <c r="N12" s="358"/>
      <c r="O12" s="359"/>
    </row>
    <row r="13" spans="2:15" x14ac:dyDescent="0.2">
      <c r="B13" s="309"/>
      <c r="C13" s="310"/>
      <c r="D13" s="310"/>
      <c r="E13" s="310"/>
      <c r="F13" s="357"/>
      <c r="G13" s="324" t="str">
        <f ca="1">IF(LEN('Trend Data'!B7)&gt;0,'Trend Data'!B7,"")</f>
        <v>May</v>
      </c>
      <c r="H13" s="325">
        <f ca="1">IF('Trend Data'!K7&gt;0,'Trend Data'!K7,"")</f>
        <v>70.147058823529406</v>
      </c>
      <c r="I13" s="325">
        <f ca="1">IF('Trend Data'!L7&gt;0,'Trend Data'!L7,"")</f>
        <v>55.297297297297298</v>
      </c>
      <c r="J13" s="326">
        <f t="shared" ca="1" si="0"/>
        <v>-0.26854407452130402</v>
      </c>
      <c r="K13" s="326"/>
      <c r="L13" s="358"/>
      <c r="M13" s="358"/>
      <c r="N13" s="358"/>
      <c r="O13" s="359"/>
    </row>
    <row r="14" spans="2:15" x14ac:dyDescent="0.2">
      <c r="B14" s="309"/>
      <c r="C14" s="310"/>
      <c r="D14" s="310"/>
      <c r="E14" s="310"/>
      <c r="F14" s="357">
        <f>IF(LEN('Trend Data'!A8)&gt;0,'Trend Data'!A8,"")</f>
        <v>6</v>
      </c>
      <c r="G14" s="360" t="str">
        <f ca="1">IF(LEN('Trend Data'!B8)&gt;0,'Trend Data'!B8,"")</f>
        <v/>
      </c>
      <c r="H14" s="345" t="str">
        <f ca="1">IF('Trend Data'!K8&gt;0,'Trend Data'!K8,"")</f>
        <v/>
      </c>
      <c r="I14" s="345" t="str">
        <f ca="1">IF('Trend Data'!L8&gt;0,'Trend Data'!L8,"")</f>
        <v/>
      </c>
      <c r="J14" s="346" t="str">
        <f t="shared" ca="1" si="0"/>
        <v/>
      </c>
      <c r="K14" s="346"/>
      <c r="L14" s="361"/>
      <c r="M14" s="361"/>
      <c r="N14" s="361"/>
      <c r="O14" s="359"/>
    </row>
    <row r="15" spans="2:15" x14ac:dyDescent="0.2">
      <c r="B15" s="309"/>
      <c r="C15" s="310"/>
      <c r="D15" s="310"/>
      <c r="E15" s="310"/>
      <c r="F15" s="357">
        <f>IF(LEN('Trend Data'!A9)&gt;0,'Trend Data'!A9,"")</f>
        <v>7</v>
      </c>
      <c r="G15" s="360" t="str">
        <f ca="1">IF(LEN('Trend Data'!B9)&gt;0,'Trend Data'!B9,"")</f>
        <v/>
      </c>
      <c r="H15" s="345" t="str">
        <f ca="1">IF('Trend Data'!K9&gt;0,'Trend Data'!K9,"")</f>
        <v/>
      </c>
      <c r="I15" s="345" t="str">
        <f ca="1">IF('Trend Data'!L9&gt;0,'Trend Data'!L9,"")</f>
        <v/>
      </c>
      <c r="J15" s="346" t="str">
        <f t="shared" ca="1" si="0"/>
        <v/>
      </c>
      <c r="K15" s="346"/>
      <c r="L15" s="361"/>
      <c r="M15" s="361"/>
      <c r="N15" s="361"/>
      <c r="O15" s="359"/>
    </row>
    <row r="16" spans="2:15" x14ac:dyDescent="0.2">
      <c r="B16" s="309"/>
      <c r="C16" s="310"/>
      <c r="D16" s="310"/>
      <c r="E16" s="310"/>
      <c r="F16" s="357">
        <f>IF(LEN('Trend Data'!A10)&gt;0,'Trend Data'!A10,"")</f>
        <v>8</v>
      </c>
      <c r="G16" s="360" t="str">
        <f ca="1">IF(LEN('Trend Data'!B10)&gt;0,'Trend Data'!B10,"")</f>
        <v/>
      </c>
      <c r="H16" s="345" t="str">
        <f ca="1">IF('Trend Data'!K10&gt;0,'Trend Data'!K10,"")</f>
        <v/>
      </c>
      <c r="I16" s="345" t="str">
        <f ca="1">IF('Trend Data'!L10&gt;0,'Trend Data'!L10,"")</f>
        <v/>
      </c>
      <c r="J16" s="346" t="str">
        <f t="shared" ca="1" si="0"/>
        <v/>
      </c>
      <c r="K16" s="346"/>
      <c r="L16" s="361"/>
      <c r="M16" s="361"/>
      <c r="N16" s="361"/>
      <c r="O16" s="359"/>
    </row>
    <row r="17" spans="2:16" x14ac:dyDescent="0.2">
      <c r="B17" s="309"/>
      <c r="C17" s="310"/>
      <c r="D17" s="310"/>
      <c r="E17" s="310"/>
      <c r="F17" s="357">
        <f>IF(LEN('Trend Data'!A11)&gt;0,'Trend Data'!A11,"")</f>
        <v>9</v>
      </c>
      <c r="G17" s="360" t="str">
        <f ca="1">IF(LEN('Trend Data'!B11)&gt;0,'Trend Data'!B11,"")</f>
        <v/>
      </c>
      <c r="H17" s="345" t="str">
        <f ca="1">IF('Trend Data'!K11&gt;0,'Trend Data'!K11,"")</f>
        <v/>
      </c>
      <c r="I17" s="345" t="str">
        <f ca="1">IF('Trend Data'!L11&gt;0,'Trend Data'!L11,"")</f>
        <v/>
      </c>
      <c r="J17" s="346" t="str">
        <f t="shared" ca="1" si="0"/>
        <v/>
      </c>
      <c r="K17" s="346"/>
      <c r="L17" s="361"/>
      <c r="M17" s="361"/>
      <c r="N17" s="361"/>
      <c r="O17" s="359"/>
    </row>
    <row r="18" spans="2:16" x14ac:dyDescent="0.2">
      <c r="B18" s="309"/>
      <c r="C18" s="310"/>
      <c r="D18" s="310"/>
      <c r="E18" s="310"/>
      <c r="F18" s="357">
        <f>IF(LEN('Trend Data'!A12)&gt;0,'Trend Data'!A12,"")</f>
        <v>10</v>
      </c>
      <c r="G18" s="360" t="str">
        <f ca="1">IF(LEN('Trend Data'!B12)&gt;0,'Trend Data'!B12,"")</f>
        <v/>
      </c>
      <c r="H18" s="345" t="str">
        <f ca="1">IF('Trend Data'!K12&gt;0,'Trend Data'!K12,"")</f>
        <v/>
      </c>
      <c r="I18" s="345" t="str">
        <f ca="1">IF('Trend Data'!L12&gt;0,'Trend Data'!L12,"")</f>
        <v/>
      </c>
      <c r="J18" s="346" t="str">
        <f t="shared" ca="1" si="0"/>
        <v/>
      </c>
      <c r="K18" s="346"/>
      <c r="L18" s="361"/>
      <c r="M18" s="361"/>
      <c r="N18" s="361"/>
      <c r="O18" s="359"/>
    </row>
    <row r="19" spans="2:16" x14ac:dyDescent="0.2">
      <c r="B19" s="309"/>
      <c r="C19" s="310"/>
      <c r="D19" s="310"/>
      <c r="E19" s="310"/>
      <c r="F19" s="357">
        <f>IF(LEN('Trend Data'!A13)&gt;0,'Trend Data'!A13,"")</f>
        <v>11</v>
      </c>
      <c r="G19" s="360" t="str">
        <f ca="1">IF(LEN('Trend Data'!B13)&gt;0,'Trend Data'!B13,"")</f>
        <v/>
      </c>
      <c r="H19" s="345" t="str">
        <f ca="1">IF('Trend Data'!K13&gt;0,'Trend Data'!K13,"")</f>
        <v/>
      </c>
      <c r="I19" s="345" t="str">
        <f ca="1">IF('Trend Data'!L13&gt;0,'Trend Data'!L13,"")</f>
        <v/>
      </c>
      <c r="J19" s="346" t="str">
        <f t="shared" ca="1" si="0"/>
        <v/>
      </c>
      <c r="K19" s="346"/>
      <c r="L19" s="362"/>
      <c r="M19" s="362"/>
      <c r="N19" s="362"/>
      <c r="O19" s="359"/>
      <c r="P19" s="310"/>
    </row>
    <row r="20" spans="2:16" x14ac:dyDescent="0.2">
      <c r="B20" s="309"/>
      <c r="C20" s="310"/>
      <c r="D20" s="310"/>
      <c r="E20" s="310"/>
      <c r="F20" s="357">
        <f>IF(LEN('Trend Data'!A14)&gt;0,'Trend Data'!A14,"")</f>
        <v>12</v>
      </c>
      <c r="G20" s="360" t="str">
        <f ca="1">IF(LEN('Trend Data'!B14)&gt;0,'Trend Data'!B14,"")</f>
        <v/>
      </c>
      <c r="H20" s="345" t="str">
        <f ca="1">IF('Trend Data'!K14&gt;0,'Trend Data'!K14,"")</f>
        <v/>
      </c>
      <c r="I20" s="345" t="str">
        <f ca="1">IF('Trend Data'!L14&gt;0,'Trend Data'!L14,"")</f>
        <v/>
      </c>
      <c r="J20" s="346" t="str">
        <f t="shared" ca="1" si="0"/>
        <v/>
      </c>
      <c r="K20" s="346"/>
      <c r="L20" s="362"/>
      <c r="M20" s="362"/>
      <c r="N20" s="362"/>
      <c r="O20" s="359"/>
      <c r="P20" s="310"/>
    </row>
    <row r="21" spans="2:16" x14ac:dyDescent="0.2">
      <c r="B21" s="331"/>
      <c r="C21" s="332"/>
      <c r="D21" s="332"/>
      <c r="E21" s="332"/>
      <c r="F21" s="332"/>
      <c r="G21" s="332"/>
      <c r="H21" s="333"/>
      <c r="I21" s="333"/>
      <c r="J21" s="334"/>
      <c r="K21" s="334"/>
      <c r="L21" s="333"/>
      <c r="M21" s="363"/>
      <c r="N21" s="333"/>
      <c r="O21" s="364"/>
      <c r="P21" s="310"/>
    </row>
    <row r="23" spans="2:16" ht="24" customHeight="1" x14ac:dyDescent="0.2">
      <c r="B23" s="398" t="s">
        <v>243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400"/>
    </row>
    <row r="24" spans="2:16" ht="24" customHeight="1" x14ac:dyDescent="0.2">
      <c r="B24" s="335"/>
      <c r="C24" s="336"/>
      <c r="D24" s="336"/>
      <c r="E24" s="371" t="s">
        <v>127</v>
      </c>
      <c r="F24" s="336"/>
      <c r="G24" s="336"/>
      <c r="H24" s="336"/>
      <c r="I24" s="336"/>
      <c r="J24" s="365"/>
      <c r="K24" s="365"/>
      <c r="L24" s="336"/>
      <c r="M24" s="336"/>
      <c r="N24" s="336"/>
      <c r="O24" s="366"/>
    </row>
    <row r="25" spans="2:16" x14ac:dyDescent="0.2">
      <c r="B25" s="309"/>
      <c r="C25" s="310"/>
      <c r="D25" s="310"/>
      <c r="E25" s="310"/>
      <c r="F25" s="310"/>
      <c r="G25" s="310"/>
      <c r="H25" s="311"/>
      <c r="I25" s="311"/>
      <c r="J25" s="312"/>
      <c r="K25" s="312"/>
      <c r="L25" s="311"/>
      <c r="M25" s="311"/>
      <c r="N25" s="311"/>
      <c r="O25" s="354"/>
    </row>
    <row r="26" spans="2:16" ht="15" customHeight="1" x14ac:dyDescent="0.2">
      <c r="B26" s="309"/>
      <c r="C26" s="310"/>
      <c r="D26" s="310"/>
      <c r="E26" s="310"/>
      <c r="F26" s="310"/>
      <c r="G26" s="409" t="s">
        <v>1</v>
      </c>
      <c r="H26" s="411">
        <f>H6</f>
        <v>2022</v>
      </c>
      <c r="I26" s="411">
        <f>I6</f>
        <v>2023</v>
      </c>
      <c r="J26" s="413" t="s">
        <v>242</v>
      </c>
      <c r="K26" s="355"/>
      <c r="L26" s="367"/>
      <c r="M26" s="367"/>
      <c r="N26" s="368"/>
      <c r="O26" s="354"/>
    </row>
    <row r="27" spans="2:16" x14ac:dyDescent="0.2">
      <c r="B27" s="309"/>
      <c r="C27" s="310"/>
      <c r="D27" s="310"/>
      <c r="E27" s="310"/>
      <c r="F27" s="310"/>
      <c r="G27" s="410"/>
      <c r="H27" s="412"/>
      <c r="I27" s="412"/>
      <c r="J27" s="414"/>
      <c r="K27" s="316"/>
      <c r="L27" s="367"/>
      <c r="M27" s="367"/>
      <c r="N27" s="368"/>
      <c r="O27" s="354"/>
    </row>
    <row r="28" spans="2:16" ht="2.4500000000000002" customHeight="1" x14ac:dyDescent="0.2">
      <c r="B28" s="309"/>
      <c r="C28" s="310"/>
      <c r="D28" s="310"/>
      <c r="E28" s="310"/>
      <c r="F28" s="310"/>
      <c r="G28" s="341"/>
      <c r="H28" s="342"/>
      <c r="I28" s="342"/>
      <c r="J28" s="343"/>
      <c r="K28" s="343"/>
      <c r="L28" s="342"/>
      <c r="M28" s="342"/>
      <c r="N28" s="342"/>
      <c r="O28" s="354"/>
    </row>
    <row r="29" spans="2:16" x14ac:dyDescent="0.2">
      <c r="B29" s="309"/>
      <c r="C29" s="310"/>
      <c r="D29" s="310"/>
      <c r="E29" s="310"/>
      <c r="F29" s="357">
        <f>IF(LEN('Trend Data'!A3)&gt;0,'Trend Data'!A3,"")</f>
        <v>1</v>
      </c>
      <c r="G29" s="324" t="str">
        <f ca="1">IF(LEN('Trend Data'!B3)&gt;0,'Trend Data'!B3,"")</f>
        <v>Jan</v>
      </c>
      <c r="H29" s="325">
        <f ca="1">IF('Trend Data'!N3&gt;0,'Trend Data'!N3,"")</f>
        <v>294</v>
      </c>
      <c r="I29" s="325">
        <f ca="1">IF('Trend Data'!O3&gt;0,'Trend Data'!O3,"")</f>
        <v>430</v>
      </c>
      <c r="J29" s="326">
        <f ca="1">IF(ISERR(($I29-$H29)/$I29),"",($I29-$H29)/$I29)</f>
        <v>0.31627906976744186</v>
      </c>
      <c r="K29" s="326"/>
      <c r="L29" s="367"/>
      <c r="M29" s="367"/>
      <c r="N29" s="368"/>
      <c r="O29" s="359" t="e">
        <f t="array" aca="1" ref="O29" ca="1">LARGE(IF((YearlyData_Range_ThisYearMonth=$F29)*(YearlyData_Range_ThisYearExpensesCAT=$E$24),YearlyData_Range_ThisYearAmount),1)</f>
        <v>#N/A</v>
      </c>
    </row>
    <row r="30" spans="2:16" x14ac:dyDescent="0.2">
      <c r="B30" s="309"/>
      <c r="C30" s="310"/>
      <c r="D30" s="310"/>
      <c r="E30" s="310"/>
      <c r="F30" s="357">
        <f>IF(LEN('Trend Data'!A4)&gt;0,'Trend Data'!A4,"")</f>
        <v>2</v>
      </c>
      <c r="G30" s="324" t="str">
        <f ca="1">IF(LEN('Trend Data'!B4)&gt;0,'Trend Data'!B4,"")</f>
        <v>Feb</v>
      </c>
      <c r="H30" s="325">
        <f ca="1">IF('Trend Data'!N4&gt;0,'Trend Data'!N4,"")</f>
        <v>430</v>
      </c>
      <c r="I30" s="325">
        <f ca="1">IF('Trend Data'!O4&gt;0,'Trend Data'!O4,"")</f>
        <v>430</v>
      </c>
      <c r="J30" s="326">
        <f t="shared" ref="J30:J40" ca="1" si="1">IF(ISERR(($I30-$H30)/$I30),"",($I30-$H30)/$I30)</f>
        <v>0</v>
      </c>
      <c r="K30" s="326"/>
      <c r="L30" s="367"/>
      <c r="M30" s="367"/>
      <c r="N30" s="368"/>
      <c r="O30" s="359" t="e">
        <f t="array" aca="1" ref="O30" ca="1">LARGE(IF((YearlyData_Range_ThisYearMonth=$F30)*(YearlyData_Range_ThisYearExpensesCAT=$E$24),YearlyData_Range_ThisYearAmount),1)</f>
        <v>#N/A</v>
      </c>
    </row>
    <row r="31" spans="2:16" x14ac:dyDescent="0.2">
      <c r="B31" s="309"/>
      <c r="C31" s="310"/>
      <c r="D31" s="310"/>
      <c r="E31" s="310"/>
      <c r="F31" s="357">
        <f>IF(LEN('Trend Data'!A5)&gt;0,'Trend Data'!A5,"")</f>
        <v>3</v>
      </c>
      <c r="G31" s="324" t="str">
        <f ca="1">IF(LEN('Trend Data'!B5)&gt;0,'Trend Data'!B5,"")</f>
        <v>Mar</v>
      </c>
      <c r="H31" s="325">
        <f ca="1">IF('Trend Data'!N5&gt;0,'Trend Data'!N5,"")</f>
        <v>250.5</v>
      </c>
      <c r="I31" s="325">
        <f ca="1">IF('Trend Data'!O5&gt;0,'Trend Data'!O5,"")</f>
        <v>240</v>
      </c>
      <c r="J31" s="326">
        <f t="shared" ca="1" si="1"/>
        <v>-4.3749999999999997E-2</v>
      </c>
      <c r="K31" s="326"/>
      <c r="L31" s="367"/>
      <c r="M31" s="367"/>
      <c r="N31" s="368"/>
      <c r="O31" s="359" t="e">
        <f t="array" aca="1" ref="O31" ca="1">LARGE(IF((YearlyData_Range_ThisYearMonth=$F31)*(YearlyData_Range_ThisYearExpensesCAT=$E$24),YearlyData_Range_ThisYearAmount),1)</f>
        <v>#N/A</v>
      </c>
    </row>
    <row r="32" spans="2:16" x14ac:dyDescent="0.2">
      <c r="B32" s="309"/>
      <c r="C32" s="310"/>
      <c r="D32" s="310"/>
      <c r="E32" s="310"/>
      <c r="F32" s="357">
        <f>IF(LEN('Trend Data'!A6)&gt;0,'Trend Data'!A6,"")</f>
        <v>4</v>
      </c>
      <c r="G32" s="324" t="str">
        <f ca="1">IF(LEN('Trend Data'!B6)&gt;0,'Trend Data'!B6,"")</f>
        <v>Apr</v>
      </c>
      <c r="H32" s="325">
        <f ca="1">IF('Trend Data'!N6&gt;0,'Trend Data'!N6,"")</f>
        <v>430</v>
      </c>
      <c r="I32" s="325">
        <f ca="1">IF('Trend Data'!O6&gt;0,'Trend Data'!O6,"")</f>
        <v>440</v>
      </c>
      <c r="J32" s="326">
        <f t="shared" ca="1" si="1"/>
        <v>2.2727272727272728E-2</v>
      </c>
      <c r="K32" s="326"/>
      <c r="L32" s="367"/>
      <c r="M32" s="367"/>
      <c r="N32" s="368"/>
      <c r="O32" s="359" t="e">
        <f t="array" aca="1" ref="O32" ca="1">LARGE(IF((YearlyData_Range_ThisYearMonth=$F32)*(YearlyData_Range_ThisYearExpensesCAT=$E$24),YearlyData_Range_ThisYearAmount),1)</f>
        <v>#N/A</v>
      </c>
    </row>
    <row r="33" spans="2:15" x14ac:dyDescent="0.2">
      <c r="B33" s="309"/>
      <c r="C33" s="310"/>
      <c r="D33" s="310"/>
      <c r="E33" s="310"/>
      <c r="F33" s="357">
        <f>IF(LEN('Trend Data'!A7)&gt;0,'Trend Data'!A7,"")</f>
        <v>5</v>
      </c>
      <c r="G33" s="324" t="str">
        <f ca="1">IF(LEN('Trend Data'!B7)&gt;0,'Trend Data'!B7,"")</f>
        <v>May</v>
      </c>
      <c r="H33" s="325">
        <f ca="1">IF('Trend Data'!N7&gt;0,'Trend Data'!N7,"")</f>
        <v>430</v>
      </c>
      <c r="I33" s="325">
        <f ca="1">IF('Trend Data'!O7&gt;0,'Trend Data'!O7,"")</f>
        <v>300.66666666666669</v>
      </c>
      <c r="J33" s="369">
        <f t="shared" ca="1" si="1"/>
        <v>-0.43015521064301543</v>
      </c>
      <c r="K33" s="369"/>
      <c r="L33" s="367"/>
      <c r="M33" s="367"/>
      <c r="N33" s="368"/>
      <c r="O33" s="359" t="e">
        <f t="array" aca="1" ref="O33" ca="1">LARGE(IF((YearlyData_Range_ThisYearMonth=$F33)*(YearlyData_Range_ThisYearExpensesCAT=$E$24),YearlyData_Range_ThisYearAmount),1)</f>
        <v>#N/A</v>
      </c>
    </row>
    <row r="34" spans="2:15" x14ac:dyDescent="0.2">
      <c r="B34" s="309"/>
      <c r="C34" s="310"/>
      <c r="D34" s="310"/>
      <c r="E34" s="310"/>
      <c r="F34" s="357">
        <f>IF(LEN('Trend Data'!A8)&gt;0,'Trend Data'!A8,"")</f>
        <v>6</v>
      </c>
      <c r="G34" s="318" t="str">
        <f ca="1">IF(LEN('Trend Data'!B8)&gt;0,'Trend Data'!B8,"")</f>
        <v/>
      </c>
      <c r="H34" s="345" t="str">
        <f ca="1">IF('Trend Data'!N8&gt;0,'Trend Data'!N8,"")</f>
        <v/>
      </c>
      <c r="I34" s="345" t="str">
        <f ca="1">IF('Trend Data'!O8&gt;0,'Trend Data'!O8,"")</f>
        <v/>
      </c>
      <c r="J34" s="348" t="str">
        <f t="shared" ca="1" si="1"/>
        <v/>
      </c>
      <c r="K34" s="348"/>
      <c r="L34" s="362" t="str">
        <f t="shared" ref="L30:L40" ca="1" si="2">IF(J34="","",M34)</f>
        <v/>
      </c>
      <c r="M34" s="362" t="e">
        <f t="array" aca="1" ref="M34" ca="1">SMALL(IF((YearlyData_Range_ThisYearMonth=$F34)*(YearlyData_Range_ThisYearExpensesCAT=$E$24),YearlyData_Range_ThisYearAmount),1)</f>
        <v>#N/A</v>
      </c>
      <c r="N34" s="330" t="str">
        <f t="shared" ref="N30:N40" ca="1" si="3">IF(J34="","",O34)</f>
        <v/>
      </c>
      <c r="O34" s="359" t="e">
        <f t="array" aca="1" ref="O34" ca="1">LARGE(IF((YearlyData_Range_ThisYearMonth=$F34)*(YearlyData_Range_ThisYearExpensesCAT=$E$24),YearlyData_Range_ThisYearAmount),1)</f>
        <v>#N/A</v>
      </c>
    </row>
    <row r="35" spans="2:15" x14ac:dyDescent="0.2">
      <c r="B35" s="309"/>
      <c r="C35" s="310"/>
      <c r="D35" s="310"/>
      <c r="E35" s="310"/>
      <c r="F35" s="357">
        <f>IF(LEN('Trend Data'!A9)&gt;0,'Trend Data'!A9,"")</f>
        <v>7</v>
      </c>
      <c r="G35" s="318" t="str">
        <f ca="1">IF(LEN('Trend Data'!B9)&gt;0,'Trend Data'!B9,"")</f>
        <v/>
      </c>
      <c r="H35" s="345" t="str">
        <f ca="1">IF('Trend Data'!N9&gt;0,'Trend Data'!N9,"")</f>
        <v/>
      </c>
      <c r="I35" s="345" t="str">
        <f ca="1">IF('Trend Data'!O9&gt;0,'Trend Data'!O9,"")</f>
        <v/>
      </c>
      <c r="J35" s="348" t="str">
        <f t="shared" ca="1" si="1"/>
        <v/>
      </c>
      <c r="K35" s="348"/>
      <c r="L35" s="362" t="str">
        <f t="shared" ca="1" si="2"/>
        <v/>
      </c>
      <c r="M35" s="362" t="e">
        <f t="array" aca="1" ref="M35" ca="1">SMALL(IF((YearlyData_Range_ThisYearMonth=$F35)*(YearlyData_Range_ThisYearExpensesCAT=$E$24),YearlyData_Range_ThisYearAmount),1)</f>
        <v>#N/A</v>
      </c>
      <c r="N35" s="330" t="str">
        <f t="shared" ca="1" si="3"/>
        <v/>
      </c>
      <c r="O35" s="359" t="e">
        <f t="array" aca="1" ref="O35" ca="1">LARGE(IF((YearlyData_Range_ThisYearMonth=$F35)*(YearlyData_Range_ThisYearExpensesCAT=$E$24),YearlyData_Range_ThisYearAmount),1)</f>
        <v>#N/A</v>
      </c>
    </row>
    <row r="36" spans="2:15" x14ac:dyDescent="0.2">
      <c r="B36" s="309"/>
      <c r="C36" s="310"/>
      <c r="D36" s="310"/>
      <c r="E36" s="310"/>
      <c r="F36" s="357">
        <f>IF(LEN('Trend Data'!A10)&gt;0,'Trend Data'!A10,"")</f>
        <v>8</v>
      </c>
      <c r="G36" s="318" t="str">
        <f ca="1">IF(LEN('Trend Data'!B10)&gt;0,'Trend Data'!B10,"")</f>
        <v/>
      </c>
      <c r="H36" s="345" t="str">
        <f ca="1">IF('Trend Data'!N10&gt;0,'Trend Data'!N10,"")</f>
        <v/>
      </c>
      <c r="I36" s="345" t="str">
        <f ca="1">IF('Trend Data'!O10&gt;0,'Trend Data'!O10,"")</f>
        <v/>
      </c>
      <c r="J36" s="348" t="str">
        <f t="shared" ca="1" si="1"/>
        <v/>
      </c>
      <c r="K36" s="348"/>
      <c r="L36" s="362" t="str">
        <f t="shared" ca="1" si="2"/>
        <v/>
      </c>
      <c r="M36" s="362" t="e">
        <f t="array" aca="1" ref="M36" ca="1">SMALL(IF((YearlyData_Range_ThisYearMonth=$F36)*(YearlyData_Range_ThisYearExpensesCAT=$E$24),YearlyData_Range_ThisYearAmount),1)</f>
        <v>#N/A</v>
      </c>
      <c r="N36" s="330" t="str">
        <f t="shared" ca="1" si="3"/>
        <v/>
      </c>
      <c r="O36" s="359" t="e">
        <f t="array" aca="1" ref="O36" ca="1">LARGE(IF((YearlyData_Range_ThisYearMonth=$F36)*(YearlyData_Range_ThisYearExpensesCAT=$E$24),YearlyData_Range_ThisYearAmount),1)</f>
        <v>#N/A</v>
      </c>
    </row>
    <row r="37" spans="2:15" x14ac:dyDescent="0.2">
      <c r="B37" s="309"/>
      <c r="C37" s="310"/>
      <c r="D37" s="310"/>
      <c r="E37" s="310"/>
      <c r="F37" s="357">
        <f>IF(LEN('Trend Data'!A11)&gt;0,'Trend Data'!A11,"")</f>
        <v>9</v>
      </c>
      <c r="G37" s="318" t="str">
        <f ca="1">IF(LEN('Trend Data'!B11)&gt;0,'Trend Data'!B11,"")</f>
        <v/>
      </c>
      <c r="H37" s="345" t="str">
        <f ca="1">IF('Trend Data'!N11&gt;0,'Trend Data'!N11,"")</f>
        <v/>
      </c>
      <c r="I37" s="345" t="str">
        <f ca="1">IF('Trend Data'!O11&gt;0,'Trend Data'!O11,"")</f>
        <v/>
      </c>
      <c r="J37" s="348" t="str">
        <f t="shared" ca="1" si="1"/>
        <v/>
      </c>
      <c r="K37" s="348"/>
      <c r="L37" s="362" t="str">
        <f t="shared" ca="1" si="2"/>
        <v/>
      </c>
      <c r="M37" s="362" t="e">
        <f t="array" aca="1" ref="M37" ca="1">SMALL(IF((YearlyData_Range_ThisYearMonth=$F37)*(YearlyData_Range_ThisYearExpensesCAT=$E$24),YearlyData_Range_ThisYearAmount),1)</f>
        <v>#N/A</v>
      </c>
      <c r="N37" s="330" t="str">
        <f t="shared" ca="1" si="3"/>
        <v/>
      </c>
      <c r="O37" s="359" t="e">
        <f t="array" aca="1" ref="O37" ca="1">LARGE(IF((YearlyData_Range_ThisYearMonth=$F37)*(YearlyData_Range_ThisYearExpensesCAT=$E$24),YearlyData_Range_ThisYearAmount),1)</f>
        <v>#N/A</v>
      </c>
    </row>
    <row r="38" spans="2:15" x14ac:dyDescent="0.2">
      <c r="B38" s="309"/>
      <c r="C38" s="310"/>
      <c r="D38" s="310"/>
      <c r="E38" s="310"/>
      <c r="F38" s="357">
        <f>IF(LEN('Trend Data'!A12)&gt;0,'Trend Data'!A12,"")</f>
        <v>10</v>
      </c>
      <c r="G38" s="318" t="str">
        <f ca="1">IF(LEN('Trend Data'!B12)&gt;0,'Trend Data'!B12,"")</f>
        <v/>
      </c>
      <c r="H38" s="345" t="str">
        <f ca="1">IF('Trend Data'!N12&gt;0,'Trend Data'!N12,"")</f>
        <v/>
      </c>
      <c r="I38" s="345" t="str">
        <f ca="1">IF('Trend Data'!O12&gt;0,'Trend Data'!O12,"")</f>
        <v/>
      </c>
      <c r="J38" s="348" t="str">
        <f t="shared" ca="1" si="1"/>
        <v/>
      </c>
      <c r="K38" s="348"/>
      <c r="L38" s="362" t="str">
        <f t="shared" ca="1" si="2"/>
        <v/>
      </c>
      <c r="M38" s="362" t="e">
        <f t="array" aca="1" ref="M38" ca="1">SMALL(IF((YearlyData_Range_ThisYearMonth=$F38)*(YearlyData_Range_ThisYearExpensesCAT=$E$24),YearlyData_Range_ThisYearAmount),1)</f>
        <v>#N/A</v>
      </c>
      <c r="N38" s="330" t="str">
        <f t="shared" ca="1" si="3"/>
        <v/>
      </c>
      <c r="O38" s="359" t="e">
        <f t="array" aca="1" ref="O38" ca="1">LARGE(IF((YearlyData_Range_ThisYearMonth=$F38)*(YearlyData_Range_ThisYearExpensesCAT=$E$24),YearlyData_Range_ThisYearAmount),1)</f>
        <v>#N/A</v>
      </c>
    </row>
    <row r="39" spans="2:15" x14ac:dyDescent="0.2">
      <c r="B39" s="309"/>
      <c r="C39" s="310"/>
      <c r="D39" s="310"/>
      <c r="E39" s="310"/>
      <c r="F39" s="357">
        <f>IF(LEN('Trend Data'!A13)&gt;0,'Trend Data'!A13,"")</f>
        <v>11</v>
      </c>
      <c r="G39" s="318" t="str">
        <f ca="1">IF(LEN('Trend Data'!B13)&gt;0,'Trend Data'!B13,"")</f>
        <v/>
      </c>
      <c r="H39" s="345" t="str">
        <f ca="1">IF('Trend Data'!N13&gt;0,'Trend Data'!N13,"")</f>
        <v/>
      </c>
      <c r="I39" s="345" t="str">
        <f ca="1">IF('Trend Data'!O13&gt;0,'Trend Data'!O13,"")</f>
        <v/>
      </c>
      <c r="J39" s="348" t="str">
        <f t="shared" ca="1" si="1"/>
        <v/>
      </c>
      <c r="K39" s="348"/>
      <c r="L39" s="362" t="str">
        <f t="shared" ca="1" si="2"/>
        <v/>
      </c>
      <c r="M39" s="362" t="e">
        <f t="array" aca="1" ref="M39" ca="1">SMALL(IF((YearlyData_Range_ThisYearMonth=$F39)*(YearlyData_Range_ThisYearExpensesCAT=$E$24),YearlyData_Range_ThisYearAmount),1)</f>
        <v>#N/A</v>
      </c>
      <c r="N39" s="330" t="str">
        <f t="shared" ca="1" si="3"/>
        <v/>
      </c>
      <c r="O39" s="359" t="e">
        <f t="array" aca="1" ref="O39" ca="1">LARGE(IF((YearlyData_Range_ThisYearMonth=$F39)*(YearlyData_Range_ThisYearExpensesCAT=$E$24),YearlyData_Range_ThisYearAmount),1)</f>
        <v>#N/A</v>
      </c>
    </row>
    <row r="40" spans="2:15" x14ac:dyDescent="0.2">
      <c r="B40" s="309"/>
      <c r="C40" s="310"/>
      <c r="D40" s="310"/>
      <c r="E40" s="310"/>
      <c r="F40" s="357">
        <f>IF(LEN('Trend Data'!A14)&gt;0,'Trend Data'!A14,"")</f>
        <v>12</v>
      </c>
      <c r="G40" s="318" t="str">
        <f ca="1">IF(LEN('Trend Data'!B14)&gt;0,'Trend Data'!B14,"")</f>
        <v/>
      </c>
      <c r="H40" s="345" t="str">
        <f ca="1">IF('Trend Data'!N14&gt;0,'Trend Data'!N14,"")</f>
        <v/>
      </c>
      <c r="I40" s="345" t="str">
        <f ca="1">IF('Trend Data'!O14&gt;0,'Trend Data'!O14,"")</f>
        <v/>
      </c>
      <c r="J40" s="348" t="str">
        <f t="shared" ca="1" si="1"/>
        <v/>
      </c>
      <c r="K40" s="348"/>
      <c r="L40" s="362" t="str">
        <f t="shared" ca="1" si="2"/>
        <v/>
      </c>
      <c r="M40" s="362" t="e">
        <f t="array" aca="1" ref="M40" ca="1">SMALL(IF((YearlyData_Range_ThisYearMonth=$F40)*(YearlyData_Range_ThisYearExpensesCAT=$E$24),YearlyData_Range_ThisYearAmount),1)</f>
        <v>#N/A</v>
      </c>
      <c r="N40" s="330" t="str">
        <f t="shared" ca="1" si="3"/>
        <v/>
      </c>
      <c r="O40" s="359" t="e">
        <f t="array" aca="1" ref="O40" ca="1">LARGE(IF((YearlyData_Range_ThisYearMonth=$F40)*(YearlyData_Range_ThisYearExpensesCAT=$E$24),YearlyData_Range_ThisYearAmount),1)</f>
        <v>#N/A</v>
      </c>
    </row>
    <row r="41" spans="2:15" x14ac:dyDescent="0.2">
      <c r="B41" s="309"/>
      <c r="C41" s="310"/>
      <c r="D41" s="310"/>
      <c r="E41" s="310"/>
      <c r="F41" s="357"/>
      <c r="G41" s="318"/>
      <c r="H41" s="345"/>
      <c r="I41" s="345"/>
      <c r="J41" s="348"/>
      <c r="K41" s="348"/>
      <c r="L41" s="362"/>
      <c r="M41" s="362"/>
      <c r="N41" s="330"/>
      <c r="O41" s="359"/>
    </row>
    <row r="42" spans="2:15" x14ac:dyDescent="0.2">
      <c r="B42" s="331"/>
      <c r="C42" s="332"/>
      <c r="D42" s="332"/>
      <c r="E42" s="332"/>
      <c r="F42" s="332"/>
      <c r="G42" s="332"/>
      <c r="H42" s="333"/>
      <c r="I42" s="333"/>
      <c r="J42" s="334"/>
      <c r="K42" s="334"/>
      <c r="L42" s="333"/>
      <c r="M42" s="370" t="str">
        <f t="shared" ref="M42" si="4">IF(N42="","",N42)</f>
        <v/>
      </c>
      <c r="N42" s="333"/>
      <c r="O42" s="364"/>
    </row>
  </sheetData>
  <sheetProtection selectLockedCells="1"/>
  <mergeCells count="11">
    <mergeCell ref="B3:O3"/>
    <mergeCell ref="G6:G7"/>
    <mergeCell ref="H6:H7"/>
    <mergeCell ref="I6:I7"/>
    <mergeCell ref="J6:J7"/>
    <mergeCell ref="G26:G27"/>
    <mergeCell ref="H26:H27"/>
    <mergeCell ref="I26:I27"/>
    <mergeCell ref="J26:J27"/>
    <mergeCell ref="B4:O4"/>
    <mergeCell ref="B23:O23"/>
  </mergeCells>
  <conditionalFormatting sqref="G9:J20">
    <cfRule type="containsBlanks" dxfId="66" priority="65" stopIfTrue="1">
      <formula>LEN(TRIM(G9))=0</formula>
    </cfRule>
    <cfRule type="expression" dxfId="65" priority="98" stopIfTrue="1">
      <formula>$J9&lt;0</formula>
    </cfRule>
    <cfRule type="expression" dxfId="64" priority="99" stopIfTrue="1">
      <formula>$J9&gt;0</formula>
    </cfRule>
  </conditionalFormatting>
  <conditionalFormatting sqref="M29:M42">
    <cfRule type="expression" priority="79" stopIfTrue="1">
      <formula>LEN($L29)&lt;=0</formula>
    </cfRule>
  </conditionalFormatting>
  <conditionalFormatting sqref="G29:J41">
    <cfRule type="expression" dxfId="63" priority="91" stopIfTrue="1">
      <formula>$J29=""</formula>
    </cfRule>
    <cfRule type="expression" dxfId="62" priority="93" stopIfTrue="1">
      <formula>$J29=0</formula>
    </cfRule>
    <cfRule type="expression" dxfId="61" priority="94" stopIfTrue="1">
      <formula>$J29&lt;0</formula>
    </cfRule>
    <cfRule type="expression" dxfId="60" priority="95" stopIfTrue="1">
      <formula>$J29&gt;0</formula>
    </cfRule>
  </conditionalFormatting>
  <conditionalFormatting sqref="L29:N41">
    <cfRule type="containsBlanks" dxfId="59" priority="23" stopIfTrue="1">
      <formula>LEN(TRIM(L29))=0</formula>
    </cfRule>
  </conditionalFormatting>
  <conditionalFormatting sqref="M29:M42">
    <cfRule type="cellIs" dxfId="58" priority="52" operator="greaterThan">
      <formula>0</formula>
    </cfRule>
  </conditionalFormatting>
  <conditionalFormatting sqref="M29:M41">
    <cfRule type="cellIs" dxfId="57" priority="50" operator="greaterThan">
      <formula>0</formula>
    </cfRule>
  </conditionalFormatting>
  <conditionalFormatting sqref="M29:M41">
    <cfRule type="cellIs" dxfId="56" priority="49" stopIfTrue="1" operator="equal">
      <formula>MIN($L$9:$L$20)</formula>
    </cfRule>
  </conditionalFormatting>
  <conditionalFormatting sqref="M29:M41">
    <cfRule type="containsBlanks" dxfId="55" priority="48" stopIfTrue="1">
      <formula>LEN(TRIM(M29))=0</formula>
    </cfRule>
  </conditionalFormatting>
  <conditionalFormatting sqref="M29:M41">
    <cfRule type="cellIs" dxfId="54" priority="47" operator="greaterThan">
      <formula>0</formula>
    </cfRule>
  </conditionalFormatting>
  <conditionalFormatting sqref="M29:M41">
    <cfRule type="cellIs" dxfId="53" priority="46" stopIfTrue="1" operator="equal">
      <formula>MIN($L$9:$L$20)</formula>
    </cfRule>
  </conditionalFormatting>
  <conditionalFormatting sqref="M29:M41">
    <cfRule type="containsBlanks" dxfId="52" priority="45" stopIfTrue="1">
      <formula>LEN(TRIM(M29))=0</formula>
    </cfRule>
  </conditionalFormatting>
  <conditionalFormatting sqref="M29:M41">
    <cfRule type="cellIs" dxfId="51" priority="44" operator="greaterThan">
      <formula>0</formula>
    </cfRule>
  </conditionalFormatting>
  <conditionalFormatting sqref="M29:M41">
    <cfRule type="cellIs" dxfId="50" priority="43" stopIfTrue="1" operator="equal">
      <formula>MIN($L$9:$L$20)</formula>
    </cfRule>
  </conditionalFormatting>
  <conditionalFormatting sqref="M29:M41">
    <cfRule type="containsBlanks" dxfId="49" priority="42" stopIfTrue="1">
      <formula>LEN(TRIM(M29))=0</formula>
    </cfRule>
  </conditionalFormatting>
  <conditionalFormatting sqref="M29:M41">
    <cfRule type="cellIs" dxfId="48" priority="41" operator="greaterThan">
      <formula>0</formula>
    </cfRule>
  </conditionalFormatting>
  <conditionalFormatting sqref="M29:M41">
    <cfRule type="cellIs" dxfId="47" priority="40" stopIfTrue="1" operator="equal">
      <formula>MIN($L$9:$L$20)</formula>
    </cfRule>
  </conditionalFormatting>
  <conditionalFormatting sqref="M29:M41">
    <cfRule type="containsBlanks" dxfId="46" priority="39" stopIfTrue="1">
      <formula>LEN(TRIM(M29))=0</formula>
    </cfRule>
  </conditionalFormatting>
  <conditionalFormatting sqref="L29:L41">
    <cfRule type="cellIs" dxfId="45" priority="64" stopIfTrue="1" operator="equal">
      <formula>MIN($L$29:$L$40)</formula>
    </cfRule>
    <cfRule type="cellIs" dxfId="44" priority="100" operator="greaterThan">
      <formula>0</formula>
    </cfRule>
  </conditionalFormatting>
  <conditionalFormatting sqref="N29:N41">
    <cfRule type="cellIs" dxfId="43" priority="24" stopIfTrue="1" operator="equal">
      <formula>MAX($N$29:$N$40)</formula>
    </cfRule>
    <cfRule type="cellIs" dxfId="42" priority="96" operator="greaterThan">
      <formula>0</formula>
    </cfRule>
  </conditionalFormatting>
  <conditionalFormatting sqref="M26:M27">
    <cfRule type="expression" priority="17" stopIfTrue="1">
      <formula>LEN($L26)&lt;=0</formula>
    </cfRule>
  </conditionalFormatting>
  <conditionalFormatting sqref="L26:N27">
    <cfRule type="containsBlanks" dxfId="35" priority="1" stopIfTrue="1">
      <formula>LEN(TRIM(L26))=0</formula>
    </cfRule>
  </conditionalFormatting>
  <conditionalFormatting sqref="M26:M27">
    <cfRule type="cellIs" dxfId="33" priority="15" operator="greaterThan">
      <formula>0</formula>
    </cfRule>
  </conditionalFormatting>
  <conditionalFormatting sqref="M26:M27">
    <cfRule type="cellIs" dxfId="31" priority="14" operator="greaterThan">
      <formula>0</formula>
    </cfRule>
  </conditionalFormatting>
  <conditionalFormatting sqref="M26:M27">
    <cfRule type="cellIs" dxfId="29" priority="13" stopIfTrue="1" operator="equal">
      <formula>MIN($L$9:$L$20)</formula>
    </cfRule>
  </conditionalFormatting>
  <conditionalFormatting sqref="M26:M27">
    <cfRule type="containsBlanks" dxfId="27" priority="12" stopIfTrue="1">
      <formula>LEN(TRIM(M26))=0</formula>
    </cfRule>
  </conditionalFormatting>
  <conditionalFormatting sqref="M26:M27">
    <cfRule type="cellIs" dxfId="25" priority="11" operator="greaterThan">
      <formula>0</formula>
    </cfRule>
  </conditionalFormatting>
  <conditionalFormatting sqref="M26:M27">
    <cfRule type="cellIs" dxfId="23" priority="10" stopIfTrue="1" operator="equal">
      <formula>MIN($L$9:$L$20)</formula>
    </cfRule>
  </conditionalFormatting>
  <conditionalFormatting sqref="M26:M27">
    <cfRule type="containsBlanks" dxfId="21" priority="9" stopIfTrue="1">
      <formula>LEN(TRIM(M26))=0</formula>
    </cfRule>
  </conditionalFormatting>
  <conditionalFormatting sqref="M26:M27">
    <cfRule type="cellIs" dxfId="19" priority="8" operator="greaterThan">
      <formula>0</formula>
    </cfRule>
  </conditionalFormatting>
  <conditionalFormatting sqref="M26:M27">
    <cfRule type="cellIs" dxfId="17" priority="7" stopIfTrue="1" operator="equal">
      <formula>MIN($L$9:$L$20)</formula>
    </cfRule>
  </conditionalFormatting>
  <conditionalFormatting sqref="M26:M27">
    <cfRule type="containsBlanks" dxfId="15" priority="6" stopIfTrue="1">
      <formula>LEN(TRIM(M26))=0</formula>
    </cfRule>
  </conditionalFormatting>
  <conditionalFormatting sqref="M26:M27">
    <cfRule type="cellIs" dxfId="13" priority="5" operator="greaterThan">
      <formula>0</formula>
    </cfRule>
  </conditionalFormatting>
  <conditionalFormatting sqref="M26:M27">
    <cfRule type="cellIs" dxfId="11" priority="4" stopIfTrue="1" operator="equal">
      <formula>MIN($L$9:$L$20)</formula>
    </cfRule>
  </conditionalFormatting>
  <conditionalFormatting sqref="M26:M27">
    <cfRule type="containsBlanks" dxfId="9" priority="3" stopIfTrue="1">
      <formula>LEN(TRIM(M26))=0</formula>
    </cfRule>
  </conditionalFormatting>
  <conditionalFormatting sqref="L26:L27">
    <cfRule type="cellIs" dxfId="7" priority="16" stopIfTrue="1" operator="equal">
      <formula>MIN($L$29:$L$40)</formula>
    </cfRule>
    <cfRule type="cellIs" dxfId="6" priority="19" operator="greaterThan">
      <formula>0</formula>
    </cfRule>
  </conditionalFormatting>
  <conditionalFormatting sqref="N26:N27">
    <cfRule type="cellIs" dxfId="3" priority="2" stopIfTrue="1" operator="equal">
      <formula>MAX($N$29:$N$40)</formula>
    </cfRule>
    <cfRule type="cellIs" dxfId="2" priority="18" operator="greaterThan">
      <formula>0</formula>
    </cfRule>
  </conditionalFormatting>
  <dataValidations disablePrompts="1" count="1">
    <dataValidation type="list" allowBlank="1" showInputMessage="1" showErrorMessage="1" sqref="E24">
      <formula1>ExpensesCat_Column_ExpensesCAT</formula1>
    </dataValidation>
  </dataValidations>
  <pageMargins left="0.7" right="0.7" top="0.75" bottom="0.75" header="0.3" footer="0.3"/>
  <pageSetup paperSize="9" orientation="portrait" horizontalDpi="4294967293" verticalDpi="0" r:id="rId1"/>
  <ignoredErrors>
    <ignoredError sqref="L34:O40 O29 O30:O33" evalErro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4"/>
  <sheetViews>
    <sheetView workbookViewId="0">
      <selection activeCell="F3" sqref="F3"/>
    </sheetView>
  </sheetViews>
  <sheetFormatPr defaultRowHeight="15" x14ac:dyDescent="0.25"/>
  <cols>
    <col min="1" max="1" width="5.28515625" style="171" customWidth="1"/>
    <col min="2" max="2" width="8" customWidth="1"/>
    <col min="3" max="3" width="9.140625" style="174"/>
    <col min="4" max="4" width="9.140625" style="173"/>
    <col min="5" max="5" width="14.5703125" customWidth="1"/>
    <col min="6" max="6" width="9.140625" style="174"/>
    <col min="7" max="7" width="9.140625" style="173"/>
    <col min="9" max="9" width="5.28515625" style="171" customWidth="1"/>
    <col min="10" max="10" width="8" customWidth="1"/>
    <col min="11" max="11" width="9.140625" style="174"/>
    <col min="12" max="12" width="9.140625" style="173"/>
    <col min="14" max="14" width="9.140625" style="174"/>
    <col min="15" max="15" width="9.140625" style="237"/>
  </cols>
  <sheetData>
    <row r="1" spans="1:15" x14ac:dyDescent="0.25">
      <c r="A1" s="420" t="s">
        <v>207</v>
      </c>
      <c r="B1" s="420"/>
      <c r="C1" s="420"/>
      <c r="D1" s="420"/>
      <c r="F1" s="180" t="str">
        <f>'1. Monthly Analysis'!$E$23</f>
        <v>Daily</v>
      </c>
      <c r="G1" s="178"/>
      <c r="I1" s="420" t="s">
        <v>241</v>
      </c>
      <c r="J1" s="420"/>
      <c r="K1" s="420"/>
      <c r="L1" s="420"/>
      <c r="N1" s="180" t="str">
        <f>'Monthly Spending Trend'!E24</f>
        <v>Home</v>
      </c>
      <c r="O1" s="234"/>
    </row>
    <row r="2" spans="1:15" s="169" customFormat="1" x14ac:dyDescent="0.25">
      <c r="A2" s="170" t="s">
        <v>204</v>
      </c>
      <c r="B2" s="169" t="s">
        <v>1</v>
      </c>
      <c r="C2" s="172">
        <f>D2-1</f>
        <v>2009</v>
      </c>
      <c r="D2" s="172">
        <v>2010</v>
      </c>
      <c r="F2" s="179">
        <f>G2-1</f>
        <v>2009</v>
      </c>
      <c r="G2" s="179">
        <v>2010</v>
      </c>
      <c r="I2" s="170" t="s">
        <v>204</v>
      </c>
      <c r="J2" s="169" t="s">
        <v>1</v>
      </c>
      <c r="K2" s="172">
        <f>L2-1</f>
        <v>2009</v>
      </c>
      <c r="L2" s="172">
        <v>2010</v>
      </c>
      <c r="N2" s="179">
        <f>O2-1</f>
        <v>2009</v>
      </c>
      <c r="O2" s="235">
        <v>2010</v>
      </c>
    </row>
    <row r="3" spans="1:15" x14ac:dyDescent="0.25">
      <c r="A3" s="171">
        <v>1</v>
      </c>
      <c r="B3" t="str">
        <f t="shared" ref="B3:B14" ca="1" si="0">IF(A3&lt;=ROWS(TotalMonth),CHOOSE($A3,"Jan","Feb","Mar","Apr","May","Jun","Jul","Aug","Sep","Oct","Nov","Dec"),"")</f>
        <v>Jan</v>
      </c>
      <c r="C3" s="174">
        <f t="array" aca="1" ref="C3" ca="1">IF($D3&gt;0,SUM(IF((YearlyData_Column_Year=$C$2)*(YearlyData_Column_Month=$A3),YearlyData_Column_Amount,0)),"")</f>
        <v>1628</v>
      </c>
      <c r="D3" s="174">
        <f t="array" aca="1" ref="D3" ca="1">SUM(IF((YearlyData_Column_Year=$D$2)*(YearlyData_Column_Month=$A3),YearlyData_Column_Amount,0))</f>
        <v>1877</v>
      </c>
      <c r="F3" s="177">
        <f t="array" aca="1" ref="F3" ca="1">IF(LEN(C3)&gt;0,SUM(IF((YearlyData_Column_Year=$F$2)*(YearlyData_Column_Month=$A3)*(YearlyData_Column_ExpensesCat=$F$1),YearlyData_Column_Amount,0)),"")</f>
        <v>409</v>
      </c>
      <c r="G3" s="177">
        <f t="array" aca="1" ref="G3" ca="1">IF(LEN(B3)&gt;0,SUM(IF((YearlyData_Column_Year=$G$2)*(YearlyData_Column_Month=$A3)*(YearlyData_Column_ExpensesCat=$F$1),YearlyData_Column_Amount,0)),"")</f>
        <v>386</v>
      </c>
      <c r="I3" s="171">
        <v>1</v>
      </c>
      <c r="J3" t="str">
        <f t="shared" ref="J3:J14" ca="1" si="1">IF(I3&lt;=ROWS(TotalMonth),CHOOSE($A3,"Jan","Feb","Mar","Apr","May","Jun","Jul","Aug","Sep","Oct","Nov","Dec"),"")</f>
        <v>Jan</v>
      </c>
      <c r="K3" s="174">
        <f t="shared" ref="K3:K14" ca="1" si="2">IF($L3="","",AVERAGEIFS(YearlyData_Column_Amount,YearlyData_Column_Year,$K$2,YearlyData_Column_Month,$I3))</f>
        <v>45.222222222222221</v>
      </c>
      <c r="L3" s="174">
        <f t="shared" ref="L3:L14" ca="1" si="3">IF(ISERR(AVERAGEIFS(YearlyData_Column_Amount,YearlyData_Column_Year,$L$2,YearlyData_Column_Month,I3)),"",AVERAGEIFS(YearlyData_Column_Amount,YearlyData_Column_Year,$L$2,YearlyData_Column_Month,I3))</f>
        <v>56.878787878787875</v>
      </c>
      <c r="M3" s="174"/>
      <c r="N3" s="236">
        <f t="shared" ref="N3:N14" ca="1" si="4">IF(LEN($O3)&gt;0,IF(ISERR(AVERAGEIFS(YearlyData_Column_Amount,YearlyData_Column_Year,$N$2,YearlyData_Column_Month,$I3,YearlyData_Column_ExpensesCat,$N$1)),"",AVERAGEIFS(YearlyData_Column_Amount,YearlyData_Column_Year,$N$2,YearlyData_Column_Month,$I3,YearlyData_Column_ExpensesCat,$N$1)),"")</f>
        <v>294</v>
      </c>
      <c r="O3" s="236">
        <f t="shared" ref="O3:O14" ca="1" si="5">IF(ISERR(AVERAGEIFS(YearlyData_Column_Amount,YearlyData_Column_Year,$O$2,YearlyData_Column_Month,$I3,YearlyData_Column_ExpensesCat,$N$1)),"",AVERAGEIFS(YearlyData_Column_Amount,YearlyData_Column_Year,$O$2,YearlyData_Column_Month,$I3,YearlyData_Column_ExpensesCat,$N$1))</f>
        <v>430</v>
      </c>
    </row>
    <row r="4" spans="1:15" x14ac:dyDescent="0.25">
      <c r="A4" s="171">
        <v>2</v>
      </c>
      <c r="B4" t="str">
        <f t="shared" ca="1" si="0"/>
        <v>Feb</v>
      </c>
      <c r="C4" s="174">
        <f t="array" aca="1" ref="C4" ca="1">IF($D4&gt;0,SUM(IF((YearlyData_Column_Year=$C$2)*(YearlyData_Column_Month=$A4),YearlyData_Column_Amount,0)),"")</f>
        <v>2260</v>
      </c>
      <c r="D4" s="174">
        <f t="array" aca="1" ref="D4" ca="1">SUM(IF((YearlyData_Column_Year=$D$2)*(YearlyData_Column_Month=$A4),YearlyData_Column_Amount,0))</f>
        <v>1413</v>
      </c>
      <c r="F4" s="177">
        <f t="array" aca="1" ref="F4" ca="1">IF(LEN(C4)&gt;0,SUM(IF((YearlyData_Column_Year=$F$2)*(YearlyData_Column_Month=$A4)*(YearlyData_Column_ExpensesCat=$F$1),YearlyData_Column_Amount,0)),"")</f>
        <v>311</v>
      </c>
      <c r="G4" s="177">
        <f t="array" aca="1" ref="G4" ca="1">IF(LEN(B4)&gt;0,SUM(IF((YearlyData_Column_Year=$G$2)*(YearlyData_Column_Month=$A4)*(YearlyData_Column_ExpensesCat=$F$1),YearlyData_Column_Amount,0)),"")</f>
        <v>301</v>
      </c>
      <c r="I4" s="171">
        <v>2</v>
      </c>
      <c r="J4" t="str">
        <f t="shared" ca="1" si="1"/>
        <v>Feb</v>
      </c>
      <c r="K4" s="174">
        <f t="shared" ca="1" si="2"/>
        <v>64.571428571428569</v>
      </c>
      <c r="L4" s="174">
        <f t="shared" ca="1" si="3"/>
        <v>47.1</v>
      </c>
      <c r="N4" s="236">
        <f t="shared" ca="1" si="4"/>
        <v>430</v>
      </c>
      <c r="O4" s="236">
        <f t="shared" ca="1" si="5"/>
        <v>430</v>
      </c>
    </row>
    <row r="5" spans="1:15" x14ac:dyDescent="0.25">
      <c r="A5" s="171">
        <v>3</v>
      </c>
      <c r="B5" t="str">
        <f t="shared" ca="1" si="0"/>
        <v>Mar</v>
      </c>
      <c r="C5" s="174">
        <f t="array" aca="1" ref="C5" ca="1">IF($D5&gt;0,SUM(IF((YearlyData_Column_Year=$C$2)*(YearlyData_Column_Month=$A5),YearlyData_Column_Amount,0)),"")</f>
        <v>1555</v>
      </c>
      <c r="D5" s="174">
        <f t="array" aca="1" ref="D5" ca="1">SUM(IF((YearlyData_Column_Year=$D$2)*(YearlyData_Column_Month=$A5),YearlyData_Column_Amount,0))</f>
        <v>2246</v>
      </c>
      <c r="F5" s="177">
        <f t="array" aca="1" ref="F5" ca="1">IF(LEN(C5)&gt;0,SUM(IF((YearlyData_Column_Year=$F$2)*(YearlyData_Column_Month=$A5)*(YearlyData_Column_ExpensesCat=$F$1),YearlyData_Column_Amount,0)),"")</f>
        <v>401</v>
      </c>
      <c r="G5" s="177">
        <f t="array" aca="1" ref="G5" ca="1">IF(LEN(B5)&gt;0,SUM(IF((YearlyData_Column_Year=$G$2)*(YearlyData_Column_Month=$A5)*(YearlyData_Column_ExpensesCat=$F$1),YearlyData_Column_Amount,0)),"")</f>
        <v>358</v>
      </c>
      <c r="I5" s="171">
        <v>3</v>
      </c>
      <c r="J5" t="str">
        <f t="shared" ca="1" si="1"/>
        <v>Mar</v>
      </c>
      <c r="K5" s="174">
        <f t="shared" ca="1" si="2"/>
        <v>48.59375</v>
      </c>
      <c r="L5" s="174">
        <f t="shared" ca="1" si="3"/>
        <v>66.058823529411768</v>
      </c>
      <c r="N5" s="236">
        <f t="shared" ca="1" si="4"/>
        <v>250.5</v>
      </c>
      <c r="O5" s="236">
        <f t="shared" ca="1" si="5"/>
        <v>240</v>
      </c>
    </row>
    <row r="6" spans="1:15" x14ac:dyDescent="0.25">
      <c r="A6" s="171">
        <v>4</v>
      </c>
      <c r="B6" t="str">
        <f t="shared" ca="1" si="0"/>
        <v>Apr</v>
      </c>
      <c r="C6" s="174">
        <f t="array" aca="1" ref="C6" ca="1">IF($D6&gt;0,SUM(IF((YearlyData_Column_Year=$C$2)*(YearlyData_Column_Month=$A6),YearlyData_Column_Amount,0)),"")</f>
        <v>2082</v>
      </c>
      <c r="D6" s="174">
        <f t="array" aca="1" ref="D6" ca="1">SUM(IF((YearlyData_Column_Year=$D$2)*(YearlyData_Column_Month=$A6),YearlyData_Column_Amount,0))</f>
        <v>1462</v>
      </c>
      <c r="F6" s="177">
        <f t="array" aca="1" ref="F6" ca="1">IF(LEN(C6)&gt;0,SUM(IF((YearlyData_Column_Year=$F$2)*(YearlyData_Column_Month=$A6)*(YearlyData_Column_ExpensesCat=$F$1),YearlyData_Column_Amount,0)),"")</f>
        <v>190</v>
      </c>
      <c r="G6" s="177">
        <f t="array" aca="1" ref="G6" ca="1">IF(LEN(B6)&gt;0,SUM(IF((YearlyData_Column_Year=$G$2)*(YearlyData_Column_Month=$A6)*(YearlyData_Column_ExpensesCat=$F$1),YearlyData_Column_Amount,0)),"")</f>
        <v>337</v>
      </c>
      <c r="I6" s="171">
        <v>4</v>
      </c>
      <c r="J6" t="str">
        <f t="shared" ca="1" si="1"/>
        <v>Apr</v>
      </c>
      <c r="K6" s="174">
        <f t="shared" ca="1" si="2"/>
        <v>83.28</v>
      </c>
      <c r="L6" s="174">
        <f t="shared" ca="1" si="3"/>
        <v>44.303030303030305</v>
      </c>
      <c r="N6" s="236">
        <f t="shared" ca="1" si="4"/>
        <v>430</v>
      </c>
      <c r="O6" s="236">
        <f t="shared" ca="1" si="5"/>
        <v>440</v>
      </c>
    </row>
    <row r="7" spans="1:15" x14ac:dyDescent="0.25">
      <c r="A7" s="171">
        <v>5</v>
      </c>
      <c r="B7" t="str">
        <f t="shared" ca="1" si="0"/>
        <v>May</v>
      </c>
      <c r="C7" s="174">
        <f t="array" aca="1" ref="C7" ca="1">IF($D7&gt;0,SUM(IF((YearlyData_Column_Year=$C$2)*(YearlyData_Column_Month=$A7),YearlyData_Column_Amount,0)),"")</f>
        <v>2385</v>
      </c>
      <c r="D7" s="174">
        <f t="array" aca="1" ref="D7" ca="1">SUM(IF((YearlyData_Column_Year=$D$2)*(YearlyData_Column_Month=$A7),YearlyData_Column_Amount,0))</f>
        <v>2046</v>
      </c>
      <c r="F7" s="177">
        <f t="array" aca="1" ref="F7" ca="1">IF(LEN(C7)&gt;0,SUM(IF((YearlyData_Column_Year=$F$2)*(YearlyData_Column_Month=$A7)*(YearlyData_Column_ExpensesCat=$F$1),YearlyData_Column_Amount,0)),"")</f>
        <v>428</v>
      </c>
      <c r="G7" s="177">
        <f t="array" aca="1" ref="G7" ca="1">IF(LEN(B7)&gt;0,SUM(IF((YearlyData_Column_Year=$G$2)*(YearlyData_Column_Month=$A7)*(YearlyData_Column_ExpensesCat=$F$1),YearlyData_Column_Amount,0)),"")</f>
        <v>366</v>
      </c>
      <c r="I7" s="171">
        <v>5</v>
      </c>
      <c r="J7" t="str">
        <f t="shared" ca="1" si="1"/>
        <v>May</v>
      </c>
      <c r="K7" s="174">
        <f t="shared" ca="1" si="2"/>
        <v>70.147058823529406</v>
      </c>
      <c r="L7" s="174">
        <f t="shared" ca="1" si="3"/>
        <v>55.297297297297298</v>
      </c>
      <c r="N7" s="236">
        <f t="shared" ca="1" si="4"/>
        <v>430</v>
      </c>
      <c r="O7" s="236">
        <f t="shared" ca="1" si="5"/>
        <v>300.66666666666669</v>
      </c>
    </row>
    <row r="8" spans="1:15" x14ac:dyDescent="0.25">
      <c r="A8" s="171">
        <v>6</v>
      </c>
      <c r="B8" t="str">
        <f t="shared" ca="1" si="0"/>
        <v/>
      </c>
      <c r="C8" s="174" t="str">
        <f t="array" aca="1" ref="C8" ca="1">IF($D8&gt;0,SUM(IF((YearlyData_Column_Year=$C$2)*(YearlyData_Column_Month=$A8),YearlyData_Column_Amount,0)),"")</f>
        <v/>
      </c>
      <c r="D8" s="174">
        <f t="array" aca="1" ref="D8" ca="1">SUM(IF((YearlyData_Column_Year=$D$2)*(YearlyData_Column_Month=$A8),YearlyData_Column_Amount,0))</f>
        <v>0</v>
      </c>
      <c r="F8" s="177" t="str">
        <f t="array" aca="1" ref="F8" ca="1">IF(LEN(C8)&gt;0,SUM(IF((YearlyData_Column_Year=$F$2)*(YearlyData_Column_Month=$A8)*(YearlyData_Column_ExpensesCat=$F$1),YearlyData_Column_Amount,0)),"")</f>
        <v/>
      </c>
      <c r="G8" s="177" t="str">
        <f t="array" aca="1" ref="G8" ca="1">IF(LEN(B8)&gt;0,SUM(IF((YearlyData_Column_Year=$G$2)*(YearlyData_Column_Month=$A8)*(YearlyData_Column_ExpensesCat=$F$1),YearlyData_Column_Amount,0)),"")</f>
        <v/>
      </c>
      <c r="I8" s="171">
        <v>6</v>
      </c>
      <c r="J8" t="str">
        <f t="shared" ca="1" si="1"/>
        <v/>
      </c>
      <c r="K8" s="174" t="str">
        <f t="shared" ca="1" si="2"/>
        <v/>
      </c>
      <c r="L8" s="174" t="str">
        <f t="shared" ca="1" si="3"/>
        <v/>
      </c>
      <c r="N8" s="236" t="str">
        <f t="shared" ca="1" si="4"/>
        <v/>
      </c>
      <c r="O8" s="236" t="str">
        <f t="shared" ca="1" si="5"/>
        <v/>
      </c>
    </row>
    <row r="9" spans="1:15" x14ac:dyDescent="0.25">
      <c r="A9" s="171">
        <v>7</v>
      </c>
      <c r="B9" t="str">
        <f t="shared" ca="1" si="0"/>
        <v/>
      </c>
      <c r="C9" s="174" t="str">
        <f t="array" aca="1" ref="C9" ca="1">IF($D9&gt;0,SUM(IF((YearlyData_Column_Year=$C$2)*(YearlyData_Column_Month=$A9),YearlyData_Column_Amount,0)),"")</f>
        <v/>
      </c>
      <c r="D9" s="174">
        <f t="array" aca="1" ref="D9" ca="1">SUM(IF((YearlyData_Column_Year=$D$2)*(YearlyData_Column_Month=$A9),YearlyData_Column_Amount,0))</f>
        <v>0</v>
      </c>
      <c r="F9" s="177" t="str">
        <f t="array" aca="1" ref="F9" ca="1">IF(LEN(C9)&gt;0,SUM(IF((YearlyData_Column_Year=$F$2)*(YearlyData_Column_Month=$A9)*(YearlyData_Column_ExpensesCat=$F$1),YearlyData_Column_Amount,0)),"")</f>
        <v/>
      </c>
      <c r="G9" s="177" t="str">
        <f t="array" aca="1" ref="G9" ca="1">IF(LEN(B9)&gt;0,SUM(IF((YearlyData_Column_Year=$G$2)*(YearlyData_Column_Month=$A9)*(YearlyData_Column_ExpensesCat=$F$1),YearlyData_Column_Amount,0)),"")</f>
        <v/>
      </c>
      <c r="I9" s="171">
        <v>7</v>
      </c>
      <c r="J9" t="str">
        <f t="shared" ca="1" si="1"/>
        <v/>
      </c>
      <c r="K9" s="174" t="str">
        <f t="shared" ca="1" si="2"/>
        <v/>
      </c>
      <c r="L9" s="174" t="str">
        <f t="shared" ca="1" si="3"/>
        <v/>
      </c>
      <c r="N9" s="236" t="str">
        <f t="shared" ca="1" si="4"/>
        <v/>
      </c>
      <c r="O9" s="236" t="str">
        <f t="shared" ca="1" si="5"/>
        <v/>
      </c>
    </row>
    <row r="10" spans="1:15" x14ac:dyDescent="0.25">
      <c r="A10" s="171">
        <v>8</v>
      </c>
      <c r="B10" t="str">
        <f t="shared" ca="1" si="0"/>
        <v/>
      </c>
      <c r="C10" s="174" t="str">
        <f t="array" aca="1" ref="C10" ca="1">IF($D10&gt;0,SUM(IF((YearlyData_Column_Year=$C$2)*(YearlyData_Column_Month=$A10),YearlyData_Column_Amount,0)),"")</f>
        <v/>
      </c>
      <c r="D10" s="174">
        <f t="array" aca="1" ref="D10" ca="1">SUM(IF((YearlyData_Column_Year=$D$2)*(YearlyData_Column_Month=$A10),YearlyData_Column_Amount,0))</f>
        <v>0</v>
      </c>
      <c r="F10" s="177" t="str">
        <f t="array" aca="1" ref="F10" ca="1">IF(LEN(C10)&gt;0,SUM(IF((YearlyData_Column_Year=$F$2)*(YearlyData_Column_Month=$A10)*(YearlyData_Column_ExpensesCat=$F$1),YearlyData_Column_Amount,0)),"")</f>
        <v/>
      </c>
      <c r="G10" s="177" t="str">
        <f t="array" aca="1" ref="G10" ca="1">IF(LEN(B10)&gt;0,SUM(IF((YearlyData_Column_Year=$G$2)*(YearlyData_Column_Month=$A10)*(YearlyData_Column_ExpensesCat=$F$1),YearlyData_Column_Amount,0)),"")</f>
        <v/>
      </c>
      <c r="I10" s="171">
        <v>8</v>
      </c>
      <c r="J10" t="str">
        <f t="shared" ca="1" si="1"/>
        <v/>
      </c>
      <c r="K10" s="174" t="str">
        <f t="shared" ca="1" si="2"/>
        <v/>
      </c>
      <c r="L10" s="174" t="str">
        <f t="shared" ca="1" si="3"/>
        <v/>
      </c>
      <c r="N10" s="236" t="str">
        <f t="shared" ca="1" si="4"/>
        <v/>
      </c>
      <c r="O10" s="236" t="str">
        <f t="shared" ca="1" si="5"/>
        <v/>
      </c>
    </row>
    <row r="11" spans="1:15" x14ac:dyDescent="0.25">
      <c r="A11" s="171">
        <v>9</v>
      </c>
      <c r="B11" t="str">
        <f t="shared" ca="1" si="0"/>
        <v/>
      </c>
      <c r="C11" s="174" t="str">
        <f t="array" aca="1" ref="C11" ca="1">IF($D11&gt;0,SUM(IF((YearlyData_Column_Year=$C$2)*(YearlyData_Column_Month=$A11),YearlyData_Column_Amount,0)),"")</f>
        <v/>
      </c>
      <c r="D11" s="174">
        <f t="array" aca="1" ref="D11" ca="1">SUM(IF((YearlyData_Column_Year=$D$2)*(YearlyData_Column_Month=$A11),YearlyData_Column_Amount,0))</f>
        <v>0</v>
      </c>
      <c r="F11" s="177" t="str">
        <f t="array" aca="1" ref="F11" ca="1">IF(LEN(C11)&gt;0,SUM(IF((YearlyData_Column_Year=$F$2)*(YearlyData_Column_Month=$A11)*(YearlyData_Column_ExpensesCat=$F$1),YearlyData_Column_Amount,0)),"")</f>
        <v/>
      </c>
      <c r="G11" s="177" t="str">
        <f t="array" aca="1" ref="G11" ca="1">IF(LEN(B11)&gt;0,SUM(IF((YearlyData_Column_Year=$G$2)*(YearlyData_Column_Month=$A11)*(YearlyData_Column_ExpensesCat=$F$1),YearlyData_Column_Amount,0)),"")</f>
        <v/>
      </c>
      <c r="I11" s="171">
        <v>9</v>
      </c>
      <c r="J11" t="str">
        <f t="shared" ca="1" si="1"/>
        <v/>
      </c>
      <c r="K11" s="174" t="str">
        <f t="shared" ca="1" si="2"/>
        <v/>
      </c>
      <c r="L11" s="174" t="str">
        <f t="shared" ca="1" si="3"/>
        <v/>
      </c>
      <c r="N11" s="236" t="str">
        <f t="shared" ca="1" si="4"/>
        <v/>
      </c>
      <c r="O11" s="236" t="str">
        <f t="shared" ca="1" si="5"/>
        <v/>
      </c>
    </row>
    <row r="12" spans="1:15" x14ac:dyDescent="0.25">
      <c r="A12" s="171">
        <v>10</v>
      </c>
      <c r="B12" t="str">
        <f t="shared" ca="1" si="0"/>
        <v/>
      </c>
      <c r="C12" s="174" t="str">
        <f t="array" aca="1" ref="C12" ca="1">IF($D12&gt;0,SUM(IF((YearlyData_Column_Year=$C$2)*(YearlyData_Column_Month=$A12),YearlyData_Column_Amount,0)),"")</f>
        <v/>
      </c>
      <c r="D12" s="174">
        <f t="array" aca="1" ref="D12" ca="1">SUM(IF((YearlyData_Column_Year=$D$2)*(YearlyData_Column_Month=$A12),YearlyData_Column_Amount,0))</f>
        <v>0</v>
      </c>
      <c r="F12" s="177" t="str">
        <f t="array" aca="1" ref="F12" ca="1">IF(LEN(C12)&gt;0,SUM(IF((YearlyData_Column_Year=$F$2)*(YearlyData_Column_Month=$A12)*(YearlyData_Column_ExpensesCat=$F$1),YearlyData_Column_Amount,0)),"")</f>
        <v/>
      </c>
      <c r="G12" s="177" t="str">
        <f t="array" aca="1" ref="G12" ca="1">IF(LEN(B12)&gt;0,SUM(IF((YearlyData_Column_Year=$G$2)*(YearlyData_Column_Month=$A12)*(YearlyData_Column_ExpensesCat=$F$1),YearlyData_Column_Amount,0)),"")</f>
        <v/>
      </c>
      <c r="I12" s="171">
        <v>10</v>
      </c>
      <c r="J12" t="str">
        <f t="shared" ca="1" si="1"/>
        <v/>
      </c>
      <c r="K12" s="174" t="str">
        <f t="shared" ca="1" si="2"/>
        <v/>
      </c>
      <c r="L12" s="174" t="str">
        <f t="shared" ca="1" si="3"/>
        <v/>
      </c>
      <c r="N12" s="236" t="str">
        <f t="shared" ca="1" si="4"/>
        <v/>
      </c>
      <c r="O12" s="236" t="str">
        <f t="shared" ca="1" si="5"/>
        <v/>
      </c>
    </row>
    <row r="13" spans="1:15" x14ac:dyDescent="0.25">
      <c r="A13" s="171">
        <v>11</v>
      </c>
      <c r="B13" t="str">
        <f t="shared" ca="1" si="0"/>
        <v/>
      </c>
      <c r="C13" s="174" t="str">
        <f t="array" aca="1" ref="C13" ca="1">IF($D13&gt;0,SUM(IF((YearlyData_Column_Year=$C$2)*(YearlyData_Column_Month=$A13),YearlyData_Column_Amount,0)),"")</f>
        <v/>
      </c>
      <c r="D13" s="174">
        <f t="array" aca="1" ref="D13" ca="1">SUM(IF((YearlyData_Column_Year=$D$2)*(YearlyData_Column_Month=$A13),YearlyData_Column_Amount,0))</f>
        <v>0</v>
      </c>
      <c r="F13" s="177" t="str">
        <f t="array" aca="1" ref="F13" ca="1">IF(LEN(C13)&gt;0,SUM(IF((YearlyData_Column_Year=$F$2)*(YearlyData_Column_Month=$A13)*(YearlyData_Column_ExpensesCat=$F$1),YearlyData_Column_Amount,0)),"")</f>
        <v/>
      </c>
      <c r="G13" s="177" t="str">
        <f t="array" aca="1" ref="G13" ca="1">IF(LEN(B13)&gt;0,SUM(IF((YearlyData_Column_Year=$G$2)*(YearlyData_Column_Month=$A13)*(YearlyData_Column_ExpensesCat=$F$1),YearlyData_Column_Amount,0)),"")</f>
        <v/>
      </c>
      <c r="I13" s="171">
        <v>11</v>
      </c>
      <c r="J13" t="str">
        <f t="shared" ca="1" si="1"/>
        <v/>
      </c>
      <c r="K13" s="174" t="str">
        <f t="shared" ca="1" si="2"/>
        <v/>
      </c>
      <c r="L13" s="174" t="str">
        <f t="shared" ca="1" si="3"/>
        <v/>
      </c>
      <c r="N13" s="236" t="str">
        <f t="shared" ca="1" si="4"/>
        <v/>
      </c>
      <c r="O13" s="236" t="str">
        <f t="shared" ca="1" si="5"/>
        <v/>
      </c>
    </row>
    <row r="14" spans="1:15" x14ac:dyDescent="0.25">
      <c r="A14" s="171">
        <v>12</v>
      </c>
      <c r="B14" t="str">
        <f t="shared" ca="1" si="0"/>
        <v/>
      </c>
      <c r="C14" s="174" t="str">
        <f t="array" aca="1" ref="C14" ca="1">IF($D14&gt;0,SUM(IF((YearlyData_Column_Year=$C$2)*(YearlyData_Column_Month=$A14),YearlyData_Column_Amount,0)),"")</f>
        <v/>
      </c>
      <c r="D14" s="174">
        <f t="array" aca="1" ref="D14" ca="1">SUM(IF((YearlyData_Column_Year=$D$2)*(YearlyData_Column_Month=$A14),YearlyData_Column_Amount,0))</f>
        <v>0</v>
      </c>
      <c r="F14" s="177" t="str">
        <f t="array" aca="1" ref="F14" ca="1">IF(LEN(C14)&gt;0,SUM(IF((YearlyData_Column_Year=$F$2)*(YearlyData_Column_Month=$A14)*(YearlyData_Column_ExpensesCat=$F$1),YearlyData_Column_Amount,0)),"")</f>
        <v/>
      </c>
      <c r="G14" s="177" t="str">
        <f t="array" aca="1" ref="G14" ca="1">IF(LEN(B14)&gt;0,SUM(IF((YearlyData_Column_Year=$G$2)*(YearlyData_Column_Month=$A14)*(YearlyData_Column_ExpensesCat=$F$1),YearlyData_Column_Amount,0)),"")</f>
        <v/>
      </c>
      <c r="I14" s="171">
        <v>12</v>
      </c>
      <c r="J14" t="str">
        <f t="shared" ca="1" si="1"/>
        <v/>
      </c>
      <c r="K14" s="174" t="str">
        <f t="shared" ca="1" si="2"/>
        <v/>
      </c>
      <c r="L14" s="174" t="str">
        <f t="shared" ca="1" si="3"/>
        <v/>
      </c>
      <c r="N14" s="236" t="str">
        <f t="shared" ca="1" si="4"/>
        <v/>
      </c>
      <c r="O14" s="236" t="str">
        <f t="shared" ca="1" si="5"/>
        <v/>
      </c>
    </row>
  </sheetData>
  <mergeCells count="2">
    <mergeCell ref="A1:D1"/>
    <mergeCell ref="I1:L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defaultGridColor="0" colorId="9" workbookViewId="0">
      <selection activeCell="V15" sqref="V15"/>
    </sheetView>
  </sheetViews>
  <sheetFormatPr defaultRowHeight="11.25" x14ac:dyDescent="0.2"/>
  <cols>
    <col min="1" max="1" width="12.140625" style="238" customWidth="1"/>
    <col min="2" max="2" width="7.140625" style="266" bestFit="1" customWidth="1"/>
    <col min="3" max="13" width="4.7109375" style="266" customWidth="1"/>
    <col min="14" max="14" width="4.7109375" style="265" customWidth="1"/>
    <col min="15" max="16" width="9.140625" style="33"/>
    <col min="17" max="28" width="4.7109375" style="33" customWidth="1"/>
    <col min="29" max="16384" width="9.140625" style="33"/>
  </cols>
  <sheetData>
    <row r="1" spans="1:28" x14ac:dyDescent="0.2">
      <c r="A1" s="421">
        <f>P1-1</f>
        <v>2009</v>
      </c>
      <c r="B1" s="422"/>
      <c r="C1" s="422"/>
      <c r="D1" s="422"/>
      <c r="E1" s="422"/>
      <c r="F1" s="422"/>
      <c r="G1" s="422"/>
      <c r="H1" s="422"/>
      <c r="I1" s="422"/>
      <c r="J1" s="422"/>
      <c r="K1" s="422"/>
      <c r="L1" s="422"/>
      <c r="M1" s="423"/>
      <c r="N1" s="267"/>
      <c r="P1" s="421">
        <v>2010</v>
      </c>
      <c r="Q1" s="422"/>
      <c r="R1" s="422"/>
      <c r="S1" s="422"/>
      <c r="T1" s="422"/>
      <c r="U1" s="422"/>
      <c r="V1" s="422"/>
      <c r="W1" s="422"/>
      <c r="X1" s="422"/>
      <c r="Y1" s="422"/>
      <c r="Z1" s="422"/>
      <c r="AA1" s="422"/>
      <c r="AB1" s="423"/>
    </row>
    <row r="2" spans="1:28" s="238" customFormat="1" x14ac:dyDescent="0.2">
      <c r="A2" s="241" t="s">
        <v>244</v>
      </c>
      <c r="B2" s="260" t="s">
        <v>59</v>
      </c>
      <c r="C2" s="261" t="s">
        <v>60</v>
      </c>
      <c r="D2" s="261" t="s">
        <v>61</v>
      </c>
      <c r="E2" s="261" t="s">
        <v>62</v>
      </c>
      <c r="F2" s="261" t="s">
        <v>63</v>
      </c>
      <c r="G2" s="261" t="s">
        <v>64</v>
      </c>
      <c r="H2" s="261" t="s">
        <v>65</v>
      </c>
      <c r="I2" s="261" t="s">
        <v>66</v>
      </c>
      <c r="J2" s="261" t="s">
        <v>67</v>
      </c>
      <c r="K2" s="261" t="s">
        <v>68</v>
      </c>
      <c r="L2" s="261" t="s">
        <v>69</v>
      </c>
      <c r="M2" s="269" t="s">
        <v>70</v>
      </c>
      <c r="N2" s="268"/>
      <c r="P2" s="248" t="s">
        <v>244</v>
      </c>
      <c r="Q2" s="246" t="s">
        <v>59</v>
      </c>
      <c r="R2" s="247" t="s">
        <v>60</v>
      </c>
      <c r="S2" s="247" t="s">
        <v>61</v>
      </c>
      <c r="T2" s="247" t="s">
        <v>62</v>
      </c>
      <c r="U2" s="247" t="s">
        <v>63</v>
      </c>
      <c r="V2" s="247" t="s">
        <v>64</v>
      </c>
      <c r="W2" s="247" t="s">
        <v>65</v>
      </c>
      <c r="X2" s="247" t="s">
        <v>66</v>
      </c>
      <c r="Y2" s="247" t="s">
        <v>67</v>
      </c>
      <c r="Z2" s="247" t="s">
        <v>68</v>
      </c>
      <c r="AA2" s="247" t="s">
        <v>69</v>
      </c>
      <c r="AB2" s="247" t="s">
        <v>70</v>
      </c>
    </row>
    <row r="3" spans="1:28" x14ac:dyDescent="0.2">
      <c r="A3" s="242" t="s">
        <v>166</v>
      </c>
      <c r="B3" s="262">
        <f t="array" aca="1" ref="B3" ca="1">SUM(IF((YearlyData_Column_Year=$A$1)*(YearlyData_Column_Month=1)*(YearlyData_Column_ExpensesCat=$A3),YearlyData_Column_Amount,0))</f>
        <v>0</v>
      </c>
      <c r="C3" s="262">
        <f t="array" aca="1" ref="C3" ca="1">SUM(IF((YearlyData_Column_Year=$A$1)*(YearlyData_Column_Month=2)*(YearlyData_Column_ExpensesCat=$A3),YearlyData_Column_Amount,0))</f>
        <v>800</v>
      </c>
      <c r="D3" s="262">
        <f t="array" aca="1" ref="D3" ca="1">SUM(IF((YearlyData_Column_Year=$A$1)*(YearlyData_Column_Month=3)*(YearlyData_Column_ExpensesCat=$A3),YearlyData_Column_Amount,0))</f>
        <v>44</v>
      </c>
      <c r="E3" s="262">
        <f t="array" aca="1" ref="E3" ca="1">SUM(IF((YearlyData_Column_Year=$A$1)*(YearlyData_Column_Month=4)*(YearlyData_Column_ExpensesCat=$A3),YearlyData_Column_Amount,0))</f>
        <v>0</v>
      </c>
      <c r="F3" s="262">
        <f t="array" aca="1" ref="F3" ca="1">SUM(IF((YearlyData_Column_Year=$A$1)*(YearlyData_Column_Month=5)*(YearlyData_Column_ExpensesCat=$A3),YearlyData_Column_Amount,0))</f>
        <v>0</v>
      </c>
      <c r="G3" s="262">
        <f t="array" aca="1" ref="G3" ca="1">SUM(IF((YearlyData_Column_Year=$A$1)*(YearlyData_Column_Month=6)*(YearlyData_Column_ExpensesCat=$A3),YearlyData_Column_Amount,0))</f>
        <v>0</v>
      </c>
      <c r="H3" s="262">
        <f t="array" aca="1" ref="H3" ca="1">SUM(IF((YearlyData_Column_Year=$A$1)*(YearlyData_Column_Month=7)*(YearlyData_Column_ExpensesCat=$A3),YearlyData_Column_Amount,0))</f>
        <v>0</v>
      </c>
      <c r="I3" s="262">
        <f t="array" aca="1" ref="I3" ca="1">SUM(IF((YearlyData_Column_Year=$A$1)*(YearlyData_Column_Month=8)*(YearlyData_Column_ExpensesCat=$A3),YearlyData_Column_Amount,0))</f>
        <v>65</v>
      </c>
      <c r="J3" s="262">
        <f t="array" aca="1" ref="J3" ca="1">SUM(IF((YearlyData_Column_Year=$A$1)*(YearlyData_Column_Month=9)*(YearlyData_Column_ExpensesCat=$A3),YearlyData_Column_Amount,0))</f>
        <v>0</v>
      </c>
      <c r="K3" s="262">
        <f t="array" aca="1" ref="K3" ca="1">SUM(IF((YearlyData_Column_Year=$A$1)*(YearlyData_Column_Month=10)*(YearlyData_Column_ExpensesCat=$A3),YearlyData_Column_Amount,0))</f>
        <v>0</v>
      </c>
      <c r="L3" s="262">
        <f t="array" aca="1" ref="L3" ca="1">SUM(IF((YearlyData_Column_Year=$A$1)*(YearlyData_Column_Month=11)*(YearlyData_Column_ExpensesCat=$A3),YearlyData_Column_Amount,0))</f>
        <v>40</v>
      </c>
      <c r="M3" s="262">
        <f t="array" aca="1" ref="M3" ca="1">SUM(IF((YearlyData_Column_Year=$A$1)*(YearlyData_Column_Month=12)*(YearlyData_Column_ExpensesCat=$A3),YearlyData_Column_Amount,0))</f>
        <v>0</v>
      </c>
      <c r="N3" s="263"/>
      <c r="P3" s="249" t="s">
        <v>166</v>
      </c>
      <c r="Q3" s="250">
        <f t="array" aca="1" ref="Q3" ca="1">SUM(IF((YearlyData_Column_Year=$P$1)*(YearlyData_Column_Month=1)*(YearlyData_Column_ExpensesCat=$P3),YearlyData_Column_Amount,0))</f>
        <v>0</v>
      </c>
      <c r="R3" s="250">
        <f t="array" aca="1" ref="R3" ca="1">SUM(IF((YearlyData_Column_Year=$P$1)*(YearlyData_Column_Month=2)*(YearlyData_Column_ExpensesCat=$P3),YearlyData_Column_Amount,0))</f>
        <v>45</v>
      </c>
      <c r="S3" s="250">
        <f t="array" aca="1" ref="S3" ca="1">SUM(IF((YearlyData_Column_Year=$P$1)*(YearlyData_Column_Month=3)*(YearlyData_Column_ExpensesCat=$P3),YearlyData_Column_Amount,0))</f>
        <v>780</v>
      </c>
      <c r="T3" s="250">
        <f t="array" aca="1" ref="T3" ca="1">SUM(IF((YearlyData_Column_Year=$P$1)*(YearlyData_Column_Month=4)*(YearlyData_Column_ExpensesCat=$P3),YearlyData_Column_Amount,0))</f>
        <v>0</v>
      </c>
      <c r="U3" s="250">
        <f t="array" aca="1" ref="U3" ca="1">SUM(IF((YearlyData_Column_Year=$P$1)*(YearlyData_Column_Month=5)*(YearlyData_Column_ExpensesCat=$P3),YearlyData_Column_Amount,0))</f>
        <v>400</v>
      </c>
      <c r="V3" s="250">
        <f t="array" aca="1" ref="V3" ca="1">SUM(IF((YearlyData_Column_Year=$P$1)*(YearlyData_Column_Month=6)*(YearlyData_Column_ExpensesCat=$P3),YearlyData_Column_Amount,0))</f>
        <v>0</v>
      </c>
      <c r="W3" s="250">
        <f t="array" aca="1" ref="W3" ca="1">SUM(IF((YearlyData_Column_Year=$P$1)*(YearlyData_Column_Month=7)*(YearlyData_Column_ExpensesCat=$P3),YearlyData_Column_Amount,0))</f>
        <v>0</v>
      </c>
      <c r="X3" s="250">
        <f t="array" aca="1" ref="X3" ca="1">SUM(IF((YearlyData_Column_Year=$P$1)*(YearlyData_Column_Month=8)*(YearlyData_Column_ExpensesCat=$P3),YearlyData_Column_Amount,0))</f>
        <v>0</v>
      </c>
      <c r="Y3" s="250">
        <f t="array" aca="1" ref="Y3" ca="1">SUM(IF((YearlyData_Column_Year=$P$1)*(YearlyData_Column_Month=9)*(YearlyData_Column_ExpensesCat=$P3),YearlyData_Column_Amount,0))</f>
        <v>0</v>
      </c>
      <c r="Z3" s="250">
        <f t="array" aca="1" ref="Z3" ca="1">SUM(IF((YearlyData_Column_Year=$P$1)*(YearlyData_Column_Month=10)*(YearlyData_Column_ExpensesCat=$P3),YearlyData_Column_Amount,0))</f>
        <v>0</v>
      </c>
      <c r="AA3" s="250">
        <f t="array" aca="1" ref="AA3" ca="1">SUM(IF((YearlyData_Column_Year=$P$1)*(YearlyData_Column_Month=11)*(YearlyData_Column_ExpensesCat=$P3),YearlyData_Column_Amount,0))</f>
        <v>0</v>
      </c>
      <c r="AB3" s="251">
        <f t="array" aca="1" ref="AB3" ca="1">SUM(IF((YearlyData_Column_Year=$P$1)*(YearlyData_Column_Month=12)*(YearlyData_Column_ExpensesCat=$P3),YearlyData_Column_Amount,0))</f>
        <v>0</v>
      </c>
    </row>
    <row r="4" spans="1:28" x14ac:dyDescent="0.2">
      <c r="A4" s="243" t="s">
        <v>152</v>
      </c>
      <c r="B4" s="263">
        <f t="array" aca="1" ref="B4" ca="1">SUM(IF((YearlyData_Column_Year=$A$1)*(YearlyData_Column_Month=1)*(YearlyData_Column_ExpensesCat=$A4),YearlyData_Column_Amount,0))</f>
        <v>409</v>
      </c>
      <c r="C4" s="263">
        <f t="array" aca="1" ref="C4" ca="1">SUM(IF((YearlyData_Column_Year=$A$1)*(YearlyData_Column_Month=2)*(YearlyData_Column_ExpensesCat=$A4),YearlyData_Column_Amount,0))</f>
        <v>311</v>
      </c>
      <c r="D4" s="263">
        <f t="array" aca="1" ref="D4" ca="1">SUM(IF((YearlyData_Column_Year=$A$1)*(YearlyData_Column_Month=3)*(YearlyData_Column_ExpensesCat=$A4),YearlyData_Column_Amount,0))</f>
        <v>401</v>
      </c>
      <c r="E4" s="263">
        <f t="array" aca="1" ref="E4" ca="1">SUM(IF((YearlyData_Column_Year=$A$1)*(YearlyData_Column_Month=4)*(YearlyData_Column_ExpensesCat=$A4),YearlyData_Column_Amount,0))</f>
        <v>190</v>
      </c>
      <c r="F4" s="263">
        <f t="array" aca="1" ref="F4" ca="1">SUM(IF((YearlyData_Column_Year=$A$1)*(YearlyData_Column_Month=5)*(YearlyData_Column_ExpensesCat=$A4),YearlyData_Column_Amount,0))</f>
        <v>428</v>
      </c>
      <c r="G4" s="263">
        <f t="array" aca="1" ref="G4" ca="1">SUM(IF((YearlyData_Column_Year=$A$1)*(YearlyData_Column_Month=6)*(YearlyData_Column_ExpensesCat=$A4),YearlyData_Column_Amount,0))</f>
        <v>356</v>
      </c>
      <c r="H4" s="263">
        <f t="array" aca="1" ref="H4" ca="1">SUM(IF((YearlyData_Column_Year=$A$1)*(YearlyData_Column_Month=7)*(YearlyData_Column_ExpensesCat=$A4),YearlyData_Column_Amount,0))</f>
        <v>350</v>
      </c>
      <c r="I4" s="263">
        <f t="array" aca="1" ref="I4" ca="1">SUM(IF((YearlyData_Column_Year=$A$1)*(YearlyData_Column_Month=8)*(YearlyData_Column_ExpensesCat=$A4),YearlyData_Column_Amount,0))</f>
        <v>423</v>
      </c>
      <c r="J4" s="263">
        <f t="array" aca="1" ref="J4" ca="1">SUM(IF((YearlyData_Column_Year=$A$1)*(YearlyData_Column_Month=9)*(YearlyData_Column_ExpensesCat=$A4),YearlyData_Column_Amount,0))</f>
        <v>265</v>
      </c>
      <c r="K4" s="263">
        <f t="array" aca="1" ref="K4" ca="1">SUM(IF((YearlyData_Column_Year=$A$1)*(YearlyData_Column_Month=10)*(YearlyData_Column_ExpensesCat=$A4),YearlyData_Column_Amount,0))</f>
        <v>340</v>
      </c>
      <c r="L4" s="263">
        <f t="array" aca="1" ref="L4" ca="1">SUM(IF((YearlyData_Column_Year=$A$1)*(YearlyData_Column_Month=11)*(YearlyData_Column_ExpensesCat=$A4),YearlyData_Column_Amount,0))</f>
        <v>406</v>
      </c>
      <c r="M4" s="263">
        <f t="array" aca="1" ref="M4" ca="1">SUM(IF((YearlyData_Column_Year=$A$1)*(YearlyData_Column_Month=12)*(YearlyData_Column_ExpensesCat=$A4),YearlyData_Column_Amount,0))</f>
        <v>372</v>
      </c>
      <c r="N4" s="263"/>
      <c r="P4" s="252" t="s">
        <v>152</v>
      </c>
      <c r="Q4" s="240">
        <f t="array" aca="1" ref="Q4" ca="1">SUM(IF((YearlyData_Column_Year=$P$1)*(YearlyData_Column_Month=1)*(YearlyData_Column_ExpensesCat=$P4),YearlyData_Column_Amount,0))</f>
        <v>386</v>
      </c>
      <c r="R4" s="240">
        <f t="array" aca="1" ref="R4" ca="1">SUM(IF((YearlyData_Column_Year=$P$1)*(YearlyData_Column_Month=2)*(YearlyData_Column_ExpensesCat=$P4),YearlyData_Column_Amount,0))</f>
        <v>301</v>
      </c>
      <c r="S4" s="240">
        <f t="array" aca="1" ref="S4" ca="1">SUM(IF((YearlyData_Column_Year=$P$1)*(YearlyData_Column_Month=3)*(YearlyData_Column_ExpensesCat=$P4),YearlyData_Column_Amount,0))</f>
        <v>358</v>
      </c>
      <c r="T4" s="240">
        <f t="array" aca="1" ref="T4" ca="1">SUM(IF((YearlyData_Column_Year=$P$1)*(YearlyData_Column_Month=4)*(YearlyData_Column_ExpensesCat=$P4),YearlyData_Column_Amount,0))</f>
        <v>337</v>
      </c>
      <c r="U4" s="240">
        <f t="array" aca="1" ref="U4" ca="1">SUM(IF((YearlyData_Column_Year=$P$1)*(YearlyData_Column_Month=5)*(YearlyData_Column_ExpensesCat=$P4),YearlyData_Column_Amount,0))</f>
        <v>366</v>
      </c>
      <c r="V4" s="240">
        <f t="array" aca="1" ref="V4" ca="1">SUM(IF((YearlyData_Column_Year=$P$1)*(YearlyData_Column_Month=6)*(YearlyData_Column_ExpensesCat=$P4),YearlyData_Column_Amount,0))</f>
        <v>0</v>
      </c>
      <c r="W4" s="240">
        <f t="array" aca="1" ref="W4" ca="1">SUM(IF((YearlyData_Column_Year=$P$1)*(YearlyData_Column_Month=7)*(YearlyData_Column_ExpensesCat=$P4),YearlyData_Column_Amount,0))</f>
        <v>0</v>
      </c>
      <c r="X4" s="240">
        <f t="array" aca="1" ref="X4" ca="1">SUM(IF((YearlyData_Column_Year=$P$1)*(YearlyData_Column_Month=8)*(YearlyData_Column_ExpensesCat=$P4),YearlyData_Column_Amount,0))</f>
        <v>0</v>
      </c>
      <c r="Y4" s="240">
        <f t="array" aca="1" ref="Y4" ca="1">SUM(IF((YearlyData_Column_Year=$P$1)*(YearlyData_Column_Month=9)*(YearlyData_Column_ExpensesCat=$P4),YearlyData_Column_Amount,0))</f>
        <v>0</v>
      </c>
      <c r="Z4" s="240">
        <f t="array" aca="1" ref="Z4" ca="1">SUM(IF((YearlyData_Column_Year=$P$1)*(YearlyData_Column_Month=10)*(YearlyData_Column_ExpensesCat=$P4),YearlyData_Column_Amount,0))</f>
        <v>0</v>
      </c>
      <c r="AA4" s="240">
        <f t="array" aca="1" ref="AA4" ca="1">SUM(IF((YearlyData_Column_Year=$P$1)*(YearlyData_Column_Month=11)*(YearlyData_Column_ExpensesCat=$P4),YearlyData_Column_Amount,0))</f>
        <v>0</v>
      </c>
      <c r="AB4" s="253">
        <f t="array" aca="1" ref="AB4" ca="1">SUM(IF((YearlyData_Column_Year=$P$1)*(YearlyData_Column_Month=12)*(YearlyData_Column_ExpensesCat=$P4),YearlyData_Column_Amount,0))</f>
        <v>0</v>
      </c>
    </row>
    <row r="5" spans="1:28" x14ac:dyDescent="0.2">
      <c r="A5" s="244" t="s">
        <v>6</v>
      </c>
      <c r="B5" s="263">
        <f t="array" aca="1" ref="B5" ca="1">SUM(IF((YearlyData_Column_Year=$A$1)*(YearlyData_Column_Month=1)*(YearlyData_Column_ExpensesCat=$A5),YearlyData_Column_Amount,0))</f>
        <v>0</v>
      </c>
      <c r="C5" s="263">
        <f t="array" aca="1" ref="C5" ca="1">SUM(IF((YearlyData_Column_Year=$A$1)*(YearlyData_Column_Month=2)*(YearlyData_Column_ExpensesCat=$A5),YearlyData_Column_Amount,0))</f>
        <v>0</v>
      </c>
      <c r="D5" s="263">
        <f t="array" aca="1" ref="D5" ca="1">SUM(IF((YearlyData_Column_Year=$A$1)*(YearlyData_Column_Month=3)*(YearlyData_Column_ExpensesCat=$A5),YearlyData_Column_Amount,0))</f>
        <v>0</v>
      </c>
      <c r="E5" s="263">
        <f t="array" aca="1" ref="E5" ca="1">SUM(IF((YearlyData_Column_Year=$A$1)*(YearlyData_Column_Month=4)*(YearlyData_Column_ExpensesCat=$A5),YearlyData_Column_Amount,0))</f>
        <v>0</v>
      </c>
      <c r="F5" s="263">
        <f t="array" aca="1" ref="F5" ca="1">SUM(IF((YearlyData_Column_Year=$A$1)*(YearlyData_Column_Month=5)*(YearlyData_Column_ExpensesCat=$A5),YearlyData_Column_Amount,0))</f>
        <v>0</v>
      </c>
      <c r="G5" s="263">
        <f t="array" aca="1" ref="G5" ca="1">SUM(IF((YearlyData_Column_Year=$A$1)*(YearlyData_Column_Month=6)*(YearlyData_Column_ExpensesCat=$A5),YearlyData_Column_Amount,0))</f>
        <v>0</v>
      </c>
      <c r="H5" s="263">
        <f t="array" aca="1" ref="H5" ca="1">SUM(IF((YearlyData_Column_Year=$A$1)*(YearlyData_Column_Month=7)*(YearlyData_Column_ExpensesCat=$A5),YearlyData_Column_Amount,0))</f>
        <v>0</v>
      </c>
      <c r="I5" s="263">
        <f t="array" aca="1" ref="I5" ca="1">SUM(IF((YearlyData_Column_Year=$A$1)*(YearlyData_Column_Month=8)*(YearlyData_Column_ExpensesCat=$A5),YearlyData_Column_Amount,0))</f>
        <v>0</v>
      </c>
      <c r="J5" s="263">
        <f t="array" aca="1" ref="J5" ca="1">SUM(IF((YearlyData_Column_Year=$A$1)*(YearlyData_Column_Month=9)*(YearlyData_Column_ExpensesCat=$A5),YearlyData_Column_Amount,0))</f>
        <v>0</v>
      </c>
      <c r="K5" s="263">
        <f t="array" aca="1" ref="K5" ca="1">SUM(IF((YearlyData_Column_Year=$A$1)*(YearlyData_Column_Month=10)*(YearlyData_Column_ExpensesCat=$A5),YearlyData_Column_Amount,0))</f>
        <v>0</v>
      </c>
      <c r="L5" s="263">
        <f t="array" aca="1" ref="L5" ca="1">SUM(IF((YearlyData_Column_Year=$A$1)*(YearlyData_Column_Month=11)*(YearlyData_Column_ExpensesCat=$A5),YearlyData_Column_Amount,0))</f>
        <v>0</v>
      </c>
      <c r="M5" s="263">
        <f t="array" aca="1" ref="M5" ca="1">SUM(IF((YearlyData_Column_Year=$A$1)*(YearlyData_Column_Month=12)*(YearlyData_Column_ExpensesCat=$A5),YearlyData_Column_Amount,0))</f>
        <v>0</v>
      </c>
      <c r="N5" s="263"/>
      <c r="P5" s="254" t="s">
        <v>6</v>
      </c>
      <c r="Q5" s="240">
        <f t="array" aca="1" ref="Q5" ca="1">SUM(IF((YearlyData_Column_Year=$P$1)*(YearlyData_Column_Month=1)*(YearlyData_Column_ExpensesCat=$P5),YearlyData_Column_Amount,0))</f>
        <v>0</v>
      </c>
      <c r="R5" s="240">
        <f t="array" aca="1" ref="R5" ca="1">SUM(IF((YearlyData_Column_Year=$P$1)*(YearlyData_Column_Month=2)*(YearlyData_Column_ExpensesCat=$P5),YearlyData_Column_Amount,0))</f>
        <v>0</v>
      </c>
      <c r="S5" s="240">
        <f t="array" aca="1" ref="S5" ca="1">SUM(IF((YearlyData_Column_Year=$P$1)*(YearlyData_Column_Month=3)*(YearlyData_Column_ExpensesCat=$P5),YearlyData_Column_Amount,0))</f>
        <v>0</v>
      </c>
      <c r="T5" s="240">
        <f t="array" aca="1" ref="T5" ca="1">SUM(IF((YearlyData_Column_Year=$P$1)*(YearlyData_Column_Month=4)*(YearlyData_Column_ExpensesCat=$P5),YearlyData_Column_Amount,0))</f>
        <v>0</v>
      </c>
      <c r="U5" s="240">
        <f t="array" aca="1" ref="U5" ca="1">SUM(IF((YearlyData_Column_Year=$P$1)*(YearlyData_Column_Month=5)*(YearlyData_Column_ExpensesCat=$P5),YearlyData_Column_Amount,0))</f>
        <v>0</v>
      </c>
      <c r="V5" s="240">
        <f t="array" aca="1" ref="V5" ca="1">SUM(IF((YearlyData_Column_Year=$P$1)*(YearlyData_Column_Month=6)*(YearlyData_Column_ExpensesCat=$P5),YearlyData_Column_Amount,0))</f>
        <v>0</v>
      </c>
      <c r="W5" s="240">
        <f t="array" aca="1" ref="W5" ca="1">SUM(IF((YearlyData_Column_Year=$P$1)*(YearlyData_Column_Month=7)*(YearlyData_Column_ExpensesCat=$P5),YearlyData_Column_Amount,0))</f>
        <v>0</v>
      </c>
      <c r="X5" s="240">
        <f t="array" aca="1" ref="X5" ca="1">SUM(IF((YearlyData_Column_Year=$P$1)*(YearlyData_Column_Month=8)*(YearlyData_Column_ExpensesCat=$P5),YearlyData_Column_Amount,0))</f>
        <v>0</v>
      </c>
      <c r="Y5" s="240">
        <f t="array" aca="1" ref="Y5" ca="1">SUM(IF((YearlyData_Column_Year=$P$1)*(YearlyData_Column_Month=9)*(YearlyData_Column_ExpensesCat=$P5),YearlyData_Column_Amount,0))</f>
        <v>0</v>
      </c>
      <c r="Z5" s="240">
        <f t="array" aca="1" ref="Z5" ca="1">SUM(IF((YearlyData_Column_Year=$P$1)*(YearlyData_Column_Month=10)*(YearlyData_Column_ExpensesCat=$P5),YearlyData_Column_Amount,0))</f>
        <v>0</v>
      </c>
      <c r="AA5" s="240">
        <f t="array" aca="1" ref="AA5" ca="1">SUM(IF((YearlyData_Column_Year=$P$1)*(YearlyData_Column_Month=11)*(YearlyData_Column_ExpensesCat=$P5),YearlyData_Column_Amount,0))</f>
        <v>0</v>
      </c>
      <c r="AB5" s="253">
        <f t="array" aca="1" ref="AB5" ca="1">SUM(IF((YearlyData_Column_Year=$P$1)*(YearlyData_Column_Month=12)*(YearlyData_Column_ExpensesCat=$P5),YearlyData_Column_Amount,0))</f>
        <v>0</v>
      </c>
    </row>
    <row r="6" spans="1:28" x14ac:dyDescent="0.2">
      <c r="A6" s="244" t="s">
        <v>7</v>
      </c>
      <c r="B6" s="263">
        <f t="array" aca="1" ref="B6" ca="1">SUM(IF((YearlyData_Column_Year=$A$1)*(YearlyData_Column_Month=1)*(YearlyData_Column_ExpensesCat=$A6),YearlyData_Column_Amount,0))</f>
        <v>210</v>
      </c>
      <c r="C6" s="263">
        <f t="array" aca="1" ref="C6" ca="1">SUM(IF((YearlyData_Column_Year=$A$1)*(YearlyData_Column_Month=2)*(YearlyData_Column_ExpensesCat=$A6),YearlyData_Column_Amount,0))</f>
        <v>109</v>
      </c>
      <c r="D6" s="263">
        <f t="array" aca="1" ref="D6" ca="1">SUM(IF((YearlyData_Column_Year=$A$1)*(YearlyData_Column_Month=3)*(YearlyData_Column_ExpensesCat=$A6),YearlyData_Column_Amount,0))</f>
        <v>0</v>
      </c>
      <c r="E6" s="263">
        <f t="array" aca="1" ref="E6" ca="1">SUM(IF((YearlyData_Column_Year=$A$1)*(YearlyData_Column_Month=4)*(YearlyData_Column_ExpensesCat=$A6),YearlyData_Column_Amount,0))</f>
        <v>44</v>
      </c>
      <c r="F6" s="263">
        <f t="array" aca="1" ref="F6" ca="1">SUM(IF((YearlyData_Column_Year=$A$1)*(YearlyData_Column_Month=5)*(YearlyData_Column_ExpensesCat=$A6),YearlyData_Column_Amount,0))</f>
        <v>127</v>
      </c>
      <c r="G6" s="263">
        <f t="array" aca="1" ref="G6" ca="1">SUM(IF((YearlyData_Column_Year=$A$1)*(YearlyData_Column_Month=6)*(YearlyData_Column_ExpensesCat=$A6),YearlyData_Column_Amount,0))</f>
        <v>0</v>
      </c>
      <c r="H6" s="263">
        <f t="array" aca="1" ref="H6" ca="1">SUM(IF((YearlyData_Column_Year=$A$1)*(YearlyData_Column_Month=7)*(YearlyData_Column_ExpensesCat=$A6),YearlyData_Column_Amount,0))</f>
        <v>44</v>
      </c>
      <c r="I6" s="263">
        <f t="array" aca="1" ref="I6" ca="1">SUM(IF((YearlyData_Column_Year=$A$1)*(YearlyData_Column_Month=8)*(YearlyData_Column_ExpensesCat=$A6),YearlyData_Column_Amount,0))</f>
        <v>54</v>
      </c>
      <c r="J6" s="263">
        <f t="array" aca="1" ref="J6" ca="1">SUM(IF((YearlyData_Column_Year=$A$1)*(YearlyData_Column_Month=9)*(YearlyData_Column_ExpensesCat=$A6),YearlyData_Column_Amount,0))</f>
        <v>0</v>
      </c>
      <c r="K6" s="263">
        <f t="array" aca="1" ref="K6" ca="1">SUM(IF((YearlyData_Column_Year=$A$1)*(YearlyData_Column_Month=10)*(YearlyData_Column_ExpensesCat=$A6),YearlyData_Column_Amount,0))</f>
        <v>33</v>
      </c>
      <c r="L6" s="263">
        <f t="array" aca="1" ref="L6" ca="1">SUM(IF((YearlyData_Column_Year=$A$1)*(YearlyData_Column_Month=11)*(YearlyData_Column_ExpensesCat=$A6),YearlyData_Column_Amount,0))</f>
        <v>40</v>
      </c>
      <c r="M6" s="263">
        <f t="array" aca="1" ref="M6" ca="1">SUM(IF((YearlyData_Column_Year=$A$1)*(YearlyData_Column_Month=12)*(YearlyData_Column_ExpensesCat=$A6),YearlyData_Column_Amount,0))</f>
        <v>513</v>
      </c>
      <c r="N6" s="263"/>
      <c r="P6" s="254" t="s">
        <v>7</v>
      </c>
      <c r="Q6" s="240">
        <f t="array" aca="1" ref="Q6" ca="1">SUM(IF((YearlyData_Column_Year=$P$1)*(YearlyData_Column_Month=1)*(YearlyData_Column_ExpensesCat=$P6),YearlyData_Column_Amount,0))</f>
        <v>185</v>
      </c>
      <c r="R6" s="240">
        <f t="array" aca="1" ref="R6" ca="1">SUM(IF((YearlyData_Column_Year=$P$1)*(YearlyData_Column_Month=2)*(YearlyData_Column_ExpensesCat=$P6),YearlyData_Column_Amount,0))</f>
        <v>24</v>
      </c>
      <c r="S6" s="240">
        <f t="array" aca="1" ref="S6" ca="1">SUM(IF((YearlyData_Column_Year=$P$1)*(YearlyData_Column_Month=3)*(YearlyData_Column_ExpensesCat=$P6),YearlyData_Column_Amount,0))</f>
        <v>0</v>
      </c>
      <c r="T6" s="240">
        <f t="array" aca="1" ref="T6" ca="1">SUM(IF((YearlyData_Column_Year=$P$1)*(YearlyData_Column_Month=4)*(YearlyData_Column_ExpensesCat=$P6),YearlyData_Column_Amount,0))</f>
        <v>11</v>
      </c>
      <c r="U6" s="240">
        <f t="array" aca="1" ref="U6" ca="1">SUM(IF((YearlyData_Column_Year=$P$1)*(YearlyData_Column_Month=5)*(YearlyData_Column_ExpensesCat=$P6),YearlyData_Column_Amount,0))</f>
        <v>119</v>
      </c>
      <c r="V6" s="240">
        <f t="array" aca="1" ref="V6" ca="1">SUM(IF((YearlyData_Column_Year=$P$1)*(YearlyData_Column_Month=6)*(YearlyData_Column_ExpensesCat=$P6),YearlyData_Column_Amount,0))</f>
        <v>0</v>
      </c>
      <c r="W6" s="240">
        <f t="array" aca="1" ref="W6" ca="1">SUM(IF((YearlyData_Column_Year=$P$1)*(YearlyData_Column_Month=7)*(YearlyData_Column_ExpensesCat=$P6),YearlyData_Column_Amount,0))</f>
        <v>0</v>
      </c>
      <c r="X6" s="240">
        <f t="array" aca="1" ref="X6" ca="1">SUM(IF((YearlyData_Column_Year=$P$1)*(YearlyData_Column_Month=8)*(YearlyData_Column_ExpensesCat=$P6),YearlyData_Column_Amount,0))</f>
        <v>0</v>
      </c>
      <c r="Y6" s="240">
        <f t="array" aca="1" ref="Y6" ca="1">SUM(IF((YearlyData_Column_Year=$P$1)*(YearlyData_Column_Month=9)*(YearlyData_Column_ExpensesCat=$P6),YearlyData_Column_Amount,0))</f>
        <v>0</v>
      </c>
      <c r="Z6" s="240">
        <f t="array" aca="1" ref="Z6" ca="1">SUM(IF((YearlyData_Column_Year=$P$1)*(YearlyData_Column_Month=10)*(YearlyData_Column_ExpensesCat=$P6),YearlyData_Column_Amount,0))</f>
        <v>0</v>
      </c>
      <c r="AA6" s="240">
        <f t="array" aca="1" ref="AA6" ca="1">SUM(IF((YearlyData_Column_Year=$P$1)*(YearlyData_Column_Month=11)*(YearlyData_Column_ExpensesCat=$P6),YearlyData_Column_Amount,0))</f>
        <v>0</v>
      </c>
      <c r="AB6" s="253">
        <f t="array" aca="1" ref="AB6" ca="1">SUM(IF((YearlyData_Column_Year=$P$1)*(YearlyData_Column_Month=12)*(YearlyData_Column_ExpensesCat=$P6),YearlyData_Column_Amount,0))</f>
        <v>0</v>
      </c>
    </row>
    <row r="7" spans="1:28" x14ac:dyDescent="0.2">
      <c r="A7" s="244" t="s">
        <v>138</v>
      </c>
      <c r="B7" s="263">
        <f t="array" aca="1" ref="B7" ca="1">SUM(IF((YearlyData_Column_Year=$A$1)*(YearlyData_Column_Month=1)*(YearlyData_Column_ExpensesCat=$A7),YearlyData_Column_Amount,0))</f>
        <v>0</v>
      </c>
      <c r="C7" s="263">
        <f t="array" aca="1" ref="C7" ca="1">SUM(IF((YearlyData_Column_Year=$A$1)*(YearlyData_Column_Month=2)*(YearlyData_Column_ExpensesCat=$A7),YearlyData_Column_Amount,0))</f>
        <v>0</v>
      </c>
      <c r="D7" s="263">
        <f t="array" aca="1" ref="D7" ca="1">SUM(IF((YearlyData_Column_Year=$A$1)*(YearlyData_Column_Month=3)*(YearlyData_Column_ExpensesCat=$A7),YearlyData_Column_Amount,0))</f>
        <v>0</v>
      </c>
      <c r="E7" s="263">
        <f t="array" aca="1" ref="E7" ca="1">SUM(IF((YearlyData_Column_Year=$A$1)*(YearlyData_Column_Month=4)*(YearlyData_Column_ExpensesCat=$A7),YearlyData_Column_Amount,0))</f>
        <v>0</v>
      </c>
      <c r="F7" s="263">
        <f t="array" aca="1" ref="F7" ca="1">SUM(IF((YearlyData_Column_Year=$A$1)*(YearlyData_Column_Month=5)*(YearlyData_Column_ExpensesCat=$A7),YearlyData_Column_Amount,0))</f>
        <v>0</v>
      </c>
      <c r="G7" s="263">
        <f t="array" aca="1" ref="G7" ca="1">SUM(IF((YearlyData_Column_Year=$A$1)*(YearlyData_Column_Month=6)*(YearlyData_Column_ExpensesCat=$A7),YearlyData_Column_Amount,0))</f>
        <v>0</v>
      </c>
      <c r="H7" s="263">
        <f t="array" aca="1" ref="H7" ca="1">SUM(IF((YearlyData_Column_Year=$A$1)*(YearlyData_Column_Month=7)*(YearlyData_Column_ExpensesCat=$A7),YearlyData_Column_Amount,0))</f>
        <v>0</v>
      </c>
      <c r="I7" s="263">
        <f t="array" aca="1" ref="I7" ca="1">SUM(IF((YearlyData_Column_Year=$A$1)*(YearlyData_Column_Month=8)*(YearlyData_Column_ExpensesCat=$A7),YearlyData_Column_Amount,0))</f>
        <v>0</v>
      </c>
      <c r="J7" s="263">
        <f t="array" aca="1" ref="J7" ca="1">SUM(IF((YearlyData_Column_Year=$A$1)*(YearlyData_Column_Month=9)*(YearlyData_Column_ExpensesCat=$A7),YearlyData_Column_Amount,0))</f>
        <v>0</v>
      </c>
      <c r="K7" s="263">
        <f t="array" aca="1" ref="K7" ca="1">SUM(IF((YearlyData_Column_Year=$A$1)*(YearlyData_Column_Month=10)*(YearlyData_Column_ExpensesCat=$A7),YearlyData_Column_Amount,0))</f>
        <v>0</v>
      </c>
      <c r="L7" s="263">
        <f t="array" aca="1" ref="L7" ca="1">SUM(IF((YearlyData_Column_Year=$A$1)*(YearlyData_Column_Month=11)*(YearlyData_Column_ExpensesCat=$A7),YearlyData_Column_Amount,0))</f>
        <v>0</v>
      </c>
      <c r="M7" s="263">
        <f t="array" aca="1" ref="M7" ca="1">SUM(IF((YearlyData_Column_Year=$A$1)*(YearlyData_Column_Month=12)*(YearlyData_Column_ExpensesCat=$A7),YearlyData_Column_Amount,0))</f>
        <v>0</v>
      </c>
      <c r="N7" s="263"/>
      <c r="P7" s="254" t="s">
        <v>138</v>
      </c>
      <c r="Q7" s="240">
        <f t="array" aca="1" ref="Q7" ca="1">SUM(IF((YearlyData_Column_Year=$P$1)*(YearlyData_Column_Month=1)*(YearlyData_Column_ExpensesCat=$P7),YearlyData_Column_Amount,0))</f>
        <v>0</v>
      </c>
      <c r="R7" s="240">
        <f t="array" aca="1" ref="R7" ca="1">SUM(IF((YearlyData_Column_Year=$P$1)*(YearlyData_Column_Month=2)*(YearlyData_Column_ExpensesCat=$P7),YearlyData_Column_Amount,0))</f>
        <v>0</v>
      </c>
      <c r="S7" s="240">
        <f t="array" aca="1" ref="S7" ca="1">SUM(IF((YearlyData_Column_Year=$P$1)*(YearlyData_Column_Month=3)*(YearlyData_Column_ExpensesCat=$P7),YearlyData_Column_Amount,0))</f>
        <v>0</v>
      </c>
      <c r="T7" s="240">
        <f t="array" aca="1" ref="T7" ca="1">SUM(IF((YearlyData_Column_Year=$P$1)*(YearlyData_Column_Month=4)*(YearlyData_Column_ExpensesCat=$P7),YearlyData_Column_Amount,0))</f>
        <v>0</v>
      </c>
      <c r="U7" s="240">
        <f t="array" aca="1" ref="U7" ca="1">SUM(IF((YearlyData_Column_Year=$P$1)*(YearlyData_Column_Month=5)*(YearlyData_Column_ExpensesCat=$P7),YearlyData_Column_Amount,0))</f>
        <v>68</v>
      </c>
      <c r="V7" s="240">
        <f t="array" aca="1" ref="V7" ca="1">SUM(IF((YearlyData_Column_Year=$P$1)*(YearlyData_Column_Month=6)*(YearlyData_Column_ExpensesCat=$P7),YearlyData_Column_Amount,0))</f>
        <v>0</v>
      </c>
      <c r="W7" s="240">
        <f t="array" aca="1" ref="W7" ca="1">SUM(IF((YearlyData_Column_Year=$P$1)*(YearlyData_Column_Month=7)*(YearlyData_Column_ExpensesCat=$P7),YearlyData_Column_Amount,0))</f>
        <v>0</v>
      </c>
      <c r="X7" s="240">
        <f t="array" aca="1" ref="X7" ca="1">SUM(IF((YearlyData_Column_Year=$P$1)*(YearlyData_Column_Month=8)*(YearlyData_Column_ExpensesCat=$P7),YearlyData_Column_Amount,0))</f>
        <v>0</v>
      </c>
      <c r="Y7" s="240">
        <f t="array" aca="1" ref="Y7" ca="1">SUM(IF((YearlyData_Column_Year=$P$1)*(YearlyData_Column_Month=9)*(YearlyData_Column_ExpensesCat=$P7),YearlyData_Column_Amount,0))</f>
        <v>0</v>
      </c>
      <c r="Z7" s="240">
        <f t="array" aca="1" ref="Z7" ca="1">SUM(IF((YearlyData_Column_Year=$P$1)*(YearlyData_Column_Month=10)*(YearlyData_Column_ExpensesCat=$P7),YearlyData_Column_Amount,0))</f>
        <v>0</v>
      </c>
      <c r="AA7" s="240">
        <f t="array" aca="1" ref="AA7" ca="1">SUM(IF((YearlyData_Column_Year=$P$1)*(YearlyData_Column_Month=11)*(YearlyData_Column_ExpensesCat=$P7),YearlyData_Column_Amount,0))</f>
        <v>0</v>
      </c>
      <c r="AB7" s="253">
        <f t="array" aca="1" ref="AB7" ca="1">SUM(IF((YearlyData_Column_Year=$P$1)*(YearlyData_Column_Month=12)*(YearlyData_Column_ExpensesCat=$P7),YearlyData_Column_Amount,0))</f>
        <v>0</v>
      </c>
    </row>
    <row r="8" spans="1:28" x14ac:dyDescent="0.2">
      <c r="A8" s="244" t="s">
        <v>8</v>
      </c>
      <c r="B8" s="263">
        <f t="array" aca="1" ref="B8" ca="1">SUM(IF((YearlyData_Column_Year=$A$1)*(YearlyData_Column_Month=1)*(YearlyData_Column_ExpensesCat=$A8),YearlyData_Column_Amount,0))</f>
        <v>127</v>
      </c>
      <c r="C8" s="263">
        <f t="array" aca="1" ref="C8" ca="1">SUM(IF((YearlyData_Column_Year=$A$1)*(YearlyData_Column_Month=2)*(YearlyData_Column_ExpensesCat=$A8),YearlyData_Column_Amount,0))</f>
        <v>180</v>
      </c>
      <c r="D8" s="263">
        <f t="array" aca="1" ref="D8" ca="1">SUM(IF((YearlyData_Column_Year=$A$1)*(YearlyData_Column_Month=3)*(YearlyData_Column_ExpensesCat=$A8),YearlyData_Column_Amount,0))</f>
        <v>108</v>
      </c>
      <c r="E8" s="263">
        <f t="array" aca="1" ref="E8" ca="1">SUM(IF((YearlyData_Column_Year=$A$1)*(YearlyData_Column_Month=4)*(YearlyData_Column_ExpensesCat=$A8),YearlyData_Column_Amount,0))</f>
        <v>188</v>
      </c>
      <c r="F8" s="263">
        <f t="array" aca="1" ref="F8" ca="1">SUM(IF((YearlyData_Column_Year=$A$1)*(YearlyData_Column_Month=5)*(YearlyData_Column_ExpensesCat=$A8),YearlyData_Column_Amount,0))</f>
        <v>80</v>
      </c>
      <c r="G8" s="263">
        <f t="array" aca="1" ref="G8" ca="1">SUM(IF((YearlyData_Column_Year=$A$1)*(YearlyData_Column_Month=6)*(YearlyData_Column_ExpensesCat=$A8),YearlyData_Column_Amount,0))</f>
        <v>145</v>
      </c>
      <c r="H8" s="263">
        <f t="array" aca="1" ref="H8" ca="1">SUM(IF((YearlyData_Column_Year=$A$1)*(YearlyData_Column_Month=7)*(YearlyData_Column_ExpensesCat=$A8),YearlyData_Column_Amount,0))</f>
        <v>97</v>
      </c>
      <c r="I8" s="263">
        <f t="array" aca="1" ref="I8" ca="1">SUM(IF((YearlyData_Column_Year=$A$1)*(YearlyData_Column_Month=8)*(YearlyData_Column_ExpensesCat=$A8),YearlyData_Column_Amount,0))</f>
        <v>189</v>
      </c>
      <c r="J8" s="263">
        <f t="array" aca="1" ref="J8" ca="1">SUM(IF((YearlyData_Column_Year=$A$1)*(YearlyData_Column_Month=9)*(YearlyData_Column_ExpensesCat=$A8),YearlyData_Column_Amount,0))</f>
        <v>76</v>
      </c>
      <c r="K8" s="263">
        <f t="array" aca="1" ref="K8" ca="1">SUM(IF((YearlyData_Column_Year=$A$1)*(YearlyData_Column_Month=10)*(YearlyData_Column_ExpensesCat=$A8),YearlyData_Column_Amount,0))</f>
        <v>183</v>
      </c>
      <c r="L8" s="263">
        <f t="array" aca="1" ref="L8" ca="1">SUM(IF((YearlyData_Column_Year=$A$1)*(YearlyData_Column_Month=11)*(YearlyData_Column_ExpensesCat=$A8),YearlyData_Column_Amount,0))</f>
        <v>137</v>
      </c>
      <c r="M8" s="263">
        <f t="array" aca="1" ref="M8" ca="1">SUM(IF((YearlyData_Column_Year=$A$1)*(YearlyData_Column_Month=12)*(YearlyData_Column_ExpensesCat=$A8),YearlyData_Column_Amount,0))</f>
        <v>146</v>
      </c>
      <c r="N8" s="263"/>
      <c r="P8" s="254" t="s">
        <v>8</v>
      </c>
      <c r="Q8" s="240">
        <f t="array" aca="1" ref="Q8" ca="1">SUM(IF((YearlyData_Column_Year=$P$1)*(YearlyData_Column_Month=1)*(YearlyData_Column_ExpensesCat=$P8),YearlyData_Column_Amount,0))</f>
        <v>110</v>
      </c>
      <c r="R8" s="240">
        <f t="array" aca="1" ref="R8" ca="1">SUM(IF((YearlyData_Column_Year=$P$1)*(YearlyData_Column_Month=2)*(YearlyData_Column_ExpensesCat=$P8),YearlyData_Column_Amount,0))</f>
        <v>183</v>
      </c>
      <c r="S8" s="240">
        <f t="array" aca="1" ref="S8" ca="1">SUM(IF((YearlyData_Column_Year=$P$1)*(YearlyData_Column_Month=3)*(YearlyData_Column_ExpensesCat=$P8),YearlyData_Column_Amount,0))</f>
        <v>148</v>
      </c>
      <c r="T8" s="240">
        <f t="array" aca="1" ref="T8" ca="1">SUM(IF((YearlyData_Column_Year=$P$1)*(YearlyData_Column_Month=4)*(YearlyData_Column_ExpensesCat=$P8),YearlyData_Column_Amount,0))</f>
        <v>234</v>
      </c>
      <c r="U8" s="240">
        <f t="array" aca="1" ref="U8" ca="1">SUM(IF((YearlyData_Column_Year=$P$1)*(YearlyData_Column_Month=5)*(YearlyData_Column_ExpensesCat=$P8),YearlyData_Column_Amount,0))</f>
        <v>191</v>
      </c>
      <c r="V8" s="240">
        <f t="array" aca="1" ref="V8" ca="1">SUM(IF((YearlyData_Column_Year=$P$1)*(YearlyData_Column_Month=6)*(YearlyData_Column_ExpensesCat=$P8),YearlyData_Column_Amount,0))</f>
        <v>0</v>
      </c>
      <c r="W8" s="240">
        <f t="array" aca="1" ref="W8" ca="1">SUM(IF((YearlyData_Column_Year=$P$1)*(YearlyData_Column_Month=7)*(YearlyData_Column_ExpensesCat=$P8),YearlyData_Column_Amount,0))</f>
        <v>0</v>
      </c>
      <c r="X8" s="240">
        <f t="array" aca="1" ref="X8" ca="1">SUM(IF((YearlyData_Column_Year=$P$1)*(YearlyData_Column_Month=8)*(YearlyData_Column_ExpensesCat=$P8),YearlyData_Column_Amount,0))</f>
        <v>0</v>
      </c>
      <c r="Y8" s="240">
        <f t="array" aca="1" ref="Y8" ca="1">SUM(IF((YearlyData_Column_Year=$P$1)*(YearlyData_Column_Month=9)*(YearlyData_Column_ExpensesCat=$P8),YearlyData_Column_Amount,0))</f>
        <v>0</v>
      </c>
      <c r="Z8" s="240">
        <f t="array" aca="1" ref="Z8" ca="1">SUM(IF((YearlyData_Column_Year=$P$1)*(YearlyData_Column_Month=10)*(YearlyData_Column_ExpensesCat=$P8),YearlyData_Column_Amount,0))</f>
        <v>0</v>
      </c>
      <c r="AA8" s="240">
        <f t="array" aca="1" ref="AA8" ca="1">SUM(IF((YearlyData_Column_Year=$P$1)*(YearlyData_Column_Month=11)*(YearlyData_Column_ExpensesCat=$P8),YearlyData_Column_Amount,0))</f>
        <v>0</v>
      </c>
      <c r="AB8" s="253">
        <f t="array" aca="1" ref="AB8" ca="1">SUM(IF((YearlyData_Column_Year=$P$1)*(YearlyData_Column_Month=12)*(YearlyData_Column_ExpensesCat=$P8),YearlyData_Column_Amount,0))</f>
        <v>0</v>
      </c>
    </row>
    <row r="9" spans="1:28" x14ac:dyDescent="0.2">
      <c r="A9" s="244" t="s">
        <v>127</v>
      </c>
      <c r="B9" s="263">
        <f t="array" aca="1" ref="B9" ca="1">SUM(IF((YearlyData_Column_Year=$A$1)*(YearlyData_Column_Month=1)*(YearlyData_Column_ExpensesCat=$A9),YearlyData_Column_Amount,0))</f>
        <v>882</v>
      </c>
      <c r="C9" s="263">
        <f t="array" aca="1" ref="C9" ca="1">SUM(IF((YearlyData_Column_Year=$A$1)*(YearlyData_Column_Month=2)*(YearlyData_Column_ExpensesCat=$A9),YearlyData_Column_Amount,0))</f>
        <v>860</v>
      </c>
      <c r="D9" s="263">
        <f t="array" aca="1" ref="D9" ca="1">SUM(IF((YearlyData_Column_Year=$A$1)*(YearlyData_Column_Month=3)*(YearlyData_Column_ExpensesCat=$A9),YearlyData_Column_Amount,0))</f>
        <v>1002</v>
      </c>
      <c r="E9" s="263">
        <f t="array" aca="1" ref="E9" ca="1">SUM(IF((YearlyData_Column_Year=$A$1)*(YearlyData_Column_Month=4)*(YearlyData_Column_ExpensesCat=$A9),YearlyData_Column_Amount,0))</f>
        <v>860</v>
      </c>
      <c r="F9" s="263">
        <f t="array" aca="1" ref="F9" ca="1">SUM(IF((YearlyData_Column_Year=$A$1)*(YearlyData_Column_Month=5)*(YearlyData_Column_ExpensesCat=$A9),YearlyData_Column_Amount,0))</f>
        <v>860</v>
      </c>
      <c r="G9" s="263">
        <f t="array" aca="1" ref="G9" ca="1">SUM(IF((YearlyData_Column_Year=$A$1)*(YearlyData_Column_Month=6)*(YearlyData_Column_ExpensesCat=$A9),YearlyData_Column_Amount,0))</f>
        <v>1290</v>
      </c>
      <c r="H9" s="263">
        <f t="array" aca="1" ref="H9" ca="1">SUM(IF((YearlyData_Column_Year=$A$1)*(YearlyData_Column_Month=7)*(YearlyData_Column_ExpensesCat=$A9),YearlyData_Column_Amount,0))</f>
        <v>1290</v>
      </c>
      <c r="I9" s="263">
        <f t="array" aca="1" ref="I9" ca="1">SUM(IF((YearlyData_Column_Year=$A$1)*(YearlyData_Column_Month=8)*(YearlyData_Column_ExpensesCat=$A9),YearlyData_Column_Amount,0))</f>
        <v>430</v>
      </c>
      <c r="J9" s="263">
        <f t="array" aca="1" ref="J9" ca="1">SUM(IF((YearlyData_Column_Year=$A$1)*(YearlyData_Column_Month=9)*(YearlyData_Column_ExpensesCat=$A9),YearlyData_Column_Amount,0))</f>
        <v>860</v>
      </c>
      <c r="K9" s="263">
        <f t="array" aca="1" ref="K9" ca="1">SUM(IF((YearlyData_Column_Year=$A$1)*(YearlyData_Column_Month=10)*(YearlyData_Column_ExpensesCat=$A9),YearlyData_Column_Amount,0))</f>
        <v>1290</v>
      </c>
      <c r="L9" s="263">
        <f t="array" aca="1" ref="L9" ca="1">SUM(IF((YearlyData_Column_Year=$A$1)*(YearlyData_Column_Month=11)*(YearlyData_Column_ExpensesCat=$A9),YearlyData_Column_Amount,0))</f>
        <v>430</v>
      </c>
      <c r="M9" s="263">
        <f t="array" aca="1" ref="M9" ca="1">SUM(IF((YearlyData_Column_Year=$A$1)*(YearlyData_Column_Month=12)*(YearlyData_Column_ExpensesCat=$A9),YearlyData_Column_Amount,0))</f>
        <v>860</v>
      </c>
      <c r="N9" s="263"/>
      <c r="P9" s="254" t="s">
        <v>127</v>
      </c>
      <c r="Q9" s="240">
        <f t="array" aca="1" ref="Q9" ca="1">SUM(IF((YearlyData_Column_Year=$P$1)*(YearlyData_Column_Month=1)*(YearlyData_Column_ExpensesCat=$P9),YearlyData_Column_Amount,0))</f>
        <v>860</v>
      </c>
      <c r="R9" s="240">
        <f t="array" aca="1" ref="R9" ca="1">SUM(IF((YearlyData_Column_Year=$P$1)*(YearlyData_Column_Month=2)*(YearlyData_Column_ExpensesCat=$P9),YearlyData_Column_Amount,0))</f>
        <v>860</v>
      </c>
      <c r="S9" s="240">
        <f t="array" aca="1" ref="S9" ca="1">SUM(IF((YearlyData_Column_Year=$P$1)*(YearlyData_Column_Month=3)*(YearlyData_Column_ExpensesCat=$P9),YearlyData_Column_Amount,0))</f>
        <v>960</v>
      </c>
      <c r="T9" s="240">
        <f t="array" aca="1" ref="T9" ca="1">SUM(IF((YearlyData_Column_Year=$P$1)*(YearlyData_Column_Month=4)*(YearlyData_Column_ExpensesCat=$P9),YearlyData_Column_Amount,0))</f>
        <v>880</v>
      </c>
      <c r="U9" s="240">
        <f t="array" aca="1" ref="U9" ca="1">SUM(IF((YearlyData_Column_Year=$P$1)*(YearlyData_Column_Month=5)*(YearlyData_Column_ExpensesCat=$P9),YearlyData_Column_Amount,0))</f>
        <v>902</v>
      </c>
      <c r="V9" s="240">
        <f t="array" aca="1" ref="V9" ca="1">SUM(IF((YearlyData_Column_Year=$P$1)*(YearlyData_Column_Month=6)*(YearlyData_Column_ExpensesCat=$P9),YearlyData_Column_Amount,0))</f>
        <v>0</v>
      </c>
      <c r="W9" s="240">
        <f t="array" aca="1" ref="W9" ca="1">SUM(IF((YearlyData_Column_Year=$P$1)*(YearlyData_Column_Month=7)*(YearlyData_Column_ExpensesCat=$P9),YearlyData_Column_Amount,0))</f>
        <v>0</v>
      </c>
      <c r="X9" s="240">
        <f t="array" aca="1" ref="X9" ca="1">SUM(IF((YearlyData_Column_Year=$P$1)*(YearlyData_Column_Month=8)*(YearlyData_Column_ExpensesCat=$P9),YearlyData_Column_Amount,0))</f>
        <v>0</v>
      </c>
      <c r="Y9" s="240">
        <f t="array" aca="1" ref="Y9" ca="1">SUM(IF((YearlyData_Column_Year=$P$1)*(YearlyData_Column_Month=9)*(YearlyData_Column_ExpensesCat=$P9),YearlyData_Column_Amount,0))</f>
        <v>0</v>
      </c>
      <c r="Z9" s="240">
        <f t="array" aca="1" ref="Z9" ca="1">SUM(IF((YearlyData_Column_Year=$P$1)*(YearlyData_Column_Month=10)*(YearlyData_Column_ExpensesCat=$P9),YearlyData_Column_Amount,0))</f>
        <v>0</v>
      </c>
      <c r="AA9" s="240">
        <f t="array" aca="1" ref="AA9" ca="1">SUM(IF((YearlyData_Column_Year=$P$1)*(YearlyData_Column_Month=11)*(YearlyData_Column_ExpensesCat=$P9),YearlyData_Column_Amount,0))</f>
        <v>0</v>
      </c>
      <c r="AB9" s="253">
        <f t="array" aca="1" ref="AB9" ca="1">SUM(IF((YearlyData_Column_Year=$P$1)*(YearlyData_Column_Month=12)*(YearlyData_Column_ExpensesCat=$P9),YearlyData_Column_Amount,0))</f>
        <v>0</v>
      </c>
    </row>
    <row r="10" spans="1:28" x14ac:dyDescent="0.2">
      <c r="A10" s="244" t="s">
        <v>9</v>
      </c>
      <c r="B10" s="263">
        <f t="array" aca="1" ref="B10" ca="1">SUM(IF((YearlyData_Column_Year=$A$1)*(YearlyData_Column_Month=1)*(YearlyData_Column_ExpensesCat=$A10),YearlyData_Column_Amount,0))</f>
        <v>0</v>
      </c>
      <c r="C10" s="263">
        <f t="array" aca="1" ref="C10" ca="1">SUM(IF((YearlyData_Column_Year=$A$1)*(YearlyData_Column_Month=2)*(YearlyData_Column_ExpensesCat=$A10),YearlyData_Column_Amount,0))</f>
        <v>0</v>
      </c>
      <c r="D10" s="263">
        <f t="array" aca="1" ref="D10" ca="1">SUM(IF((YearlyData_Column_Year=$A$1)*(YearlyData_Column_Month=3)*(YearlyData_Column_ExpensesCat=$A10),YearlyData_Column_Amount,0))</f>
        <v>0</v>
      </c>
      <c r="E10" s="263">
        <f t="array" aca="1" ref="E10" ca="1">SUM(IF((YearlyData_Column_Year=$A$1)*(YearlyData_Column_Month=4)*(YearlyData_Column_ExpensesCat=$A10),YearlyData_Column_Amount,0))</f>
        <v>800</v>
      </c>
      <c r="F10" s="263">
        <f t="array" aca="1" ref="F10" ca="1">SUM(IF((YearlyData_Column_Year=$A$1)*(YearlyData_Column_Month=5)*(YearlyData_Column_ExpensesCat=$A10),YearlyData_Column_Amount,0))</f>
        <v>890</v>
      </c>
      <c r="G10" s="263">
        <f t="array" aca="1" ref="G10" ca="1">SUM(IF((YearlyData_Column_Year=$A$1)*(YearlyData_Column_Month=6)*(YearlyData_Column_ExpensesCat=$A10),YearlyData_Column_Amount,0))</f>
        <v>0</v>
      </c>
      <c r="H10" s="263">
        <f t="array" aca="1" ref="H10" ca="1">SUM(IF((YearlyData_Column_Year=$A$1)*(YearlyData_Column_Month=7)*(YearlyData_Column_ExpensesCat=$A10),YearlyData_Column_Amount,0))</f>
        <v>0</v>
      </c>
      <c r="I10" s="263">
        <f t="array" aca="1" ref="I10" ca="1">SUM(IF((YearlyData_Column_Year=$A$1)*(YearlyData_Column_Month=8)*(YearlyData_Column_ExpensesCat=$A10),YearlyData_Column_Amount,0))</f>
        <v>0</v>
      </c>
      <c r="J10" s="263">
        <f t="array" aca="1" ref="J10" ca="1">SUM(IF((YearlyData_Column_Year=$A$1)*(YearlyData_Column_Month=9)*(YearlyData_Column_ExpensesCat=$A10),YearlyData_Column_Amount,0))</f>
        <v>0</v>
      </c>
      <c r="K10" s="263">
        <f t="array" aca="1" ref="K10" ca="1">SUM(IF((YearlyData_Column_Year=$A$1)*(YearlyData_Column_Month=10)*(YearlyData_Column_ExpensesCat=$A10),YearlyData_Column_Amount,0))</f>
        <v>0</v>
      </c>
      <c r="L10" s="263">
        <f t="array" aca="1" ref="L10" ca="1">SUM(IF((YearlyData_Column_Year=$A$1)*(YearlyData_Column_Month=11)*(YearlyData_Column_ExpensesCat=$A10),YearlyData_Column_Amount,0))</f>
        <v>0</v>
      </c>
      <c r="M10" s="263">
        <f t="array" aca="1" ref="M10" ca="1">SUM(IF((YearlyData_Column_Year=$A$1)*(YearlyData_Column_Month=12)*(YearlyData_Column_ExpensesCat=$A10),YearlyData_Column_Amount,0))</f>
        <v>550</v>
      </c>
      <c r="N10" s="263"/>
      <c r="P10" s="254" t="s">
        <v>9</v>
      </c>
      <c r="Q10" s="240">
        <f t="array" aca="1" ref="Q10" ca="1">SUM(IF((YearlyData_Column_Year=$P$1)*(YearlyData_Column_Month=1)*(YearlyData_Column_ExpensesCat=$P10),YearlyData_Column_Amount,0))</f>
        <v>336</v>
      </c>
      <c r="R10" s="240">
        <f t="array" aca="1" ref="R10" ca="1">SUM(IF((YearlyData_Column_Year=$P$1)*(YearlyData_Column_Month=2)*(YearlyData_Column_ExpensesCat=$P10),YearlyData_Column_Amount,0))</f>
        <v>0</v>
      </c>
      <c r="S10" s="240">
        <f t="array" aca="1" ref="S10" ca="1">SUM(IF((YearlyData_Column_Year=$P$1)*(YearlyData_Column_Month=3)*(YearlyData_Column_ExpensesCat=$P10),YearlyData_Column_Amount,0))</f>
        <v>0</v>
      </c>
      <c r="T10" s="240">
        <f t="array" aca="1" ref="T10" ca="1">SUM(IF((YearlyData_Column_Year=$P$1)*(YearlyData_Column_Month=4)*(YearlyData_Column_ExpensesCat=$P10),YearlyData_Column_Amount,0))</f>
        <v>0</v>
      </c>
      <c r="U10" s="240">
        <f t="array" aca="1" ref="U10" ca="1">SUM(IF((YearlyData_Column_Year=$P$1)*(YearlyData_Column_Month=5)*(YearlyData_Column_ExpensesCat=$P10),YearlyData_Column_Amount,0))</f>
        <v>0</v>
      </c>
      <c r="V10" s="240">
        <f t="array" aca="1" ref="V10" ca="1">SUM(IF((YearlyData_Column_Year=$P$1)*(YearlyData_Column_Month=6)*(YearlyData_Column_ExpensesCat=$P10),YearlyData_Column_Amount,0))</f>
        <v>0</v>
      </c>
      <c r="W10" s="240">
        <f t="array" aca="1" ref="W10" ca="1">SUM(IF((YearlyData_Column_Year=$P$1)*(YearlyData_Column_Month=7)*(YearlyData_Column_ExpensesCat=$P10),YearlyData_Column_Amount,0))</f>
        <v>0</v>
      </c>
      <c r="X10" s="240">
        <f t="array" aca="1" ref="X10" ca="1">SUM(IF((YearlyData_Column_Year=$P$1)*(YearlyData_Column_Month=8)*(YearlyData_Column_ExpensesCat=$P10),YearlyData_Column_Amount,0))</f>
        <v>0</v>
      </c>
      <c r="Y10" s="240">
        <f t="array" aca="1" ref="Y10" ca="1">SUM(IF((YearlyData_Column_Year=$P$1)*(YearlyData_Column_Month=9)*(YearlyData_Column_ExpensesCat=$P10),YearlyData_Column_Amount,0))</f>
        <v>0</v>
      </c>
      <c r="Z10" s="240">
        <f t="array" aca="1" ref="Z10" ca="1">SUM(IF((YearlyData_Column_Year=$P$1)*(YearlyData_Column_Month=10)*(YearlyData_Column_ExpensesCat=$P10),YearlyData_Column_Amount,0))</f>
        <v>0</v>
      </c>
      <c r="AA10" s="240">
        <f t="array" aca="1" ref="AA10" ca="1">SUM(IF((YearlyData_Column_Year=$P$1)*(YearlyData_Column_Month=11)*(YearlyData_Column_ExpensesCat=$P10),YearlyData_Column_Amount,0))</f>
        <v>0</v>
      </c>
      <c r="AB10" s="253">
        <f t="array" aca="1" ref="AB10" ca="1">SUM(IF((YearlyData_Column_Year=$P$1)*(YearlyData_Column_Month=12)*(YearlyData_Column_ExpensesCat=$P10),YearlyData_Column_Amount,0))</f>
        <v>0</v>
      </c>
    </row>
    <row r="11" spans="1:28" x14ac:dyDescent="0.2">
      <c r="A11" s="245" t="s">
        <v>13</v>
      </c>
      <c r="B11" s="264">
        <f t="array" aca="1" ref="B11" ca="1">SUM(IF((YearlyData_Column_Year=$A$1)*(YearlyData_Column_Month=1)*(YearlyData_Column_ExpensesCat=$A11),YearlyData_Column_Amount,0))</f>
        <v>0</v>
      </c>
      <c r="C11" s="264">
        <f t="array" aca="1" ref="C11" ca="1">SUM(IF((YearlyData_Column_Year=$A$1)*(YearlyData_Column_Month=2)*(YearlyData_Column_ExpensesCat=$A11),YearlyData_Column_Amount,0))</f>
        <v>0</v>
      </c>
      <c r="D11" s="264">
        <f t="array" aca="1" ref="D11" ca="1">SUM(IF((YearlyData_Column_Year=$A$1)*(YearlyData_Column_Month=3)*(YearlyData_Column_ExpensesCat=$A11),YearlyData_Column_Amount,0))</f>
        <v>0</v>
      </c>
      <c r="E11" s="264">
        <f t="array" aca="1" ref="E11" ca="1">SUM(IF((YearlyData_Column_Year=$A$1)*(YearlyData_Column_Month=4)*(YearlyData_Column_ExpensesCat=$A11),YearlyData_Column_Amount,0))</f>
        <v>0</v>
      </c>
      <c r="F11" s="264">
        <f t="array" aca="1" ref="F11" ca="1">SUM(IF((YearlyData_Column_Year=$A$1)*(YearlyData_Column_Month=5)*(YearlyData_Column_ExpensesCat=$A11),YearlyData_Column_Amount,0))</f>
        <v>0</v>
      </c>
      <c r="G11" s="264">
        <f t="array" aca="1" ref="G11" ca="1">SUM(IF((YearlyData_Column_Year=$A$1)*(YearlyData_Column_Month=6)*(YearlyData_Column_ExpensesCat=$A11),YearlyData_Column_Amount,0))</f>
        <v>0</v>
      </c>
      <c r="H11" s="264">
        <f t="array" aca="1" ref="H11" ca="1">SUM(IF((YearlyData_Column_Year=$A$1)*(YearlyData_Column_Month=7)*(YearlyData_Column_ExpensesCat=$A11),YearlyData_Column_Amount,0))</f>
        <v>0</v>
      </c>
      <c r="I11" s="264">
        <f t="array" aca="1" ref="I11" ca="1">SUM(IF((YearlyData_Column_Year=$A$1)*(YearlyData_Column_Month=8)*(YearlyData_Column_ExpensesCat=$A11),YearlyData_Column_Amount,0))</f>
        <v>0</v>
      </c>
      <c r="J11" s="264">
        <f t="array" aca="1" ref="J11" ca="1">SUM(IF((YearlyData_Column_Year=$A$1)*(YearlyData_Column_Month=9)*(YearlyData_Column_ExpensesCat=$A11),YearlyData_Column_Amount,0))</f>
        <v>0</v>
      </c>
      <c r="K11" s="264">
        <f t="array" aca="1" ref="K11" ca="1">SUM(IF((YearlyData_Column_Year=$A$1)*(YearlyData_Column_Month=10)*(YearlyData_Column_ExpensesCat=$A11),YearlyData_Column_Amount,0))</f>
        <v>0</v>
      </c>
      <c r="L11" s="264">
        <f t="array" aca="1" ref="L11" ca="1">SUM(IF((YearlyData_Column_Year=$A$1)*(YearlyData_Column_Month=11)*(YearlyData_Column_ExpensesCat=$A11),YearlyData_Column_Amount,0))</f>
        <v>0</v>
      </c>
      <c r="M11" s="264">
        <f t="array" aca="1" ref="M11" ca="1">SUM(IF((YearlyData_Column_Year=$A$1)*(YearlyData_Column_Month=12)*(YearlyData_Column_ExpensesCat=$A11),YearlyData_Column_Amount,0))</f>
        <v>0</v>
      </c>
      <c r="N11" s="263"/>
      <c r="P11" s="255" t="s">
        <v>13</v>
      </c>
      <c r="Q11" s="256">
        <f t="array" aca="1" ref="Q11" ca="1">SUM(IF((YearlyData_Column_Year=$P$1)*(YearlyData_Column_Month=1)*(YearlyData_Column_ExpensesCat=$P11),YearlyData_Column_Amount,0))</f>
        <v>0</v>
      </c>
      <c r="R11" s="256">
        <f t="array" aca="1" ref="R11" ca="1">SUM(IF((YearlyData_Column_Year=$P$1)*(YearlyData_Column_Month=2)*(YearlyData_Column_ExpensesCat=$P11),YearlyData_Column_Amount,0))</f>
        <v>0</v>
      </c>
      <c r="S11" s="256">
        <f t="array" aca="1" ref="S11" ca="1">SUM(IF((YearlyData_Column_Year=$P$1)*(YearlyData_Column_Month=3)*(YearlyData_Column_ExpensesCat=$P11),YearlyData_Column_Amount,0))</f>
        <v>0</v>
      </c>
      <c r="T11" s="256">
        <f t="array" aca="1" ref="T11" ca="1">SUM(IF((YearlyData_Column_Year=$P$1)*(YearlyData_Column_Month=4)*(YearlyData_Column_ExpensesCat=$P11),YearlyData_Column_Amount,0))</f>
        <v>0</v>
      </c>
      <c r="U11" s="256">
        <f t="array" aca="1" ref="U11" ca="1">SUM(IF((YearlyData_Column_Year=$P$1)*(YearlyData_Column_Month=5)*(YearlyData_Column_ExpensesCat=$P11),YearlyData_Column_Amount,0))</f>
        <v>0</v>
      </c>
      <c r="V11" s="256">
        <f t="array" aca="1" ref="V11" ca="1">SUM(IF((YearlyData_Column_Year=$P$1)*(YearlyData_Column_Month=6)*(YearlyData_Column_ExpensesCat=$P11),YearlyData_Column_Amount,0))</f>
        <v>0</v>
      </c>
      <c r="W11" s="256">
        <f t="array" aca="1" ref="W11" ca="1">SUM(IF((YearlyData_Column_Year=$P$1)*(YearlyData_Column_Month=7)*(YearlyData_Column_ExpensesCat=$P11),YearlyData_Column_Amount,0))</f>
        <v>0</v>
      </c>
      <c r="X11" s="256">
        <f t="array" aca="1" ref="X11" ca="1">SUM(IF((YearlyData_Column_Year=$P$1)*(YearlyData_Column_Month=8)*(YearlyData_Column_ExpensesCat=$P11),YearlyData_Column_Amount,0))</f>
        <v>0</v>
      </c>
      <c r="Y11" s="256">
        <f t="array" aca="1" ref="Y11" ca="1">SUM(IF((YearlyData_Column_Year=$P$1)*(YearlyData_Column_Month=9)*(YearlyData_Column_ExpensesCat=$P11),YearlyData_Column_Amount,0))</f>
        <v>0</v>
      </c>
      <c r="Z11" s="256">
        <f t="array" aca="1" ref="Z11" ca="1">SUM(IF((YearlyData_Column_Year=$P$1)*(YearlyData_Column_Month=10)*(YearlyData_Column_ExpensesCat=$P11),YearlyData_Column_Amount,0))</f>
        <v>0</v>
      </c>
      <c r="AA11" s="256">
        <f t="array" aca="1" ref="AA11" ca="1">SUM(IF((YearlyData_Column_Year=$P$1)*(YearlyData_Column_Month=11)*(YearlyData_Column_ExpensesCat=$P11),YearlyData_Column_Amount,0))</f>
        <v>0</v>
      </c>
      <c r="AB11" s="257">
        <f t="array" aca="1" ref="AB11" ca="1">SUM(IF((YearlyData_Column_Year=$P$1)*(YearlyData_Column_Month=12)*(YearlyData_Column_ExpensesCat=$P11),YearlyData_Column_Amount,0))</f>
        <v>0</v>
      </c>
    </row>
    <row r="12" spans="1:28" x14ac:dyDescent="0.2">
      <c r="A12" s="239"/>
      <c r="B12" s="265"/>
      <c r="C12" s="265"/>
      <c r="D12" s="265"/>
    </row>
    <row r="13" spans="1:28" x14ac:dyDescent="0.2">
      <c r="A13" s="248" t="s">
        <v>244</v>
      </c>
      <c r="B13" s="260" t="s">
        <v>59</v>
      </c>
      <c r="C13" s="261" t="s">
        <v>60</v>
      </c>
      <c r="D13" s="261" t="s">
        <v>61</v>
      </c>
      <c r="E13" s="261" t="s">
        <v>62</v>
      </c>
      <c r="F13" s="261" t="s">
        <v>63</v>
      </c>
      <c r="G13" s="261" t="s">
        <v>64</v>
      </c>
      <c r="H13" s="261" t="s">
        <v>65</v>
      </c>
      <c r="I13" s="261" t="s">
        <v>66</v>
      </c>
      <c r="J13" s="261" t="s">
        <v>67</v>
      </c>
      <c r="K13" s="261" t="s">
        <v>68</v>
      </c>
      <c r="L13" s="261" t="s">
        <v>69</v>
      </c>
      <c r="M13" s="269" t="s">
        <v>70</v>
      </c>
      <c r="N13" s="268"/>
      <c r="P13" s="248" t="s">
        <v>244</v>
      </c>
      <c r="Q13" s="260" t="s">
        <v>59</v>
      </c>
      <c r="R13" s="261" t="s">
        <v>60</v>
      </c>
      <c r="S13" s="261" t="s">
        <v>61</v>
      </c>
      <c r="T13" s="261" t="s">
        <v>62</v>
      </c>
      <c r="U13" s="261" t="s">
        <v>63</v>
      </c>
      <c r="V13" s="261" t="s">
        <v>64</v>
      </c>
      <c r="W13" s="261" t="s">
        <v>65</v>
      </c>
      <c r="X13" s="261" t="s">
        <v>66</v>
      </c>
      <c r="Y13" s="261" t="s">
        <v>67</v>
      </c>
      <c r="Z13" s="261" t="s">
        <v>68</v>
      </c>
      <c r="AA13" s="261" t="s">
        <v>69</v>
      </c>
      <c r="AB13" s="261" t="s">
        <v>70</v>
      </c>
    </row>
    <row r="14" spans="1:28" x14ac:dyDescent="0.2">
      <c r="A14" s="259"/>
      <c r="B14" s="266">
        <f ca="1">MAX(B3:B11)</f>
        <v>882</v>
      </c>
      <c r="C14" s="266">
        <f t="shared" ref="C14:M14" ca="1" si="0">MAX(C3:C11)</f>
        <v>860</v>
      </c>
      <c r="D14" s="266">
        <f t="shared" ca="1" si="0"/>
        <v>1002</v>
      </c>
      <c r="E14" s="266">
        <f t="shared" ca="1" si="0"/>
        <v>860</v>
      </c>
      <c r="F14" s="266">
        <f t="shared" ca="1" si="0"/>
        <v>890</v>
      </c>
      <c r="G14" s="266">
        <f t="shared" ca="1" si="0"/>
        <v>1290</v>
      </c>
      <c r="H14" s="266">
        <f t="shared" ca="1" si="0"/>
        <v>1290</v>
      </c>
      <c r="I14" s="266">
        <f t="shared" ca="1" si="0"/>
        <v>430</v>
      </c>
      <c r="J14" s="266">
        <f t="shared" ca="1" si="0"/>
        <v>860</v>
      </c>
      <c r="K14" s="266">
        <f t="shared" ca="1" si="0"/>
        <v>1290</v>
      </c>
      <c r="L14" s="266">
        <f t="shared" ca="1" si="0"/>
        <v>430</v>
      </c>
      <c r="M14" s="266">
        <f t="shared" ca="1" si="0"/>
        <v>860</v>
      </c>
      <c r="Q14" s="266">
        <f ca="1">MAX(Q3:Q11)</f>
        <v>860</v>
      </c>
      <c r="R14" s="266">
        <f t="shared" ref="R14:AB14" ca="1" si="1">MAX(R3:R11)</f>
        <v>860</v>
      </c>
      <c r="S14" s="266">
        <f t="shared" ca="1" si="1"/>
        <v>960</v>
      </c>
      <c r="T14" s="266">
        <f t="shared" ca="1" si="1"/>
        <v>880</v>
      </c>
      <c r="U14" s="266">
        <f t="shared" ca="1" si="1"/>
        <v>902</v>
      </c>
      <c r="V14" s="266">
        <f t="shared" ca="1" si="1"/>
        <v>0</v>
      </c>
      <c r="W14" s="266">
        <f t="shared" ca="1" si="1"/>
        <v>0</v>
      </c>
      <c r="X14" s="266">
        <f t="shared" ca="1" si="1"/>
        <v>0</v>
      </c>
      <c r="Y14" s="266">
        <f t="shared" ca="1" si="1"/>
        <v>0</v>
      </c>
      <c r="Z14" s="266">
        <f t="shared" ca="1" si="1"/>
        <v>0</v>
      </c>
      <c r="AA14" s="266">
        <f t="shared" ca="1" si="1"/>
        <v>0</v>
      </c>
      <c r="AB14" s="266">
        <f t="shared" ca="1" si="1"/>
        <v>0</v>
      </c>
    </row>
    <row r="15" spans="1:28" x14ac:dyDescent="0.2">
      <c r="A15" s="259" t="s">
        <v>166</v>
      </c>
      <c r="B15" s="266" t="str">
        <f ca="1">IF($B$14=0,0,IF(B3=$B$14,$A15," "))</f>
        <v xml:space="preserve"> </v>
      </c>
      <c r="C15" s="266" t="str">
        <f ca="1">IF($C$14=0,0,IF(C3=$C$14,$A15," "))</f>
        <v xml:space="preserve"> </v>
      </c>
      <c r="D15" s="266" t="str">
        <f ca="1">IF($D$14=0,0,IF(D3=$D$14,$A15," "))</f>
        <v xml:space="preserve"> </v>
      </c>
      <c r="E15" s="266" t="str">
        <f ca="1">IF($E$14=0,0,IF(E3=$E$14,$A15," "))</f>
        <v xml:space="preserve"> </v>
      </c>
      <c r="F15" s="266" t="str">
        <f ca="1">IF($F$14=0,0,IF(F3=$F$14,$A15," "))</f>
        <v xml:space="preserve"> </v>
      </c>
      <c r="G15" s="266" t="str">
        <f ca="1">IF($G$14=0,0,IF(G3=$G$14,$A15," "))</f>
        <v xml:space="preserve"> </v>
      </c>
      <c r="H15" s="266" t="str">
        <f ca="1">IF($H$14=0,0,IF(H3=$H$14,$A15," "))</f>
        <v xml:space="preserve"> </v>
      </c>
      <c r="I15" s="266" t="str">
        <f ca="1">IF($I$14=0,0,IF(I3=$I$14,$A15," "))</f>
        <v xml:space="preserve"> </v>
      </c>
      <c r="J15" s="266" t="str">
        <f ca="1">IF($J$14=0,0,IF(J3=$J$14,$A15," "))</f>
        <v xml:space="preserve"> </v>
      </c>
      <c r="K15" s="266" t="str">
        <f ca="1">IF($K$14=0,0,IF(K3=$K$14,$A15," "))</f>
        <v xml:space="preserve"> </v>
      </c>
      <c r="L15" s="266" t="str">
        <f ca="1">IF($L$14=0,0,IF(L3=$L$14,$A15," "))</f>
        <v xml:space="preserve"> </v>
      </c>
      <c r="M15" s="266" t="str">
        <f ca="1">IF($M$14=0,0,IF(M3=$M$14,$A15," "))</f>
        <v xml:space="preserve"> </v>
      </c>
      <c r="P15" s="259" t="s">
        <v>166</v>
      </c>
      <c r="Q15" s="266" t="str">
        <f ca="1">IF($Q$14=0,"",IF(Q3=$Q$14,$P15," "))</f>
        <v xml:space="preserve"> </v>
      </c>
      <c r="R15" s="266" t="str">
        <f ca="1">IF($R$14=0,"",IF(R3=$R$14,$P15," "))</f>
        <v xml:space="preserve"> </v>
      </c>
      <c r="S15" s="266" t="str">
        <f ca="1">IF($S$14=0,"",IF(S3=$S$14,$P15," "))</f>
        <v xml:space="preserve"> </v>
      </c>
      <c r="T15" s="266" t="str">
        <f ca="1">IF($T$14=0,"",IF(T3=$T$14,$P15," "))</f>
        <v xml:space="preserve"> </v>
      </c>
      <c r="U15" s="266" t="str">
        <f ca="1">IF($U$14=0,"",IF(U3=$U$14,$P15," "))</f>
        <v xml:space="preserve"> </v>
      </c>
      <c r="V15" s="266" t="str">
        <f ca="1">IF($V$14=0,"",IF(V3=$V$14,$P15," "))</f>
        <v/>
      </c>
      <c r="W15" s="266" t="str">
        <f ca="1">IF($W$14=0,"",IF(W3=$W$14,$P15," "))</f>
        <v/>
      </c>
      <c r="X15" s="266" t="str">
        <f ca="1">IF($X$14=0,"",IF(X3=$X$14,$P15," "))</f>
        <v/>
      </c>
      <c r="Y15" s="266" t="str">
        <f ca="1">IF($Y$14=0,"",IF(Y3=$Y$14,$P15," "))</f>
        <v/>
      </c>
      <c r="Z15" s="266" t="str">
        <f ca="1">IF($Z$14=0,"",IF(Z3=$Z$14,$P15," "))</f>
        <v/>
      </c>
      <c r="AA15" s="266" t="str">
        <f ca="1">IF($AA$14=0,"",IF(AA3=$AA$14,$P15," "))</f>
        <v/>
      </c>
      <c r="AB15" s="266" t="str">
        <f ca="1">IF($AB$14=0,"",IF(AB3=$AB$14,$P15," "))</f>
        <v/>
      </c>
    </row>
    <row r="16" spans="1:28" x14ac:dyDescent="0.2">
      <c r="A16" s="258" t="s">
        <v>152</v>
      </c>
      <c r="B16" s="266" t="str">
        <f t="shared" ref="B16:B23" ca="1" si="2">IF($B$14=0,0,IF(B4=$B$14,$A16," "))</f>
        <v xml:space="preserve"> </v>
      </c>
      <c r="C16" s="266" t="str">
        <f t="shared" ref="C16:C23" ca="1" si="3">IF($C$14=0,0,IF(C4=$C$14,$A16," "))</f>
        <v xml:space="preserve"> </v>
      </c>
      <c r="D16" s="266" t="str">
        <f t="shared" ref="D16:D23" ca="1" si="4">IF($D$14=0,0,IF(D4=$D$14,$A16," "))</f>
        <v xml:space="preserve"> </v>
      </c>
      <c r="E16" s="266" t="str">
        <f t="shared" ref="E16:E23" ca="1" si="5">IF($E$14=0,0,IF(E4=$E$14,$A16," "))</f>
        <v xml:space="preserve"> </v>
      </c>
      <c r="F16" s="266" t="str">
        <f t="shared" ref="F16:F23" ca="1" si="6">IF($F$14=0,0,IF(F4=$F$14,$A16," "))</f>
        <v xml:space="preserve"> </v>
      </c>
      <c r="G16" s="266" t="str">
        <f t="shared" ref="G16:G23" ca="1" si="7">IF($G$14=0,0,IF(G4=$G$14,$A16," "))</f>
        <v xml:space="preserve"> </v>
      </c>
      <c r="H16" s="266" t="str">
        <f t="shared" ref="H16:H23" ca="1" si="8">IF($H$14=0,0,IF(H4=$H$14,$A16," "))</f>
        <v xml:space="preserve"> </v>
      </c>
      <c r="I16" s="266" t="str">
        <f t="shared" ref="I16:I23" ca="1" si="9">IF($I$14=0,0,IF(I4=$I$14,$A16," "))</f>
        <v xml:space="preserve"> </v>
      </c>
      <c r="J16" s="266" t="str">
        <f t="shared" ref="J16:J23" ca="1" si="10">IF($J$14=0,0,IF(J4=$J$14,$A16," "))</f>
        <v xml:space="preserve"> </v>
      </c>
      <c r="K16" s="266" t="str">
        <f t="shared" ref="K16:K23" ca="1" si="11">IF($K$14=0,0,IF(K4=$K$14,$A16," "))</f>
        <v xml:space="preserve"> </v>
      </c>
      <c r="L16" s="266" t="str">
        <f t="shared" ref="L16:L23" ca="1" si="12">IF($L$14=0,0,IF(L4=$L$14,$A16," "))</f>
        <v xml:space="preserve"> </v>
      </c>
      <c r="M16" s="266" t="str">
        <f t="shared" ref="M16:M23" ca="1" si="13">IF($M$14=0,0,IF(M4=$M$14,$A16," "))</f>
        <v xml:space="preserve"> </v>
      </c>
      <c r="P16" s="258" t="s">
        <v>152</v>
      </c>
      <c r="Q16" s="266" t="str">
        <f t="shared" ref="Q16:Q23" ca="1" si="14">IF($Q$14=0,"",IF(Q4=$Q$14,$P16," "))</f>
        <v xml:space="preserve"> </v>
      </c>
      <c r="R16" s="266" t="str">
        <f t="shared" ref="R16:R23" ca="1" si="15">IF($R$14=0,"",IF(R4=$R$14,$P16," "))</f>
        <v xml:space="preserve"> </v>
      </c>
      <c r="S16" s="266" t="str">
        <f t="shared" ref="S16:S23" ca="1" si="16">IF($S$14=0,"",IF(S4=$S$14,$P16," "))</f>
        <v xml:space="preserve"> </v>
      </c>
      <c r="T16" s="266" t="str">
        <f t="shared" ref="T16:T23" ca="1" si="17">IF($T$14=0,"",IF(T4=$T$14,$P16," "))</f>
        <v xml:space="preserve"> </v>
      </c>
      <c r="U16" s="266" t="str">
        <f t="shared" ref="U16:U23" ca="1" si="18">IF($U$14=0,"",IF(U4=$U$14,$P16," "))</f>
        <v xml:space="preserve"> </v>
      </c>
      <c r="V16" s="266" t="str">
        <f t="shared" ref="V16:V23" ca="1" si="19">IF($V$14=0,"",IF(V4=$V$14,$P16," "))</f>
        <v/>
      </c>
      <c r="W16" s="266" t="str">
        <f t="shared" ref="W16:W23" ca="1" si="20">IF($W$14=0,"",IF(W4=$W$14,$P16," "))</f>
        <v/>
      </c>
      <c r="X16" s="266" t="str">
        <f t="shared" ref="X16:X23" ca="1" si="21">IF($X$14=0,"",IF(X4=$X$14,$P16," "))</f>
        <v/>
      </c>
      <c r="Y16" s="266" t="str">
        <f t="shared" ref="Y16:Y23" ca="1" si="22">IF($Y$14=0,"",IF(Y4=$Y$14,$P16," "))</f>
        <v/>
      </c>
      <c r="Z16" s="266" t="str">
        <f t="shared" ref="Z16:Z23" ca="1" si="23">IF($Z$14=0,"",IF(Z4=$Z$14,$P16," "))</f>
        <v/>
      </c>
      <c r="AA16" s="266" t="str">
        <f t="shared" ref="AA16:AA23" ca="1" si="24">IF($AA$14=0,"",IF(AA4=$AA$14,$P16," "))</f>
        <v/>
      </c>
      <c r="AB16" s="266" t="str">
        <f t="shared" ref="AB16:AB23" ca="1" si="25">IF($AB$14=0,"",IF(AB4=$AB$14,$P16," "))</f>
        <v/>
      </c>
    </row>
    <row r="17" spans="1:28" x14ac:dyDescent="0.2">
      <c r="A17" s="14" t="s">
        <v>6</v>
      </c>
      <c r="B17" s="266" t="str">
        <f t="shared" ca="1" si="2"/>
        <v xml:space="preserve"> </v>
      </c>
      <c r="C17" s="266" t="str">
        <f t="shared" ca="1" si="3"/>
        <v xml:space="preserve"> </v>
      </c>
      <c r="D17" s="266" t="str">
        <f t="shared" ca="1" si="4"/>
        <v xml:space="preserve"> </v>
      </c>
      <c r="E17" s="266" t="str">
        <f t="shared" ca="1" si="5"/>
        <v xml:space="preserve"> </v>
      </c>
      <c r="F17" s="266" t="str">
        <f t="shared" ca="1" si="6"/>
        <v xml:space="preserve"> </v>
      </c>
      <c r="G17" s="266" t="str">
        <f t="shared" ca="1" si="7"/>
        <v xml:space="preserve"> </v>
      </c>
      <c r="H17" s="266" t="str">
        <f t="shared" ca="1" si="8"/>
        <v xml:space="preserve"> </v>
      </c>
      <c r="I17" s="266" t="str">
        <f t="shared" ca="1" si="9"/>
        <v xml:space="preserve"> </v>
      </c>
      <c r="J17" s="266" t="str">
        <f t="shared" ca="1" si="10"/>
        <v xml:space="preserve"> </v>
      </c>
      <c r="K17" s="266" t="str">
        <f t="shared" ca="1" si="11"/>
        <v xml:space="preserve"> </v>
      </c>
      <c r="L17" s="266" t="str">
        <f t="shared" ca="1" si="12"/>
        <v xml:space="preserve"> </v>
      </c>
      <c r="M17" s="266" t="str">
        <f t="shared" ca="1" si="13"/>
        <v xml:space="preserve"> </v>
      </c>
      <c r="P17" s="14" t="s">
        <v>6</v>
      </c>
      <c r="Q17" s="266" t="str">
        <f t="shared" ca="1" si="14"/>
        <v xml:space="preserve"> </v>
      </c>
      <c r="R17" s="266" t="str">
        <f t="shared" ca="1" si="15"/>
        <v xml:space="preserve"> </v>
      </c>
      <c r="S17" s="266" t="str">
        <f t="shared" ca="1" si="16"/>
        <v xml:space="preserve"> </v>
      </c>
      <c r="T17" s="266" t="str">
        <f t="shared" ca="1" si="17"/>
        <v xml:space="preserve"> </v>
      </c>
      <c r="U17" s="266" t="str">
        <f t="shared" ca="1" si="18"/>
        <v xml:space="preserve"> </v>
      </c>
      <c r="V17" s="266" t="str">
        <f t="shared" ca="1" si="19"/>
        <v/>
      </c>
      <c r="W17" s="266" t="str">
        <f t="shared" ca="1" si="20"/>
        <v/>
      </c>
      <c r="X17" s="266" t="str">
        <f t="shared" ca="1" si="21"/>
        <v/>
      </c>
      <c r="Y17" s="266" t="str">
        <f t="shared" ca="1" si="22"/>
        <v/>
      </c>
      <c r="Z17" s="266" t="str">
        <f t="shared" ca="1" si="23"/>
        <v/>
      </c>
      <c r="AA17" s="266" t="str">
        <f t="shared" ca="1" si="24"/>
        <v/>
      </c>
      <c r="AB17" s="266" t="str">
        <f t="shared" ca="1" si="25"/>
        <v/>
      </c>
    </row>
    <row r="18" spans="1:28" x14ac:dyDescent="0.2">
      <c r="A18" s="14" t="s">
        <v>7</v>
      </c>
      <c r="B18" s="266" t="str">
        <f t="shared" ca="1" si="2"/>
        <v xml:space="preserve"> </v>
      </c>
      <c r="C18" s="266" t="str">
        <f t="shared" ca="1" si="3"/>
        <v xml:space="preserve"> </v>
      </c>
      <c r="D18" s="266" t="str">
        <f t="shared" ca="1" si="4"/>
        <v xml:space="preserve"> </v>
      </c>
      <c r="E18" s="266" t="str">
        <f t="shared" ca="1" si="5"/>
        <v xml:space="preserve"> </v>
      </c>
      <c r="F18" s="266" t="str">
        <f t="shared" ca="1" si="6"/>
        <v xml:space="preserve"> </v>
      </c>
      <c r="G18" s="266" t="str">
        <f t="shared" ca="1" si="7"/>
        <v xml:space="preserve"> </v>
      </c>
      <c r="H18" s="266" t="str">
        <f t="shared" ca="1" si="8"/>
        <v xml:space="preserve"> </v>
      </c>
      <c r="I18" s="266" t="str">
        <f t="shared" ca="1" si="9"/>
        <v xml:space="preserve"> </v>
      </c>
      <c r="J18" s="266" t="str">
        <f t="shared" ca="1" si="10"/>
        <v xml:space="preserve"> </v>
      </c>
      <c r="K18" s="266" t="str">
        <f t="shared" ca="1" si="11"/>
        <v xml:space="preserve"> </v>
      </c>
      <c r="L18" s="266" t="str">
        <f t="shared" ca="1" si="12"/>
        <v xml:space="preserve"> </v>
      </c>
      <c r="M18" s="266" t="str">
        <f t="shared" ca="1" si="13"/>
        <v xml:space="preserve"> </v>
      </c>
      <c r="P18" s="14" t="s">
        <v>7</v>
      </c>
      <c r="Q18" s="266" t="str">
        <f t="shared" ca="1" si="14"/>
        <v xml:space="preserve"> </v>
      </c>
      <c r="R18" s="266" t="str">
        <f t="shared" ca="1" si="15"/>
        <v xml:space="preserve"> </v>
      </c>
      <c r="S18" s="266" t="str">
        <f t="shared" ca="1" si="16"/>
        <v xml:space="preserve"> </v>
      </c>
      <c r="T18" s="266" t="str">
        <f t="shared" ca="1" si="17"/>
        <v xml:space="preserve"> </v>
      </c>
      <c r="U18" s="266" t="str">
        <f t="shared" ca="1" si="18"/>
        <v xml:space="preserve"> </v>
      </c>
      <c r="V18" s="266" t="str">
        <f t="shared" ca="1" si="19"/>
        <v/>
      </c>
      <c r="W18" s="266" t="str">
        <f t="shared" ca="1" si="20"/>
        <v/>
      </c>
      <c r="X18" s="266" t="str">
        <f t="shared" ca="1" si="21"/>
        <v/>
      </c>
      <c r="Y18" s="266" t="str">
        <f t="shared" ca="1" si="22"/>
        <v/>
      </c>
      <c r="Z18" s="266" t="str">
        <f t="shared" ca="1" si="23"/>
        <v/>
      </c>
      <c r="AA18" s="266" t="str">
        <f t="shared" ca="1" si="24"/>
        <v/>
      </c>
      <c r="AB18" s="266" t="str">
        <f t="shared" ca="1" si="25"/>
        <v/>
      </c>
    </row>
    <row r="19" spans="1:28" x14ac:dyDescent="0.2">
      <c r="A19" s="14" t="s">
        <v>138</v>
      </c>
      <c r="B19" s="266" t="str">
        <f t="shared" ca="1" si="2"/>
        <v xml:space="preserve"> </v>
      </c>
      <c r="C19" s="266" t="str">
        <f t="shared" ca="1" si="3"/>
        <v xml:space="preserve"> </v>
      </c>
      <c r="D19" s="266" t="str">
        <f t="shared" ca="1" si="4"/>
        <v xml:space="preserve"> </v>
      </c>
      <c r="E19" s="266" t="str">
        <f t="shared" ca="1" si="5"/>
        <v xml:space="preserve"> </v>
      </c>
      <c r="F19" s="266" t="str">
        <f t="shared" ca="1" si="6"/>
        <v xml:space="preserve"> </v>
      </c>
      <c r="G19" s="266" t="str">
        <f t="shared" ca="1" si="7"/>
        <v xml:space="preserve"> </v>
      </c>
      <c r="H19" s="266" t="str">
        <f t="shared" ca="1" si="8"/>
        <v xml:space="preserve"> </v>
      </c>
      <c r="I19" s="266" t="str">
        <f t="shared" ca="1" si="9"/>
        <v xml:space="preserve"> </v>
      </c>
      <c r="J19" s="266" t="str">
        <f t="shared" ca="1" si="10"/>
        <v xml:space="preserve"> </v>
      </c>
      <c r="K19" s="266" t="str">
        <f t="shared" ca="1" si="11"/>
        <v xml:space="preserve"> </v>
      </c>
      <c r="L19" s="266" t="str">
        <f t="shared" ca="1" si="12"/>
        <v xml:space="preserve"> </v>
      </c>
      <c r="M19" s="266" t="str">
        <f t="shared" ca="1" si="13"/>
        <v xml:space="preserve"> </v>
      </c>
      <c r="P19" s="14" t="s">
        <v>138</v>
      </c>
      <c r="Q19" s="266" t="str">
        <f t="shared" ca="1" si="14"/>
        <v xml:space="preserve"> </v>
      </c>
      <c r="R19" s="266" t="str">
        <f t="shared" ca="1" si="15"/>
        <v xml:space="preserve"> </v>
      </c>
      <c r="S19" s="266" t="str">
        <f t="shared" ca="1" si="16"/>
        <v xml:space="preserve"> </v>
      </c>
      <c r="T19" s="266" t="str">
        <f t="shared" ca="1" si="17"/>
        <v xml:space="preserve"> </v>
      </c>
      <c r="U19" s="266" t="str">
        <f t="shared" ca="1" si="18"/>
        <v xml:space="preserve"> </v>
      </c>
      <c r="V19" s="266" t="str">
        <f t="shared" ca="1" si="19"/>
        <v/>
      </c>
      <c r="W19" s="266" t="str">
        <f t="shared" ca="1" si="20"/>
        <v/>
      </c>
      <c r="X19" s="266" t="str">
        <f t="shared" ca="1" si="21"/>
        <v/>
      </c>
      <c r="Y19" s="266" t="str">
        <f t="shared" ca="1" si="22"/>
        <v/>
      </c>
      <c r="Z19" s="266" t="str">
        <f t="shared" ca="1" si="23"/>
        <v/>
      </c>
      <c r="AA19" s="266" t="str">
        <f t="shared" ca="1" si="24"/>
        <v/>
      </c>
      <c r="AB19" s="266" t="str">
        <f t="shared" ca="1" si="25"/>
        <v/>
      </c>
    </row>
    <row r="20" spans="1:28" x14ac:dyDescent="0.2">
      <c r="A20" s="14" t="s">
        <v>8</v>
      </c>
      <c r="B20" s="266" t="str">
        <f t="shared" ca="1" si="2"/>
        <v xml:space="preserve"> </v>
      </c>
      <c r="C20" s="266" t="str">
        <f t="shared" ca="1" si="3"/>
        <v xml:space="preserve"> </v>
      </c>
      <c r="D20" s="266" t="str">
        <f t="shared" ca="1" si="4"/>
        <v xml:space="preserve"> </v>
      </c>
      <c r="E20" s="266" t="str">
        <f t="shared" ca="1" si="5"/>
        <v xml:space="preserve"> </v>
      </c>
      <c r="F20" s="266" t="str">
        <f t="shared" ca="1" si="6"/>
        <v xml:space="preserve"> </v>
      </c>
      <c r="G20" s="266" t="str">
        <f t="shared" ca="1" si="7"/>
        <v xml:space="preserve"> </v>
      </c>
      <c r="H20" s="266" t="str">
        <f t="shared" ca="1" si="8"/>
        <v xml:space="preserve"> </v>
      </c>
      <c r="I20" s="266" t="str">
        <f t="shared" ca="1" si="9"/>
        <v xml:space="preserve"> </v>
      </c>
      <c r="J20" s="266" t="str">
        <f t="shared" ca="1" si="10"/>
        <v xml:space="preserve"> </v>
      </c>
      <c r="K20" s="266" t="str">
        <f t="shared" ca="1" si="11"/>
        <v xml:space="preserve"> </v>
      </c>
      <c r="L20" s="266" t="str">
        <f t="shared" ca="1" si="12"/>
        <v xml:space="preserve"> </v>
      </c>
      <c r="M20" s="266" t="str">
        <f t="shared" ca="1" si="13"/>
        <v xml:space="preserve"> </v>
      </c>
      <c r="P20" s="14" t="s">
        <v>8</v>
      </c>
      <c r="Q20" s="266" t="str">
        <f t="shared" ca="1" si="14"/>
        <v xml:space="preserve"> </v>
      </c>
      <c r="R20" s="266" t="str">
        <f t="shared" ca="1" si="15"/>
        <v xml:space="preserve"> </v>
      </c>
      <c r="S20" s="266" t="str">
        <f t="shared" ca="1" si="16"/>
        <v xml:space="preserve"> </v>
      </c>
      <c r="T20" s="266" t="str">
        <f t="shared" ca="1" si="17"/>
        <v xml:space="preserve"> </v>
      </c>
      <c r="U20" s="266" t="str">
        <f t="shared" ca="1" si="18"/>
        <v xml:space="preserve"> </v>
      </c>
      <c r="V20" s="266" t="str">
        <f t="shared" ca="1" si="19"/>
        <v/>
      </c>
      <c r="W20" s="266" t="str">
        <f t="shared" ca="1" si="20"/>
        <v/>
      </c>
      <c r="X20" s="266" t="str">
        <f t="shared" ca="1" si="21"/>
        <v/>
      </c>
      <c r="Y20" s="266" t="str">
        <f t="shared" ca="1" si="22"/>
        <v/>
      </c>
      <c r="Z20" s="266" t="str">
        <f t="shared" ca="1" si="23"/>
        <v/>
      </c>
      <c r="AA20" s="266" t="str">
        <f t="shared" ca="1" si="24"/>
        <v/>
      </c>
      <c r="AB20" s="266" t="str">
        <f t="shared" ca="1" si="25"/>
        <v/>
      </c>
    </row>
    <row r="21" spans="1:28" x14ac:dyDescent="0.2">
      <c r="A21" s="14" t="s">
        <v>127</v>
      </c>
      <c r="B21" s="266" t="str">
        <f t="shared" ca="1" si="2"/>
        <v>Home</v>
      </c>
      <c r="C21" s="266" t="str">
        <f t="shared" ca="1" si="3"/>
        <v>Home</v>
      </c>
      <c r="D21" s="266" t="str">
        <f t="shared" ca="1" si="4"/>
        <v>Home</v>
      </c>
      <c r="E21" s="266" t="str">
        <f t="shared" ca="1" si="5"/>
        <v>Home</v>
      </c>
      <c r="F21" s="266" t="str">
        <f t="shared" ca="1" si="6"/>
        <v xml:space="preserve"> </v>
      </c>
      <c r="G21" s="266" t="str">
        <f t="shared" ca="1" si="7"/>
        <v>Home</v>
      </c>
      <c r="H21" s="266" t="str">
        <f t="shared" ca="1" si="8"/>
        <v>Home</v>
      </c>
      <c r="I21" s="266" t="str">
        <f t="shared" ca="1" si="9"/>
        <v>Home</v>
      </c>
      <c r="J21" s="266" t="str">
        <f t="shared" ca="1" si="10"/>
        <v>Home</v>
      </c>
      <c r="K21" s="266" t="str">
        <f t="shared" ca="1" si="11"/>
        <v>Home</v>
      </c>
      <c r="L21" s="266" t="str">
        <f t="shared" ca="1" si="12"/>
        <v>Home</v>
      </c>
      <c r="M21" s="266" t="str">
        <f t="shared" ca="1" si="13"/>
        <v>Home</v>
      </c>
      <c r="P21" s="14" t="s">
        <v>127</v>
      </c>
      <c r="Q21" s="266" t="str">
        <f t="shared" ca="1" si="14"/>
        <v>Home</v>
      </c>
      <c r="R21" s="266" t="str">
        <f t="shared" ca="1" si="15"/>
        <v>Home</v>
      </c>
      <c r="S21" s="266" t="str">
        <f t="shared" ca="1" si="16"/>
        <v>Home</v>
      </c>
      <c r="T21" s="266" t="str">
        <f t="shared" ca="1" si="17"/>
        <v>Home</v>
      </c>
      <c r="U21" s="266" t="str">
        <f t="shared" ca="1" si="18"/>
        <v>Home</v>
      </c>
      <c r="V21" s="266" t="str">
        <f t="shared" ca="1" si="19"/>
        <v/>
      </c>
      <c r="W21" s="266" t="str">
        <f t="shared" ca="1" si="20"/>
        <v/>
      </c>
      <c r="X21" s="266" t="str">
        <f t="shared" ca="1" si="21"/>
        <v/>
      </c>
      <c r="Y21" s="266" t="str">
        <f t="shared" ca="1" si="22"/>
        <v/>
      </c>
      <c r="Z21" s="266" t="str">
        <f t="shared" ca="1" si="23"/>
        <v/>
      </c>
      <c r="AA21" s="266" t="str">
        <f t="shared" ca="1" si="24"/>
        <v/>
      </c>
      <c r="AB21" s="266" t="str">
        <f t="shared" ca="1" si="25"/>
        <v/>
      </c>
    </row>
    <row r="22" spans="1:28" x14ac:dyDescent="0.2">
      <c r="A22" s="14" t="s">
        <v>9</v>
      </c>
      <c r="B22" s="266" t="str">
        <f t="shared" ca="1" si="2"/>
        <v xml:space="preserve"> </v>
      </c>
      <c r="C22" s="266" t="str">
        <f t="shared" ca="1" si="3"/>
        <v xml:space="preserve"> </v>
      </c>
      <c r="D22" s="266" t="str">
        <f t="shared" ca="1" si="4"/>
        <v xml:space="preserve"> </v>
      </c>
      <c r="E22" s="266" t="str">
        <f t="shared" ca="1" si="5"/>
        <v xml:space="preserve"> </v>
      </c>
      <c r="F22" s="266" t="str">
        <f t="shared" ca="1" si="6"/>
        <v>Holiday</v>
      </c>
      <c r="G22" s="266" t="str">
        <f t="shared" ca="1" si="7"/>
        <v xml:space="preserve"> </v>
      </c>
      <c r="H22" s="266" t="str">
        <f t="shared" ca="1" si="8"/>
        <v xml:space="preserve"> </v>
      </c>
      <c r="I22" s="266" t="str">
        <f t="shared" ca="1" si="9"/>
        <v xml:space="preserve"> </v>
      </c>
      <c r="J22" s="266" t="str">
        <f t="shared" ca="1" si="10"/>
        <v xml:space="preserve"> </v>
      </c>
      <c r="K22" s="266" t="str">
        <f t="shared" ca="1" si="11"/>
        <v xml:space="preserve"> </v>
      </c>
      <c r="L22" s="266" t="str">
        <f t="shared" ca="1" si="12"/>
        <v xml:space="preserve"> </v>
      </c>
      <c r="M22" s="266" t="str">
        <f t="shared" ca="1" si="13"/>
        <v xml:space="preserve"> </v>
      </c>
      <c r="P22" s="14" t="s">
        <v>9</v>
      </c>
      <c r="Q22" s="266" t="str">
        <f t="shared" ca="1" si="14"/>
        <v xml:space="preserve"> </v>
      </c>
      <c r="R22" s="266" t="str">
        <f t="shared" ca="1" si="15"/>
        <v xml:space="preserve"> </v>
      </c>
      <c r="S22" s="266" t="str">
        <f t="shared" ca="1" si="16"/>
        <v xml:space="preserve"> </v>
      </c>
      <c r="T22" s="266" t="str">
        <f t="shared" ca="1" si="17"/>
        <v xml:space="preserve"> </v>
      </c>
      <c r="U22" s="266" t="str">
        <f t="shared" ca="1" si="18"/>
        <v xml:space="preserve"> </v>
      </c>
      <c r="V22" s="266" t="str">
        <f t="shared" ca="1" si="19"/>
        <v/>
      </c>
      <c r="W22" s="266" t="str">
        <f t="shared" ca="1" si="20"/>
        <v/>
      </c>
      <c r="X22" s="266" t="str">
        <f t="shared" ca="1" si="21"/>
        <v/>
      </c>
      <c r="Y22" s="266" t="str">
        <f t="shared" ca="1" si="22"/>
        <v/>
      </c>
      <c r="Z22" s="266" t="str">
        <f t="shared" ca="1" si="23"/>
        <v/>
      </c>
      <c r="AA22" s="266" t="str">
        <f t="shared" ca="1" si="24"/>
        <v/>
      </c>
      <c r="AB22" s="266" t="str">
        <f t="shared" ca="1" si="25"/>
        <v/>
      </c>
    </row>
    <row r="23" spans="1:28" x14ac:dyDescent="0.2">
      <c r="A23" s="14" t="s">
        <v>13</v>
      </c>
      <c r="B23" s="266" t="str">
        <f t="shared" ca="1" si="2"/>
        <v xml:space="preserve"> </v>
      </c>
      <c r="C23" s="266" t="str">
        <f t="shared" ca="1" si="3"/>
        <v xml:space="preserve"> </v>
      </c>
      <c r="D23" s="266" t="str">
        <f t="shared" ca="1" si="4"/>
        <v xml:space="preserve"> </v>
      </c>
      <c r="E23" s="266" t="str">
        <f t="shared" ca="1" si="5"/>
        <v xml:space="preserve"> </v>
      </c>
      <c r="F23" s="266" t="str">
        <f t="shared" ca="1" si="6"/>
        <v xml:space="preserve"> </v>
      </c>
      <c r="G23" s="266" t="str">
        <f t="shared" ca="1" si="7"/>
        <v xml:space="preserve"> </v>
      </c>
      <c r="H23" s="266" t="str">
        <f t="shared" ca="1" si="8"/>
        <v xml:space="preserve"> </v>
      </c>
      <c r="I23" s="266" t="str">
        <f t="shared" ca="1" si="9"/>
        <v xml:space="preserve"> </v>
      </c>
      <c r="J23" s="266" t="str">
        <f t="shared" ca="1" si="10"/>
        <v xml:space="preserve"> </v>
      </c>
      <c r="K23" s="266" t="str">
        <f t="shared" ca="1" si="11"/>
        <v xml:space="preserve"> </v>
      </c>
      <c r="L23" s="266" t="str">
        <f t="shared" ca="1" si="12"/>
        <v xml:space="preserve"> </v>
      </c>
      <c r="M23" s="266" t="str">
        <f t="shared" ca="1" si="13"/>
        <v xml:space="preserve"> </v>
      </c>
      <c r="P23" s="14" t="s">
        <v>13</v>
      </c>
      <c r="Q23" s="266" t="str">
        <f t="shared" ca="1" si="14"/>
        <v xml:space="preserve"> </v>
      </c>
      <c r="R23" s="266" t="str">
        <f t="shared" ca="1" si="15"/>
        <v xml:space="preserve"> </v>
      </c>
      <c r="S23" s="266" t="str">
        <f t="shared" ca="1" si="16"/>
        <v xml:space="preserve"> </v>
      </c>
      <c r="T23" s="266" t="str">
        <f t="shared" ca="1" si="17"/>
        <v xml:space="preserve"> </v>
      </c>
      <c r="U23" s="266" t="str">
        <f t="shared" ca="1" si="18"/>
        <v xml:space="preserve"> </v>
      </c>
      <c r="V23" s="266" t="str">
        <f t="shared" ca="1" si="19"/>
        <v/>
      </c>
      <c r="W23" s="266" t="str">
        <f t="shared" ca="1" si="20"/>
        <v/>
      </c>
      <c r="X23" s="266" t="str">
        <f t="shared" ca="1" si="21"/>
        <v/>
      </c>
      <c r="Y23" s="266" t="str">
        <f t="shared" ca="1" si="22"/>
        <v/>
      </c>
      <c r="Z23" s="266" t="str">
        <f t="shared" ca="1" si="23"/>
        <v/>
      </c>
      <c r="AA23" s="266" t="str">
        <f t="shared" ca="1" si="24"/>
        <v/>
      </c>
      <c r="AB23" s="266" t="str">
        <f t="shared" ca="1" si="25"/>
        <v/>
      </c>
    </row>
    <row r="24" spans="1:28" x14ac:dyDescent="0.2">
      <c r="B24" s="266" t="str">
        <f ca="1">CONCATENATE(B15,B16,B17,B18,B19,B20,B21,B22,B23)</f>
        <v xml:space="preserve">      Home  </v>
      </c>
      <c r="C24" s="266" t="str">
        <f t="shared" ref="C24:M24" ca="1" si="26">CONCATENATE(C15,C16,C17,C18,C19,C20,C21,C22,C23)</f>
        <v xml:space="preserve">      Home  </v>
      </c>
      <c r="D24" s="266" t="str">
        <f t="shared" ca="1" si="26"/>
        <v xml:space="preserve">      Home  </v>
      </c>
      <c r="E24" s="266" t="str">
        <f t="shared" ca="1" si="26"/>
        <v xml:space="preserve">      Home  </v>
      </c>
      <c r="F24" s="266" t="str">
        <f t="shared" ca="1" si="26"/>
        <v xml:space="preserve">       Holiday </v>
      </c>
      <c r="G24" s="266" t="str">
        <f t="shared" ca="1" si="26"/>
        <v xml:space="preserve">      Home  </v>
      </c>
      <c r="H24" s="266" t="str">
        <f t="shared" ca="1" si="26"/>
        <v xml:space="preserve">      Home  </v>
      </c>
      <c r="I24" s="266" t="str">
        <f t="shared" ca="1" si="26"/>
        <v xml:space="preserve">      Home  </v>
      </c>
      <c r="J24" s="266" t="str">
        <f t="shared" ca="1" si="26"/>
        <v xml:space="preserve">      Home  </v>
      </c>
      <c r="K24" s="266" t="str">
        <f t="shared" ca="1" si="26"/>
        <v xml:space="preserve">      Home  </v>
      </c>
      <c r="L24" s="266" t="str">
        <f t="shared" ca="1" si="26"/>
        <v xml:space="preserve">      Home  </v>
      </c>
      <c r="M24" s="266" t="str">
        <f t="shared" ca="1" si="26"/>
        <v xml:space="preserve">      Home  </v>
      </c>
      <c r="Q24" s="266" t="str">
        <f ca="1">IF(Q14&gt;0,CONCATENATE(Q15,Q16,Q17,Q18,Q19,Q20,Q21,Q22,Q23),"")</f>
        <v xml:space="preserve">      Home  </v>
      </c>
      <c r="R24" s="266" t="str">
        <f t="shared" ref="R24:AB24" ca="1" si="27">IF(R14&gt;0,CONCATENATE(R15,R16,R17,R18,R19,R20,R21,R22,R23),"")</f>
        <v xml:space="preserve">      Home  </v>
      </c>
      <c r="S24" s="266" t="str">
        <f t="shared" ca="1" si="27"/>
        <v xml:space="preserve">      Home  </v>
      </c>
      <c r="T24" s="266" t="str">
        <f t="shared" ca="1" si="27"/>
        <v xml:space="preserve">      Home  </v>
      </c>
      <c r="U24" s="266" t="str">
        <f t="shared" ca="1" si="27"/>
        <v xml:space="preserve">      Home  </v>
      </c>
      <c r="V24" s="266" t="str">
        <f t="shared" ca="1" si="27"/>
        <v/>
      </c>
      <c r="W24" s="266" t="str">
        <f t="shared" ca="1" si="27"/>
        <v/>
      </c>
      <c r="X24" s="266" t="str">
        <f t="shared" ca="1" si="27"/>
        <v/>
      </c>
      <c r="Y24" s="266" t="str">
        <f t="shared" ca="1" si="27"/>
        <v/>
      </c>
      <c r="Z24" s="266" t="str">
        <f t="shared" ca="1" si="27"/>
        <v/>
      </c>
      <c r="AA24" s="266" t="str">
        <f t="shared" ca="1" si="27"/>
        <v/>
      </c>
      <c r="AB24" s="266" t="str">
        <f t="shared" ca="1" si="27"/>
        <v/>
      </c>
    </row>
    <row r="25" spans="1:28" x14ac:dyDescent="0.2">
      <c r="A25" s="259"/>
    </row>
    <row r="26" spans="1:28" x14ac:dyDescent="0.2">
      <c r="A26" s="258"/>
    </row>
    <row r="27" spans="1:28" x14ac:dyDescent="0.2">
      <c r="A27" s="14"/>
    </row>
    <row r="28" spans="1:28" x14ac:dyDescent="0.2">
      <c r="A28" s="14"/>
    </row>
    <row r="29" spans="1:28" x14ac:dyDescent="0.2">
      <c r="A29" s="14"/>
    </row>
    <row r="30" spans="1:28" x14ac:dyDescent="0.2">
      <c r="A30" s="14"/>
    </row>
    <row r="31" spans="1:28" x14ac:dyDescent="0.2">
      <c r="A31" s="14"/>
    </row>
    <row r="32" spans="1:28" x14ac:dyDescent="0.2">
      <c r="A32" s="14"/>
    </row>
    <row r="33" spans="1:1" x14ac:dyDescent="0.2">
      <c r="A33" s="14"/>
    </row>
  </sheetData>
  <mergeCells count="2">
    <mergeCell ref="A1:M1"/>
    <mergeCell ref="P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defaultGridColor="0" colorId="9" workbookViewId="0">
      <selection activeCell="R18" sqref="R18"/>
    </sheetView>
  </sheetViews>
  <sheetFormatPr defaultRowHeight="11.25" x14ac:dyDescent="0.2"/>
  <cols>
    <col min="1" max="1" width="5.7109375" style="32" customWidth="1"/>
    <col min="2" max="2" width="12.140625" style="238" customWidth="1"/>
    <col min="3" max="3" width="7.140625" style="266" bestFit="1" customWidth="1"/>
    <col min="4" max="14" width="4.7109375" style="266" customWidth="1"/>
    <col min="15" max="15" width="4.7109375" style="265" customWidth="1"/>
    <col min="16" max="16" width="9.140625" style="33"/>
    <col min="17" max="17" width="14.28515625" style="33" bestFit="1" customWidth="1"/>
    <col min="18" max="29" width="4.7109375" style="33" customWidth="1"/>
    <col min="30" max="16384" width="9.140625" style="33"/>
  </cols>
  <sheetData>
    <row r="1" spans="1:29" x14ac:dyDescent="0.2">
      <c r="B1" s="421">
        <f>Q1-1</f>
        <v>2009</v>
      </c>
      <c r="C1" s="422"/>
      <c r="D1" s="422"/>
      <c r="E1" s="422"/>
      <c r="F1" s="422"/>
      <c r="G1" s="422"/>
      <c r="H1" s="422"/>
      <c r="I1" s="422"/>
      <c r="J1" s="422"/>
      <c r="K1" s="422"/>
      <c r="L1" s="422"/>
      <c r="M1" s="422"/>
      <c r="N1" s="423"/>
      <c r="O1" s="267"/>
      <c r="Q1" s="421">
        <v>2010</v>
      </c>
      <c r="R1" s="422"/>
      <c r="S1" s="422"/>
      <c r="T1" s="422"/>
      <c r="U1" s="422"/>
      <c r="V1" s="422"/>
      <c r="W1" s="422"/>
      <c r="X1" s="422"/>
      <c r="Y1" s="422"/>
      <c r="Z1" s="422"/>
      <c r="AA1" s="422"/>
      <c r="AB1" s="422"/>
      <c r="AC1" s="423"/>
    </row>
    <row r="2" spans="1:29" s="238" customFormat="1" x14ac:dyDescent="0.2">
      <c r="A2" s="183"/>
      <c r="B2" s="248" t="str">
        <f>'1. Monthly Analysis'!E23</f>
        <v>Daily</v>
      </c>
      <c r="C2" s="271" t="s">
        <v>59</v>
      </c>
      <c r="D2" s="272" t="s">
        <v>60</v>
      </c>
      <c r="E2" s="272" t="s">
        <v>61</v>
      </c>
      <c r="F2" s="272" t="s">
        <v>62</v>
      </c>
      <c r="G2" s="272" t="s">
        <v>63</v>
      </c>
      <c r="H2" s="272" t="s">
        <v>64</v>
      </c>
      <c r="I2" s="272" t="s">
        <v>65</v>
      </c>
      <c r="J2" s="272" t="s">
        <v>66</v>
      </c>
      <c r="K2" s="272" t="s">
        <v>67</v>
      </c>
      <c r="L2" s="272" t="s">
        <v>68</v>
      </c>
      <c r="M2" s="272" t="s">
        <v>69</v>
      </c>
      <c r="N2" s="273" t="s">
        <v>70</v>
      </c>
      <c r="O2" s="268"/>
      <c r="Q2" s="248" t="str">
        <f>B2</f>
        <v>Daily</v>
      </c>
      <c r="R2" s="246" t="s">
        <v>59</v>
      </c>
      <c r="S2" s="247" t="s">
        <v>60</v>
      </c>
      <c r="T2" s="247" t="s">
        <v>61</v>
      </c>
      <c r="U2" s="247" t="s">
        <v>62</v>
      </c>
      <c r="V2" s="247" t="s">
        <v>63</v>
      </c>
      <c r="W2" s="247" t="s">
        <v>64</v>
      </c>
      <c r="X2" s="247" t="s">
        <v>65</v>
      </c>
      <c r="Y2" s="247" t="s">
        <v>66</v>
      </c>
      <c r="Z2" s="247" t="s">
        <v>67</v>
      </c>
      <c r="AA2" s="247" t="s">
        <v>68</v>
      </c>
      <c r="AB2" s="247" t="s">
        <v>69</v>
      </c>
      <c r="AC2" s="247" t="s">
        <v>70</v>
      </c>
    </row>
    <row r="3" spans="1:29" x14ac:dyDescent="0.2">
      <c r="A3" s="274" t="str">
        <f ca="1">INDEX('ExpensesCAT List'!$A$1:$R$9,2,MATCH($B$2,'ExpensesCAT List'!$A$1:$R$1,0),1)</f>
        <v>Food</v>
      </c>
      <c r="B3" s="276" t="str">
        <f ca="1">IF(A3=0,"",A3)</f>
        <v>Food</v>
      </c>
      <c r="C3" s="277">
        <f t="array" aca="1" ref="C3" ca="1">SUM(IF((YearlyData_Column_Year=$B$1)*(YearlyData_Column_Month=1)*(YearlyData_Column_ExpensesCat=$B$2)*(YearlyData_Column_Expenses=$B3),YearlyData_Column_Amount,0))</f>
        <v>321</v>
      </c>
      <c r="D3" s="277">
        <f t="array" aca="1" ref="D3" ca="1">SUM(IF((YearlyData_Column_Year=$B$1)*(YearlyData_Column_Month=2)*(YearlyData_Column_ExpensesCat=$B$2)*(YearlyData_Column_Expenses=$B3),YearlyData_Column_Amount,0))</f>
        <v>223</v>
      </c>
      <c r="E3" s="277">
        <f t="array" aca="1" ref="E3" ca="1">SUM(IF((YearlyData_Column_Year=$B$1)*(YearlyData_Column_Month=3)*(YearlyData_Column_ExpensesCat=$B$2)*(YearlyData_Column_Expenses=$B3),YearlyData_Column_Amount,0))</f>
        <v>265</v>
      </c>
      <c r="F3" s="277">
        <f t="array" aca="1" ref="F3" ca="1">SUM(IF((YearlyData_Column_Year=$B$1)*(YearlyData_Column_Month=4)*(YearlyData_Column_ExpensesCat=$B$2)*(YearlyData_Column_Expenses=$B3),YearlyData_Column_Amount,0))</f>
        <v>165</v>
      </c>
      <c r="G3" s="277">
        <f t="array" aca="1" ref="G3" ca="1">SUM(IF((YearlyData_Column_Year=$B$1)*(YearlyData_Column_Month=5)*(YearlyData_Column_ExpensesCat=$B$2)*(YearlyData_Column_Expenses=$B3),YearlyData_Column_Amount,0))</f>
        <v>252</v>
      </c>
      <c r="H3" s="277">
        <f t="array" aca="1" ref="H3" ca="1">SUM(IF((YearlyData_Column_Year=$B$1)*(YearlyData_Column_Month=6)*(YearlyData_Column_ExpensesCat=$B$2)*(YearlyData_Column_Expenses=$B3),YearlyData_Column_Amount,0))</f>
        <v>268</v>
      </c>
      <c r="I3" s="277">
        <f t="array" aca="1" ref="I3" ca="1">SUM(IF((YearlyData_Column_Year=$B$1)*(YearlyData_Column_Month=7)*(YearlyData_Column_ExpensesCat=$B$2)*(YearlyData_Column_Expenses=$B3),YearlyData_Column_Amount,0))</f>
        <v>262</v>
      </c>
      <c r="J3" s="277">
        <f t="array" aca="1" ref="J3" ca="1">SUM(IF((YearlyData_Column_Year=$B$1)*(YearlyData_Column_Month=8)*(YearlyData_Column_ExpensesCat=$B$2)*(YearlyData_Column_Expenses=$B3),YearlyData_Column_Amount,0))</f>
        <v>247</v>
      </c>
      <c r="K3" s="277">
        <f t="array" aca="1" ref="K3" ca="1">SUM(IF((YearlyData_Column_Year=$B$1)*(YearlyData_Column_Month=9)*(YearlyData_Column_ExpensesCat=$B$2)*(YearlyData_Column_Expenses=$B3),YearlyData_Column_Amount,0))</f>
        <v>265</v>
      </c>
      <c r="L3" s="277">
        <f t="array" aca="1" ref="L3" ca="1">SUM(IF((YearlyData_Column_Year=$B$1)*(YearlyData_Column_Month=10)*(YearlyData_Column_ExpensesCat=$B$2)*(YearlyData_Column_Expenses=$B3),YearlyData_Column_Amount,0))</f>
        <v>252</v>
      </c>
      <c r="M3" s="277">
        <f t="array" aca="1" ref="M3" ca="1">SUM(IF((YearlyData_Column_Year=$B$1)*(YearlyData_Column_Month=11)*(YearlyData_Column_ExpensesCat=$B$2)*(YearlyData_Column_Expenses=$B3),YearlyData_Column_Amount,0))</f>
        <v>230</v>
      </c>
      <c r="N3" s="278">
        <f t="array" aca="1" ref="N3" ca="1">SUM(IF((YearlyData_Column_Year=$B$1)*(YearlyData_Column_Month=12)*(YearlyData_Column_ExpensesCat=$B$2)*(YearlyData_Column_Expenses=$B3),YearlyData_Column_Amount,0))</f>
        <v>284</v>
      </c>
      <c r="O3" s="263"/>
      <c r="Q3" s="300" t="str">
        <f ca="1">$B3</f>
        <v>Food</v>
      </c>
      <c r="R3" s="301">
        <f t="array" aca="1" ref="R3" ca="1">SUM(IF((YearlyData_Column_Year=$Q$1)*(YearlyData_Column_Month=1)*(YearlyData_Column_ExpensesCat=$Q$2)*(YearlyData_Column_Expenses=$Q3),YearlyData_Column_Amount,0))</f>
        <v>298</v>
      </c>
      <c r="S3" s="301">
        <f t="array" aca="1" ref="S3" ca="1">SUM(IF((YearlyData_Column_Year=$Q$1)*(YearlyData_Column_Month=2)*(YearlyData_Column_ExpensesCat=$Q$2)*(YearlyData_Column_Expenses=$Q3),YearlyData_Column_Amount,0))</f>
        <v>213</v>
      </c>
      <c r="T3" s="301">
        <f t="array" aca="1" ref="T3" ca="1">SUM(IF((YearlyData_Column_Year=$Q$1)*(YearlyData_Column_Month=3)*(YearlyData_Column_ExpensesCat=$Q$2)*(YearlyData_Column_Expenses=$Q3),YearlyData_Column_Amount,0))</f>
        <v>270</v>
      </c>
      <c r="U3" s="301">
        <f t="array" aca="1" ref="U3" ca="1">SUM(IF((YearlyData_Column_Year=$Q$1)*(YearlyData_Column_Month=4)*(YearlyData_Column_ExpensesCat=$Q$2)*(YearlyData_Column_Expenses=$Q3),YearlyData_Column_Amount,0))</f>
        <v>249</v>
      </c>
      <c r="V3" s="301">
        <f t="array" aca="1" ref="V3" ca="1">SUM(IF((YearlyData_Column_Year=$Q$1)*(YearlyData_Column_Month=5)*(YearlyData_Column_ExpensesCat=$Q$2)*(YearlyData_Column_Expenses=$Q3),YearlyData_Column_Amount,0))</f>
        <v>278</v>
      </c>
      <c r="W3" s="301">
        <f t="array" aca="1" ref="W3" ca="1">SUM(IF((YearlyData_Column_Year=$Q$1)*(YearlyData_Column_Month=6)*(YearlyData_Column_ExpensesCat=$Q$2)*(YearlyData_Column_Expenses=$Q3),YearlyData_Column_Amount,0))</f>
        <v>0</v>
      </c>
      <c r="X3" s="301">
        <f t="array" aca="1" ref="X3" ca="1">SUM(IF((YearlyData_Column_Year=$Q$1)*(YearlyData_Column_Month=7)*(YearlyData_Column_ExpensesCat=$Q$2)*(YearlyData_Column_Expenses=$Q3),YearlyData_Column_Amount,0))</f>
        <v>0</v>
      </c>
      <c r="Y3" s="301">
        <f t="array" aca="1" ref="Y3" ca="1">SUM(IF((YearlyData_Column_Year=$Q$1)*(YearlyData_Column_Month=8)*(YearlyData_Column_ExpensesCat=$Q$2)*(YearlyData_Column_Expenses=$Q3),YearlyData_Column_Amount,0))</f>
        <v>0</v>
      </c>
      <c r="Z3" s="301">
        <f t="array" aca="1" ref="Z3" ca="1">SUM(IF((YearlyData_Column_Year=$Q$1)*(YearlyData_Column_Month=9)*(YearlyData_Column_ExpensesCat=$Q$2)*(YearlyData_Column_Expenses=$Q3),YearlyData_Column_Amount,0))</f>
        <v>0</v>
      </c>
      <c r="AA3" s="301">
        <f t="array" aca="1" ref="AA3" ca="1">SUM(IF((YearlyData_Column_Year=$Q$1)*(YearlyData_Column_Month=10)*(YearlyData_Column_ExpensesCat=$Q$2)*(YearlyData_Column_Expenses=$Q3),YearlyData_Column_Amount,0))</f>
        <v>0</v>
      </c>
      <c r="AB3" s="301">
        <f t="array" aca="1" ref="AB3" ca="1">SUM(IF((YearlyData_Column_Year=$Q$1)*(YearlyData_Column_Month=11)*(YearlyData_Column_ExpensesCat=$Q$2)*(YearlyData_Column_Expenses=$Q3),YearlyData_Column_Amount,0))</f>
        <v>0</v>
      </c>
      <c r="AC3" s="302">
        <f t="array" aca="1" ref="AC3" ca="1">SUM(IF((YearlyData_Column_Year=$Q$1)*(YearlyData_Column_Month=12)*(YearlyData_Column_ExpensesCat=$Q$2)*(YearlyData_Column_Expenses=$Q3),YearlyData_Column_Amount,0))</f>
        <v>0</v>
      </c>
    </row>
    <row r="4" spans="1:29" x14ac:dyDescent="0.2">
      <c r="A4" s="185" t="str">
        <f ca="1">INDEX('ExpensesCAT List'!$A$1:$R$9,3,MATCH($B$2,'ExpensesCAT List'!$A$1:$R$1,0),1)</f>
        <v>Transportation</v>
      </c>
      <c r="B4" s="279" t="str">
        <f t="shared" ref="B4:B10" ca="1" si="0">IF(A4=0,"",A4)</f>
        <v>Transportation</v>
      </c>
      <c r="C4" s="263">
        <f t="array" aca="1" ref="C4" ca="1">SUM(IF((YearlyData_Column_Year=$B$1)*(YearlyData_Column_Month=1)*(YearlyData_Column_ExpensesCat=$B$2)*(YearlyData_Column_Expenses=$B4),YearlyData_Column_Amount,0))</f>
        <v>88</v>
      </c>
      <c r="D4" s="263">
        <f t="array" aca="1" ref="D4" ca="1">SUM(IF((YearlyData_Column_Year=$B$1)*(YearlyData_Column_Month=2)*(YearlyData_Column_ExpensesCat=$B$2)*(YearlyData_Column_Expenses=$B4),YearlyData_Column_Amount,0))</f>
        <v>88</v>
      </c>
      <c r="E4" s="263">
        <f t="array" aca="1" ref="E4" ca="1">SUM(IF((YearlyData_Column_Year=$B$1)*(YearlyData_Column_Month=3)*(YearlyData_Column_ExpensesCat=$B$2)*(YearlyData_Column_Expenses=$B4),YearlyData_Column_Amount,0))</f>
        <v>136</v>
      </c>
      <c r="F4" s="263">
        <f t="array" aca="1" ref="F4" ca="1">SUM(IF((YearlyData_Column_Year=$B$1)*(YearlyData_Column_Month=4)*(YearlyData_Column_ExpensesCat=$B$2)*(YearlyData_Column_Expenses=$B4),YearlyData_Column_Amount,0))</f>
        <v>25</v>
      </c>
      <c r="G4" s="263">
        <f t="array" aca="1" ref="G4" ca="1">SUM(IF((YearlyData_Column_Year=$B$1)*(YearlyData_Column_Month=5)*(YearlyData_Column_ExpensesCat=$B$2)*(YearlyData_Column_Expenses=$B4),YearlyData_Column_Amount,0))</f>
        <v>176</v>
      </c>
      <c r="H4" s="263">
        <f t="array" aca="1" ref="H4" ca="1">SUM(IF((YearlyData_Column_Year=$B$1)*(YearlyData_Column_Month=6)*(YearlyData_Column_ExpensesCat=$B$2)*(YearlyData_Column_Expenses=$B4),YearlyData_Column_Amount,0))</f>
        <v>88</v>
      </c>
      <c r="I4" s="263">
        <f t="array" aca="1" ref="I4" ca="1">SUM(IF((YearlyData_Column_Year=$B$1)*(YearlyData_Column_Month=7)*(YearlyData_Column_ExpensesCat=$B$2)*(YearlyData_Column_Expenses=$B4),YearlyData_Column_Amount,0))</f>
        <v>88</v>
      </c>
      <c r="J4" s="263">
        <f t="array" aca="1" ref="J4" ca="1">SUM(IF((YearlyData_Column_Year=$B$1)*(YearlyData_Column_Month=8)*(YearlyData_Column_ExpensesCat=$B$2)*(YearlyData_Column_Expenses=$B4),YearlyData_Column_Amount,0))</f>
        <v>176</v>
      </c>
      <c r="K4" s="263">
        <f t="array" aca="1" ref="K4" ca="1">SUM(IF((YearlyData_Column_Year=$B$1)*(YearlyData_Column_Month=9)*(YearlyData_Column_ExpensesCat=$B$2)*(YearlyData_Column_Expenses=$B4),YearlyData_Column_Amount,0))</f>
        <v>0</v>
      </c>
      <c r="L4" s="263">
        <f t="array" aca="1" ref="L4" ca="1">SUM(IF((YearlyData_Column_Year=$B$1)*(YearlyData_Column_Month=10)*(YearlyData_Column_ExpensesCat=$B$2)*(YearlyData_Column_Expenses=$B4),YearlyData_Column_Amount,0))</f>
        <v>88</v>
      </c>
      <c r="M4" s="263">
        <f t="array" aca="1" ref="M4" ca="1">SUM(IF((YearlyData_Column_Year=$B$1)*(YearlyData_Column_Month=11)*(YearlyData_Column_ExpensesCat=$B$2)*(YearlyData_Column_Expenses=$B4),YearlyData_Column_Amount,0))</f>
        <v>176</v>
      </c>
      <c r="N4" s="280">
        <f t="array" aca="1" ref="N4" ca="1">SUM(IF((YearlyData_Column_Year=$B$1)*(YearlyData_Column_Month=12)*(YearlyData_Column_ExpensesCat=$B$2)*(YearlyData_Column_Expenses=$B4),YearlyData_Column_Amount,0))</f>
        <v>88</v>
      </c>
      <c r="O4" s="263"/>
      <c r="Q4" s="303" t="str">
        <f t="shared" ref="Q4:Q10" ca="1" si="1">$B4</f>
        <v>Transportation</v>
      </c>
      <c r="R4" s="240">
        <f t="array" aca="1" ref="R4" ca="1">SUM(IF((YearlyData_Column_Year=$Q$1)*(YearlyData_Column_Month=1)*(YearlyData_Column_ExpensesCat=$Q$2)*(YearlyData_Column_Expenses=$Q4),YearlyData_Column_Amount,0))</f>
        <v>88</v>
      </c>
      <c r="S4" s="240">
        <f t="array" aca="1" ref="S4" ca="1">SUM(IF((YearlyData_Column_Year=$Q$1)*(YearlyData_Column_Month=2)*(YearlyData_Column_ExpensesCat=$Q$2)*(YearlyData_Column_Expenses=$Q4),YearlyData_Column_Amount,0))</f>
        <v>88</v>
      </c>
      <c r="T4" s="240">
        <f t="array" aca="1" ref="T4" ca="1">SUM(IF((YearlyData_Column_Year=$Q$1)*(YearlyData_Column_Month=3)*(YearlyData_Column_ExpensesCat=$Q$2)*(YearlyData_Column_Expenses=$Q4),YearlyData_Column_Amount,0))</f>
        <v>88</v>
      </c>
      <c r="U4" s="240">
        <f t="array" aca="1" ref="U4" ca="1">SUM(IF((YearlyData_Column_Year=$Q$1)*(YearlyData_Column_Month=4)*(YearlyData_Column_ExpensesCat=$Q$2)*(YearlyData_Column_Expenses=$Q4),YearlyData_Column_Amount,0))</f>
        <v>88</v>
      </c>
      <c r="V4" s="240">
        <f t="array" aca="1" ref="V4" ca="1">SUM(IF((YearlyData_Column_Year=$Q$1)*(YearlyData_Column_Month=5)*(YearlyData_Column_ExpensesCat=$Q$2)*(YearlyData_Column_Expenses=$Q4),YearlyData_Column_Amount,0))</f>
        <v>88</v>
      </c>
      <c r="W4" s="240">
        <f t="array" aca="1" ref="W4" ca="1">SUM(IF((YearlyData_Column_Year=$Q$1)*(YearlyData_Column_Month=6)*(YearlyData_Column_ExpensesCat=$Q$2)*(YearlyData_Column_Expenses=$Q4),YearlyData_Column_Amount,0))</f>
        <v>0</v>
      </c>
      <c r="X4" s="240">
        <f t="array" aca="1" ref="X4" ca="1">SUM(IF((YearlyData_Column_Year=$Q$1)*(YearlyData_Column_Month=7)*(YearlyData_Column_ExpensesCat=$Q$2)*(YearlyData_Column_Expenses=$Q4),YearlyData_Column_Amount,0))</f>
        <v>0</v>
      </c>
      <c r="Y4" s="240">
        <f t="array" aca="1" ref="Y4" ca="1">SUM(IF((YearlyData_Column_Year=$Q$1)*(YearlyData_Column_Month=8)*(YearlyData_Column_ExpensesCat=$Q$2)*(YearlyData_Column_Expenses=$Q4),YearlyData_Column_Amount,0))</f>
        <v>0</v>
      </c>
      <c r="Z4" s="240">
        <f t="array" aca="1" ref="Z4" ca="1">SUM(IF((YearlyData_Column_Year=$Q$1)*(YearlyData_Column_Month=9)*(YearlyData_Column_ExpensesCat=$Q$2)*(YearlyData_Column_Expenses=$Q4),YearlyData_Column_Amount,0))</f>
        <v>0</v>
      </c>
      <c r="AA4" s="240">
        <f t="array" aca="1" ref="AA4" ca="1">SUM(IF((YearlyData_Column_Year=$Q$1)*(YearlyData_Column_Month=10)*(YearlyData_Column_ExpensesCat=$Q$2)*(YearlyData_Column_Expenses=$Q4),YearlyData_Column_Amount,0))</f>
        <v>0</v>
      </c>
      <c r="AB4" s="240">
        <f t="array" aca="1" ref="AB4" ca="1">SUM(IF((YearlyData_Column_Year=$Q$1)*(YearlyData_Column_Month=11)*(YearlyData_Column_ExpensesCat=$Q$2)*(YearlyData_Column_Expenses=$Q4),YearlyData_Column_Amount,0))</f>
        <v>0</v>
      </c>
      <c r="AC4" s="304">
        <f t="array" aca="1" ref="AC4" ca="1">SUM(IF((YearlyData_Column_Year=$Q$1)*(YearlyData_Column_Month=12)*(YearlyData_Column_ExpensesCat=$Q$2)*(YearlyData_Column_Expenses=$Q4),YearlyData_Column_Amount,0))</f>
        <v>0</v>
      </c>
    </row>
    <row r="5" spans="1:29" x14ac:dyDescent="0.2">
      <c r="A5" s="185" t="str">
        <f ca="1">INDEX('ExpensesCAT List'!$A$1:$R$9,4,MATCH($B$2,'ExpensesCAT List'!$A$1:$R$1,0),1)</f>
        <v>Other</v>
      </c>
      <c r="B5" s="279" t="str">
        <f t="shared" ca="1" si="0"/>
        <v>Other</v>
      </c>
      <c r="C5" s="263">
        <f t="array" aca="1" ref="C5" ca="1">SUM(IF((YearlyData_Column_Year=$B$1)*(YearlyData_Column_Month=1)*(YearlyData_Column_ExpensesCat=$B$2)*(YearlyData_Column_Expenses=$B5),YearlyData_Column_Amount,0))</f>
        <v>0</v>
      </c>
      <c r="D5" s="263">
        <f t="array" aca="1" ref="D5" ca="1">SUM(IF((YearlyData_Column_Year=$B$1)*(YearlyData_Column_Month=2)*(YearlyData_Column_ExpensesCat=$B$2)*(YearlyData_Column_Expenses=$B5),YearlyData_Column_Amount,0))</f>
        <v>0</v>
      </c>
      <c r="E5" s="263">
        <f t="array" aca="1" ref="E5" ca="1">SUM(IF((YearlyData_Column_Year=$B$1)*(YearlyData_Column_Month=3)*(YearlyData_Column_ExpensesCat=$B$2)*(YearlyData_Column_Expenses=$B5),YearlyData_Column_Amount,0))</f>
        <v>0</v>
      </c>
      <c r="F5" s="263">
        <f t="array" aca="1" ref="F5" ca="1">SUM(IF((YearlyData_Column_Year=$B$1)*(YearlyData_Column_Month=4)*(YearlyData_Column_ExpensesCat=$B$2)*(YearlyData_Column_Expenses=$B5),YearlyData_Column_Amount,0))</f>
        <v>0</v>
      </c>
      <c r="G5" s="263">
        <f t="array" aca="1" ref="G5" ca="1">SUM(IF((YearlyData_Column_Year=$B$1)*(YearlyData_Column_Month=5)*(YearlyData_Column_ExpensesCat=$B$2)*(YearlyData_Column_Expenses=$B5),YearlyData_Column_Amount,0))</f>
        <v>0</v>
      </c>
      <c r="H5" s="263">
        <f t="array" aca="1" ref="H5" ca="1">SUM(IF((YearlyData_Column_Year=$B$1)*(YearlyData_Column_Month=6)*(YearlyData_Column_ExpensesCat=$B$2)*(YearlyData_Column_Expenses=$B5),YearlyData_Column_Amount,0))</f>
        <v>0</v>
      </c>
      <c r="I5" s="263">
        <f t="array" aca="1" ref="I5" ca="1">SUM(IF((YearlyData_Column_Year=$B$1)*(YearlyData_Column_Month=7)*(YearlyData_Column_ExpensesCat=$B$2)*(YearlyData_Column_Expenses=$B5),YearlyData_Column_Amount,0))</f>
        <v>0</v>
      </c>
      <c r="J5" s="263">
        <f t="array" aca="1" ref="J5" ca="1">SUM(IF((YearlyData_Column_Year=$B$1)*(YearlyData_Column_Month=8)*(YearlyData_Column_ExpensesCat=$B$2)*(YearlyData_Column_Expenses=$B5),YearlyData_Column_Amount,0))</f>
        <v>0</v>
      </c>
      <c r="K5" s="263">
        <f t="array" aca="1" ref="K5" ca="1">SUM(IF((YearlyData_Column_Year=$B$1)*(YearlyData_Column_Month=9)*(YearlyData_Column_ExpensesCat=$B$2)*(YearlyData_Column_Expenses=$B5),YearlyData_Column_Amount,0))</f>
        <v>0</v>
      </c>
      <c r="L5" s="263">
        <f t="array" aca="1" ref="L5" ca="1">SUM(IF((YearlyData_Column_Year=$B$1)*(YearlyData_Column_Month=10)*(YearlyData_Column_ExpensesCat=$B$2)*(YearlyData_Column_Expenses=$B5),YearlyData_Column_Amount,0))</f>
        <v>0</v>
      </c>
      <c r="M5" s="263">
        <f t="array" aca="1" ref="M5" ca="1">SUM(IF((YearlyData_Column_Year=$B$1)*(YearlyData_Column_Month=11)*(YearlyData_Column_ExpensesCat=$B$2)*(YearlyData_Column_Expenses=$B5),YearlyData_Column_Amount,0))</f>
        <v>0</v>
      </c>
      <c r="N5" s="280">
        <f t="array" aca="1" ref="N5" ca="1">SUM(IF((YearlyData_Column_Year=$B$1)*(YearlyData_Column_Month=12)*(YearlyData_Column_ExpensesCat=$B$2)*(YearlyData_Column_Expenses=$B5),YearlyData_Column_Amount,0))</f>
        <v>0</v>
      </c>
      <c r="O5" s="263"/>
      <c r="Q5" s="303" t="str">
        <f t="shared" ca="1" si="1"/>
        <v>Other</v>
      </c>
      <c r="R5" s="240">
        <f t="array" aca="1" ref="R5" ca="1">SUM(IF((YearlyData_Column_Year=$Q$1)*(YearlyData_Column_Month=1)*(YearlyData_Column_ExpensesCat=$Q$2)*(YearlyData_Column_Expenses=$Q5),YearlyData_Column_Amount,0))</f>
        <v>0</v>
      </c>
      <c r="S5" s="240">
        <f t="array" aca="1" ref="S5" ca="1">SUM(IF((YearlyData_Column_Year=$Q$1)*(YearlyData_Column_Month=2)*(YearlyData_Column_ExpensesCat=$Q$2)*(YearlyData_Column_Expenses=$Q5),YearlyData_Column_Amount,0))</f>
        <v>0</v>
      </c>
      <c r="T5" s="240">
        <f t="array" aca="1" ref="T5" ca="1">SUM(IF((YearlyData_Column_Year=$Q$1)*(YearlyData_Column_Month=3)*(YearlyData_Column_ExpensesCat=$Q$2)*(YearlyData_Column_Expenses=$Q5),YearlyData_Column_Amount,0))</f>
        <v>0</v>
      </c>
      <c r="U5" s="240">
        <f t="array" aca="1" ref="U5" ca="1">SUM(IF((YearlyData_Column_Year=$Q$1)*(YearlyData_Column_Month=4)*(YearlyData_Column_ExpensesCat=$Q$2)*(YearlyData_Column_Expenses=$Q5),YearlyData_Column_Amount,0))</f>
        <v>0</v>
      </c>
      <c r="V5" s="240">
        <f t="array" aca="1" ref="V5" ca="1">SUM(IF((YearlyData_Column_Year=$Q$1)*(YearlyData_Column_Month=5)*(YearlyData_Column_ExpensesCat=$Q$2)*(YearlyData_Column_Expenses=$Q5),YearlyData_Column_Amount,0))</f>
        <v>0</v>
      </c>
      <c r="W5" s="240">
        <f t="array" aca="1" ref="W5" ca="1">SUM(IF((YearlyData_Column_Year=$Q$1)*(YearlyData_Column_Month=6)*(YearlyData_Column_ExpensesCat=$Q$2)*(YearlyData_Column_Expenses=$Q5),YearlyData_Column_Amount,0))</f>
        <v>0</v>
      </c>
      <c r="X5" s="240">
        <f t="array" aca="1" ref="X5" ca="1">SUM(IF((YearlyData_Column_Year=$Q$1)*(YearlyData_Column_Month=7)*(YearlyData_Column_ExpensesCat=$Q$2)*(YearlyData_Column_Expenses=$Q5),YearlyData_Column_Amount,0))</f>
        <v>0</v>
      </c>
      <c r="Y5" s="240">
        <f t="array" aca="1" ref="Y5" ca="1">SUM(IF((YearlyData_Column_Year=$Q$1)*(YearlyData_Column_Month=8)*(YearlyData_Column_ExpensesCat=$Q$2)*(YearlyData_Column_Expenses=$Q5),YearlyData_Column_Amount,0))</f>
        <v>0</v>
      </c>
      <c r="Z5" s="240">
        <f t="array" aca="1" ref="Z5" ca="1">SUM(IF((YearlyData_Column_Year=$Q$1)*(YearlyData_Column_Month=9)*(YearlyData_Column_ExpensesCat=$Q$2)*(YearlyData_Column_Expenses=$Q5),YearlyData_Column_Amount,0))</f>
        <v>0</v>
      </c>
      <c r="AA5" s="240">
        <f t="array" aca="1" ref="AA5" ca="1">SUM(IF((YearlyData_Column_Year=$Q$1)*(YearlyData_Column_Month=10)*(YearlyData_Column_ExpensesCat=$Q$2)*(YearlyData_Column_Expenses=$Q5),YearlyData_Column_Amount,0))</f>
        <v>0</v>
      </c>
      <c r="AB5" s="240">
        <f t="array" aca="1" ref="AB5" ca="1">SUM(IF((YearlyData_Column_Year=$Q$1)*(YearlyData_Column_Month=11)*(YearlyData_Column_ExpensesCat=$Q$2)*(YearlyData_Column_Expenses=$Q5),YearlyData_Column_Amount,0))</f>
        <v>0</v>
      </c>
      <c r="AC5" s="304">
        <f t="array" aca="1" ref="AC5" ca="1">SUM(IF((YearlyData_Column_Year=$Q$1)*(YearlyData_Column_Month=12)*(YearlyData_Column_ExpensesCat=$Q$2)*(YearlyData_Column_Expenses=$Q5),YearlyData_Column_Amount,0))</f>
        <v>0</v>
      </c>
    </row>
    <row r="6" spans="1:29" x14ac:dyDescent="0.2">
      <c r="A6" s="185">
        <f ca="1">INDEX('ExpensesCAT List'!$A$1:$R$9,5,MATCH($B$2,'ExpensesCAT List'!$A$1:$R$1,0),1)</f>
        <v>0</v>
      </c>
      <c r="B6" s="279" t="str">
        <f t="shared" ca="1" si="0"/>
        <v/>
      </c>
      <c r="C6" s="263">
        <f t="array" aca="1" ref="C6" ca="1">SUM(IF((YearlyData_Column_Year=$B$1)*(YearlyData_Column_Month=1)*(YearlyData_Column_ExpensesCat=$B$2)*(YearlyData_Column_Expenses=$B6),YearlyData_Column_Amount,0))</f>
        <v>0</v>
      </c>
      <c r="D6" s="263">
        <f t="array" aca="1" ref="D6" ca="1">SUM(IF((YearlyData_Column_Year=$B$1)*(YearlyData_Column_Month=2)*(YearlyData_Column_ExpensesCat=$B$2)*(YearlyData_Column_Expenses=$B6),YearlyData_Column_Amount,0))</f>
        <v>0</v>
      </c>
      <c r="E6" s="263">
        <f t="array" aca="1" ref="E6" ca="1">SUM(IF((YearlyData_Column_Year=$B$1)*(YearlyData_Column_Month=3)*(YearlyData_Column_ExpensesCat=$B$2)*(YearlyData_Column_Expenses=$B6),YearlyData_Column_Amount,0))</f>
        <v>0</v>
      </c>
      <c r="F6" s="263">
        <f t="array" aca="1" ref="F6" ca="1">SUM(IF((YearlyData_Column_Year=$B$1)*(YearlyData_Column_Month=4)*(YearlyData_Column_ExpensesCat=$B$2)*(YearlyData_Column_Expenses=$B6),YearlyData_Column_Amount,0))</f>
        <v>0</v>
      </c>
      <c r="G6" s="263">
        <f t="array" aca="1" ref="G6" ca="1">SUM(IF((YearlyData_Column_Year=$B$1)*(YearlyData_Column_Month=5)*(YearlyData_Column_ExpensesCat=$B$2)*(YearlyData_Column_Expenses=$B6),YearlyData_Column_Amount,0))</f>
        <v>0</v>
      </c>
      <c r="H6" s="263">
        <f t="array" aca="1" ref="H6" ca="1">SUM(IF((YearlyData_Column_Year=$B$1)*(YearlyData_Column_Month=6)*(YearlyData_Column_ExpensesCat=$B$2)*(YearlyData_Column_Expenses=$B6),YearlyData_Column_Amount,0))</f>
        <v>0</v>
      </c>
      <c r="I6" s="263">
        <f t="array" aca="1" ref="I6" ca="1">SUM(IF((YearlyData_Column_Year=$B$1)*(YearlyData_Column_Month=7)*(YearlyData_Column_ExpensesCat=$B$2)*(YearlyData_Column_Expenses=$B6),YearlyData_Column_Amount,0))</f>
        <v>0</v>
      </c>
      <c r="J6" s="263">
        <f t="array" aca="1" ref="J6" ca="1">SUM(IF((YearlyData_Column_Year=$B$1)*(YearlyData_Column_Month=8)*(YearlyData_Column_ExpensesCat=$B$2)*(YearlyData_Column_Expenses=$B6),YearlyData_Column_Amount,0))</f>
        <v>0</v>
      </c>
      <c r="K6" s="263">
        <f t="array" aca="1" ref="K6" ca="1">SUM(IF((YearlyData_Column_Year=$B$1)*(YearlyData_Column_Month=9)*(YearlyData_Column_ExpensesCat=$B$2)*(YearlyData_Column_Expenses=$B6),YearlyData_Column_Amount,0))</f>
        <v>0</v>
      </c>
      <c r="L6" s="263">
        <f t="array" aca="1" ref="L6" ca="1">SUM(IF((YearlyData_Column_Year=$B$1)*(YearlyData_Column_Month=10)*(YearlyData_Column_ExpensesCat=$B$2)*(YearlyData_Column_Expenses=$B6),YearlyData_Column_Amount,0))</f>
        <v>0</v>
      </c>
      <c r="M6" s="263">
        <f t="array" aca="1" ref="M6" ca="1">SUM(IF((YearlyData_Column_Year=$B$1)*(YearlyData_Column_Month=11)*(YearlyData_Column_ExpensesCat=$B$2)*(YearlyData_Column_Expenses=$B6),YearlyData_Column_Amount,0))</f>
        <v>0</v>
      </c>
      <c r="N6" s="280">
        <f t="array" aca="1" ref="N6" ca="1">SUM(IF((YearlyData_Column_Year=$B$1)*(YearlyData_Column_Month=12)*(YearlyData_Column_ExpensesCat=$B$2)*(YearlyData_Column_Expenses=$B6),YearlyData_Column_Amount,0))</f>
        <v>0</v>
      </c>
      <c r="O6" s="263"/>
      <c r="Q6" s="303" t="str">
        <f t="shared" ca="1" si="1"/>
        <v/>
      </c>
      <c r="R6" s="240">
        <f t="array" aca="1" ref="R6" ca="1">SUM(IF((YearlyData_Column_Year=$Q$1)*(YearlyData_Column_Month=1)*(YearlyData_Column_ExpensesCat=$Q$2)*(YearlyData_Column_Expenses=$Q6),YearlyData_Column_Amount,0))</f>
        <v>0</v>
      </c>
      <c r="S6" s="240">
        <f t="array" aca="1" ref="S6" ca="1">SUM(IF((YearlyData_Column_Year=$Q$1)*(YearlyData_Column_Month=2)*(YearlyData_Column_ExpensesCat=$Q$2)*(YearlyData_Column_Expenses=$Q6),YearlyData_Column_Amount,0))</f>
        <v>0</v>
      </c>
      <c r="T6" s="240">
        <f t="array" aca="1" ref="T6" ca="1">SUM(IF((YearlyData_Column_Year=$Q$1)*(YearlyData_Column_Month=3)*(YearlyData_Column_ExpensesCat=$Q$2)*(YearlyData_Column_Expenses=$Q6),YearlyData_Column_Amount,0))</f>
        <v>0</v>
      </c>
      <c r="U6" s="240">
        <f t="array" aca="1" ref="U6" ca="1">SUM(IF((YearlyData_Column_Year=$Q$1)*(YearlyData_Column_Month=4)*(YearlyData_Column_ExpensesCat=$Q$2)*(YearlyData_Column_Expenses=$Q6),YearlyData_Column_Amount,0))</f>
        <v>0</v>
      </c>
      <c r="V6" s="240">
        <f t="array" aca="1" ref="V6" ca="1">SUM(IF((YearlyData_Column_Year=$Q$1)*(YearlyData_Column_Month=5)*(YearlyData_Column_ExpensesCat=$Q$2)*(YearlyData_Column_Expenses=$Q6),YearlyData_Column_Amount,0))</f>
        <v>0</v>
      </c>
      <c r="W6" s="240">
        <f t="array" aca="1" ref="W6" ca="1">SUM(IF((YearlyData_Column_Year=$Q$1)*(YearlyData_Column_Month=6)*(YearlyData_Column_ExpensesCat=$Q$2)*(YearlyData_Column_Expenses=$Q6),YearlyData_Column_Amount,0))</f>
        <v>0</v>
      </c>
      <c r="X6" s="240">
        <f t="array" aca="1" ref="X6" ca="1">SUM(IF((YearlyData_Column_Year=$Q$1)*(YearlyData_Column_Month=7)*(YearlyData_Column_ExpensesCat=$Q$2)*(YearlyData_Column_Expenses=$Q6),YearlyData_Column_Amount,0))</f>
        <v>0</v>
      </c>
      <c r="Y6" s="240">
        <f t="array" aca="1" ref="Y6" ca="1">SUM(IF((YearlyData_Column_Year=$Q$1)*(YearlyData_Column_Month=8)*(YearlyData_Column_ExpensesCat=$Q$2)*(YearlyData_Column_Expenses=$Q6),YearlyData_Column_Amount,0))</f>
        <v>0</v>
      </c>
      <c r="Z6" s="240">
        <f t="array" aca="1" ref="Z6" ca="1">SUM(IF((YearlyData_Column_Year=$Q$1)*(YearlyData_Column_Month=9)*(YearlyData_Column_ExpensesCat=$Q$2)*(YearlyData_Column_Expenses=$Q6),YearlyData_Column_Amount,0))</f>
        <v>0</v>
      </c>
      <c r="AA6" s="240">
        <f t="array" aca="1" ref="AA6" ca="1">SUM(IF((YearlyData_Column_Year=$Q$1)*(YearlyData_Column_Month=10)*(YearlyData_Column_ExpensesCat=$Q$2)*(YearlyData_Column_Expenses=$Q6),YearlyData_Column_Amount,0))</f>
        <v>0</v>
      </c>
      <c r="AB6" s="240">
        <f t="array" aca="1" ref="AB6" ca="1">SUM(IF((YearlyData_Column_Year=$Q$1)*(YearlyData_Column_Month=11)*(YearlyData_Column_ExpensesCat=$Q$2)*(YearlyData_Column_Expenses=$Q6),YearlyData_Column_Amount,0))</f>
        <v>0</v>
      </c>
      <c r="AC6" s="304">
        <f t="array" aca="1" ref="AC6" ca="1">SUM(IF((YearlyData_Column_Year=$Q$1)*(YearlyData_Column_Month=12)*(YearlyData_Column_ExpensesCat=$Q$2)*(YearlyData_Column_Expenses=$Q6),YearlyData_Column_Amount,0))</f>
        <v>0</v>
      </c>
    </row>
    <row r="7" spans="1:29" x14ac:dyDescent="0.2">
      <c r="A7" s="185">
        <f ca="1">INDEX('ExpensesCAT List'!$A$1:$R$9,6,MATCH($B$2,'ExpensesCAT List'!$A$1:$R$1,0),1)</f>
        <v>0</v>
      </c>
      <c r="B7" s="279" t="str">
        <f t="shared" ca="1" si="0"/>
        <v/>
      </c>
      <c r="C7" s="263">
        <f t="array" aca="1" ref="C7" ca="1">SUM(IF((YearlyData_Column_Year=$B$1)*(YearlyData_Column_Month=1)*(YearlyData_Column_ExpensesCat=$B$2)*(YearlyData_Column_Expenses=$B7),YearlyData_Column_Amount,0))</f>
        <v>0</v>
      </c>
      <c r="D7" s="263">
        <f t="array" aca="1" ref="D7" ca="1">SUM(IF((YearlyData_Column_Year=$B$1)*(YearlyData_Column_Month=2)*(YearlyData_Column_ExpensesCat=$B$2)*(YearlyData_Column_Expenses=$B7),YearlyData_Column_Amount,0))</f>
        <v>0</v>
      </c>
      <c r="E7" s="263">
        <f t="array" aca="1" ref="E7" ca="1">SUM(IF((YearlyData_Column_Year=$B$1)*(YearlyData_Column_Month=3)*(YearlyData_Column_ExpensesCat=$B$2)*(YearlyData_Column_Expenses=$B7),YearlyData_Column_Amount,0))</f>
        <v>0</v>
      </c>
      <c r="F7" s="263">
        <f t="array" aca="1" ref="F7" ca="1">SUM(IF((YearlyData_Column_Year=$B$1)*(YearlyData_Column_Month=4)*(YearlyData_Column_ExpensesCat=$B$2)*(YearlyData_Column_Expenses=$B7),YearlyData_Column_Amount,0))</f>
        <v>0</v>
      </c>
      <c r="G7" s="263">
        <f t="array" aca="1" ref="G7" ca="1">SUM(IF((YearlyData_Column_Year=$B$1)*(YearlyData_Column_Month=5)*(YearlyData_Column_ExpensesCat=$B$2)*(YearlyData_Column_Expenses=$B7),YearlyData_Column_Amount,0))</f>
        <v>0</v>
      </c>
      <c r="H7" s="263">
        <f t="array" aca="1" ref="H7" ca="1">SUM(IF((YearlyData_Column_Year=$B$1)*(YearlyData_Column_Month=6)*(YearlyData_Column_ExpensesCat=$B$2)*(YearlyData_Column_Expenses=$B7),YearlyData_Column_Amount,0))</f>
        <v>0</v>
      </c>
      <c r="I7" s="263">
        <f t="array" aca="1" ref="I7" ca="1">SUM(IF((YearlyData_Column_Year=$B$1)*(YearlyData_Column_Month=7)*(YearlyData_Column_ExpensesCat=$B$2)*(YearlyData_Column_Expenses=$B7),YearlyData_Column_Amount,0))</f>
        <v>0</v>
      </c>
      <c r="J7" s="263">
        <f t="array" aca="1" ref="J7" ca="1">SUM(IF((YearlyData_Column_Year=$B$1)*(YearlyData_Column_Month=8)*(YearlyData_Column_ExpensesCat=$B$2)*(YearlyData_Column_Expenses=$B7),YearlyData_Column_Amount,0))</f>
        <v>0</v>
      </c>
      <c r="K7" s="263">
        <f t="array" aca="1" ref="K7" ca="1">SUM(IF((YearlyData_Column_Year=$B$1)*(YearlyData_Column_Month=9)*(YearlyData_Column_ExpensesCat=$B$2)*(YearlyData_Column_Expenses=$B7),YearlyData_Column_Amount,0))</f>
        <v>0</v>
      </c>
      <c r="L7" s="263">
        <f t="array" aca="1" ref="L7" ca="1">SUM(IF((YearlyData_Column_Year=$B$1)*(YearlyData_Column_Month=10)*(YearlyData_Column_ExpensesCat=$B$2)*(YearlyData_Column_Expenses=$B7),YearlyData_Column_Amount,0))</f>
        <v>0</v>
      </c>
      <c r="M7" s="263">
        <f t="array" aca="1" ref="M7" ca="1">SUM(IF((YearlyData_Column_Year=$B$1)*(YearlyData_Column_Month=11)*(YearlyData_Column_ExpensesCat=$B$2)*(YearlyData_Column_Expenses=$B7),YearlyData_Column_Amount,0))</f>
        <v>0</v>
      </c>
      <c r="N7" s="280">
        <f t="array" aca="1" ref="N7" ca="1">SUM(IF((YearlyData_Column_Year=$B$1)*(YearlyData_Column_Month=12)*(YearlyData_Column_ExpensesCat=$B$2)*(YearlyData_Column_Expenses=$B7),YearlyData_Column_Amount,0))</f>
        <v>0</v>
      </c>
      <c r="O7" s="263"/>
      <c r="Q7" s="303" t="str">
        <f t="shared" ca="1" si="1"/>
        <v/>
      </c>
      <c r="R7" s="240">
        <f t="array" aca="1" ref="R7" ca="1">SUM(IF((YearlyData_Column_Year=$Q$1)*(YearlyData_Column_Month=1)*(YearlyData_Column_ExpensesCat=$Q$2)*(YearlyData_Column_Expenses=$Q7),YearlyData_Column_Amount,0))</f>
        <v>0</v>
      </c>
      <c r="S7" s="240">
        <f t="array" aca="1" ref="S7" ca="1">SUM(IF((YearlyData_Column_Year=$Q$1)*(YearlyData_Column_Month=2)*(YearlyData_Column_ExpensesCat=$Q$2)*(YearlyData_Column_Expenses=$Q7),YearlyData_Column_Amount,0))</f>
        <v>0</v>
      </c>
      <c r="T7" s="240">
        <f t="array" aca="1" ref="T7" ca="1">SUM(IF((YearlyData_Column_Year=$Q$1)*(YearlyData_Column_Month=3)*(YearlyData_Column_ExpensesCat=$Q$2)*(YearlyData_Column_Expenses=$Q7),YearlyData_Column_Amount,0))</f>
        <v>0</v>
      </c>
      <c r="U7" s="240">
        <f t="array" aca="1" ref="U7" ca="1">SUM(IF((YearlyData_Column_Year=$Q$1)*(YearlyData_Column_Month=4)*(YearlyData_Column_ExpensesCat=$Q$2)*(YearlyData_Column_Expenses=$Q7),YearlyData_Column_Amount,0))</f>
        <v>0</v>
      </c>
      <c r="V7" s="240">
        <f t="array" aca="1" ref="V7" ca="1">SUM(IF((YearlyData_Column_Year=$Q$1)*(YearlyData_Column_Month=5)*(YearlyData_Column_ExpensesCat=$Q$2)*(YearlyData_Column_Expenses=$Q7),YearlyData_Column_Amount,0))</f>
        <v>0</v>
      </c>
      <c r="W7" s="240">
        <f t="array" aca="1" ref="W7" ca="1">SUM(IF((YearlyData_Column_Year=$Q$1)*(YearlyData_Column_Month=6)*(YearlyData_Column_ExpensesCat=$Q$2)*(YearlyData_Column_Expenses=$Q7),YearlyData_Column_Amount,0))</f>
        <v>0</v>
      </c>
      <c r="X7" s="240">
        <f t="array" aca="1" ref="X7" ca="1">SUM(IF((YearlyData_Column_Year=$Q$1)*(YearlyData_Column_Month=7)*(YearlyData_Column_ExpensesCat=$Q$2)*(YearlyData_Column_Expenses=$Q7),YearlyData_Column_Amount,0))</f>
        <v>0</v>
      </c>
      <c r="Y7" s="240">
        <f t="array" aca="1" ref="Y7" ca="1">SUM(IF((YearlyData_Column_Year=$Q$1)*(YearlyData_Column_Month=8)*(YearlyData_Column_ExpensesCat=$Q$2)*(YearlyData_Column_Expenses=$Q7),YearlyData_Column_Amount,0))</f>
        <v>0</v>
      </c>
      <c r="Z7" s="240">
        <f t="array" aca="1" ref="Z7" ca="1">SUM(IF((YearlyData_Column_Year=$Q$1)*(YearlyData_Column_Month=9)*(YearlyData_Column_ExpensesCat=$Q$2)*(YearlyData_Column_Expenses=$Q7),YearlyData_Column_Amount,0))</f>
        <v>0</v>
      </c>
      <c r="AA7" s="240">
        <f t="array" aca="1" ref="AA7" ca="1">SUM(IF((YearlyData_Column_Year=$Q$1)*(YearlyData_Column_Month=10)*(YearlyData_Column_ExpensesCat=$Q$2)*(YearlyData_Column_Expenses=$Q7),YearlyData_Column_Amount,0))</f>
        <v>0</v>
      </c>
      <c r="AB7" s="240">
        <f t="array" aca="1" ref="AB7" ca="1">SUM(IF((YearlyData_Column_Year=$Q$1)*(YearlyData_Column_Month=11)*(YearlyData_Column_ExpensesCat=$Q$2)*(YearlyData_Column_Expenses=$Q7),YearlyData_Column_Amount,0))</f>
        <v>0</v>
      </c>
      <c r="AC7" s="304">
        <f t="array" aca="1" ref="AC7" ca="1">SUM(IF((YearlyData_Column_Year=$Q$1)*(YearlyData_Column_Month=12)*(YearlyData_Column_ExpensesCat=$Q$2)*(YearlyData_Column_Expenses=$Q7),YearlyData_Column_Amount,0))</f>
        <v>0</v>
      </c>
    </row>
    <row r="8" spans="1:29" x14ac:dyDescent="0.2">
      <c r="A8" s="185">
        <f ca="1">INDEX('ExpensesCAT List'!$A$1:$R$9,7,MATCH($B$2,'ExpensesCAT List'!$A$1:$R$1,0),1)</f>
        <v>0</v>
      </c>
      <c r="B8" s="279" t="str">
        <f t="shared" ca="1" si="0"/>
        <v/>
      </c>
      <c r="C8" s="263">
        <f t="array" aca="1" ref="C8" ca="1">SUM(IF((YearlyData_Column_Year=$B$1)*(YearlyData_Column_Month=1)*(YearlyData_Column_ExpensesCat=$B$2)*(YearlyData_Column_Expenses=$B8),YearlyData_Column_Amount,0))</f>
        <v>0</v>
      </c>
      <c r="D8" s="263">
        <f t="array" aca="1" ref="D8" ca="1">SUM(IF((YearlyData_Column_Year=$B$1)*(YearlyData_Column_Month=2)*(YearlyData_Column_ExpensesCat=$B$2)*(YearlyData_Column_Expenses=$B8),YearlyData_Column_Amount,0))</f>
        <v>0</v>
      </c>
      <c r="E8" s="263">
        <f t="array" aca="1" ref="E8" ca="1">SUM(IF((YearlyData_Column_Year=$B$1)*(YearlyData_Column_Month=3)*(YearlyData_Column_ExpensesCat=$B$2)*(YearlyData_Column_Expenses=$B8),YearlyData_Column_Amount,0))</f>
        <v>0</v>
      </c>
      <c r="F8" s="263">
        <f t="array" aca="1" ref="F8" ca="1">SUM(IF((YearlyData_Column_Year=$B$1)*(YearlyData_Column_Month=4)*(YearlyData_Column_ExpensesCat=$B$2)*(YearlyData_Column_Expenses=$B8),YearlyData_Column_Amount,0))</f>
        <v>0</v>
      </c>
      <c r="G8" s="263">
        <f t="array" aca="1" ref="G8" ca="1">SUM(IF((YearlyData_Column_Year=$B$1)*(YearlyData_Column_Month=5)*(YearlyData_Column_ExpensesCat=$B$2)*(YearlyData_Column_Expenses=$B8),YearlyData_Column_Amount,0))</f>
        <v>0</v>
      </c>
      <c r="H8" s="263">
        <f t="array" aca="1" ref="H8" ca="1">SUM(IF((YearlyData_Column_Year=$B$1)*(YearlyData_Column_Month=6)*(YearlyData_Column_ExpensesCat=$B$2)*(YearlyData_Column_Expenses=$B8),YearlyData_Column_Amount,0))</f>
        <v>0</v>
      </c>
      <c r="I8" s="263">
        <f t="array" aca="1" ref="I8" ca="1">SUM(IF((YearlyData_Column_Year=$B$1)*(YearlyData_Column_Month=7)*(YearlyData_Column_ExpensesCat=$B$2)*(YearlyData_Column_Expenses=$B8),YearlyData_Column_Amount,0))</f>
        <v>0</v>
      </c>
      <c r="J8" s="263">
        <f t="array" aca="1" ref="J8" ca="1">SUM(IF((YearlyData_Column_Year=$B$1)*(YearlyData_Column_Month=8)*(YearlyData_Column_ExpensesCat=$B$2)*(YearlyData_Column_Expenses=$B8),YearlyData_Column_Amount,0))</f>
        <v>0</v>
      </c>
      <c r="K8" s="263">
        <f t="array" aca="1" ref="K8" ca="1">SUM(IF((YearlyData_Column_Year=$B$1)*(YearlyData_Column_Month=9)*(YearlyData_Column_ExpensesCat=$B$2)*(YearlyData_Column_Expenses=$B8),YearlyData_Column_Amount,0))</f>
        <v>0</v>
      </c>
      <c r="L8" s="263">
        <f t="array" aca="1" ref="L8" ca="1">SUM(IF((YearlyData_Column_Year=$B$1)*(YearlyData_Column_Month=10)*(YearlyData_Column_ExpensesCat=$B$2)*(YearlyData_Column_Expenses=$B8),YearlyData_Column_Amount,0))</f>
        <v>0</v>
      </c>
      <c r="M8" s="263">
        <f t="array" aca="1" ref="M8" ca="1">SUM(IF((YearlyData_Column_Year=$B$1)*(YearlyData_Column_Month=11)*(YearlyData_Column_ExpensesCat=$B$2)*(YearlyData_Column_Expenses=$B8),YearlyData_Column_Amount,0))</f>
        <v>0</v>
      </c>
      <c r="N8" s="280">
        <f t="array" aca="1" ref="N8" ca="1">SUM(IF((YearlyData_Column_Year=$B$1)*(YearlyData_Column_Month=12)*(YearlyData_Column_ExpensesCat=$B$2)*(YearlyData_Column_Expenses=$B8),YearlyData_Column_Amount,0))</f>
        <v>0</v>
      </c>
      <c r="O8" s="263"/>
      <c r="Q8" s="303" t="str">
        <f t="shared" ca="1" si="1"/>
        <v/>
      </c>
      <c r="R8" s="240">
        <f t="array" aca="1" ref="R8" ca="1">SUM(IF((YearlyData_Column_Year=$Q$1)*(YearlyData_Column_Month=1)*(YearlyData_Column_ExpensesCat=$Q$2)*(YearlyData_Column_Expenses=$Q8),YearlyData_Column_Amount,0))</f>
        <v>0</v>
      </c>
      <c r="S8" s="240">
        <f t="array" aca="1" ref="S8" ca="1">SUM(IF((YearlyData_Column_Year=$Q$1)*(YearlyData_Column_Month=2)*(YearlyData_Column_ExpensesCat=$Q$2)*(YearlyData_Column_Expenses=$Q8),YearlyData_Column_Amount,0))</f>
        <v>0</v>
      </c>
      <c r="T8" s="240">
        <f t="array" aca="1" ref="T8" ca="1">SUM(IF((YearlyData_Column_Year=$Q$1)*(YearlyData_Column_Month=3)*(YearlyData_Column_ExpensesCat=$Q$2)*(YearlyData_Column_Expenses=$Q8),YearlyData_Column_Amount,0))</f>
        <v>0</v>
      </c>
      <c r="U8" s="240">
        <f t="array" aca="1" ref="U8" ca="1">SUM(IF((YearlyData_Column_Year=$Q$1)*(YearlyData_Column_Month=4)*(YearlyData_Column_ExpensesCat=$Q$2)*(YearlyData_Column_Expenses=$Q8),YearlyData_Column_Amount,0))</f>
        <v>0</v>
      </c>
      <c r="V8" s="240">
        <f t="array" aca="1" ref="V8" ca="1">SUM(IF((YearlyData_Column_Year=$Q$1)*(YearlyData_Column_Month=5)*(YearlyData_Column_ExpensesCat=$Q$2)*(YearlyData_Column_Expenses=$Q8),YearlyData_Column_Amount,0))</f>
        <v>0</v>
      </c>
      <c r="W8" s="240">
        <f t="array" aca="1" ref="W8" ca="1">SUM(IF((YearlyData_Column_Year=$Q$1)*(YearlyData_Column_Month=6)*(YearlyData_Column_ExpensesCat=$Q$2)*(YearlyData_Column_Expenses=$Q8),YearlyData_Column_Amount,0))</f>
        <v>0</v>
      </c>
      <c r="X8" s="240">
        <f t="array" aca="1" ref="X8" ca="1">SUM(IF((YearlyData_Column_Year=$Q$1)*(YearlyData_Column_Month=7)*(YearlyData_Column_ExpensesCat=$Q$2)*(YearlyData_Column_Expenses=$Q8),YearlyData_Column_Amount,0))</f>
        <v>0</v>
      </c>
      <c r="Y8" s="240">
        <f t="array" aca="1" ref="Y8" ca="1">SUM(IF((YearlyData_Column_Year=$Q$1)*(YearlyData_Column_Month=8)*(YearlyData_Column_ExpensesCat=$Q$2)*(YearlyData_Column_Expenses=$Q8),YearlyData_Column_Amount,0))</f>
        <v>0</v>
      </c>
      <c r="Z8" s="240">
        <f t="array" aca="1" ref="Z8" ca="1">SUM(IF((YearlyData_Column_Year=$Q$1)*(YearlyData_Column_Month=9)*(YearlyData_Column_ExpensesCat=$Q$2)*(YearlyData_Column_Expenses=$Q8),YearlyData_Column_Amount,0))</f>
        <v>0</v>
      </c>
      <c r="AA8" s="240">
        <f t="array" aca="1" ref="AA8" ca="1">SUM(IF((YearlyData_Column_Year=$Q$1)*(YearlyData_Column_Month=10)*(YearlyData_Column_ExpensesCat=$Q$2)*(YearlyData_Column_Expenses=$Q8),YearlyData_Column_Amount,0))</f>
        <v>0</v>
      </c>
      <c r="AB8" s="240">
        <f t="array" aca="1" ref="AB8" ca="1">SUM(IF((YearlyData_Column_Year=$Q$1)*(YearlyData_Column_Month=11)*(YearlyData_Column_ExpensesCat=$Q$2)*(YearlyData_Column_Expenses=$Q8),YearlyData_Column_Amount,0))</f>
        <v>0</v>
      </c>
      <c r="AC8" s="304">
        <f t="array" aca="1" ref="AC8" ca="1">SUM(IF((YearlyData_Column_Year=$Q$1)*(YearlyData_Column_Month=12)*(YearlyData_Column_ExpensesCat=$Q$2)*(YearlyData_Column_Expenses=$Q8),YearlyData_Column_Amount,0))</f>
        <v>0</v>
      </c>
    </row>
    <row r="9" spans="1:29" x14ac:dyDescent="0.2">
      <c r="A9" s="185">
        <f ca="1">INDEX('ExpensesCAT List'!$A$1:$R$9,8,MATCH($B$2,'ExpensesCAT List'!$A$1:$R$1,0),1)</f>
        <v>0</v>
      </c>
      <c r="B9" s="279" t="str">
        <f t="shared" ca="1" si="0"/>
        <v/>
      </c>
      <c r="C9" s="263">
        <f t="array" aca="1" ref="C9" ca="1">SUM(IF((YearlyData_Column_Year=$B$1)*(YearlyData_Column_Month=1)*(YearlyData_Column_ExpensesCat=$B$2)*(YearlyData_Column_Expenses=$B9),YearlyData_Column_Amount,0))</f>
        <v>0</v>
      </c>
      <c r="D9" s="263">
        <f t="array" aca="1" ref="D9" ca="1">SUM(IF((YearlyData_Column_Year=$B$1)*(YearlyData_Column_Month=2)*(YearlyData_Column_ExpensesCat=$B$2)*(YearlyData_Column_Expenses=$B9),YearlyData_Column_Amount,0))</f>
        <v>0</v>
      </c>
      <c r="E9" s="263">
        <f t="array" aca="1" ref="E9" ca="1">SUM(IF((YearlyData_Column_Year=$B$1)*(YearlyData_Column_Month=3)*(YearlyData_Column_ExpensesCat=$B$2)*(YearlyData_Column_Expenses=$B9),YearlyData_Column_Amount,0))</f>
        <v>0</v>
      </c>
      <c r="F9" s="263">
        <f t="array" aca="1" ref="F9" ca="1">SUM(IF((YearlyData_Column_Year=$B$1)*(YearlyData_Column_Month=4)*(YearlyData_Column_ExpensesCat=$B$2)*(YearlyData_Column_Expenses=$B9),YearlyData_Column_Amount,0))</f>
        <v>0</v>
      </c>
      <c r="G9" s="263">
        <f t="array" aca="1" ref="G9" ca="1">SUM(IF((YearlyData_Column_Year=$B$1)*(YearlyData_Column_Month=5)*(YearlyData_Column_ExpensesCat=$B$2)*(YearlyData_Column_Expenses=$B9),YearlyData_Column_Amount,0))</f>
        <v>0</v>
      </c>
      <c r="H9" s="263">
        <f t="array" aca="1" ref="H9" ca="1">SUM(IF((YearlyData_Column_Year=$B$1)*(YearlyData_Column_Month=6)*(YearlyData_Column_ExpensesCat=$B$2)*(YearlyData_Column_Expenses=$B9),YearlyData_Column_Amount,0))</f>
        <v>0</v>
      </c>
      <c r="I9" s="263">
        <f t="array" aca="1" ref="I9" ca="1">SUM(IF((YearlyData_Column_Year=$B$1)*(YearlyData_Column_Month=7)*(YearlyData_Column_ExpensesCat=$B$2)*(YearlyData_Column_Expenses=$B9),YearlyData_Column_Amount,0))</f>
        <v>0</v>
      </c>
      <c r="J9" s="263">
        <f t="array" aca="1" ref="J9" ca="1">SUM(IF((YearlyData_Column_Year=$B$1)*(YearlyData_Column_Month=8)*(YearlyData_Column_ExpensesCat=$B$2)*(YearlyData_Column_Expenses=$B9),YearlyData_Column_Amount,0))</f>
        <v>0</v>
      </c>
      <c r="K9" s="263">
        <f t="array" aca="1" ref="K9" ca="1">SUM(IF((YearlyData_Column_Year=$B$1)*(YearlyData_Column_Month=9)*(YearlyData_Column_ExpensesCat=$B$2)*(YearlyData_Column_Expenses=$B9),YearlyData_Column_Amount,0))</f>
        <v>0</v>
      </c>
      <c r="L9" s="263">
        <f t="array" aca="1" ref="L9" ca="1">SUM(IF((YearlyData_Column_Year=$B$1)*(YearlyData_Column_Month=10)*(YearlyData_Column_ExpensesCat=$B$2)*(YearlyData_Column_Expenses=$B9),YearlyData_Column_Amount,0))</f>
        <v>0</v>
      </c>
      <c r="M9" s="263">
        <f t="array" aca="1" ref="M9" ca="1">SUM(IF((YearlyData_Column_Year=$B$1)*(YearlyData_Column_Month=11)*(YearlyData_Column_ExpensesCat=$B$2)*(YearlyData_Column_Expenses=$B9),YearlyData_Column_Amount,0))</f>
        <v>0</v>
      </c>
      <c r="N9" s="280">
        <f t="array" aca="1" ref="N9" ca="1">SUM(IF((YearlyData_Column_Year=$B$1)*(YearlyData_Column_Month=12)*(YearlyData_Column_ExpensesCat=$B$2)*(YearlyData_Column_Expenses=$B9),YearlyData_Column_Amount,0))</f>
        <v>0</v>
      </c>
      <c r="O9" s="263"/>
      <c r="Q9" s="303" t="str">
        <f t="shared" ca="1" si="1"/>
        <v/>
      </c>
      <c r="R9" s="240">
        <f t="array" aca="1" ref="R9" ca="1">SUM(IF((YearlyData_Column_Year=$Q$1)*(YearlyData_Column_Month=1)*(YearlyData_Column_ExpensesCat=$Q$2)*(YearlyData_Column_Expenses=$Q9),YearlyData_Column_Amount,0))</f>
        <v>0</v>
      </c>
      <c r="S9" s="240">
        <f t="array" aca="1" ref="S9" ca="1">SUM(IF((YearlyData_Column_Year=$Q$1)*(YearlyData_Column_Month=2)*(YearlyData_Column_ExpensesCat=$Q$2)*(YearlyData_Column_Expenses=$Q9),YearlyData_Column_Amount,0))</f>
        <v>0</v>
      </c>
      <c r="T9" s="240">
        <f t="array" aca="1" ref="T9" ca="1">SUM(IF((YearlyData_Column_Year=$Q$1)*(YearlyData_Column_Month=3)*(YearlyData_Column_ExpensesCat=$Q$2)*(YearlyData_Column_Expenses=$Q9),YearlyData_Column_Amount,0))</f>
        <v>0</v>
      </c>
      <c r="U9" s="240">
        <f t="array" aca="1" ref="U9" ca="1">SUM(IF((YearlyData_Column_Year=$Q$1)*(YearlyData_Column_Month=4)*(YearlyData_Column_ExpensesCat=$Q$2)*(YearlyData_Column_Expenses=$Q9),YearlyData_Column_Amount,0))</f>
        <v>0</v>
      </c>
      <c r="V9" s="240">
        <f t="array" aca="1" ref="V9" ca="1">SUM(IF((YearlyData_Column_Year=$Q$1)*(YearlyData_Column_Month=5)*(YearlyData_Column_ExpensesCat=$Q$2)*(YearlyData_Column_Expenses=$Q9),YearlyData_Column_Amount,0))</f>
        <v>0</v>
      </c>
      <c r="W9" s="240">
        <f t="array" aca="1" ref="W9" ca="1">SUM(IF((YearlyData_Column_Year=$Q$1)*(YearlyData_Column_Month=6)*(YearlyData_Column_ExpensesCat=$Q$2)*(YearlyData_Column_Expenses=$Q9),YearlyData_Column_Amount,0))</f>
        <v>0</v>
      </c>
      <c r="X9" s="240">
        <f t="array" aca="1" ref="X9" ca="1">SUM(IF((YearlyData_Column_Year=$Q$1)*(YearlyData_Column_Month=7)*(YearlyData_Column_ExpensesCat=$Q$2)*(YearlyData_Column_Expenses=$Q9),YearlyData_Column_Amount,0))</f>
        <v>0</v>
      </c>
      <c r="Y9" s="240">
        <f t="array" aca="1" ref="Y9" ca="1">SUM(IF((YearlyData_Column_Year=$Q$1)*(YearlyData_Column_Month=8)*(YearlyData_Column_ExpensesCat=$Q$2)*(YearlyData_Column_Expenses=$Q9),YearlyData_Column_Amount,0))</f>
        <v>0</v>
      </c>
      <c r="Z9" s="240">
        <f t="array" aca="1" ref="Z9" ca="1">SUM(IF((YearlyData_Column_Year=$Q$1)*(YearlyData_Column_Month=9)*(YearlyData_Column_ExpensesCat=$Q$2)*(YearlyData_Column_Expenses=$Q9),YearlyData_Column_Amount,0))</f>
        <v>0</v>
      </c>
      <c r="AA9" s="240">
        <f t="array" aca="1" ref="AA9" ca="1">SUM(IF((YearlyData_Column_Year=$Q$1)*(YearlyData_Column_Month=10)*(YearlyData_Column_ExpensesCat=$Q$2)*(YearlyData_Column_Expenses=$Q9),YearlyData_Column_Amount,0))</f>
        <v>0</v>
      </c>
      <c r="AB9" s="240">
        <f t="array" aca="1" ref="AB9" ca="1">SUM(IF((YearlyData_Column_Year=$Q$1)*(YearlyData_Column_Month=11)*(YearlyData_Column_ExpensesCat=$Q$2)*(YearlyData_Column_Expenses=$Q9),YearlyData_Column_Amount,0))</f>
        <v>0</v>
      </c>
      <c r="AC9" s="304">
        <f t="array" aca="1" ref="AC9" ca="1">SUM(IF((YearlyData_Column_Year=$Q$1)*(YearlyData_Column_Month=12)*(YearlyData_Column_ExpensesCat=$Q$2)*(YearlyData_Column_Expenses=$Q9),YearlyData_Column_Amount,0))</f>
        <v>0</v>
      </c>
    </row>
    <row r="10" spans="1:29" x14ac:dyDescent="0.2">
      <c r="A10" s="185">
        <f ca="1">INDEX('ExpensesCAT List'!$A$1:$R$9,9,MATCH($B$2,'ExpensesCAT List'!$A$1:$R$1,0),1)</f>
        <v>0</v>
      </c>
      <c r="B10" s="279" t="str">
        <f t="shared" ca="1" si="0"/>
        <v/>
      </c>
      <c r="C10" s="263">
        <f t="array" aca="1" ref="C10" ca="1">SUM(IF((YearlyData_Column_Year=$B$1)*(YearlyData_Column_Month=1)*(YearlyData_Column_ExpensesCat=$B$2)*(YearlyData_Column_Expenses=$B10),YearlyData_Column_Amount,0))</f>
        <v>0</v>
      </c>
      <c r="D10" s="263">
        <f t="array" aca="1" ref="D10" ca="1">SUM(IF((YearlyData_Column_Year=$B$1)*(YearlyData_Column_Month=2)*(YearlyData_Column_ExpensesCat=$B$2)*(YearlyData_Column_Expenses=$B10),YearlyData_Column_Amount,0))</f>
        <v>0</v>
      </c>
      <c r="E10" s="263">
        <f t="array" aca="1" ref="E10" ca="1">SUM(IF((YearlyData_Column_Year=$B$1)*(YearlyData_Column_Month=3)*(YearlyData_Column_ExpensesCat=$B$2)*(YearlyData_Column_Expenses=$B10),YearlyData_Column_Amount,0))</f>
        <v>0</v>
      </c>
      <c r="F10" s="263">
        <f t="array" aca="1" ref="F10" ca="1">SUM(IF((YearlyData_Column_Year=$B$1)*(YearlyData_Column_Month=4)*(YearlyData_Column_ExpensesCat=$B$2)*(YearlyData_Column_Expenses=$B10),YearlyData_Column_Amount,0))</f>
        <v>0</v>
      </c>
      <c r="G10" s="263">
        <f t="array" aca="1" ref="G10" ca="1">SUM(IF((YearlyData_Column_Year=$B$1)*(YearlyData_Column_Month=5)*(YearlyData_Column_ExpensesCat=$B$2)*(YearlyData_Column_Expenses=$B10),YearlyData_Column_Amount,0))</f>
        <v>0</v>
      </c>
      <c r="H10" s="263">
        <f t="array" aca="1" ref="H10" ca="1">SUM(IF((YearlyData_Column_Year=$B$1)*(YearlyData_Column_Month=6)*(YearlyData_Column_ExpensesCat=$B$2)*(YearlyData_Column_Expenses=$B10),YearlyData_Column_Amount,0))</f>
        <v>0</v>
      </c>
      <c r="I10" s="263">
        <f t="array" aca="1" ref="I10" ca="1">SUM(IF((YearlyData_Column_Year=$B$1)*(YearlyData_Column_Month=7)*(YearlyData_Column_ExpensesCat=$B$2)*(YearlyData_Column_Expenses=$B10),YearlyData_Column_Amount,0))</f>
        <v>0</v>
      </c>
      <c r="J10" s="263">
        <f t="array" aca="1" ref="J10" ca="1">SUM(IF((YearlyData_Column_Year=$B$1)*(YearlyData_Column_Month=8)*(YearlyData_Column_ExpensesCat=$B$2)*(YearlyData_Column_Expenses=$B10),YearlyData_Column_Amount,0))</f>
        <v>0</v>
      </c>
      <c r="K10" s="263">
        <f t="array" aca="1" ref="K10" ca="1">SUM(IF((YearlyData_Column_Year=$B$1)*(YearlyData_Column_Month=9)*(YearlyData_Column_ExpensesCat=$B$2)*(YearlyData_Column_Expenses=$B10),YearlyData_Column_Amount,0))</f>
        <v>0</v>
      </c>
      <c r="L10" s="263">
        <f t="array" aca="1" ref="L10" ca="1">SUM(IF((YearlyData_Column_Year=$B$1)*(YearlyData_Column_Month=10)*(YearlyData_Column_ExpensesCat=$B$2)*(YearlyData_Column_Expenses=$B10),YearlyData_Column_Amount,0))</f>
        <v>0</v>
      </c>
      <c r="M10" s="263">
        <f t="array" aca="1" ref="M10" ca="1">SUM(IF((YearlyData_Column_Year=$B$1)*(YearlyData_Column_Month=11)*(YearlyData_Column_ExpensesCat=$B$2)*(YearlyData_Column_Expenses=$B10),YearlyData_Column_Amount,0))</f>
        <v>0</v>
      </c>
      <c r="N10" s="280">
        <f t="array" aca="1" ref="N10" ca="1">SUM(IF((YearlyData_Column_Year=$B$1)*(YearlyData_Column_Month=12)*(YearlyData_Column_ExpensesCat=$B$2)*(YearlyData_Column_Expenses=$B10),YearlyData_Column_Amount,0))</f>
        <v>0</v>
      </c>
      <c r="O10" s="263"/>
      <c r="Q10" s="303" t="str">
        <f t="shared" ca="1" si="1"/>
        <v/>
      </c>
      <c r="R10" s="240">
        <f t="array" aca="1" ref="R10" ca="1">SUM(IF((YearlyData_Column_Year=$Q$1)*(YearlyData_Column_Month=1)*(YearlyData_Column_ExpensesCat=$Q$2)*(YearlyData_Column_Expenses=$Q10),YearlyData_Column_Amount,0))</f>
        <v>0</v>
      </c>
      <c r="S10" s="240">
        <f t="array" aca="1" ref="S10" ca="1">SUM(IF((YearlyData_Column_Year=$Q$1)*(YearlyData_Column_Month=2)*(YearlyData_Column_ExpensesCat=$Q$2)*(YearlyData_Column_Expenses=$Q10),YearlyData_Column_Amount,0))</f>
        <v>0</v>
      </c>
      <c r="T10" s="240">
        <f t="array" aca="1" ref="T10" ca="1">SUM(IF((YearlyData_Column_Year=$Q$1)*(YearlyData_Column_Month=3)*(YearlyData_Column_ExpensesCat=$Q$2)*(YearlyData_Column_Expenses=$Q10),YearlyData_Column_Amount,0))</f>
        <v>0</v>
      </c>
      <c r="U10" s="240">
        <f t="array" aca="1" ref="U10" ca="1">SUM(IF((YearlyData_Column_Year=$Q$1)*(YearlyData_Column_Month=4)*(YearlyData_Column_ExpensesCat=$Q$2)*(YearlyData_Column_Expenses=$Q10),YearlyData_Column_Amount,0))</f>
        <v>0</v>
      </c>
      <c r="V10" s="240">
        <f t="array" aca="1" ref="V10" ca="1">SUM(IF((YearlyData_Column_Year=$Q$1)*(YearlyData_Column_Month=5)*(YearlyData_Column_ExpensesCat=$Q$2)*(YearlyData_Column_Expenses=$Q10),YearlyData_Column_Amount,0))</f>
        <v>0</v>
      </c>
      <c r="W10" s="240">
        <f t="array" aca="1" ref="W10" ca="1">SUM(IF((YearlyData_Column_Year=$Q$1)*(YearlyData_Column_Month=6)*(YearlyData_Column_ExpensesCat=$Q$2)*(YearlyData_Column_Expenses=$Q10),YearlyData_Column_Amount,0))</f>
        <v>0</v>
      </c>
      <c r="X10" s="240">
        <f t="array" aca="1" ref="X10" ca="1">SUM(IF((YearlyData_Column_Year=$Q$1)*(YearlyData_Column_Month=7)*(YearlyData_Column_ExpensesCat=$Q$2)*(YearlyData_Column_Expenses=$Q10),YearlyData_Column_Amount,0))</f>
        <v>0</v>
      </c>
      <c r="Y10" s="240">
        <f t="array" aca="1" ref="Y10" ca="1">SUM(IF((YearlyData_Column_Year=$Q$1)*(YearlyData_Column_Month=8)*(YearlyData_Column_ExpensesCat=$Q$2)*(YearlyData_Column_Expenses=$Q10),YearlyData_Column_Amount,0))</f>
        <v>0</v>
      </c>
      <c r="Z10" s="240">
        <f t="array" aca="1" ref="Z10" ca="1">SUM(IF((YearlyData_Column_Year=$Q$1)*(YearlyData_Column_Month=9)*(YearlyData_Column_ExpensesCat=$Q$2)*(YearlyData_Column_Expenses=$Q10),YearlyData_Column_Amount,0))</f>
        <v>0</v>
      </c>
      <c r="AA10" s="240">
        <f t="array" aca="1" ref="AA10" ca="1">SUM(IF((YearlyData_Column_Year=$Q$1)*(YearlyData_Column_Month=10)*(YearlyData_Column_ExpensesCat=$Q$2)*(YearlyData_Column_Expenses=$Q10),YearlyData_Column_Amount,0))</f>
        <v>0</v>
      </c>
      <c r="AB10" s="240">
        <f t="array" aca="1" ref="AB10" ca="1">SUM(IF((YearlyData_Column_Year=$Q$1)*(YearlyData_Column_Month=11)*(YearlyData_Column_ExpensesCat=$Q$2)*(YearlyData_Column_Expenses=$Q10),YearlyData_Column_Amount,0))</f>
        <v>0</v>
      </c>
      <c r="AC10" s="304">
        <f t="array" aca="1" ref="AC10" ca="1">SUM(IF((YearlyData_Column_Year=$Q$1)*(YearlyData_Column_Month=12)*(YearlyData_Column_ExpensesCat=$Q$2)*(YearlyData_Column_Expenses=$Q10),YearlyData_Column_Amount,0))</f>
        <v>0</v>
      </c>
    </row>
    <row r="11" spans="1:29" x14ac:dyDescent="0.2">
      <c r="A11" s="185"/>
      <c r="B11" s="281"/>
      <c r="C11" s="282"/>
      <c r="D11" s="282"/>
      <c r="E11" s="282"/>
      <c r="F11" s="282"/>
      <c r="G11" s="282"/>
      <c r="H11" s="282"/>
      <c r="I11" s="282"/>
      <c r="J11" s="282"/>
      <c r="K11" s="282"/>
      <c r="L11" s="282"/>
      <c r="M11" s="282"/>
      <c r="N11" s="283"/>
      <c r="O11" s="263"/>
      <c r="Q11" s="305"/>
      <c r="R11" s="306"/>
      <c r="S11" s="306"/>
      <c r="T11" s="306"/>
      <c r="U11" s="306"/>
      <c r="V11" s="306"/>
      <c r="W11" s="306"/>
      <c r="X11" s="306"/>
      <c r="Y11" s="306"/>
      <c r="Z11" s="306"/>
      <c r="AA11" s="306"/>
      <c r="AB11" s="306"/>
      <c r="AC11" s="307"/>
    </row>
    <row r="12" spans="1:29" x14ac:dyDescent="0.2">
      <c r="A12" s="185"/>
      <c r="B12" s="275"/>
      <c r="C12" s="263"/>
      <c r="D12" s="263"/>
      <c r="E12" s="263"/>
      <c r="F12" s="263"/>
      <c r="G12" s="263"/>
      <c r="H12" s="263"/>
      <c r="I12" s="263"/>
      <c r="J12" s="263"/>
      <c r="K12" s="263"/>
      <c r="L12" s="263"/>
      <c r="M12" s="263"/>
      <c r="N12" s="263"/>
      <c r="O12" s="263"/>
      <c r="Q12" s="14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</row>
    <row r="13" spans="1:29" x14ac:dyDescent="0.2">
      <c r="A13" s="274"/>
      <c r="B13" s="275"/>
      <c r="C13" s="263"/>
      <c r="D13" s="263"/>
      <c r="E13" s="263"/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Q13" s="14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</row>
    <row r="14" spans="1:29" x14ac:dyDescent="0.2">
      <c r="B14" s="14"/>
      <c r="C14" s="263"/>
      <c r="D14" s="263"/>
      <c r="E14" s="263"/>
      <c r="F14" s="263"/>
      <c r="G14" s="263"/>
      <c r="H14" s="263"/>
      <c r="I14" s="263"/>
      <c r="J14" s="263"/>
      <c r="K14" s="263"/>
      <c r="L14" s="263"/>
      <c r="M14" s="263"/>
      <c r="N14" s="263"/>
      <c r="O14" s="263"/>
      <c r="Q14" s="14"/>
      <c r="R14" s="240"/>
      <c r="S14" s="240"/>
      <c r="T14" s="240"/>
      <c r="U14" s="240"/>
      <c r="V14" s="240"/>
      <c r="W14" s="240"/>
      <c r="X14" s="240"/>
      <c r="Y14" s="240"/>
      <c r="Z14" s="240"/>
      <c r="AA14" s="240"/>
      <c r="AB14" s="240"/>
      <c r="AC14" s="240"/>
    </row>
    <row r="15" spans="1:29" x14ac:dyDescent="0.2">
      <c r="B15" s="239"/>
      <c r="C15" s="265"/>
      <c r="D15" s="265"/>
      <c r="E15" s="265"/>
    </row>
    <row r="16" spans="1:29" x14ac:dyDescent="0.2">
      <c r="B16" s="248" t="str">
        <f>B2</f>
        <v>Daily</v>
      </c>
      <c r="C16" s="271" t="s">
        <v>59</v>
      </c>
      <c r="D16" s="272" t="s">
        <v>60</v>
      </c>
      <c r="E16" s="272" t="s">
        <v>61</v>
      </c>
      <c r="F16" s="272" t="s">
        <v>62</v>
      </c>
      <c r="G16" s="272" t="s">
        <v>63</v>
      </c>
      <c r="H16" s="272" t="s">
        <v>64</v>
      </c>
      <c r="I16" s="272" t="s">
        <v>65</v>
      </c>
      <c r="J16" s="272" t="s">
        <v>66</v>
      </c>
      <c r="K16" s="272" t="s">
        <v>67</v>
      </c>
      <c r="L16" s="272" t="s">
        <v>68</v>
      </c>
      <c r="M16" s="272" t="s">
        <v>69</v>
      </c>
      <c r="N16" s="273" t="s">
        <v>70</v>
      </c>
      <c r="O16" s="268"/>
      <c r="Q16" s="248" t="s">
        <v>244</v>
      </c>
      <c r="R16" s="271" t="s">
        <v>59</v>
      </c>
      <c r="S16" s="272" t="s">
        <v>60</v>
      </c>
      <c r="T16" s="272" t="s">
        <v>61</v>
      </c>
      <c r="U16" s="272" t="s">
        <v>62</v>
      </c>
      <c r="V16" s="272" t="s">
        <v>63</v>
      </c>
      <c r="W16" s="272" t="s">
        <v>64</v>
      </c>
      <c r="X16" s="272" t="s">
        <v>65</v>
      </c>
      <c r="Y16" s="272" t="s">
        <v>66</v>
      </c>
      <c r="Z16" s="272" t="s">
        <v>67</v>
      </c>
      <c r="AA16" s="272" t="s">
        <v>68</v>
      </c>
      <c r="AB16" s="272" t="s">
        <v>69</v>
      </c>
      <c r="AC16" s="272" t="s">
        <v>70</v>
      </c>
    </row>
    <row r="17" spans="2:29" x14ac:dyDescent="0.2">
      <c r="B17" s="295"/>
      <c r="C17" s="285">
        <f ca="1">MAX(C3:C11)</f>
        <v>321</v>
      </c>
      <c r="D17" s="285">
        <f t="shared" ref="D17:N17" ca="1" si="2">MAX(D3:D11)</f>
        <v>223</v>
      </c>
      <c r="E17" s="285">
        <f t="shared" ca="1" si="2"/>
        <v>265</v>
      </c>
      <c r="F17" s="285">
        <f t="shared" ca="1" si="2"/>
        <v>165</v>
      </c>
      <c r="G17" s="285">
        <f t="shared" ca="1" si="2"/>
        <v>252</v>
      </c>
      <c r="H17" s="285">
        <f t="shared" ca="1" si="2"/>
        <v>268</v>
      </c>
      <c r="I17" s="285">
        <f t="shared" ca="1" si="2"/>
        <v>262</v>
      </c>
      <c r="J17" s="285">
        <f t="shared" ca="1" si="2"/>
        <v>247</v>
      </c>
      <c r="K17" s="285">
        <f t="shared" ca="1" si="2"/>
        <v>265</v>
      </c>
      <c r="L17" s="285">
        <f t="shared" ca="1" si="2"/>
        <v>252</v>
      </c>
      <c r="M17" s="285">
        <f t="shared" ca="1" si="2"/>
        <v>230</v>
      </c>
      <c r="N17" s="286">
        <f t="shared" ca="1" si="2"/>
        <v>284</v>
      </c>
      <c r="Q17" s="284"/>
      <c r="R17" s="285">
        <f ca="1">MAX(R3:R11)</f>
        <v>298</v>
      </c>
      <c r="S17" s="285">
        <f t="shared" ref="S17:AC17" ca="1" si="3">MAX(S3:S11)</f>
        <v>213</v>
      </c>
      <c r="T17" s="285">
        <f t="shared" ca="1" si="3"/>
        <v>270</v>
      </c>
      <c r="U17" s="285">
        <f t="shared" ca="1" si="3"/>
        <v>249</v>
      </c>
      <c r="V17" s="285">
        <f t="shared" ca="1" si="3"/>
        <v>278</v>
      </c>
      <c r="W17" s="285">
        <f t="shared" ca="1" si="3"/>
        <v>0</v>
      </c>
      <c r="X17" s="285">
        <f t="shared" ca="1" si="3"/>
        <v>0</v>
      </c>
      <c r="Y17" s="285">
        <f t="shared" ca="1" si="3"/>
        <v>0</v>
      </c>
      <c r="Z17" s="285">
        <f t="shared" ca="1" si="3"/>
        <v>0</v>
      </c>
      <c r="AA17" s="285">
        <f t="shared" ca="1" si="3"/>
        <v>0</v>
      </c>
      <c r="AB17" s="285">
        <f t="shared" ca="1" si="3"/>
        <v>0</v>
      </c>
      <c r="AC17" s="286">
        <f t="shared" ca="1" si="3"/>
        <v>0</v>
      </c>
    </row>
    <row r="18" spans="2:29" x14ac:dyDescent="0.2">
      <c r="B18" s="279" t="str">
        <f ca="1">$B3</f>
        <v>Food</v>
      </c>
      <c r="C18" s="287" t="str">
        <f t="array" aca="1" ref="C18" ca="1">IF($C$17=0,"",IF(C3=$C$17,$B18," "))</f>
        <v>Food</v>
      </c>
      <c r="D18" s="287" t="str">
        <f ca="1">IF($D$17=0,"",IF(D3=$D$17,$B18," "))</f>
        <v>Food</v>
      </c>
      <c r="E18" s="287" t="str">
        <f ca="1">IF($E$17=0,"",IF(E3=$E$17,$B18," "))</f>
        <v>Food</v>
      </c>
      <c r="F18" s="287" t="str">
        <f ca="1">IF($F$17=0,"",IF(F3=$F$17,$B18," "))</f>
        <v>Food</v>
      </c>
      <c r="G18" s="287" t="str">
        <f ca="1">IF($G$17=0,"",IF(G3=$G$17,$B18," "))</f>
        <v>Food</v>
      </c>
      <c r="H18" s="287" t="str">
        <f ca="1">IF($H$17=0,"",IF(H3=$H$17,$B18," "))</f>
        <v>Food</v>
      </c>
      <c r="I18" s="287" t="str">
        <f ca="1">IF($I$17=0,"",IF(I3=$I$17,$B18," "))</f>
        <v>Food</v>
      </c>
      <c r="J18" s="287" t="str">
        <f ca="1">IF($J$17=0,"",IF(J3=$J$17,$B18," "))</f>
        <v>Food</v>
      </c>
      <c r="K18" s="287" t="str">
        <f ca="1">IF($K$17=0,"",IF(K3=$K$17,$B18," "))</f>
        <v>Food</v>
      </c>
      <c r="L18" s="287" t="str">
        <f ca="1">IF($L$17=0,"",IF(L3=$L$17,$B18," "))</f>
        <v>Food</v>
      </c>
      <c r="M18" s="287" t="str">
        <f ca="1">IF($M$17=0,"",IF(M3=$M$17,$B18," "))</f>
        <v>Food</v>
      </c>
      <c r="N18" s="288" t="str">
        <f ca="1">IF($N$17=0,"",IF(N3=$N$17,$B18," "))</f>
        <v>Food</v>
      </c>
      <c r="Q18" s="279" t="str">
        <f ca="1">$Q3</f>
        <v>Food</v>
      </c>
      <c r="R18" s="287" t="str">
        <f ca="1">IF($R$17=0,"",IF(R3=$R$17,$Q18," "))</f>
        <v>Food</v>
      </c>
      <c r="S18" s="287" t="str">
        <f ca="1">IF($S$17=0,"",IF(S3=$S$17,$Q18," "))</f>
        <v>Food</v>
      </c>
      <c r="T18" s="287" t="str">
        <f ca="1">IF($T$17=0,"",IF(T3=$T$17,$Q18," "))</f>
        <v>Food</v>
      </c>
      <c r="U18" s="287" t="str">
        <f ca="1">IF($U$17=0,"",IF(U3=$U$17,$Q18," "))</f>
        <v>Food</v>
      </c>
      <c r="V18" s="287" t="str">
        <f ca="1">IF($V$17=0,"",IF(V3=$V$17,$Q18," "))</f>
        <v>Food</v>
      </c>
      <c r="W18" s="287" t="str">
        <f ca="1">IF($W$17=0,"",IF(W3=$W$17,$Q18," "))</f>
        <v/>
      </c>
      <c r="X18" s="287" t="str">
        <f ca="1">IF($X$17=0,"",IF(X3=$X$17,$Q18," "))</f>
        <v/>
      </c>
      <c r="Y18" s="287" t="str">
        <f ca="1">IF($Y$17=0,"",IF(Y3=$Y$17,$Q18," "))</f>
        <v/>
      </c>
      <c r="Z18" s="287" t="str">
        <f ca="1">IF($Z$17=0,"",IF(Z3=$Z$17,$Q18," "))</f>
        <v/>
      </c>
      <c r="AA18" s="287" t="str">
        <f ca="1">IF($AA$17=0,"",IF(AA3=$AA$17,$Q18," "))</f>
        <v/>
      </c>
      <c r="AB18" s="287" t="str">
        <f ca="1">IF($AB$17=0,"",IF(AB3=$AB$17,$Q18," "))</f>
        <v/>
      </c>
      <c r="AC18" s="288" t="str">
        <f ca="1">IF($AC$17=0,"",IF(AC3=$AC$17,$Q18," "))</f>
        <v/>
      </c>
    </row>
    <row r="19" spans="2:29" x14ac:dyDescent="0.2">
      <c r="B19" s="279" t="str">
        <f t="shared" ref="B19:B25" ca="1" si="4">$B4</f>
        <v>Transportation</v>
      </c>
      <c r="C19" s="287" t="str">
        <f t="array" aca="1" ref="C19" ca="1">IF($C$17=0,"",IF(C4=$C$17,$B19," "))</f>
        <v xml:space="preserve"> </v>
      </c>
      <c r="D19" s="287" t="str">
        <f t="shared" ref="D19:D25" ca="1" si="5">IF($D$17=0,"",IF(D4=$D$17,$B19," "))</f>
        <v xml:space="preserve"> </v>
      </c>
      <c r="E19" s="287" t="str">
        <f t="shared" ref="E19:E25" ca="1" si="6">IF($E$17=0,"",IF(E4=$E$17,$B19," "))</f>
        <v xml:space="preserve"> </v>
      </c>
      <c r="F19" s="287" t="str">
        <f t="shared" ref="F19:F25" ca="1" si="7">IF($F$17=0,"",IF(F4=$F$17,$B19," "))</f>
        <v xml:space="preserve"> </v>
      </c>
      <c r="G19" s="287" t="str">
        <f t="shared" ref="G19:G25" ca="1" si="8">IF($G$17=0,"",IF(G4=$G$17,$B19," "))</f>
        <v xml:space="preserve"> </v>
      </c>
      <c r="H19" s="287" t="str">
        <f t="shared" ref="H19:H25" ca="1" si="9">IF($H$17=0,"",IF(H4=$H$17,$B19," "))</f>
        <v xml:space="preserve"> </v>
      </c>
      <c r="I19" s="287" t="str">
        <f t="shared" ref="I19:I25" ca="1" si="10">IF($I$17=0,"",IF(I4=$I$17,$B19," "))</f>
        <v xml:space="preserve"> </v>
      </c>
      <c r="J19" s="287" t="str">
        <f t="shared" ref="J19:J25" ca="1" si="11">IF($J$17=0,"",IF(J4=$J$17,$B19," "))</f>
        <v xml:space="preserve"> </v>
      </c>
      <c r="K19" s="287" t="str">
        <f t="shared" ref="K19:K25" ca="1" si="12">IF($K$17=0,"",IF(K4=$K$17,$B19," "))</f>
        <v xml:space="preserve"> </v>
      </c>
      <c r="L19" s="287" t="str">
        <f t="shared" ref="L19:L25" ca="1" si="13">IF($L$17=0,"",IF(L4=$L$17,$B19," "))</f>
        <v xml:space="preserve"> </v>
      </c>
      <c r="M19" s="287" t="str">
        <f t="shared" ref="M19:M25" ca="1" si="14">IF($M$17=0,"",IF(M4=$M$17,$B19," "))</f>
        <v xml:space="preserve"> </v>
      </c>
      <c r="N19" s="288" t="str">
        <f t="shared" ref="N19:N25" ca="1" si="15">IF($N$17=0,"",IF(N4=$N$17,$B19," "))</f>
        <v xml:space="preserve"> </v>
      </c>
      <c r="Q19" s="279" t="str">
        <f t="shared" ref="Q19:Q25" ca="1" si="16">$Q4</f>
        <v>Transportation</v>
      </c>
      <c r="R19" s="287" t="str">
        <f t="shared" ref="R19:R25" ca="1" si="17">IF($R$17=0,"",IF(R4=$R$17,$Q19," "))</f>
        <v xml:space="preserve"> </v>
      </c>
      <c r="S19" s="287" t="str">
        <f t="shared" ref="S19:S25" ca="1" si="18">IF($S$17=0,"",IF(S4=$S$17,$Q19," "))</f>
        <v xml:space="preserve"> </v>
      </c>
      <c r="T19" s="287" t="str">
        <f t="shared" ref="T19:T25" ca="1" si="19">IF($T$17=0,"",IF(T4=$T$17,$Q19," "))</f>
        <v xml:space="preserve"> </v>
      </c>
      <c r="U19" s="287" t="str">
        <f t="shared" ref="U19:U25" ca="1" si="20">IF($U$17=0,"",IF(U4=$U$17,$Q19," "))</f>
        <v xml:space="preserve"> </v>
      </c>
      <c r="V19" s="287" t="str">
        <f t="shared" ref="V19:V25" ca="1" si="21">IF($V$17=0,"",IF(V4=$V$17,$Q19," "))</f>
        <v xml:space="preserve"> </v>
      </c>
      <c r="W19" s="287" t="str">
        <f t="shared" ref="W19:W25" ca="1" si="22">IF($W$17=0,"",IF(W4=$W$17,$Q19," "))</f>
        <v/>
      </c>
      <c r="X19" s="287" t="str">
        <f t="shared" ref="X19:X25" ca="1" si="23">IF($X$17=0,"",IF(X4=$X$17,$Q19," "))</f>
        <v/>
      </c>
      <c r="Y19" s="287" t="str">
        <f t="shared" ref="Y19:Y25" ca="1" si="24">IF($Y$17=0,"",IF(Y4=$Y$17,$Q19," "))</f>
        <v/>
      </c>
      <c r="Z19" s="287" t="str">
        <f t="shared" ref="Z19:Z25" ca="1" si="25">IF($Z$17=0,"",IF(Z4=$Z$17,$Q19," "))</f>
        <v/>
      </c>
      <c r="AA19" s="287" t="str">
        <f t="shared" ref="AA19:AA25" ca="1" si="26">IF($AA$17=0,"",IF(AA4=$AA$17,$Q19," "))</f>
        <v/>
      </c>
      <c r="AB19" s="287" t="str">
        <f t="shared" ref="AB19:AB25" ca="1" si="27">IF($AB$17=0,"",IF(AB4=$AB$17,$Q19," "))</f>
        <v/>
      </c>
      <c r="AC19" s="288" t="str">
        <f t="shared" ref="AC19:AC25" ca="1" si="28">IF($AC$17=0,"",IF(AC4=$AC$17,$Q19," "))</f>
        <v/>
      </c>
    </row>
    <row r="20" spans="2:29" x14ac:dyDescent="0.2">
      <c r="B20" s="279" t="str">
        <f t="shared" ca="1" si="4"/>
        <v>Other</v>
      </c>
      <c r="C20" s="287" t="str">
        <f t="array" aca="1" ref="C20" ca="1">IF($C$17=0,"",IF(C5=$C$17,$B20," "))</f>
        <v xml:space="preserve"> </v>
      </c>
      <c r="D20" s="287" t="str">
        <f t="shared" ca="1" si="5"/>
        <v xml:space="preserve"> </v>
      </c>
      <c r="E20" s="287" t="str">
        <f t="shared" ca="1" si="6"/>
        <v xml:space="preserve"> </v>
      </c>
      <c r="F20" s="287" t="str">
        <f t="shared" ca="1" si="7"/>
        <v xml:space="preserve"> </v>
      </c>
      <c r="G20" s="287" t="str">
        <f t="shared" ca="1" si="8"/>
        <v xml:space="preserve"> </v>
      </c>
      <c r="H20" s="287" t="str">
        <f t="shared" ca="1" si="9"/>
        <v xml:space="preserve"> </v>
      </c>
      <c r="I20" s="287" t="str">
        <f t="shared" ca="1" si="10"/>
        <v xml:space="preserve"> </v>
      </c>
      <c r="J20" s="287" t="str">
        <f t="shared" ca="1" si="11"/>
        <v xml:space="preserve"> </v>
      </c>
      <c r="K20" s="287" t="str">
        <f t="shared" ca="1" si="12"/>
        <v xml:space="preserve"> </v>
      </c>
      <c r="L20" s="287" t="str">
        <f t="shared" ca="1" si="13"/>
        <v xml:space="preserve"> </v>
      </c>
      <c r="M20" s="287" t="str">
        <f t="shared" ca="1" si="14"/>
        <v xml:space="preserve"> </v>
      </c>
      <c r="N20" s="288" t="str">
        <f t="shared" ca="1" si="15"/>
        <v xml:space="preserve"> </v>
      </c>
      <c r="Q20" s="279" t="str">
        <f t="shared" ca="1" si="16"/>
        <v>Other</v>
      </c>
      <c r="R20" s="287" t="str">
        <f t="shared" ca="1" si="17"/>
        <v xml:space="preserve"> </v>
      </c>
      <c r="S20" s="287" t="str">
        <f t="shared" ca="1" si="18"/>
        <v xml:space="preserve"> </v>
      </c>
      <c r="T20" s="287" t="str">
        <f t="shared" ca="1" si="19"/>
        <v xml:space="preserve"> </v>
      </c>
      <c r="U20" s="287" t="str">
        <f t="shared" ca="1" si="20"/>
        <v xml:space="preserve"> </v>
      </c>
      <c r="V20" s="287" t="str">
        <f t="shared" ca="1" si="21"/>
        <v xml:space="preserve"> </v>
      </c>
      <c r="W20" s="287" t="str">
        <f t="shared" ca="1" si="22"/>
        <v/>
      </c>
      <c r="X20" s="287" t="str">
        <f t="shared" ca="1" si="23"/>
        <v/>
      </c>
      <c r="Y20" s="287" t="str">
        <f t="shared" ca="1" si="24"/>
        <v/>
      </c>
      <c r="Z20" s="287" t="str">
        <f t="shared" ca="1" si="25"/>
        <v/>
      </c>
      <c r="AA20" s="287" t="str">
        <f t="shared" ca="1" si="26"/>
        <v/>
      </c>
      <c r="AB20" s="287" t="str">
        <f t="shared" ca="1" si="27"/>
        <v/>
      </c>
      <c r="AC20" s="288" t="str">
        <f t="shared" ca="1" si="28"/>
        <v/>
      </c>
    </row>
    <row r="21" spans="2:29" x14ac:dyDescent="0.2">
      <c r="B21" s="279" t="str">
        <f t="shared" ca="1" si="4"/>
        <v/>
      </c>
      <c r="C21" s="287" t="str">
        <f t="array" aca="1" ref="C21" ca="1">IF($C$17=0,"",IF(C6=$C$17,$B21," "))</f>
        <v xml:space="preserve"> </v>
      </c>
      <c r="D21" s="287" t="str">
        <f t="shared" ca="1" si="5"/>
        <v xml:space="preserve"> </v>
      </c>
      <c r="E21" s="287" t="str">
        <f t="shared" ca="1" si="6"/>
        <v xml:space="preserve"> </v>
      </c>
      <c r="F21" s="287" t="str">
        <f t="shared" ca="1" si="7"/>
        <v xml:space="preserve"> </v>
      </c>
      <c r="G21" s="287" t="str">
        <f t="shared" ca="1" si="8"/>
        <v xml:space="preserve"> </v>
      </c>
      <c r="H21" s="287" t="str">
        <f t="shared" ca="1" si="9"/>
        <v xml:space="preserve"> </v>
      </c>
      <c r="I21" s="287" t="str">
        <f t="shared" ca="1" si="10"/>
        <v xml:space="preserve"> </v>
      </c>
      <c r="J21" s="287" t="str">
        <f t="shared" ca="1" si="11"/>
        <v xml:space="preserve"> </v>
      </c>
      <c r="K21" s="287" t="str">
        <f t="shared" ca="1" si="12"/>
        <v xml:space="preserve"> </v>
      </c>
      <c r="L21" s="287" t="str">
        <f t="shared" ca="1" si="13"/>
        <v xml:space="preserve"> </v>
      </c>
      <c r="M21" s="287" t="str">
        <f t="shared" ca="1" si="14"/>
        <v xml:space="preserve"> </v>
      </c>
      <c r="N21" s="288" t="str">
        <f t="shared" ca="1" si="15"/>
        <v xml:space="preserve"> </v>
      </c>
      <c r="Q21" s="279" t="str">
        <f t="shared" ca="1" si="16"/>
        <v/>
      </c>
      <c r="R21" s="287" t="str">
        <f t="shared" ca="1" si="17"/>
        <v xml:space="preserve"> </v>
      </c>
      <c r="S21" s="287" t="str">
        <f t="shared" ca="1" si="18"/>
        <v xml:space="preserve"> </v>
      </c>
      <c r="T21" s="287" t="str">
        <f t="shared" ca="1" si="19"/>
        <v xml:space="preserve"> </v>
      </c>
      <c r="U21" s="287" t="str">
        <f t="shared" ca="1" si="20"/>
        <v xml:space="preserve"> </v>
      </c>
      <c r="V21" s="287" t="str">
        <f t="shared" ca="1" si="21"/>
        <v xml:space="preserve"> </v>
      </c>
      <c r="W21" s="287" t="str">
        <f t="shared" ca="1" si="22"/>
        <v/>
      </c>
      <c r="X21" s="287" t="str">
        <f t="shared" ca="1" si="23"/>
        <v/>
      </c>
      <c r="Y21" s="287" t="str">
        <f t="shared" ca="1" si="24"/>
        <v/>
      </c>
      <c r="Z21" s="287" t="str">
        <f t="shared" ca="1" si="25"/>
        <v/>
      </c>
      <c r="AA21" s="287" t="str">
        <f t="shared" ca="1" si="26"/>
        <v/>
      </c>
      <c r="AB21" s="287" t="str">
        <f t="shared" ca="1" si="27"/>
        <v/>
      </c>
      <c r="AC21" s="288" t="str">
        <f t="shared" ca="1" si="28"/>
        <v/>
      </c>
    </row>
    <row r="22" spans="2:29" x14ac:dyDescent="0.2">
      <c r="B22" s="279" t="str">
        <f t="shared" ca="1" si="4"/>
        <v/>
      </c>
      <c r="C22" s="287" t="str">
        <f t="array" aca="1" ref="C22" ca="1">IF($C$17=0,"",IF(C7=$C$17,$B22," "))</f>
        <v xml:space="preserve"> </v>
      </c>
      <c r="D22" s="287" t="str">
        <f t="shared" ca="1" si="5"/>
        <v xml:space="preserve"> </v>
      </c>
      <c r="E22" s="287" t="str">
        <f t="shared" ca="1" si="6"/>
        <v xml:space="preserve"> </v>
      </c>
      <c r="F22" s="287" t="str">
        <f t="shared" ca="1" si="7"/>
        <v xml:space="preserve"> </v>
      </c>
      <c r="G22" s="287" t="str">
        <f t="shared" ca="1" si="8"/>
        <v xml:space="preserve"> </v>
      </c>
      <c r="H22" s="287" t="str">
        <f t="shared" ca="1" si="9"/>
        <v xml:space="preserve"> </v>
      </c>
      <c r="I22" s="287" t="str">
        <f t="shared" ca="1" si="10"/>
        <v xml:space="preserve"> </v>
      </c>
      <c r="J22" s="287" t="str">
        <f t="shared" ca="1" si="11"/>
        <v xml:space="preserve"> </v>
      </c>
      <c r="K22" s="287" t="str">
        <f t="shared" ca="1" si="12"/>
        <v xml:space="preserve"> </v>
      </c>
      <c r="L22" s="287" t="str">
        <f t="shared" ca="1" si="13"/>
        <v xml:space="preserve"> </v>
      </c>
      <c r="M22" s="287" t="str">
        <f t="shared" ca="1" si="14"/>
        <v xml:space="preserve"> </v>
      </c>
      <c r="N22" s="288" t="str">
        <f t="shared" ca="1" si="15"/>
        <v xml:space="preserve"> </v>
      </c>
      <c r="Q22" s="279" t="str">
        <f t="shared" ca="1" si="16"/>
        <v/>
      </c>
      <c r="R22" s="287" t="str">
        <f t="shared" ca="1" si="17"/>
        <v xml:space="preserve"> </v>
      </c>
      <c r="S22" s="287" t="str">
        <f t="shared" ca="1" si="18"/>
        <v xml:space="preserve"> </v>
      </c>
      <c r="T22" s="287" t="str">
        <f t="shared" ca="1" si="19"/>
        <v xml:space="preserve"> </v>
      </c>
      <c r="U22" s="287" t="str">
        <f t="shared" ca="1" si="20"/>
        <v xml:space="preserve"> </v>
      </c>
      <c r="V22" s="287" t="str">
        <f t="shared" ca="1" si="21"/>
        <v xml:space="preserve"> </v>
      </c>
      <c r="W22" s="287" t="str">
        <f t="shared" ca="1" si="22"/>
        <v/>
      </c>
      <c r="X22" s="287" t="str">
        <f t="shared" ca="1" si="23"/>
        <v/>
      </c>
      <c r="Y22" s="287" t="str">
        <f t="shared" ca="1" si="24"/>
        <v/>
      </c>
      <c r="Z22" s="287" t="str">
        <f t="shared" ca="1" si="25"/>
        <v/>
      </c>
      <c r="AA22" s="287" t="str">
        <f t="shared" ca="1" si="26"/>
        <v/>
      </c>
      <c r="AB22" s="287" t="str">
        <f t="shared" ca="1" si="27"/>
        <v/>
      </c>
      <c r="AC22" s="288" t="str">
        <f t="shared" ca="1" si="28"/>
        <v/>
      </c>
    </row>
    <row r="23" spans="2:29" x14ac:dyDescent="0.2">
      <c r="B23" s="279" t="str">
        <f t="shared" ca="1" si="4"/>
        <v/>
      </c>
      <c r="C23" s="287" t="str">
        <f t="array" aca="1" ref="C23" ca="1">IF($C$17=0,"",IF(C8=$C$17,$B23," "))</f>
        <v xml:space="preserve"> </v>
      </c>
      <c r="D23" s="287" t="str">
        <f t="shared" ca="1" si="5"/>
        <v xml:space="preserve"> </v>
      </c>
      <c r="E23" s="287" t="str">
        <f t="shared" ca="1" si="6"/>
        <v xml:space="preserve"> </v>
      </c>
      <c r="F23" s="287" t="str">
        <f t="shared" ca="1" si="7"/>
        <v xml:space="preserve"> </v>
      </c>
      <c r="G23" s="287" t="str">
        <f t="shared" ca="1" si="8"/>
        <v xml:space="preserve"> </v>
      </c>
      <c r="H23" s="287" t="str">
        <f t="shared" ca="1" si="9"/>
        <v xml:space="preserve"> </v>
      </c>
      <c r="I23" s="287" t="str">
        <f t="shared" ca="1" si="10"/>
        <v xml:space="preserve"> </v>
      </c>
      <c r="J23" s="287" t="str">
        <f t="shared" ca="1" si="11"/>
        <v xml:space="preserve"> </v>
      </c>
      <c r="K23" s="287" t="str">
        <f t="shared" ca="1" si="12"/>
        <v xml:space="preserve"> </v>
      </c>
      <c r="L23" s="287" t="str">
        <f t="shared" ca="1" si="13"/>
        <v xml:space="preserve"> </v>
      </c>
      <c r="M23" s="287" t="str">
        <f t="shared" ca="1" si="14"/>
        <v xml:space="preserve"> </v>
      </c>
      <c r="N23" s="288" t="str">
        <f t="shared" ca="1" si="15"/>
        <v xml:space="preserve"> </v>
      </c>
      <c r="Q23" s="279" t="str">
        <f t="shared" ca="1" si="16"/>
        <v/>
      </c>
      <c r="R23" s="287" t="str">
        <f t="shared" ca="1" si="17"/>
        <v xml:space="preserve"> </v>
      </c>
      <c r="S23" s="287" t="str">
        <f t="shared" ca="1" si="18"/>
        <v xml:space="preserve"> </v>
      </c>
      <c r="T23" s="287" t="str">
        <f t="shared" ca="1" si="19"/>
        <v xml:space="preserve"> </v>
      </c>
      <c r="U23" s="287" t="str">
        <f t="shared" ca="1" si="20"/>
        <v xml:space="preserve"> </v>
      </c>
      <c r="V23" s="287" t="str">
        <f t="shared" ca="1" si="21"/>
        <v xml:space="preserve"> </v>
      </c>
      <c r="W23" s="287" t="str">
        <f t="shared" ca="1" si="22"/>
        <v/>
      </c>
      <c r="X23" s="287" t="str">
        <f t="shared" ca="1" si="23"/>
        <v/>
      </c>
      <c r="Y23" s="287" t="str">
        <f t="shared" ca="1" si="24"/>
        <v/>
      </c>
      <c r="Z23" s="287" t="str">
        <f t="shared" ca="1" si="25"/>
        <v/>
      </c>
      <c r="AA23" s="287" t="str">
        <f t="shared" ca="1" si="26"/>
        <v/>
      </c>
      <c r="AB23" s="287" t="str">
        <f t="shared" ca="1" si="27"/>
        <v/>
      </c>
      <c r="AC23" s="288" t="str">
        <f t="shared" ca="1" si="28"/>
        <v/>
      </c>
    </row>
    <row r="24" spans="2:29" x14ac:dyDescent="0.2">
      <c r="B24" s="279" t="str">
        <f t="shared" ca="1" si="4"/>
        <v/>
      </c>
      <c r="C24" s="287" t="str">
        <f t="array" aca="1" ref="C24" ca="1">IF($C$17=0,"",IF(C9=$C$17,$B24," "))</f>
        <v xml:space="preserve"> </v>
      </c>
      <c r="D24" s="287" t="str">
        <f t="shared" ca="1" si="5"/>
        <v xml:space="preserve"> </v>
      </c>
      <c r="E24" s="287" t="str">
        <f t="shared" ca="1" si="6"/>
        <v xml:space="preserve"> </v>
      </c>
      <c r="F24" s="287" t="str">
        <f t="shared" ca="1" si="7"/>
        <v xml:space="preserve"> </v>
      </c>
      <c r="G24" s="287" t="str">
        <f t="shared" ca="1" si="8"/>
        <v xml:space="preserve"> </v>
      </c>
      <c r="H24" s="287" t="str">
        <f t="shared" ca="1" si="9"/>
        <v xml:space="preserve"> </v>
      </c>
      <c r="I24" s="287" t="str">
        <f t="shared" ca="1" si="10"/>
        <v xml:space="preserve"> </v>
      </c>
      <c r="J24" s="287" t="str">
        <f t="shared" ca="1" si="11"/>
        <v xml:space="preserve"> </v>
      </c>
      <c r="K24" s="287" t="str">
        <f t="shared" ca="1" si="12"/>
        <v xml:space="preserve"> </v>
      </c>
      <c r="L24" s="287" t="str">
        <f t="shared" ca="1" si="13"/>
        <v xml:space="preserve"> </v>
      </c>
      <c r="M24" s="287" t="str">
        <f t="shared" ca="1" si="14"/>
        <v xml:space="preserve"> </v>
      </c>
      <c r="N24" s="288" t="str">
        <f t="shared" ca="1" si="15"/>
        <v xml:space="preserve"> </v>
      </c>
      <c r="Q24" s="279" t="str">
        <f t="shared" ca="1" si="16"/>
        <v/>
      </c>
      <c r="R24" s="287" t="str">
        <f t="shared" ca="1" si="17"/>
        <v xml:space="preserve"> </v>
      </c>
      <c r="S24" s="287" t="str">
        <f t="shared" ca="1" si="18"/>
        <v xml:space="preserve"> </v>
      </c>
      <c r="T24" s="287" t="str">
        <f t="shared" ca="1" si="19"/>
        <v xml:space="preserve"> </v>
      </c>
      <c r="U24" s="287" t="str">
        <f t="shared" ca="1" si="20"/>
        <v xml:space="preserve"> </v>
      </c>
      <c r="V24" s="287" t="str">
        <f t="shared" ca="1" si="21"/>
        <v xml:space="preserve"> </v>
      </c>
      <c r="W24" s="287" t="str">
        <f t="shared" ca="1" si="22"/>
        <v/>
      </c>
      <c r="X24" s="287" t="str">
        <f t="shared" ca="1" si="23"/>
        <v/>
      </c>
      <c r="Y24" s="287" t="str">
        <f t="shared" ca="1" si="24"/>
        <v/>
      </c>
      <c r="Z24" s="287" t="str">
        <f t="shared" ca="1" si="25"/>
        <v/>
      </c>
      <c r="AA24" s="287" t="str">
        <f t="shared" ca="1" si="26"/>
        <v/>
      </c>
      <c r="AB24" s="287" t="str">
        <f t="shared" ca="1" si="27"/>
        <v/>
      </c>
      <c r="AC24" s="288" t="str">
        <f t="shared" ca="1" si="28"/>
        <v/>
      </c>
    </row>
    <row r="25" spans="2:29" x14ac:dyDescent="0.2">
      <c r="B25" s="279" t="str">
        <f t="shared" ca="1" si="4"/>
        <v/>
      </c>
      <c r="C25" s="287" t="str">
        <f t="array" aca="1" ref="C25" ca="1">IF($C$17=0,"",IF(C10=$C$17,$B25," "))</f>
        <v xml:space="preserve"> </v>
      </c>
      <c r="D25" s="287" t="str">
        <f t="shared" ca="1" si="5"/>
        <v xml:space="preserve"> </v>
      </c>
      <c r="E25" s="287" t="str">
        <f t="shared" ca="1" si="6"/>
        <v xml:space="preserve"> </v>
      </c>
      <c r="F25" s="287" t="str">
        <f t="shared" ca="1" si="7"/>
        <v xml:space="preserve"> </v>
      </c>
      <c r="G25" s="287" t="str">
        <f t="shared" ca="1" si="8"/>
        <v xml:space="preserve"> </v>
      </c>
      <c r="H25" s="287" t="str">
        <f t="shared" ca="1" si="9"/>
        <v xml:space="preserve"> </v>
      </c>
      <c r="I25" s="287" t="str">
        <f t="shared" ca="1" si="10"/>
        <v xml:space="preserve"> </v>
      </c>
      <c r="J25" s="287" t="str">
        <f t="shared" ca="1" si="11"/>
        <v xml:space="preserve"> </v>
      </c>
      <c r="K25" s="287" t="str">
        <f t="shared" ca="1" si="12"/>
        <v xml:space="preserve"> </v>
      </c>
      <c r="L25" s="287" t="str">
        <f t="shared" ca="1" si="13"/>
        <v xml:space="preserve"> </v>
      </c>
      <c r="M25" s="287" t="str">
        <f t="shared" ca="1" si="14"/>
        <v xml:space="preserve"> </v>
      </c>
      <c r="N25" s="288" t="str">
        <f t="shared" ca="1" si="15"/>
        <v xml:space="preserve"> </v>
      </c>
      <c r="Q25" s="279" t="str">
        <f t="shared" ca="1" si="16"/>
        <v/>
      </c>
      <c r="R25" s="287" t="str">
        <f t="shared" ca="1" si="17"/>
        <v xml:space="preserve"> </v>
      </c>
      <c r="S25" s="287" t="str">
        <f t="shared" ca="1" si="18"/>
        <v xml:space="preserve"> </v>
      </c>
      <c r="T25" s="287" t="str">
        <f t="shared" ca="1" si="19"/>
        <v xml:space="preserve"> </v>
      </c>
      <c r="U25" s="287" t="str">
        <f t="shared" ca="1" si="20"/>
        <v xml:space="preserve"> </v>
      </c>
      <c r="V25" s="287" t="str">
        <f t="shared" ca="1" si="21"/>
        <v xml:space="preserve"> </v>
      </c>
      <c r="W25" s="287" t="str">
        <f t="shared" ca="1" si="22"/>
        <v/>
      </c>
      <c r="X25" s="287" t="str">
        <f t="shared" ca="1" si="23"/>
        <v/>
      </c>
      <c r="Y25" s="287" t="str">
        <f t="shared" ca="1" si="24"/>
        <v/>
      </c>
      <c r="Z25" s="287" t="str">
        <f t="shared" ca="1" si="25"/>
        <v/>
      </c>
      <c r="AA25" s="287" t="str">
        <f t="shared" ca="1" si="26"/>
        <v/>
      </c>
      <c r="AB25" s="287" t="str">
        <f t="shared" ca="1" si="27"/>
        <v/>
      </c>
      <c r="AC25" s="288" t="str">
        <f t="shared" ca="1" si="28"/>
        <v/>
      </c>
    </row>
    <row r="26" spans="2:29" x14ac:dyDescent="0.2">
      <c r="B26" s="296"/>
      <c r="C26" s="290" t="str">
        <f ca="1">IF(C17=0,"",CONCATENATE(C18,C19,C20,C21,C22,C23,C24,C25))</f>
        <v xml:space="preserve">Food       </v>
      </c>
      <c r="D26" s="290" t="str">
        <f t="shared" ref="D26:N26" ca="1" si="29">IF(D17=0,"",CONCATENATE(D18,D19,D20,D21,D22,D23,D24,D25))</f>
        <v xml:space="preserve">Food       </v>
      </c>
      <c r="E26" s="290" t="str">
        <f t="shared" ca="1" si="29"/>
        <v xml:space="preserve">Food       </v>
      </c>
      <c r="F26" s="290" t="str">
        <f t="shared" ca="1" si="29"/>
        <v xml:space="preserve">Food       </v>
      </c>
      <c r="G26" s="290" t="str">
        <f t="shared" ca="1" si="29"/>
        <v xml:space="preserve">Food       </v>
      </c>
      <c r="H26" s="290" t="str">
        <f t="shared" ca="1" si="29"/>
        <v xml:space="preserve">Food       </v>
      </c>
      <c r="I26" s="290" t="str">
        <f t="shared" ca="1" si="29"/>
        <v xml:space="preserve">Food       </v>
      </c>
      <c r="J26" s="290" t="str">
        <f t="shared" ca="1" si="29"/>
        <v xml:space="preserve">Food       </v>
      </c>
      <c r="K26" s="290" t="str">
        <f t="shared" ca="1" si="29"/>
        <v xml:space="preserve">Food       </v>
      </c>
      <c r="L26" s="290" t="str">
        <f t="shared" ca="1" si="29"/>
        <v xml:space="preserve">Food       </v>
      </c>
      <c r="M26" s="290" t="str">
        <f t="shared" ca="1" si="29"/>
        <v xml:space="preserve">Food       </v>
      </c>
      <c r="N26" s="291" t="str">
        <f t="shared" ca="1" si="29"/>
        <v xml:space="preserve">Food       </v>
      </c>
      <c r="Q26" s="289"/>
      <c r="R26" s="290" t="str">
        <f ca="1">IF(R17=0,"",CONCATENATE(R18,R19,R20,R21,R22,R23,R24,R25))</f>
        <v xml:space="preserve">Food       </v>
      </c>
      <c r="S26" s="290" t="str">
        <f t="shared" ref="S26:AC26" ca="1" si="30">IF(S17=0,"",CONCATENATE(S18,S19,S20,S21,S22,S23,S24,S25))</f>
        <v xml:space="preserve">Food       </v>
      </c>
      <c r="T26" s="290" t="str">
        <f t="shared" ca="1" si="30"/>
        <v xml:space="preserve">Food       </v>
      </c>
      <c r="U26" s="290" t="str">
        <f t="shared" ca="1" si="30"/>
        <v xml:space="preserve">Food       </v>
      </c>
      <c r="V26" s="290" t="str">
        <f t="shared" ca="1" si="30"/>
        <v xml:space="preserve">Food       </v>
      </c>
      <c r="W26" s="290" t="str">
        <f t="shared" ca="1" si="30"/>
        <v/>
      </c>
      <c r="X26" s="290" t="str">
        <f t="shared" ca="1" si="30"/>
        <v/>
      </c>
      <c r="Y26" s="290" t="str">
        <f t="shared" ca="1" si="30"/>
        <v/>
      </c>
      <c r="Z26" s="290" t="str">
        <f t="shared" ca="1" si="30"/>
        <v/>
      </c>
      <c r="AA26" s="290" t="str">
        <f t="shared" ca="1" si="30"/>
        <v/>
      </c>
      <c r="AB26" s="290" t="str">
        <f t="shared" ca="1" si="30"/>
        <v/>
      </c>
      <c r="AC26" s="290" t="str">
        <f t="shared" ca="1" si="30"/>
        <v/>
      </c>
    </row>
    <row r="27" spans="2:29" x14ac:dyDescent="0.2">
      <c r="B27" s="297"/>
      <c r="C27" s="298"/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9"/>
      <c r="Q27" s="292"/>
      <c r="R27" s="293"/>
      <c r="S27" s="293"/>
      <c r="T27" s="293"/>
      <c r="U27" s="293"/>
      <c r="V27" s="293"/>
      <c r="W27" s="293"/>
      <c r="X27" s="293"/>
      <c r="Y27" s="293"/>
      <c r="Z27" s="293"/>
      <c r="AA27" s="293"/>
      <c r="AB27" s="293"/>
      <c r="AC27" s="294"/>
    </row>
    <row r="28" spans="2:29" x14ac:dyDescent="0.2">
      <c r="B28" s="258"/>
    </row>
    <row r="29" spans="2:29" x14ac:dyDescent="0.2">
      <c r="B29" s="14"/>
    </row>
    <row r="30" spans="2:29" x14ac:dyDescent="0.2">
      <c r="B30" s="14"/>
    </row>
    <row r="31" spans="2:29" x14ac:dyDescent="0.2">
      <c r="B31" s="14"/>
    </row>
    <row r="32" spans="2:29" x14ac:dyDescent="0.2">
      <c r="B32" s="14"/>
    </row>
    <row r="33" spans="1:29" x14ac:dyDescent="0.2">
      <c r="B33" s="14"/>
    </row>
    <row r="34" spans="1:29" x14ac:dyDescent="0.2">
      <c r="B34" s="14"/>
    </row>
    <row r="35" spans="1:29" s="266" customFormat="1" x14ac:dyDescent="0.2">
      <c r="A35" s="270"/>
      <c r="B35" s="14"/>
      <c r="O35" s="265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</row>
  </sheetData>
  <mergeCells count="2">
    <mergeCell ref="B1:N1"/>
    <mergeCell ref="Q1:AC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559"/>
  <sheetViews>
    <sheetView workbookViewId="0">
      <selection activeCell="I30" sqref="I30"/>
    </sheetView>
  </sheetViews>
  <sheetFormatPr defaultRowHeight="12.75" x14ac:dyDescent="0.2"/>
  <cols>
    <col min="1" max="1" width="5.140625" style="159" bestFit="1" customWidth="1"/>
    <col min="2" max="2" width="7.42578125" style="159" bestFit="1" customWidth="1"/>
    <col min="3" max="4" width="6.42578125" style="159" bestFit="1" customWidth="1"/>
    <col min="5" max="5" width="4" style="160" bestFit="1" customWidth="1"/>
    <col min="6" max="6" width="10.7109375" style="161" bestFit="1" customWidth="1"/>
    <col min="7" max="7" width="6.5703125" style="159" bestFit="1" customWidth="1"/>
    <col min="8" max="8" width="12" style="159" bestFit="1" customWidth="1"/>
    <col min="9" max="9" width="12.85546875" style="159" bestFit="1" customWidth="1"/>
    <col min="10" max="10" width="11" style="159" bestFit="1" customWidth="1"/>
    <col min="11" max="11" width="8" style="159" bestFit="1" customWidth="1"/>
    <col min="12" max="12" width="7.5703125" style="159" bestFit="1" customWidth="1"/>
    <col min="13" max="13" width="8.42578125" style="159" bestFit="1" customWidth="1"/>
    <col min="14" max="14" width="7.5703125" style="182" customWidth="1"/>
    <col min="15" max="15" width="10.42578125" style="159" bestFit="1" customWidth="1"/>
    <col min="16" max="16" width="13.85546875" style="159" bestFit="1" customWidth="1"/>
    <col min="17" max="16384" width="9.140625" style="162"/>
  </cols>
  <sheetData>
    <row r="1" spans="1:16" s="158" customFormat="1" x14ac:dyDescent="0.2">
      <c r="A1" s="156" t="s">
        <v>36</v>
      </c>
      <c r="B1" s="156" t="s">
        <v>2</v>
      </c>
      <c r="C1" s="156" t="s">
        <v>1</v>
      </c>
      <c r="D1" s="156" t="s">
        <v>177</v>
      </c>
      <c r="E1" s="157" t="s">
        <v>35</v>
      </c>
      <c r="F1" s="164" t="s">
        <v>37</v>
      </c>
      <c r="G1" s="156" t="s">
        <v>176</v>
      </c>
      <c r="H1" s="156" t="s">
        <v>91</v>
      </c>
      <c r="I1" s="156" t="s">
        <v>39</v>
      </c>
      <c r="J1" s="156" t="s">
        <v>94</v>
      </c>
      <c r="K1" s="156" t="s">
        <v>93</v>
      </c>
      <c r="L1" s="156" t="s">
        <v>38</v>
      </c>
      <c r="M1" s="156" t="s">
        <v>202</v>
      </c>
      <c r="N1" s="181" t="s">
        <v>208</v>
      </c>
      <c r="O1" s="156" t="s">
        <v>115</v>
      </c>
      <c r="P1" s="156" t="s">
        <v>202</v>
      </c>
    </row>
    <row r="2" spans="1:16" x14ac:dyDescent="0.2">
      <c r="A2" s="159">
        <v>2009</v>
      </c>
      <c r="B2" s="159">
        <v>1</v>
      </c>
      <c r="C2" s="159">
        <v>1</v>
      </c>
      <c r="E2" s="160">
        <v>1</v>
      </c>
      <c r="F2" s="161">
        <v>39814</v>
      </c>
      <c r="G2" s="159">
        <v>4</v>
      </c>
      <c r="H2" s="159" t="s">
        <v>7</v>
      </c>
      <c r="I2" s="159" t="s">
        <v>58</v>
      </c>
      <c r="J2" s="159" t="s">
        <v>24</v>
      </c>
      <c r="K2" s="159" t="s">
        <v>27</v>
      </c>
      <c r="L2" s="159">
        <v>80</v>
      </c>
      <c r="M2" s="159">
        <v>80</v>
      </c>
      <c r="N2" s="182">
        <v>4200</v>
      </c>
      <c r="O2" s="159" t="s">
        <v>209</v>
      </c>
      <c r="P2" s="159">
        <f>M2</f>
        <v>80</v>
      </c>
    </row>
    <row r="3" spans="1:16" x14ac:dyDescent="0.2">
      <c r="A3" s="159">
        <v>2009</v>
      </c>
      <c r="B3" s="159">
        <v>1</v>
      </c>
      <c r="C3" s="159">
        <v>1</v>
      </c>
      <c r="E3" s="160">
        <v>2</v>
      </c>
      <c r="F3" s="161">
        <v>39815</v>
      </c>
      <c r="G3" s="159">
        <v>5</v>
      </c>
      <c r="H3" s="159" t="s">
        <v>127</v>
      </c>
      <c r="I3" s="159" t="s">
        <v>96</v>
      </c>
      <c r="J3" s="159" t="s">
        <v>118</v>
      </c>
      <c r="K3" s="159" t="s">
        <v>121</v>
      </c>
      <c r="L3" s="159">
        <v>430</v>
      </c>
      <c r="M3" s="159">
        <f>SUM(M2,L3)</f>
        <v>510</v>
      </c>
      <c r="N3" s="182">
        <v>4200</v>
      </c>
      <c r="O3" s="159" t="s">
        <v>209</v>
      </c>
      <c r="P3" s="159">
        <f>SUM(P2,L3)</f>
        <v>510</v>
      </c>
    </row>
    <row r="4" spans="1:16" x14ac:dyDescent="0.2">
      <c r="A4" s="159">
        <v>2009</v>
      </c>
      <c r="B4" s="159">
        <v>1</v>
      </c>
      <c r="C4" s="159">
        <v>1</v>
      </c>
      <c r="E4" s="160">
        <v>2</v>
      </c>
      <c r="F4" s="161">
        <v>39815</v>
      </c>
      <c r="G4" s="159">
        <v>5</v>
      </c>
      <c r="H4" s="159" t="s">
        <v>7</v>
      </c>
      <c r="I4" s="159" t="s">
        <v>58</v>
      </c>
      <c r="J4" s="159" t="s">
        <v>24</v>
      </c>
      <c r="K4" s="159" t="s">
        <v>27</v>
      </c>
      <c r="L4" s="159">
        <v>45</v>
      </c>
      <c r="M4" s="159">
        <f t="shared" ref="M4:M37" si="0">SUM(M3,L4)</f>
        <v>555</v>
      </c>
      <c r="N4" s="182">
        <v>4200</v>
      </c>
      <c r="O4" s="159" t="s">
        <v>209</v>
      </c>
      <c r="P4" s="159">
        <f t="shared" ref="P4:P67" si="1">SUM(P3,L4)</f>
        <v>555</v>
      </c>
    </row>
    <row r="5" spans="1:16" x14ac:dyDescent="0.2">
      <c r="A5" s="159">
        <v>2009</v>
      </c>
      <c r="B5" s="159">
        <v>1</v>
      </c>
      <c r="C5" s="159">
        <v>1</v>
      </c>
      <c r="E5" s="160">
        <v>2</v>
      </c>
      <c r="F5" s="161">
        <v>39815</v>
      </c>
      <c r="G5" s="159">
        <v>5</v>
      </c>
      <c r="H5" s="159" t="s">
        <v>7</v>
      </c>
      <c r="I5" s="159" t="s">
        <v>43</v>
      </c>
      <c r="J5" s="159" t="s">
        <v>23</v>
      </c>
      <c r="K5" s="159" t="s">
        <v>23</v>
      </c>
      <c r="L5" s="159">
        <v>16</v>
      </c>
      <c r="M5" s="159">
        <f t="shared" si="0"/>
        <v>571</v>
      </c>
      <c r="N5" s="182">
        <v>4200</v>
      </c>
      <c r="O5" s="159" t="s">
        <v>209</v>
      </c>
      <c r="P5" s="159">
        <f t="shared" si="1"/>
        <v>571</v>
      </c>
    </row>
    <row r="6" spans="1:16" x14ac:dyDescent="0.2">
      <c r="A6" s="159">
        <v>2009</v>
      </c>
      <c r="B6" s="159">
        <v>1</v>
      </c>
      <c r="C6" s="159">
        <v>1</v>
      </c>
      <c r="E6" s="160">
        <v>4</v>
      </c>
      <c r="F6" s="161">
        <v>39817</v>
      </c>
      <c r="G6" s="159">
        <v>7</v>
      </c>
      <c r="H6" s="159" t="s">
        <v>8</v>
      </c>
      <c r="I6" s="159" t="s">
        <v>129</v>
      </c>
      <c r="J6" s="159" t="s">
        <v>24</v>
      </c>
      <c r="K6" s="159" t="s">
        <v>27</v>
      </c>
      <c r="L6" s="159">
        <v>55</v>
      </c>
      <c r="M6" s="159">
        <f t="shared" si="0"/>
        <v>626</v>
      </c>
      <c r="N6" s="182">
        <v>4200</v>
      </c>
      <c r="O6" s="159" t="s">
        <v>209</v>
      </c>
      <c r="P6" s="159">
        <f t="shared" si="1"/>
        <v>626</v>
      </c>
    </row>
    <row r="7" spans="1:16" x14ac:dyDescent="0.2">
      <c r="A7" s="159">
        <v>2009</v>
      </c>
      <c r="B7" s="159">
        <v>1</v>
      </c>
      <c r="C7" s="159">
        <v>1</v>
      </c>
      <c r="E7" s="160">
        <v>5</v>
      </c>
      <c r="F7" s="161">
        <v>39818</v>
      </c>
      <c r="G7" s="159">
        <v>1</v>
      </c>
      <c r="H7" s="159" t="s">
        <v>152</v>
      </c>
      <c r="I7" s="159" t="s">
        <v>154</v>
      </c>
      <c r="J7" s="159" t="s">
        <v>23</v>
      </c>
      <c r="K7" s="159" t="s">
        <v>23</v>
      </c>
      <c r="L7" s="159">
        <v>15</v>
      </c>
      <c r="M7" s="159">
        <f t="shared" si="0"/>
        <v>641</v>
      </c>
      <c r="N7" s="182">
        <v>4200</v>
      </c>
      <c r="O7" s="159" t="s">
        <v>209</v>
      </c>
      <c r="P7" s="159">
        <f t="shared" si="1"/>
        <v>641</v>
      </c>
    </row>
    <row r="8" spans="1:16" x14ac:dyDescent="0.2">
      <c r="A8" s="159">
        <v>2009</v>
      </c>
      <c r="B8" s="159">
        <v>1</v>
      </c>
      <c r="C8" s="159">
        <v>1</v>
      </c>
      <c r="E8" s="160">
        <v>5</v>
      </c>
      <c r="F8" s="161">
        <v>39818</v>
      </c>
      <c r="G8" s="159">
        <v>1</v>
      </c>
      <c r="H8" s="159" t="s">
        <v>152</v>
      </c>
      <c r="I8" s="159" t="s">
        <v>155</v>
      </c>
      <c r="J8" s="159" t="s">
        <v>24</v>
      </c>
      <c r="K8" s="159" t="s">
        <v>27</v>
      </c>
      <c r="L8" s="159">
        <v>88</v>
      </c>
      <c r="M8" s="159">
        <f t="shared" si="0"/>
        <v>729</v>
      </c>
      <c r="N8" s="182">
        <v>4200</v>
      </c>
      <c r="O8" s="159" t="s">
        <v>209</v>
      </c>
      <c r="P8" s="159">
        <f t="shared" si="1"/>
        <v>729</v>
      </c>
    </row>
    <row r="9" spans="1:16" x14ac:dyDescent="0.2">
      <c r="A9" s="159">
        <v>2009</v>
      </c>
      <c r="B9" s="159">
        <v>1</v>
      </c>
      <c r="C9" s="159">
        <v>1</v>
      </c>
      <c r="E9" s="160">
        <v>6</v>
      </c>
      <c r="F9" s="161">
        <v>39819</v>
      </c>
      <c r="G9" s="159">
        <v>2</v>
      </c>
      <c r="H9" s="159" t="s">
        <v>152</v>
      </c>
      <c r="I9" s="159" t="s">
        <v>154</v>
      </c>
      <c r="J9" s="159" t="s">
        <v>23</v>
      </c>
      <c r="K9" s="159" t="s">
        <v>23</v>
      </c>
      <c r="L9" s="159">
        <v>12</v>
      </c>
      <c r="M9" s="159">
        <f t="shared" si="0"/>
        <v>741</v>
      </c>
      <c r="N9" s="182">
        <v>4200</v>
      </c>
      <c r="O9" s="159" t="s">
        <v>209</v>
      </c>
      <c r="P9" s="159">
        <f t="shared" si="1"/>
        <v>741</v>
      </c>
    </row>
    <row r="10" spans="1:16" x14ac:dyDescent="0.2">
      <c r="A10" s="159">
        <v>2009</v>
      </c>
      <c r="B10" s="159">
        <v>1</v>
      </c>
      <c r="C10" s="159">
        <v>1</v>
      </c>
      <c r="E10" s="160">
        <v>8</v>
      </c>
      <c r="F10" s="161">
        <v>39821</v>
      </c>
      <c r="G10" s="159">
        <v>3</v>
      </c>
      <c r="H10" s="159" t="s">
        <v>152</v>
      </c>
      <c r="I10" s="159" t="s">
        <v>154</v>
      </c>
      <c r="J10" s="159" t="s">
        <v>23</v>
      </c>
      <c r="K10" s="159" t="s">
        <v>23</v>
      </c>
      <c r="L10" s="159">
        <v>14</v>
      </c>
      <c r="M10" s="159">
        <f t="shared" si="0"/>
        <v>755</v>
      </c>
      <c r="N10" s="182">
        <v>4200</v>
      </c>
      <c r="O10" s="159" t="s">
        <v>209</v>
      </c>
      <c r="P10" s="159">
        <f t="shared" si="1"/>
        <v>755</v>
      </c>
    </row>
    <row r="11" spans="1:16" x14ac:dyDescent="0.2">
      <c r="A11" s="159">
        <v>2009</v>
      </c>
      <c r="B11" s="159">
        <v>1</v>
      </c>
      <c r="C11" s="159">
        <v>1</v>
      </c>
      <c r="D11" s="163"/>
      <c r="E11" s="160">
        <v>9</v>
      </c>
      <c r="F11" s="161">
        <v>39822</v>
      </c>
      <c r="G11" s="159">
        <v>4</v>
      </c>
      <c r="H11" s="159" t="s">
        <v>152</v>
      </c>
      <c r="I11" s="159" t="s">
        <v>154</v>
      </c>
      <c r="J11" s="159" t="s">
        <v>23</v>
      </c>
      <c r="K11" s="159" t="s">
        <v>23</v>
      </c>
      <c r="L11" s="159">
        <v>14</v>
      </c>
      <c r="M11" s="159">
        <f t="shared" si="0"/>
        <v>769</v>
      </c>
      <c r="N11" s="182">
        <v>4200</v>
      </c>
      <c r="O11" s="159" t="s">
        <v>209</v>
      </c>
      <c r="P11" s="159">
        <f t="shared" si="1"/>
        <v>769</v>
      </c>
    </row>
    <row r="12" spans="1:16" x14ac:dyDescent="0.2">
      <c r="A12" s="159">
        <v>2009</v>
      </c>
      <c r="B12" s="159">
        <v>1</v>
      </c>
      <c r="C12" s="159">
        <v>1</v>
      </c>
      <c r="E12" s="160">
        <v>10</v>
      </c>
      <c r="F12" s="161">
        <v>39823</v>
      </c>
      <c r="G12" s="159">
        <v>5</v>
      </c>
      <c r="H12" s="159" t="s">
        <v>152</v>
      </c>
      <c r="I12" s="159" t="s">
        <v>154</v>
      </c>
      <c r="J12" s="159" t="s">
        <v>23</v>
      </c>
      <c r="K12" s="159" t="s">
        <v>23</v>
      </c>
      <c r="L12" s="159">
        <v>15</v>
      </c>
      <c r="M12" s="159">
        <f t="shared" si="0"/>
        <v>784</v>
      </c>
      <c r="N12" s="182">
        <v>4200</v>
      </c>
      <c r="O12" s="159" t="s">
        <v>209</v>
      </c>
      <c r="P12" s="159">
        <f t="shared" si="1"/>
        <v>784</v>
      </c>
    </row>
    <row r="13" spans="1:16" x14ac:dyDescent="0.2">
      <c r="A13" s="159">
        <v>2009</v>
      </c>
      <c r="B13" s="159">
        <v>1</v>
      </c>
      <c r="C13" s="159">
        <v>1</v>
      </c>
      <c r="E13" s="160">
        <v>11</v>
      </c>
      <c r="F13" s="161">
        <v>39824</v>
      </c>
      <c r="G13" s="159">
        <v>7</v>
      </c>
      <c r="H13" s="159" t="s">
        <v>7</v>
      </c>
      <c r="I13" s="159" t="s">
        <v>96</v>
      </c>
      <c r="J13" s="159" t="s">
        <v>23</v>
      </c>
      <c r="K13" s="159" t="s">
        <v>23</v>
      </c>
      <c r="L13" s="159">
        <v>15</v>
      </c>
      <c r="M13" s="159">
        <f t="shared" si="0"/>
        <v>799</v>
      </c>
      <c r="N13" s="182">
        <v>4200</v>
      </c>
      <c r="O13" s="159" t="s">
        <v>209</v>
      </c>
      <c r="P13" s="159">
        <f t="shared" si="1"/>
        <v>799</v>
      </c>
    </row>
    <row r="14" spans="1:16" x14ac:dyDescent="0.2">
      <c r="A14" s="159">
        <v>2009</v>
      </c>
      <c r="B14" s="159">
        <v>1</v>
      </c>
      <c r="C14" s="159">
        <v>1</v>
      </c>
      <c r="E14" s="160">
        <v>12</v>
      </c>
      <c r="F14" s="161">
        <v>39825</v>
      </c>
      <c r="G14" s="159">
        <v>1</v>
      </c>
      <c r="H14" s="159" t="s">
        <v>152</v>
      </c>
      <c r="I14" s="159" t="s">
        <v>154</v>
      </c>
      <c r="J14" s="159" t="s">
        <v>23</v>
      </c>
      <c r="K14" s="159" t="s">
        <v>23</v>
      </c>
      <c r="L14" s="159">
        <v>14</v>
      </c>
      <c r="M14" s="159">
        <f t="shared" si="0"/>
        <v>813</v>
      </c>
      <c r="N14" s="182">
        <v>4200</v>
      </c>
      <c r="O14" s="159" t="s">
        <v>209</v>
      </c>
      <c r="P14" s="159">
        <f t="shared" si="1"/>
        <v>813</v>
      </c>
    </row>
    <row r="15" spans="1:16" x14ac:dyDescent="0.2">
      <c r="A15" s="159">
        <v>2009</v>
      </c>
      <c r="B15" s="159">
        <v>1</v>
      </c>
      <c r="C15" s="159">
        <v>1</v>
      </c>
      <c r="E15" s="160">
        <v>13</v>
      </c>
      <c r="F15" s="161">
        <v>39826</v>
      </c>
      <c r="G15" s="159">
        <v>2</v>
      </c>
      <c r="H15" s="159" t="s">
        <v>152</v>
      </c>
      <c r="I15" s="159" t="s">
        <v>154</v>
      </c>
      <c r="J15" s="159" t="s">
        <v>23</v>
      </c>
      <c r="K15" s="159" t="s">
        <v>23</v>
      </c>
      <c r="L15" s="159">
        <v>16</v>
      </c>
      <c r="M15" s="159">
        <f t="shared" si="0"/>
        <v>829</v>
      </c>
      <c r="N15" s="182">
        <v>4200</v>
      </c>
      <c r="O15" s="159" t="s">
        <v>209</v>
      </c>
      <c r="P15" s="159">
        <f t="shared" si="1"/>
        <v>829</v>
      </c>
    </row>
    <row r="16" spans="1:16" x14ac:dyDescent="0.2">
      <c r="A16" s="159">
        <v>2009</v>
      </c>
      <c r="B16" s="159">
        <v>1</v>
      </c>
      <c r="C16" s="159">
        <v>1</v>
      </c>
      <c r="E16" s="160">
        <v>14</v>
      </c>
      <c r="F16" s="161">
        <v>39827</v>
      </c>
      <c r="G16" s="159">
        <v>3</v>
      </c>
      <c r="H16" s="159" t="s">
        <v>152</v>
      </c>
      <c r="I16" s="159" t="s">
        <v>154</v>
      </c>
      <c r="J16" s="159" t="s">
        <v>23</v>
      </c>
      <c r="K16" s="159" t="s">
        <v>23</v>
      </c>
      <c r="L16" s="159">
        <v>14</v>
      </c>
      <c r="M16" s="159">
        <f t="shared" si="0"/>
        <v>843</v>
      </c>
      <c r="N16" s="182">
        <v>4200</v>
      </c>
      <c r="O16" s="159" t="s">
        <v>209</v>
      </c>
      <c r="P16" s="159">
        <f t="shared" si="1"/>
        <v>843</v>
      </c>
    </row>
    <row r="17" spans="1:16" x14ac:dyDescent="0.2">
      <c r="A17" s="159">
        <v>2009</v>
      </c>
      <c r="B17" s="159">
        <v>1</v>
      </c>
      <c r="C17" s="159">
        <v>1</v>
      </c>
      <c r="E17" s="160">
        <v>14</v>
      </c>
      <c r="F17" s="161">
        <v>39827</v>
      </c>
      <c r="G17" s="159">
        <v>4</v>
      </c>
      <c r="H17" s="159" t="s">
        <v>152</v>
      </c>
      <c r="I17" s="159" t="s">
        <v>154</v>
      </c>
      <c r="J17" s="159" t="s">
        <v>24</v>
      </c>
      <c r="K17" s="159" t="s">
        <v>27</v>
      </c>
      <c r="L17" s="159">
        <v>28</v>
      </c>
      <c r="M17" s="159">
        <f t="shared" si="0"/>
        <v>871</v>
      </c>
      <c r="N17" s="182">
        <v>4200</v>
      </c>
      <c r="O17" s="159" t="s">
        <v>209</v>
      </c>
      <c r="P17" s="159">
        <f t="shared" si="1"/>
        <v>871</v>
      </c>
    </row>
    <row r="18" spans="1:16" x14ac:dyDescent="0.2">
      <c r="A18" s="159">
        <v>2009</v>
      </c>
      <c r="B18" s="159">
        <v>1</v>
      </c>
      <c r="C18" s="159">
        <v>1</v>
      </c>
      <c r="E18" s="160">
        <v>14</v>
      </c>
      <c r="F18" s="161">
        <v>39827</v>
      </c>
      <c r="G18" s="159">
        <v>4</v>
      </c>
      <c r="H18" s="159" t="s">
        <v>127</v>
      </c>
      <c r="I18" s="159" t="s">
        <v>96</v>
      </c>
      <c r="J18" s="159" t="s">
        <v>118</v>
      </c>
      <c r="K18" s="159" t="s">
        <v>121</v>
      </c>
      <c r="L18" s="159">
        <v>430</v>
      </c>
      <c r="M18" s="159">
        <f t="shared" si="0"/>
        <v>1301</v>
      </c>
      <c r="N18" s="182">
        <v>4200</v>
      </c>
      <c r="O18" s="159" t="s">
        <v>209</v>
      </c>
      <c r="P18" s="159">
        <f t="shared" si="1"/>
        <v>1301</v>
      </c>
    </row>
    <row r="19" spans="1:16" x14ac:dyDescent="0.2">
      <c r="A19" s="159">
        <v>2009</v>
      </c>
      <c r="B19" s="159">
        <v>1</v>
      </c>
      <c r="C19" s="159">
        <v>1</v>
      </c>
      <c r="E19" s="160">
        <v>16</v>
      </c>
      <c r="F19" s="161">
        <v>39829</v>
      </c>
      <c r="G19" s="159">
        <v>5</v>
      </c>
      <c r="H19" s="159" t="s">
        <v>152</v>
      </c>
      <c r="I19" s="159" t="s">
        <v>154</v>
      </c>
      <c r="J19" s="159" t="s">
        <v>23</v>
      </c>
      <c r="K19" s="159" t="s">
        <v>23</v>
      </c>
      <c r="L19" s="159">
        <v>12</v>
      </c>
      <c r="M19" s="159">
        <f t="shared" si="0"/>
        <v>1313</v>
      </c>
      <c r="N19" s="182">
        <v>4200</v>
      </c>
      <c r="O19" s="159" t="s">
        <v>209</v>
      </c>
      <c r="P19" s="159">
        <f t="shared" si="1"/>
        <v>1313</v>
      </c>
    </row>
    <row r="20" spans="1:16" x14ac:dyDescent="0.2">
      <c r="A20" s="159">
        <v>2009</v>
      </c>
      <c r="B20" s="159">
        <v>1</v>
      </c>
      <c r="C20" s="159">
        <v>1</v>
      </c>
      <c r="E20" s="160">
        <v>16</v>
      </c>
      <c r="F20" s="161">
        <v>39829</v>
      </c>
      <c r="G20" s="159">
        <v>6</v>
      </c>
      <c r="H20" s="159" t="s">
        <v>8</v>
      </c>
      <c r="I20" s="159" t="s">
        <v>130</v>
      </c>
      <c r="J20" s="159" t="s">
        <v>24</v>
      </c>
      <c r="K20" s="159" t="s">
        <v>27</v>
      </c>
      <c r="L20" s="159">
        <v>20</v>
      </c>
      <c r="M20" s="159">
        <f t="shared" si="0"/>
        <v>1333</v>
      </c>
      <c r="N20" s="182">
        <v>4200</v>
      </c>
      <c r="O20" s="159" t="s">
        <v>209</v>
      </c>
      <c r="P20" s="159">
        <f t="shared" si="1"/>
        <v>1333</v>
      </c>
    </row>
    <row r="21" spans="1:16" x14ac:dyDescent="0.2">
      <c r="A21" s="159">
        <v>2009</v>
      </c>
      <c r="B21" s="159">
        <v>1</v>
      </c>
      <c r="C21" s="159">
        <v>1</v>
      </c>
      <c r="E21" s="160">
        <v>17</v>
      </c>
      <c r="F21" s="161">
        <v>39830</v>
      </c>
      <c r="G21" s="159">
        <v>7</v>
      </c>
      <c r="H21" s="159" t="s">
        <v>8</v>
      </c>
      <c r="I21" s="159" t="s">
        <v>129</v>
      </c>
      <c r="J21" s="159" t="s">
        <v>24</v>
      </c>
      <c r="K21" s="159" t="s">
        <v>27</v>
      </c>
      <c r="L21" s="159">
        <v>32</v>
      </c>
      <c r="M21" s="159">
        <f t="shared" si="0"/>
        <v>1365</v>
      </c>
      <c r="N21" s="182">
        <v>4200</v>
      </c>
      <c r="O21" s="159" t="s">
        <v>209</v>
      </c>
      <c r="P21" s="159">
        <f t="shared" si="1"/>
        <v>1365</v>
      </c>
    </row>
    <row r="22" spans="1:16" x14ac:dyDescent="0.2">
      <c r="A22" s="159">
        <v>2009</v>
      </c>
      <c r="B22" s="159">
        <v>1</v>
      </c>
      <c r="C22" s="159">
        <v>1</v>
      </c>
      <c r="E22" s="160">
        <v>18</v>
      </c>
      <c r="F22" s="161">
        <v>39831</v>
      </c>
      <c r="G22" s="159">
        <v>1</v>
      </c>
      <c r="H22" s="159" t="s">
        <v>152</v>
      </c>
      <c r="I22" s="159" t="s">
        <v>154</v>
      </c>
      <c r="J22" s="159" t="s">
        <v>23</v>
      </c>
      <c r="K22" s="159" t="s">
        <v>23</v>
      </c>
      <c r="L22" s="159">
        <v>16</v>
      </c>
      <c r="M22" s="159">
        <f t="shared" si="0"/>
        <v>1381</v>
      </c>
      <c r="N22" s="182">
        <v>4200</v>
      </c>
      <c r="O22" s="159" t="s">
        <v>209</v>
      </c>
      <c r="P22" s="159">
        <f t="shared" si="1"/>
        <v>1381</v>
      </c>
    </row>
    <row r="23" spans="1:16" x14ac:dyDescent="0.2">
      <c r="A23" s="159">
        <v>2009</v>
      </c>
      <c r="B23" s="159">
        <v>1</v>
      </c>
      <c r="C23" s="159">
        <v>1</v>
      </c>
      <c r="E23" s="160">
        <v>19</v>
      </c>
      <c r="F23" s="161">
        <v>39832</v>
      </c>
      <c r="G23" s="159">
        <v>2</v>
      </c>
      <c r="H23" s="159" t="s">
        <v>152</v>
      </c>
      <c r="I23" s="159" t="s">
        <v>154</v>
      </c>
      <c r="J23" s="159" t="s">
        <v>23</v>
      </c>
      <c r="K23" s="159" t="s">
        <v>23</v>
      </c>
      <c r="L23" s="159">
        <v>14</v>
      </c>
      <c r="M23" s="159">
        <f t="shared" si="0"/>
        <v>1395</v>
      </c>
      <c r="N23" s="182">
        <v>4200</v>
      </c>
      <c r="O23" s="159" t="s">
        <v>209</v>
      </c>
      <c r="P23" s="159">
        <f t="shared" si="1"/>
        <v>1395</v>
      </c>
    </row>
    <row r="24" spans="1:16" x14ac:dyDescent="0.2">
      <c r="A24" s="159">
        <v>2009</v>
      </c>
      <c r="B24" s="159">
        <v>1</v>
      </c>
      <c r="C24" s="159">
        <v>1</v>
      </c>
      <c r="E24" s="160">
        <v>19</v>
      </c>
      <c r="F24" s="161">
        <v>39832</v>
      </c>
      <c r="G24" s="159">
        <v>2</v>
      </c>
      <c r="H24" s="159" t="s">
        <v>8</v>
      </c>
      <c r="I24" s="159" t="s">
        <v>130</v>
      </c>
      <c r="J24" s="159" t="s">
        <v>24</v>
      </c>
      <c r="K24" s="159" t="s">
        <v>27</v>
      </c>
      <c r="L24" s="159">
        <v>20</v>
      </c>
      <c r="M24" s="159">
        <f t="shared" si="0"/>
        <v>1415</v>
      </c>
      <c r="N24" s="182">
        <v>4200</v>
      </c>
      <c r="O24" s="159" t="s">
        <v>209</v>
      </c>
      <c r="P24" s="159">
        <f t="shared" si="1"/>
        <v>1415</v>
      </c>
    </row>
    <row r="25" spans="1:16" x14ac:dyDescent="0.2">
      <c r="A25" s="159">
        <v>2009</v>
      </c>
      <c r="B25" s="159">
        <v>1</v>
      </c>
      <c r="C25" s="159">
        <v>1</v>
      </c>
      <c r="E25" s="160">
        <v>20</v>
      </c>
      <c r="F25" s="161">
        <v>39833</v>
      </c>
      <c r="G25" s="159">
        <v>3</v>
      </c>
      <c r="H25" s="159" t="s">
        <v>152</v>
      </c>
      <c r="I25" s="159" t="s">
        <v>154</v>
      </c>
      <c r="J25" s="159" t="s">
        <v>24</v>
      </c>
      <c r="K25" s="159" t="s">
        <v>27</v>
      </c>
      <c r="L25" s="159">
        <v>28</v>
      </c>
      <c r="M25" s="159">
        <f t="shared" si="0"/>
        <v>1443</v>
      </c>
      <c r="N25" s="182">
        <v>4200</v>
      </c>
      <c r="O25" s="159" t="s">
        <v>209</v>
      </c>
      <c r="P25" s="159">
        <f t="shared" si="1"/>
        <v>1443</v>
      </c>
    </row>
    <row r="26" spans="1:16" x14ac:dyDescent="0.2">
      <c r="A26" s="159">
        <v>2009</v>
      </c>
      <c r="B26" s="159">
        <v>1</v>
      </c>
      <c r="C26" s="159">
        <v>1</v>
      </c>
      <c r="E26" s="160">
        <v>21</v>
      </c>
      <c r="F26" s="161">
        <v>39834</v>
      </c>
      <c r="G26" s="159">
        <v>4</v>
      </c>
      <c r="H26" s="159" t="s">
        <v>152</v>
      </c>
      <c r="I26" s="159" t="s">
        <v>154</v>
      </c>
      <c r="J26" s="159" t="s">
        <v>23</v>
      </c>
      <c r="K26" s="159" t="s">
        <v>23</v>
      </c>
      <c r="L26" s="159">
        <v>12</v>
      </c>
      <c r="M26" s="159">
        <f t="shared" si="0"/>
        <v>1455</v>
      </c>
      <c r="N26" s="182">
        <v>4200</v>
      </c>
      <c r="O26" s="159" t="s">
        <v>209</v>
      </c>
      <c r="P26" s="159">
        <f t="shared" si="1"/>
        <v>1455</v>
      </c>
    </row>
    <row r="27" spans="1:16" x14ac:dyDescent="0.2">
      <c r="A27" s="159">
        <v>2009</v>
      </c>
      <c r="B27" s="159">
        <v>1</v>
      </c>
      <c r="C27" s="159">
        <v>1</v>
      </c>
      <c r="E27" s="160">
        <v>22</v>
      </c>
      <c r="F27" s="161">
        <v>39835</v>
      </c>
      <c r="G27" s="159">
        <v>5</v>
      </c>
      <c r="H27" s="159" t="s">
        <v>152</v>
      </c>
      <c r="I27" s="159" t="s">
        <v>154</v>
      </c>
      <c r="J27" s="159" t="s">
        <v>23</v>
      </c>
      <c r="K27" s="159" t="s">
        <v>23</v>
      </c>
      <c r="L27" s="159">
        <v>15</v>
      </c>
      <c r="M27" s="159">
        <f t="shared" si="0"/>
        <v>1470</v>
      </c>
      <c r="N27" s="182">
        <v>4200</v>
      </c>
      <c r="O27" s="159" t="s">
        <v>209</v>
      </c>
      <c r="P27" s="159">
        <f t="shared" si="1"/>
        <v>1470</v>
      </c>
    </row>
    <row r="28" spans="1:16" x14ac:dyDescent="0.2">
      <c r="A28" s="159">
        <v>2009</v>
      </c>
      <c r="B28" s="159">
        <v>1</v>
      </c>
      <c r="C28" s="159">
        <v>1</v>
      </c>
      <c r="E28" s="160">
        <v>23</v>
      </c>
      <c r="F28" s="161">
        <v>39836</v>
      </c>
      <c r="G28" s="159">
        <v>6</v>
      </c>
      <c r="H28" s="159" t="s">
        <v>127</v>
      </c>
      <c r="I28" s="159" t="s">
        <v>132</v>
      </c>
      <c r="J28" s="159" t="s">
        <v>24</v>
      </c>
      <c r="K28" s="159" t="s">
        <v>27</v>
      </c>
      <c r="L28" s="159">
        <v>22</v>
      </c>
      <c r="M28" s="159">
        <f t="shared" si="0"/>
        <v>1492</v>
      </c>
      <c r="N28" s="182">
        <v>4200</v>
      </c>
      <c r="O28" s="159" t="s">
        <v>209</v>
      </c>
      <c r="P28" s="159">
        <f t="shared" si="1"/>
        <v>1492</v>
      </c>
    </row>
    <row r="29" spans="1:16" x14ac:dyDescent="0.2">
      <c r="A29" s="159">
        <v>2009</v>
      </c>
      <c r="B29" s="159">
        <v>1</v>
      </c>
      <c r="C29" s="159">
        <v>1</v>
      </c>
      <c r="E29" s="160">
        <v>23</v>
      </c>
      <c r="F29" s="161">
        <v>39836</v>
      </c>
      <c r="G29" s="159">
        <v>6</v>
      </c>
      <c r="H29" s="159" t="s">
        <v>7</v>
      </c>
      <c r="I29" s="159" t="s">
        <v>135</v>
      </c>
      <c r="J29" s="159" t="s">
        <v>23</v>
      </c>
      <c r="K29" s="159" t="s">
        <v>23</v>
      </c>
      <c r="L29" s="159">
        <v>8</v>
      </c>
      <c r="M29" s="159">
        <f t="shared" si="0"/>
        <v>1500</v>
      </c>
      <c r="N29" s="182">
        <v>4200</v>
      </c>
      <c r="O29" s="159" t="s">
        <v>209</v>
      </c>
      <c r="P29" s="159">
        <f t="shared" si="1"/>
        <v>1500</v>
      </c>
    </row>
    <row r="30" spans="1:16" x14ac:dyDescent="0.2">
      <c r="A30" s="159">
        <v>2009</v>
      </c>
      <c r="B30" s="159">
        <v>1</v>
      </c>
      <c r="C30" s="159">
        <v>1</v>
      </c>
      <c r="E30" s="160">
        <v>23</v>
      </c>
      <c r="F30" s="161">
        <v>39836</v>
      </c>
      <c r="G30" s="159">
        <v>6</v>
      </c>
      <c r="H30" s="159" t="s">
        <v>7</v>
      </c>
      <c r="I30" s="159" t="s">
        <v>58</v>
      </c>
      <c r="J30" s="159" t="s">
        <v>23</v>
      </c>
      <c r="K30" s="159" t="s">
        <v>23</v>
      </c>
      <c r="L30" s="159">
        <v>18</v>
      </c>
      <c r="M30" s="159">
        <f t="shared" si="0"/>
        <v>1518</v>
      </c>
      <c r="N30" s="182">
        <v>4200</v>
      </c>
      <c r="O30" s="159" t="s">
        <v>209</v>
      </c>
      <c r="P30" s="159">
        <f t="shared" si="1"/>
        <v>1518</v>
      </c>
    </row>
    <row r="31" spans="1:16" x14ac:dyDescent="0.2">
      <c r="A31" s="159">
        <v>2009</v>
      </c>
      <c r="B31" s="159">
        <v>1</v>
      </c>
      <c r="C31" s="159">
        <v>1</v>
      </c>
      <c r="E31" s="160">
        <v>24</v>
      </c>
      <c r="F31" s="161">
        <v>39837</v>
      </c>
      <c r="G31" s="159">
        <v>7</v>
      </c>
      <c r="H31" s="159" t="s">
        <v>152</v>
      </c>
      <c r="I31" s="159" t="s">
        <v>154</v>
      </c>
      <c r="J31" s="159" t="s">
        <v>23</v>
      </c>
      <c r="K31" s="159" t="s">
        <v>23</v>
      </c>
      <c r="L31" s="159">
        <v>13</v>
      </c>
      <c r="M31" s="159">
        <f t="shared" si="0"/>
        <v>1531</v>
      </c>
      <c r="N31" s="182">
        <v>4200</v>
      </c>
      <c r="O31" s="159" t="s">
        <v>209</v>
      </c>
      <c r="P31" s="159">
        <f t="shared" si="1"/>
        <v>1531</v>
      </c>
    </row>
    <row r="32" spans="1:16" x14ac:dyDescent="0.2">
      <c r="A32" s="159">
        <v>2009</v>
      </c>
      <c r="B32" s="159">
        <v>1</v>
      </c>
      <c r="C32" s="159">
        <v>1</v>
      </c>
      <c r="E32" s="160">
        <v>25</v>
      </c>
      <c r="F32" s="161">
        <v>39838</v>
      </c>
      <c r="G32" s="159">
        <v>1</v>
      </c>
      <c r="H32" s="159" t="s">
        <v>152</v>
      </c>
      <c r="I32" s="159" t="s">
        <v>154</v>
      </c>
      <c r="J32" s="159" t="s">
        <v>23</v>
      </c>
      <c r="K32" s="159" t="s">
        <v>23</v>
      </c>
      <c r="L32" s="159">
        <v>15</v>
      </c>
      <c r="M32" s="159">
        <f t="shared" si="0"/>
        <v>1546</v>
      </c>
      <c r="N32" s="182">
        <v>4200</v>
      </c>
      <c r="O32" s="159" t="s">
        <v>209</v>
      </c>
      <c r="P32" s="159">
        <f t="shared" si="1"/>
        <v>1546</v>
      </c>
    </row>
    <row r="33" spans="1:16" x14ac:dyDescent="0.2">
      <c r="A33" s="159">
        <v>2009</v>
      </c>
      <c r="B33" s="159">
        <v>1</v>
      </c>
      <c r="C33" s="159">
        <v>1</v>
      </c>
      <c r="E33" s="160">
        <v>26</v>
      </c>
      <c r="F33" s="161">
        <v>39839</v>
      </c>
      <c r="G33" s="159">
        <v>2</v>
      </c>
      <c r="H33" s="159" t="s">
        <v>152</v>
      </c>
      <c r="I33" s="159" t="s">
        <v>154</v>
      </c>
      <c r="J33" s="159" t="s">
        <v>23</v>
      </c>
      <c r="K33" s="159" t="s">
        <v>23</v>
      </c>
      <c r="L33" s="159">
        <v>12</v>
      </c>
      <c r="M33" s="159">
        <f t="shared" si="0"/>
        <v>1558</v>
      </c>
      <c r="N33" s="182">
        <v>4200</v>
      </c>
      <c r="O33" s="159" t="s">
        <v>209</v>
      </c>
      <c r="P33" s="159">
        <f t="shared" si="1"/>
        <v>1558</v>
      </c>
    </row>
    <row r="34" spans="1:16" x14ac:dyDescent="0.2">
      <c r="A34" s="159">
        <v>2009</v>
      </c>
      <c r="B34" s="159">
        <v>1</v>
      </c>
      <c r="C34" s="159">
        <v>1</v>
      </c>
      <c r="E34" s="160">
        <v>27</v>
      </c>
      <c r="F34" s="161">
        <v>39840</v>
      </c>
      <c r="G34" s="159">
        <v>3</v>
      </c>
      <c r="H34" s="159" t="s">
        <v>152</v>
      </c>
      <c r="I34" s="159" t="s">
        <v>154</v>
      </c>
      <c r="J34" s="159" t="s">
        <v>23</v>
      </c>
      <c r="K34" s="159" t="s">
        <v>23</v>
      </c>
      <c r="L34" s="159">
        <v>14</v>
      </c>
      <c r="M34" s="159">
        <f t="shared" si="0"/>
        <v>1572</v>
      </c>
      <c r="N34" s="182">
        <v>4200</v>
      </c>
      <c r="O34" s="159" t="s">
        <v>209</v>
      </c>
      <c r="P34" s="159">
        <f t="shared" si="1"/>
        <v>1572</v>
      </c>
    </row>
    <row r="35" spans="1:16" x14ac:dyDescent="0.2">
      <c r="A35" s="159">
        <v>2009</v>
      </c>
      <c r="B35" s="159">
        <v>1</v>
      </c>
      <c r="C35" s="159">
        <v>1</v>
      </c>
      <c r="E35" s="160">
        <v>28</v>
      </c>
      <c r="F35" s="161">
        <v>39841</v>
      </c>
      <c r="G35" s="159">
        <v>4</v>
      </c>
      <c r="H35" s="159" t="s">
        <v>152</v>
      </c>
      <c r="I35" s="159" t="s">
        <v>154</v>
      </c>
      <c r="J35" s="159" t="s">
        <v>23</v>
      </c>
      <c r="K35" s="159" t="s">
        <v>23</v>
      </c>
      <c r="L35" s="159">
        <v>14</v>
      </c>
      <c r="M35" s="159">
        <f t="shared" si="0"/>
        <v>1586</v>
      </c>
      <c r="N35" s="182">
        <v>4200</v>
      </c>
      <c r="O35" s="159" t="s">
        <v>209</v>
      </c>
      <c r="P35" s="159">
        <f t="shared" si="1"/>
        <v>1586</v>
      </c>
    </row>
    <row r="36" spans="1:16" x14ac:dyDescent="0.2">
      <c r="A36" s="159">
        <v>2009</v>
      </c>
      <c r="B36" s="159">
        <v>1</v>
      </c>
      <c r="C36" s="159">
        <v>1</v>
      </c>
      <c r="E36" s="160">
        <v>29</v>
      </c>
      <c r="F36" s="161">
        <v>39842</v>
      </c>
      <c r="G36" s="159">
        <v>5</v>
      </c>
      <c r="H36" s="159" t="s">
        <v>152</v>
      </c>
      <c r="I36" s="159" t="s">
        <v>154</v>
      </c>
      <c r="J36" s="159" t="s">
        <v>23</v>
      </c>
      <c r="K36" s="159" t="s">
        <v>23</v>
      </c>
      <c r="L36" s="159">
        <v>14</v>
      </c>
      <c r="M36" s="159">
        <f t="shared" si="0"/>
        <v>1600</v>
      </c>
      <c r="N36" s="182">
        <v>4200</v>
      </c>
      <c r="O36" s="159" t="s">
        <v>209</v>
      </c>
      <c r="P36" s="159">
        <f t="shared" si="1"/>
        <v>1600</v>
      </c>
    </row>
    <row r="37" spans="1:16" s="168" customFormat="1" x14ac:dyDescent="0.2">
      <c r="A37" s="165">
        <v>2009</v>
      </c>
      <c r="B37" s="165">
        <v>1</v>
      </c>
      <c r="C37" s="165">
        <v>1</v>
      </c>
      <c r="D37" s="165"/>
      <c r="E37" s="166">
        <v>31</v>
      </c>
      <c r="F37" s="167">
        <v>39844</v>
      </c>
      <c r="G37" s="165">
        <v>6</v>
      </c>
      <c r="H37" s="165" t="s">
        <v>7</v>
      </c>
      <c r="I37" s="165" t="s">
        <v>58</v>
      </c>
      <c r="J37" s="165" t="s">
        <v>24</v>
      </c>
      <c r="K37" s="165" t="s">
        <v>196</v>
      </c>
      <c r="L37" s="165">
        <v>28</v>
      </c>
      <c r="M37" s="159">
        <f t="shared" si="0"/>
        <v>1628</v>
      </c>
      <c r="N37" s="182">
        <v>4200</v>
      </c>
      <c r="O37" s="159" t="s">
        <v>209</v>
      </c>
      <c r="P37" s="159">
        <f t="shared" si="1"/>
        <v>1628</v>
      </c>
    </row>
    <row r="38" spans="1:16" x14ac:dyDescent="0.2">
      <c r="A38" s="159">
        <v>2009</v>
      </c>
      <c r="B38" s="159">
        <v>1</v>
      </c>
      <c r="C38" s="159">
        <v>2</v>
      </c>
      <c r="E38" s="160">
        <v>1</v>
      </c>
      <c r="F38" s="161">
        <v>39845</v>
      </c>
      <c r="G38" s="159">
        <v>7</v>
      </c>
      <c r="H38" s="159" t="s">
        <v>7</v>
      </c>
      <c r="I38" s="159" t="s">
        <v>58</v>
      </c>
      <c r="J38" s="159" t="s">
        <v>24</v>
      </c>
      <c r="K38" s="159" t="s">
        <v>196</v>
      </c>
      <c r="L38" s="159">
        <v>32</v>
      </c>
      <c r="M38" s="159">
        <v>32</v>
      </c>
      <c r="N38" s="182">
        <v>4200</v>
      </c>
      <c r="O38" s="159" t="s">
        <v>209</v>
      </c>
      <c r="P38" s="159">
        <f t="shared" si="1"/>
        <v>1660</v>
      </c>
    </row>
    <row r="39" spans="1:16" x14ac:dyDescent="0.2">
      <c r="A39" s="159">
        <v>2009</v>
      </c>
      <c r="B39" s="159">
        <v>1</v>
      </c>
      <c r="C39" s="159">
        <v>2</v>
      </c>
      <c r="E39" s="160">
        <v>1</v>
      </c>
      <c r="F39" s="161">
        <v>39845</v>
      </c>
      <c r="G39" s="159">
        <v>7</v>
      </c>
      <c r="H39" s="159" t="s">
        <v>7</v>
      </c>
      <c r="I39" s="159" t="s">
        <v>96</v>
      </c>
      <c r="J39" s="159" t="s">
        <v>23</v>
      </c>
      <c r="K39" s="159" t="s">
        <v>23</v>
      </c>
      <c r="L39" s="159">
        <v>8</v>
      </c>
      <c r="M39" s="159">
        <v>40</v>
      </c>
      <c r="N39" s="182">
        <v>4200</v>
      </c>
      <c r="O39" s="159" t="s">
        <v>209</v>
      </c>
      <c r="P39" s="159">
        <f t="shared" si="1"/>
        <v>1668</v>
      </c>
    </row>
    <row r="40" spans="1:16" x14ac:dyDescent="0.2">
      <c r="A40" s="159">
        <v>2009</v>
      </c>
      <c r="B40" s="159">
        <v>1</v>
      </c>
      <c r="C40" s="159">
        <v>2</v>
      </c>
      <c r="E40" s="160">
        <v>2</v>
      </c>
      <c r="F40" s="161">
        <v>39846</v>
      </c>
      <c r="G40" s="159">
        <v>1</v>
      </c>
      <c r="H40" s="159" t="s">
        <v>152</v>
      </c>
      <c r="I40" s="159" t="s">
        <v>154</v>
      </c>
      <c r="J40" s="159" t="s">
        <v>23</v>
      </c>
      <c r="K40" s="159" t="s">
        <v>23</v>
      </c>
      <c r="L40" s="159">
        <v>13</v>
      </c>
      <c r="M40" s="159">
        <v>53</v>
      </c>
      <c r="N40" s="182">
        <v>4200</v>
      </c>
      <c r="O40" s="159" t="s">
        <v>209</v>
      </c>
      <c r="P40" s="159">
        <f t="shared" si="1"/>
        <v>1681</v>
      </c>
    </row>
    <row r="41" spans="1:16" x14ac:dyDescent="0.2">
      <c r="A41" s="159">
        <v>2009</v>
      </c>
      <c r="B41" s="159">
        <v>1</v>
      </c>
      <c r="C41" s="159">
        <v>2</v>
      </c>
      <c r="E41" s="160">
        <v>2</v>
      </c>
      <c r="F41" s="161">
        <v>39846</v>
      </c>
      <c r="G41" s="159">
        <v>1</v>
      </c>
      <c r="H41" s="159" t="s">
        <v>127</v>
      </c>
      <c r="I41" s="159" t="s">
        <v>96</v>
      </c>
      <c r="J41" s="159" t="s">
        <v>118</v>
      </c>
      <c r="K41" s="159" t="s">
        <v>121</v>
      </c>
      <c r="L41" s="159">
        <v>430</v>
      </c>
      <c r="M41" s="159">
        <v>483</v>
      </c>
      <c r="N41" s="182">
        <v>4200</v>
      </c>
      <c r="O41" s="159" t="s">
        <v>209</v>
      </c>
      <c r="P41" s="159">
        <f t="shared" si="1"/>
        <v>2111</v>
      </c>
    </row>
    <row r="42" spans="1:16" x14ac:dyDescent="0.2">
      <c r="A42" s="159">
        <v>2009</v>
      </c>
      <c r="B42" s="159">
        <v>1</v>
      </c>
      <c r="C42" s="159">
        <v>2</v>
      </c>
      <c r="E42" s="160">
        <v>2</v>
      </c>
      <c r="F42" s="161">
        <v>39846</v>
      </c>
      <c r="G42" s="159">
        <v>1</v>
      </c>
      <c r="H42" s="159" t="s">
        <v>152</v>
      </c>
      <c r="I42" s="159" t="s">
        <v>155</v>
      </c>
      <c r="J42" s="159" t="s">
        <v>24</v>
      </c>
      <c r="K42" s="159" t="s">
        <v>27</v>
      </c>
      <c r="L42" s="159">
        <v>88</v>
      </c>
      <c r="M42" s="159">
        <v>571</v>
      </c>
      <c r="N42" s="182">
        <v>4200</v>
      </c>
      <c r="O42" s="159" t="s">
        <v>209</v>
      </c>
      <c r="P42" s="159">
        <f t="shared" si="1"/>
        <v>2199</v>
      </c>
    </row>
    <row r="43" spans="1:16" x14ac:dyDescent="0.2">
      <c r="A43" s="159">
        <v>2009</v>
      </c>
      <c r="B43" s="159">
        <v>1</v>
      </c>
      <c r="C43" s="159">
        <v>2</v>
      </c>
      <c r="E43" s="160">
        <v>3</v>
      </c>
      <c r="F43" s="161">
        <v>39847</v>
      </c>
      <c r="G43" s="159">
        <v>2</v>
      </c>
      <c r="H43" s="159" t="s">
        <v>152</v>
      </c>
      <c r="I43" s="159" t="s">
        <v>154</v>
      </c>
      <c r="J43" s="159" t="s">
        <v>23</v>
      </c>
      <c r="K43" s="159" t="s">
        <v>23</v>
      </c>
      <c r="L43" s="159">
        <v>12</v>
      </c>
      <c r="M43" s="159">
        <v>583</v>
      </c>
      <c r="N43" s="182">
        <v>4200</v>
      </c>
      <c r="O43" s="159" t="s">
        <v>209</v>
      </c>
      <c r="P43" s="159">
        <f t="shared" si="1"/>
        <v>2211</v>
      </c>
    </row>
    <row r="44" spans="1:16" x14ac:dyDescent="0.2">
      <c r="A44" s="159">
        <v>2009</v>
      </c>
      <c r="B44" s="159">
        <v>1</v>
      </c>
      <c r="C44" s="159">
        <v>2</v>
      </c>
      <c r="E44" s="160">
        <v>4</v>
      </c>
      <c r="F44" s="161">
        <v>39848</v>
      </c>
      <c r="G44" s="159">
        <v>3</v>
      </c>
      <c r="H44" s="159" t="s">
        <v>152</v>
      </c>
      <c r="I44" s="159" t="s">
        <v>154</v>
      </c>
      <c r="J44" s="159" t="s">
        <v>23</v>
      </c>
      <c r="K44" s="159" t="s">
        <v>23</v>
      </c>
      <c r="L44" s="159">
        <v>14</v>
      </c>
      <c r="M44" s="159">
        <v>597</v>
      </c>
      <c r="N44" s="182">
        <v>4200</v>
      </c>
      <c r="O44" s="159" t="s">
        <v>209</v>
      </c>
      <c r="P44" s="159">
        <f t="shared" si="1"/>
        <v>2225</v>
      </c>
    </row>
    <row r="45" spans="1:16" x14ac:dyDescent="0.2">
      <c r="A45" s="159">
        <v>2009</v>
      </c>
      <c r="B45" s="159">
        <v>1</v>
      </c>
      <c r="C45" s="159">
        <v>2</v>
      </c>
      <c r="E45" s="160">
        <v>5</v>
      </c>
      <c r="F45" s="161">
        <v>39849</v>
      </c>
      <c r="G45" s="159">
        <v>4</v>
      </c>
      <c r="H45" s="159" t="s">
        <v>152</v>
      </c>
      <c r="I45" s="159" t="s">
        <v>154</v>
      </c>
      <c r="J45" s="159" t="s">
        <v>23</v>
      </c>
      <c r="K45" s="159" t="s">
        <v>23</v>
      </c>
      <c r="L45" s="159">
        <v>16</v>
      </c>
      <c r="M45" s="159">
        <v>613</v>
      </c>
      <c r="N45" s="182">
        <v>4200</v>
      </c>
      <c r="O45" s="159" t="s">
        <v>209</v>
      </c>
      <c r="P45" s="159">
        <f t="shared" si="1"/>
        <v>2241</v>
      </c>
    </row>
    <row r="46" spans="1:16" x14ac:dyDescent="0.2">
      <c r="A46" s="159">
        <v>2009</v>
      </c>
      <c r="B46" s="159">
        <v>1</v>
      </c>
      <c r="C46" s="159">
        <v>2</v>
      </c>
      <c r="E46" s="160">
        <v>6</v>
      </c>
      <c r="F46" s="161">
        <v>39850</v>
      </c>
      <c r="G46" s="159">
        <v>5</v>
      </c>
      <c r="H46" s="159" t="s">
        <v>152</v>
      </c>
      <c r="I46" s="159" t="s">
        <v>154</v>
      </c>
      <c r="J46" s="159" t="s">
        <v>23</v>
      </c>
      <c r="K46" s="159" t="s">
        <v>23</v>
      </c>
      <c r="L46" s="159">
        <v>12</v>
      </c>
      <c r="M46" s="159">
        <v>625</v>
      </c>
      <c r="N46" s="182">
        <v>4200</v>
      </c>
      <c r="O46" s="159" t="s">
        <v>209</v>
      </c>
      <c r="P46" s="159">
        <f t="shared" si="1"/>
        <v>2253</v>
      </c>
    </row>
    <row r="47" spans="1:16" x14ac:dyDescent="0.2">
      <c r="A47" s="159">
        <v>2009</v>
      </c>
      <c r="B47" s="159">
        <v>1</v>
      </c>
      <c r="C47" s="159">
        <v>2</v>
      </c>
      <c r="E47" s="160">
        <v>7</v>
      </c>
      <c r="F47" s="161">
        <v>39851</v>
      </c>
      <c r="G47" s="159">
        <v>6</v>
      </c>
      <c r="H47" s="159" t="s">
        <v>8</v>
      </c>
      <c r="I47" s="159" t="s">
        <v>129</v>
      </c>
      <c r="J47" s="159" t="s">
        <v>24</v>
      </c>
      <c r="K47" s="159" t="s">
        <v>27</v>
      </c>
      <c r="L47" s="159">
        <v>32</v>
      </c>
      <c r="M47" s="159">
        <v>657</v>
      </c>
      <c r="N47" s="182">
        <v>4200</v>
      </c>
      <c r="O47" s="159" t="s">
        <v>209</v>
      </c>
      <c r="P47" s="159">
        <f t="shared" si="1"/>
        <v>2285</v>
      </c>
    </row>
    <row r="48" spans="1:16" x14ac:dyDescent="0.2">
      <c r="A48" s="159">
        <v>2009</v>
      </c>
      <c r="B48" s="159">
        <v>1</v>
      </c>
      <c r="C48" s="159">
        <v>2</v>
      </c>
      <c r="E48" s="160">
        <v>9</v>
      </c>
      <c r="F48" s="161">
        <v>39853</v>
      </c>
      <c r="G48" s="159">
        <v>1</v>
      </c>
      <c r="H48" s="159" t="s">
        <v>152</v>
      </c>
      <c r="I48" s="159" t="s">
        <v>154</v>
      </c>
      <c r="J48" s="159" t="s">
        <v>23</v>
      </c>
      <c r="K48" s="159" t="s">
        <v>23</v>
      </c>
      <c r="L48" s="159">
        <v>13</v>
      </c>
      <c r="M48" s="159">
        <v>670</v>
      </c>
      <c r="N48" s="182">
        <v>4200</v>
      </c>
      <c r="O48" s="159" t="s">
        <v>209</v>
      </c>
      <c r="P48" s="159">
        <f t="shared" si="1"/>
        <v>2298</v>
      </c>
    </row>
    <row r="49" spans="1:16" x14ac:dyDescent="0.2">
      <c r="A49" s="159">
        <v>2009</v>
      </c>
      <c r="B49" s="159">
        <v>1</v>
      </c>
      <c r="C49" s="159">
        <v>2</v>
      </c>
      <c r="E49" s="160">
        <v>10</v>
      </c>
      <c r="F49" s="161">
        <v>39854</v>
      </c>
      <c r="G49" s="159">
        <v>2</v>
      </c>
      <c r="H49" s="159" t="s">
        <v>152</v>
      </c>
      <c r="I49" s="159" t="s">
        <v>154</v>
      </c>
      <c r="J49" s="159" t="s">
        <v>23</v>
      </c>
      <c r="K49" s="159" t="s">
        <v>23</v>
      </c>
      <c r="L49" s="159">
        <v>9</v>
      </c>
      <c r="M49" s="159">
        <v>679</v>
      </c>
      <c r="N49" s="182">
        <v>4200</v>
      </c>
      <c r="O49" s="159" t="s">
        <v>209</v>
      </c>
      <c r="P49" s="159">
        <f t="shared" si="1"/>
        <v>2307</v>
      </c>
    </row>
    <row r="50" spans="1:16" x14ac:dyDescent="0.2">
      <c r="A50" s="159">
        <v>2009</v>
      </c>
      <c r="B50" s="159">
        <v>1</v>
      </c>
      <c r="C50" s="159">
        <v>2</v>
      </c>
      <c r="E50" s="160">
        <v>11</v>
      </c>
      <c r="F50" s="161">
        <v>39855</v>
      </c>
      <c r="G50" s="159">
        <v>3</v>
      </c>
      <c r="H50" s="159" t="s">
        <v>152</v>
      </c>
      <c r="I50" s="159" t="s">
        <v>154</v>
      </c>
      <c r="J50" s="159" t="s">
        <v>23</v>
      </c>
      <c r="K50" s="159" t="s">
        <v>23</v>
      </c>
      <c r="L50" s="159">
        <v>10</v>
      </c>
      <c r="M50" s="159">
        <v>689</v>
      </c>
      <c r="N50" s="182">
        <v>4200</v>
      </c>
      <c r="O50" s="159" t="s">
        <v>209</v>
      </c>
      <c r="P50" s="159">
        <f t="shared" si="1"/>
        <v>2317</v>
      </c>
    </row>
    <row r="51" spans="1:16" x14ac:dyDescent="0.2">
      <c r="A51" s="159">
        <v>2009</v>
      </c>
      <c r="B51" s="159">
        <v>1</v>
      </c>
      <c r="C51" s="159">
        <v>2</v>
      </c>
      <c r="E51" s="160">
        <v>12</v>
      </c>
      <c r="F51" s="161">
        <v>39856</v>
      </c>
      <c r="G51" s="159">
        <v>4</v>
      </c>
      <c r="H51" s="159" t="s">
        <v>152</v>
      </c>
      <c r="I51" s="159" t="s">
        <v>154</v>
      </c>
      <c r="J51" s="159" t="s">
        <v>23</v>
      </c>
      <c r="K51" s="159" t="s">
        <v>23</v>
      </c>
      <c r="L51" s="159">
        <v>10</v>
      </c>
      <c r="M51" s="159">
        <v>699</v>
      </c>
      <c r="N51" s="182">
        <v>4200</v>
      </c>
      <c r="O51" s="159" t="s">
        <v>209</v>
      </c>
      <c r="P51" s="159">
        <f t="shared" si="1"/>
        <v>2327</v>
      </c>
    </row>
    <row r="52" spans="1:16" x14ac:dyDescent="0.2">
      <c r="A52" s="159">
        <v>2009</v>
      </c>
      <c r="B52" s="159">
        <v>1</v>
      </c>
      <c r="C52" s="159">
        <v>2</v>
      </c>
      <c r="E52" s="160">
        <v>13</v>
      </c>
      <c r="F52" s="161">
        <v>39857</v>
      </c>
      <c r="G52" s="159">
        <v>5</v>
      </c>
      <c r="H52" s="159" t="s">
        <v>152</v>
      </c>
      <c r="I52" s="159" t="s">
        <v>154</v>
      </c>
      <c r="J52" s="159" t="s">
        <v>23</v>
      </c>
      <c r="K52" s="159" t="s">
        <v>23</v>
      </c>
      <c r="L52" s="159">
        <v>10</v>
      </c>
      <c r="M52" s="159">
        <v>709</v>
      </c>
      <c r="N52" s="182">
        <v>4200</v>
      </c>
      <c r="O52" s="159" t="s">
        <v>209</v>
      </c>
      <c r="P52" s="159">
        <f t="shared" si="1"/>
        <v>2337</v>
      </c>
    </row>
    <row r="53" spans="1:16" x14ac:dyDescent="0.2">
      <c r="A53" s="159">
        <v>2009</v>
      </c>
      <c r="B53" s="159">
        <v>1</v>
      </c>
      <c r="C53" s="159">
        <v>2</v>
      </c>
      <c r="E53" s="160">
        <v>14</v>
      </c>
      <c r="F53" s="161">
        <v>39858</v>
      </c>
      <c r="G53" s="159">
        <v>6</v>
      </c>
      <c r="H53" s="159" t="s">
        <v>8</v>
      </c>
      <c r="I53" s="159" t="s">
        <v>130</v>
      </c>
      <c r="J53" s="159" t="s">
        <v>24</v>
      </c>
      <c r="K53" s="159" t="s">
        <v>27</v>
      </c>
      <c r="L53" s="159">
        <v>20</v>
      </c>
      <c r="M53" s="159">
        <v>729</v>
      </c>
      <c r="N53" s="182">
        <v>4200</v>
      </c>
      <c r="O53" s="159" t="s">
        <v>209</v>
      </c>
      <c r="P53" s="159">
        <f t="shared" si="1"/>
        <v>2357</v>
      </c>
    </row>
    <row r="54" spans="1:16" x14ac:dyDescent="0.2">
      <c r="A54" s="159">
        <v>2009</v>
      </c>
      <c r="B54" s="159">
        <v>1</v>
      </c>
      <c r="C54" s="159">
        <v>2</v>
      </c>
      <c r="E54" s="160">
        <v>15</v>
      </c>
      <c r="F54" s="161">
        <v>39859</v>
      </c>
      <c r="G54" s="159">
        <v>7</v>
      </c>
      <c r="H54" s="159" t="s">
        <v>127</v>
      </c>
      <c r="I54" s="159" t="s">
        <v>96</v>
      </c>
      <c r="J54" s="159" t="s">
        <v>118</v>
      </c>
      <c r="K54" s="159" t="s">
        <v>121</v>
      </c>
      <c r="L54" s="159">
        <v>430</v>
      </c>
      <c r="M54" s="159">
        <v>1159</v>
      </c>
      <c r="N54" s="182">
        <v>4200</v>
      </c>
      <c r="O54" s="159" t="s">
        <v>209</v>
      </c>
      <c r="P54" s="159">
        <f t="shared" si="1"/>
        <v>2787</v>
      </c>
    </row>
    <row r="55" spans="1:16" x14ac:dyDescent="0.2">
      <c r="A55" s="159">
        <v>2009</v>
      </c>
      <c r="B55" s="159">
        <v>1</v>
      </c>
      <c r="C55" s="159">
        <v>2</v>
      </c>
      <c r="E55" s="160">
        <v>15</v>
      </c>
      <c r="F55" s="161">
        <v>39859</v>
      </c>
      <c r="G55" s="159">
        <v>7</v>
      </c>
      <c r="H55" s="159" t="s">
        <v>7</v>
      </c>
      <c r="I55" s="159" t="s">
        <v>58</v>
      </c>
      <c r="J55" s="159" t="s">
        <v>24</v>
      </c>
      <c r="K55" s="159" t="s">
        <v>27</v>
      </c>
      <c r="L55" s="159">
        <v>25</v>
      </c>
      <c r="M55" s="159">
        <v>1184</v>
      </c>
      <c r="N55" s="182">
        <v>4200</v>
      </c>
      <c r="O55" s="159" t="s">
        <v>209</v>
      </c>
      <c r="P55" s="159">
        <f t="shared" si="1"/>
        <v>2812</v>
      </c>
    </row>
    <row r="56" spans="1:16" x14ac:dyDescent="0.2">
      <c r="A56" s="159">
        <v>2009</v>
      </c>
      <c r="B56" s="159">
        <v>1</v>
      </c>
      <c r="C56" s="159">
        <v>2</v>
      </c>
      <c r="E56" s="160">
        <v>15</v>
      </c>
      <c r="F56" s="161">
        <v>39859</v>
      </c>
      <c r="G56" s="159">
        <v>7</v>
      </c>
      <c r="H56" s="159" t="s">
        <v>8</v>
      </c>
      <c r="I56" s="159" t="s">
        <v>142</v>
      </c>
      <c r="J56" s="159" t="s">
        <v>24</v>
      </c>
      <c r="K56" s="159" t="s">
        <v>27</v>
      </c>
      <c r="L56" s="159">
        <v>48</v>
      </c>
      <c r="M56" s="159">
        <v>1232</v>
      </c>
      <c r="N56" s="182">
        <v>4200</v>
      </c>
      <c r="O56" s="159" t="s">
        <v>209</v>
      </c>
      <c r="P56" s="159">
        <f t="shared" si="1"/>
        <v>2860</v>
      </c>
    </row>
    <row r="57" spans="1:16" x14ac:dyDescent="0.2">
      <c r="A57" s="159">
        <v>2009</v>
      </c>
      <c r="B57" s="159">
        <v>1</v>
      </c>
      <c r="C57" s="159">
        <v>2</v>
      </c>
      <c r="E57" s="160">
        <v>15</v>
      </c>
      <c r="F57" s="161">
        <v>39859</v>
      </c>
      <c r="G57" s="159">
        <v>7</v>
      </c>
      <c r="H57" s="159" t="s">
        <v>8</v>
      </c>
      <c r="I57" s="159" t="s">
        <v>143</v>
      </c>
      <c r="J57" s="159" t="s">
        <v>24</v>
      </c>
      <c r="K57" s="159" t="s">
        <v>27</v>
      </c>
      <c r="L57" s="159">
        <v>30</v>
      </c>
      <c r="M57" s="159">
        <v>1262</v>
      </c>
      <c r="N57" s="182">
        <v>4200</v>
      </c>
      <c r="O57" s="159" t="s">
        <v>209</v>
      </c>
      <c r="P57" s="159">
        <f t="shared" si="1"/>
        <v>2890</v>
      </c>
    </row>
    <row r="58" spans="1:16" x14ac:dyDescent="0.2">
      <c r="A58" s="159">
        <v>2009</v>
      </c>
      <c r="B58" s="159">
        <v>1</v>
      </c>
      <c r="C58" s="159">
        <v>2</v>
      </c>
      <c r="E58" s="160">
        <v>15</v>
      </c>
      <c r="F58" s="161">
        <v>39859</v>
      </c>
      <c r="G58" s="159">
        <v>7</v>
      </c>
      <c r="H58" s="159" t="s">
        <v>8</v>
      </c>
      <c r="I58" s="159" t="s">
        <v>141</v>
      </c>
      <c r="J58" s="159" t="s">
        <v>24</v>
      </c>
      <c r="K58" s="159" t="s">
        <v>27</v>
      </c>
      <c r="L58" s="159">
        <v>28</v>
      </c>
      <c r="M58" s="159">
        <v>1290</v>
      </c>
      <c r="N58" s="182">
        <v>4200</v>
      </c>
      <c r="O58" s="159" t="s">
        <v>209</v>
      </c>
      <c r="P58" s="159">
        <f t="shared" si="1"/>
        <v>2918</v>
      </c>
    </row>
    <row r="59" spans="1:16" x14ac:dyDescent="0.2">
      <c r="A59" s="159">
        <v>2009</v>
      </c>
      <c r="B59" s="159">
        <v>1</v>
      </c>
      <c r="C59" s="159">
        <v>2</v>
      </c>
      <c r="E59" s="160">
        <v>16</v>
      </c>
      <c r="F59" s="161">
        <v>39860</v>
      </c>
      <c r="G59" s="159">
        <v>1</v>
      </c>
      <c r="H59" s="159" t="s">
        <v>152</v>
      </c>
      <c r="I59" s="159" t="s">
        <v>154</v>
      </c>
      <c r="J59" s="159" t="s">
        <v>23</v>
      </c>
      <c r="K59" s="159" t="s">
        <v>23</v>
      </c>
      <c r="L59" s="159">
        <v>13</v>
      </c>
      <c r="M59" s="159">
        <v>1303</v>
      </c>
      <c r="N59" s="182">
        <v>4200</v>
      </c>
      <c r="O59" s="159" t="s">
        <v>209</v>
      </c>
      <c r="P59" s="159">
        <f t="shared" si="1"/>
        <v>2931</v>
      </c>
    </row>
    <row r="60" spans="1:16" x14ac:dyDescent="0.2">
      <c r="A60" s="159">
        <v>2009</v>
      </c>
      <c r="B60" s="159">
        <v>1</v>
      </c>
      <c r="C60" s="159">
        <v>2</v>
      </c>
      <c r="E60" s="160">
        <v>17</v>
      </c>
      <c r="F60" s="161" t="s">
        <v>200</v>
      </c>
      <c r="G60" s="159">
        <v>2</v>
      </c>
      <c r="H60" s="159" t="s">
        <v>152</v>
      </c>
      <c r="I60" s="159" t="s">
        <v>154</v>
      </c>
      <c r="J60" s="159" t="s">
        <v>23</v>
      </c>
      <c r="K60" s="159" t="s">
        <v>23</v>
      </c>
      <c r="L60" s="159">
        <v>9</v>
      </c>
      <c r="M60" s="159">
        <v>1312</v>
      </c>
      <c r="N60" s="182">
        <v>4200</v>
      </c>
      <c r="O60" s="159" t="s">
        <v>209</v>
      </c>
      <c r="P60" s="159">
        <f t="shared" si="1"/>
        <v>2940</v>
      </c>
    </row>
    <row r="61" spans="1:16" x14ac:dyDescent="0.2">
      <c r="A61" s="159">
        <v>2009</v>
      </c>
      <c r="B61" s="159">
        <v>1</v>
      </c>
      <c r="C61" s="159">
        <v>2</v>
      </c>
      <c r="E61" s="160">
        <v>18</v>
      </c>
      <c r="F61" s="161">
        <v>39862</v>
      </c>
      <c r="G61" s="159">
        <v>3</v>
      </c>
      <c r="H61" s="159" t="s">
        <v>152</v>
      </c>
      <c r="I61" s="159" t="s">
        <v>154</v>
      </c>
      <c r="J61" s="159" t="s">
        <v>23</v>
      </c>
      <c r="K61" s="159" t="s">
        <v>23</v>
      </c>
      <c r="L61" s="159">
        <v>10</v>
      </c>
      <c r="M61" s="159">
        <v>1322</v>
      </c>
      <c r="N61" s="182">
        <v>4200</v>
      </c>
      <c r="O61" s="159" t="s">
        <v>209</v>
      </c>
      <c r="P61" s="159">
        <f t="shared" si="1"/>
        <v>2950</v>
      </c>
    </row>
    <row r="62" spans="1:16" x14ac:dyDescent="0.2">
      <c r="A62" s="159">
        <v>2009</v>
      </c>
      <c r="B62" s="159">
        <v>1</v>
      </c>
      <c r="C62" s="159">
        <v>2</v>
      </c>
      <c r="E62" s="160">
        <v>19</v>
      </c>
      <c r="F62" s="161">
        <v>39863</v>
      </c>
      <c r="G62" s="159">
        <v>4</v>
      </c>
      <c r="H62" s="159" t="s">
        <v>152</v>
      </c>
      <c r="I62" s="159" t="s">
        <v>154</v>
      </c>
      <c r="J62" s="159" t="s">
        <v>23</v>
      </c>
      <c r="K62" s="159" t="s">
        <v>23</v>
      </c>
      <c r="L62" s="159">
        <v>10</v>
      </c>
      <c r="M62" s="159">
        <v>1332</v>
      </c>
      <c r="N62" s="182">
        <v>4200</v>
      </c>
      <c r="O62" s="159" t="s">
        <v>209</v>
      </c>
      <c r="P62" s="159">
        <f t="shared" si="1"/>
        <v>2960</v>
      </c>
    </row>
    <row r="63" spans="1:16" x14ac:dyDescent="0.2">
      <c r="A63" s="159">
        <v>2009</v>
      </c>
      <c r="B63" s="159">
        <v>1</v>
      </c>
      <c r="C63" s="159">
        <v>2</v>
      </c>
      <c r="E63" s="160">
        <v>20</v>
      </c>
      <c r="F63" s="161">
        <v>39864</v>
      </c>
      <c r="G63" s="159">
        <v>5</v>
      </c>
      <c r="H63" s="159" t="s">
        <v>152</v>
      </c>
      <c r="I63" s="159" t="s">
        <v>154</v>
      </c>
      <c r="J63" s="159" t="s">
        <v>23</v>
      </c>
      <c r="K63" s="159" t="s">
        <v>23</v>
      </c>
      <c r="L63" s="159">
        <v>10</v>
      </c>
      <c r="M63" s="159">
        <v>1342</v>
      </c>
      <c r="N63" s="182">
        <v>4200</v>
      </c>
      <c r="O63" s="159" t="s">
        <v>209</v>
      </c>
      <c r="P63" s="159">
        <f t="shared" si="1"/>
        <v>2970</v>
      </c>
    </row>
    <row r="64" spans="1:16" x14ac:dyDescent="0.2">
      <c r="A64" s="159">
        <v>2009</v>
      </c>
      <c r="B64" s="159">
        <v>1</v>
      </c>
      <c r="C64" s="159">
        <v>2</v>
      </c>
      <c r="E64" s="160">
        <v>21</v>
      </c>
      <c r="F64" s="161">
        <v>39865</v>
      </c>
      <c r="G64" s="159">
        <v>6</v>
      </c>
      <c r="H64" s="159" t="s">
        <v>8</v>
      </c>
      <c r="I64" s="159" t="s">
        <v>129</v>
      </c>
      <c r="J64" s="159" t="s">
        <v>24</v>
      </c>
      <c r="K64" s="159" t="s">
        <v>27</v>
      </c>
      <c r="L64" s="159">
        <v>22</v>
      </c>
      <c r="M64" s="159">
        <v>1364</v>
      </c>
      <c r="N64" s="182">
        <v>4200</v>
      </c>
      <c r="O64" s="159" t="s">
        <v>209</v>
      </c>
      <c r="P64" s="159">
        <f t="shared" si="1"/>
        <v>2992</v>
      </c>
    </row>
    <row r="65" spans="1:16" x14ac:dyDescent="0.2">
      <c r="A65" s="159">
        <v>2009</v>
      </c>
      <c r="B65" s="159">
        <v>1</v>
      </c>
      <c r="C65" s="159">
        <v>2</v>
      </c>
      <c r="E65" s="160">
        <v>22</v>
      </c>
      <c r="F65" s="161">
        <v>39866</v>
      </c>
      <c r="G65" s="159">
        <v>7</v>
      </c>
      <c r="H65" s="159" t="s">
        <v>7</v>
      </c>
      <c r="I65" s="159" t="s">
        <v>58</v>
      </c>
      <c r="J65" s="159" t="s">
        <v>24</v>
      </c>
      <c r="K65" s="159" t="s">
        <v>27</v>
      </c>
      <c r="L65" s="159">
        <v>28</v>
      </c>
      <c r="M65" s="159">
        <v>1392</v>
      </c>
      <c r="N65" s="182">
        <v>4200</v>
      </c>
      <c r="O65" s="159" t="s">
        <v>209</v>
      </c>
      <c r="P65" s="159">
        <f t="shared" si="1"/>
        <v>3020</v>
      </c>
    </row>
    <row r="66" spans="1:16" x14ac:dyDescent="0.2">
      <c r="A66" s="159">
        <v>2009</v>
      </c>
      <c r="B66" s="159">
        <v>1</v>
      </c>
      <c r="C66" s="159">
        <v>2</v>
      </c>
      <c r="E66" s="160">
        <v>22</v>
      </c>
      <c r="F66" s="161">
        <v>39866</v>
      </c>
      <c r="G66" s="159">
        <v>7</v>
      </c>
      <c r="H66" s="159" t="s">
        <v>7</v>
      </c>
      <c r="I66" s="159" t="s">
        <v>43</v>
      </c>
      <c r="J66" s="159" t="s">
        <v>23</v>
      </c>
      <c r="K66" s="159" t="s">
        <v>23</v>
      </c>
      <c r="L66" s="159">
        <v>16</v>
      </c>
      <c r="M66" s="159">
        <v>1408</v>
      </c>
      <c r="N66" s="182">
        <v>4200</v>
      </c>
      <c r="O66" s="159" t="s">
        <v>209</v>
      </c>
      <c r="P66" s="159">
        <f t="shared" si="1"/>
        <v>3036</v>
      </c>
    </row>
    <row r="67" spans="1:16" x14ac:dyDescent="0.2">
      <c r="A67" s="159">
        <v>2009</v>
      </c>
      <c r="B67" s="159">
        <v>1</v>
      </c>
      <c r="C67" s="159">
        <v>2</v>
      </c>
      <c r="E67" s="160">
        <v>23</v>
      </c>
      <c r="F67" s="161">
        <v>39867</v>
      </c>
      <c r="G67" s="159">
        <v>1</v>
      </c>
      <c r="H67" s="159" t="s">
        <v>152</v>
      </c>
      <c r="I67" s="159" t="s">
        <v>154</v>
      </c>
      <c r="J67" s="159" t="s">
        <v>23</v>
      </c>
      <c r="K67" s="159" t="s">
        <v>23</v>
      </c>
      <c r="L67" s="159">
        <v>13</v>
      </c>
      <c r="M67" s="159">
        <v>1421</v>
      </c>
      <c r="N67" s="182">
        <v>4200</v>
      </c>
      <c r="O67" s="159" t="s">
        <v>209</v>
      </c>
      <c r="P67" s="159">
        <f t="shared" si="1"/>
        <v>3049</v>
      </c>
    </row>
    <row r="68" spans="1:16" x14ac:dyDescent="0.2">
      <c r="A68" s="159">
        <v>2009</v>
      </c>
      <c r="B68" s="159">
        <v>1</v>
      </c>
      <c r="C68" s="159">
        <v>2</v>
      </c>
      <c r="E68" s="160">
        <v>24</v>
      </c>
      <c r="F68" s="161">
        <v>39868</v>
      </c>
      <c r="G68" s="159">
        <v>2</v>
      </c>
      <c r="H68" s="159" t="s">
        <v>152</v>
      </c>
      <c r="I68" s="159" t="s">
        <v>154</v>
      </c>
      <c r="J68" s="159" t="s">
        <v>23</v>
      </c>
      <c r="K68" s="159" t="s">
        <v>23</v>
      </c>
      <c r="L68" s="159">
        <v>9</v>
      </c>
      <c r="M68" s="159">
        <v>1430</v>
      </c>
      <c r="N68" s="182">
        <v>4200</v>
      </c>
      <c r="O68" s="159" t="s">
        <v>209</v>
      </c>
      <c r="P68" s="159">
        <f t="shared" ref="P68:P131" si="2">SUM(P67,L68)</f>
        <v>3058</v>
      </c>
    </row>
    <row r="69" spans="1:16" x14ac:dyDescent="0.2">
      <c r="A69" s="159">
        <v>2009</v>
      </c>
      <c r="B69" s="159">
        <v>1</v>
      </c>
      <c r="C69" s="159">
        <v>2</v>
      </c>
      <c r="E69" s="160">
        <v>25</v>
      </c>
      <c r="F69" s="161">
        <v>39869</v>
      </c>
      <c r="G69" s="159">
        <v>3</v>
      </c>
      <c r="H69" s="159" t="s">
        <v>152</v>
      </c>
      <c r="I69" s="159" t="s">
        <v>154</v>
      </c>
      <c r="J69" s="159" t="s">
        <v>23</v>
      </c>
      <c r="K69" s="159" t="s">
        <v>23</v>
      </c>
      <c r="L69" s="159">
        <v>10</v>
      </c>
      <c r="M69" s="159">
        <v>1440</v>
      </c>
      <c r="N69" s="182">
        <v>4200</v>
      </c>
      <c r="O69" s="159" t="s">
        <v>209</v>
      </c>
      <c r="P69" s="159">
        <f t="shared" si="2"/>
        <v>3068</v>
      </c>
    </row>
    <row r="70" spans="1:16" x14ac:dyDescent="0.2">
      <c r="A70" s="159">
        <v>2009</v>
      </c>
      <c r="B70" s="159">
        <v>1</v>
      </c>
      <c r="C70" s="159">
        <v>2</v>
      </c>
      <c r="E70" s="160">
        <v>26</v>
      </c>
      <c r="F70" s="161">
        <v>39870</v>
      </c>
      <c r="G70" s="159">
        <v>4</v>
      </c>
      <c r="H70" s="159" t="s">
        <v>152</v>
      </c>
      <c r="I70" s="159" t="s">
        <v>154</v>
      </c>
      <c r="J70" s="159" t="s">
        <v>23</v>
      </c>
      <c r="K70" s="159" t="s">
        <v>23</v>
      </c>
      <c r="L70" s="159">
        <v>10</v>
      </c>
      <c r="M70" s="159">
        <v>1450</v>
      </c>
      <c r="N70" s="182">
        <v>4200</v>
      </c>
      <c r="O70" s="159" t="s">
        <v>209</v>
      </c>
      <c r="P70" s="159">
        <f t="shared" si="2"/>
        <v>3078</v>
      </c>
    </row>
    <row r="71" spans="1:16" x14ac:dyDescent="0.2">
      <c r="A71" s="159">
        <v>2009</v>
      </c>
      <c r="B71" s="159">
        <v>1</v>
      </c>
      <c r="C71" s="159">
        <v>2</v>
      </c>
      <c r="E71" s="160">
        <v>27</v>
      </c>
      <c r="F71" s="161">
        <v>39871</v>
      </c>
      <c r="G71" s="159">
        <v>5</v>
      </c>
      <c r="H71" s="159" t="s">
        <v>152</v>
      </c>
      <c r="I71" s="159" t="s">
        <v>154</v>
      </c>
      <c r="J71" s="159" t="s">
        <v>23</v>
      </c>
      <c r="K71" s="159" t="s">
        <v>23</v>
      </c>
      <c r="L71" s="159">
        <v>10</v>
      </c>
      <c r="M71" s="159">
        <v>1460</v>
      </c>
      <c r="N71" s="182">
        <v>4200</v>
      </c>
      <c r="O71" s="159" t="s">
        <v>209</v>
      </c>
      <c r="P71" s="159">
        <f t="shared" si="2"/>
        <v>3088</v>
      </c>
    </row>
    <row r="72" spans="1:16" s="168" customFormat="1" x14ac:dyDescent="0.2">
      <c r="A72" s="165">
        <v>2009</v>
      </c>
      <c r="B72" s="165">
        <v>1</v>
      </c>
      <c r="C72" s="165">
        <v>2</v>
      </c>
      <c r="D72" s="165"/>
      <c r="E72" s="166">
        <v>27</v>
      </c>
      <c r="F72" s="167">
        <v>39871</v>
      </c>
      <c r="G72" s="165">
        <v>5</v>
      </c>
      <c r="H72" s="165" t="s">
        <v>166</v>
      </c>
      <c r="I72" s="165" t="s">
        <v>133</v>
      </c>
      <c r="J72" s="165" t="s">
        <v>24</v>
      </c>
      <c r="K72" s="165" t="s">
        <v>27</v>
      </c>
      <c r="L72" s="165">
        <v>800</v>
      </c>
      <c r="M72" s="165">
        <v>2260</v>
      </c>
      <c r="N72" s="182">
        <v>4200</v>
      </c>
      <c r="O72" s="159" t="s">
        <v>209</v>
      </c>
      <c r="P72" s="159">
        <f t="shared" si="2"/>
        <v>3888</v>
      </c>
    </row>
    <row r="73" spans="1:16" x14ac:dyDescent="0.2">
      <c r="A73" s="159">
        <v>2009</v>
      </c>
      <c r="B73" s="159">
        <v>1</v>
      </c>
      <c r="C73" s="159">
        <v>3</v>
      </c>
      <c r="E73" s="160">
        <v>2</v>
      </c>
      <c r="F73" s="161">
        <v>39874</v>
      </c>
      <c r="G73" s="159">
        <v>1</v>
      </c>
      <c r="H73" s="159" t="s">
        <v>152</v>
      </c>
      <c r="I73" s="159" t="s">
        <v>154</v>
      </c>
      <c r="J73" s="159" t="s">
        <v>23</v>
      </c>
      <c r="K73" s="159" t="s">
        <v>23</v>
      </c>
      <c r="L73" s="159">
        <v>13</v>
      </c>
      <c r="M73" s="159">
        <v>13</v>
      </c>
      <c r="N73" s="182">
        <v>4200</v>
      </c>
      <c r="O73" s="159" t="s">
        <v>209</v>
      </c>
      <c r="P73" s="159">
        <f t="shared" si="2"/>
        <v>3901</v>
      </c>
    </row>
    <row r="74" spans="1:16" x14ac:dyDescent="0.2">
      <c r="A74" s="159">
        <v>2009</v>
      </c>
      <c r="B74" s="159">
        <v>1</v>
      </c>
      <c r="C74" s="159">
        <v>3</v>
      </c>
      <c r="E74" s="160">
        <v>2</v>
      </c>
      <c r="F74" s="161">
        <v>39874</v>
      </c>
      <c r="G74" s="159">
        <v>1</v>
      </c>
      <c r="H74" s="159" t="s">
        <v>127</v>
      </c>
      <c r="I74" s="159" t="s">
        <v>96</v>
      </c>
      <c r="J74" s="159" t="s">
        <v>118</v>
      </c>
      <c r="K74" s="159" t="s">
        <v>121</v>
      </c>
      <c r="L74" s="159">
        <v>430</v>
      </c>
      <c r="M74" s="159">
        <v>443</v>
      </c>
      <c r="N74" s="182">
        <v>4200</v>
      </c>
      <c r="O74" s="159" t="s">
        <v>209</v>
      </c>
      <c r="P74" s="159">
        <f t="shared" si="2"/>
        <v>4331</v>
      </c>
    </row>
    <row r="75" spans="1:16" x14ac:dyDescent="0.2">
      <c r="A75" s="159">
        <v>2009</v>
      </c>
      <c r="B75" s="159">
        <v>1</v>
      </c>
      <c r="C75" s="159">
        <v>3</v>
      </c>
      <c r="E75" s="160">
        <v>2</v>
      </c>
      <c r="F75" s="161">
        <v>39874</v>
      </c>
      <c r="G75" s="159">
        <v>1</v>
      </c>
      <c r="H75" s="159" t="s">
        <v>152</v>
      </c>
      <c r="I75" s="159" t="s">
        <v>155</v>
      </c>
      <c r="J75" s="159" t="s">
        <v>24</v>
      </c>
      <c r="K75" s="159" t="s">
        <v>27</v>
      </c>
      <c r="L75" s="159">
        <v>88</v>
      </c>
      <c r="M75" s="159">
        <v>531</v>
      </c>
      <c r="N75" s="182">
        <v>4200</v>
      </c>
      <c r="O75" s="159" t="s">
        <v>209</v>
      </c>
      <c r="P75" s="159">
        <f t="shared" si="2"/>
        <v>4419</v>
      </c>
    </row>
    <row r="76" spans="1:16" x14ac:dyDescent="0.2">
      <c r="A76" s="159">
        <v>2009</v>
      </c>
      <c r="B76" s="159">
        <v>1</v>
      </c>
      <c r="C76" s="159">
        <v>3</v>
      </c>
      <c r="E76" s="160">
        <v>3</v>
      </c>
      <c r="F76" s="161">
        <v>39875</v>
      </c>
      <c r="G76" s="159">
        <v>2</v>
      </c>
      <c r="H76" s="159" t="s">
        <v>152</v>
      </c>
      <c r="I76" s="159" t="s">
        <v>154</v>
      </c>
      <c r="J76" s="159" t="s">
        <v>23</v>
      </c>
      <c r="K76" s="159" t="s">
        <v>23</v>
      </c>
      <c r="L76" s="159">
        <v>9</v>
      </c>
      <c r="M76" s="159">
        <v>540</v>
      </c>
      <c r="N76" s="182">
        <v>4200</v>
      </c>
      <c r="O76" s="159" t="s">
        <v>209</v>
      </c>
      <c r="P76" s="159">
        <f t="shared" si="2"/>
        <v>4428</v>
      </c>
    </row>
    <row r="77" spans="1:16" x14ac:dyDescent="0.2">
      <c r="A77" s="159">
        <v>2009</v>
      </c>
      <c r="B77" s="159">
        <v>1</v>
      </c>
      <c r="C77" s="159">
        <v>3</v>
      </c>
      <c r="E77" s="160">
        <v>4</v>
      </c>
      <c r="F77" s="161">
        <v>39876</v>
      </c>
      <c r="G77" s="159">
        <v>3</v>
      </c>
      <c r="H77" s="159" t="s">
        <v>152</v>
      </c>
      <c r="I77" s="159" t="s">
        <v>154</v>
      </c>
      <c r="J77" s="159" t="s">
        <v>23</v>
      </c>
      <c r="K77" s="159" t="s">
        <v>23</v>
      </c>
      <c r="L77" s="159">
        <v>10</v>
      </c>
      <c r="M77" s="159">
        <v>550</v>
      </c>
      <c r="N77" s="182">
        <v>4200</v>
      </c>
      <c r="O77" s="159" t="s">
        <v>209</v>
      </c>
      <c r="P77" s="159">
        <f t="shared" si="2"/>
        <v>4438</v>
      </c>
    </row>
    <row r="78" spans="1:16" x14ac:dyDescent="0.2">
      <c r="A78" s="159">
        <v>2009</v>
      </c>
      <c r="B78" s="159">
        <v>1</v>
      </c>
      <c r="C78" s="159">
        <v>3</v>
      </c>
      <c r="E78" s="160">
        <v>5</v>
      </c>
      <c r="F78" s="161">
        <v>39877</v>
      </c>
      <c r="G78" s="159">
        <v>4</v>
      </c>
      <c r="H78" s="159" t="s">
        <v>152</v>
      </c>
      <c r="I78" s="159" t="s">
        <v>154</v>
      </c>
      <c r="J78" s="159" t="s">
        <v>23</v>
      </c>
      <c r="K78" s="159" t="s">
        <v>23</v>
      </c>
      <c r="L78" s="159">
        <v>10</v>
      </c>
      <c r="M78" s="159">
        <v>560</v>
      </c>
      <c r="N78" s="182">
        <v>4200</v>
      </c>
      <c r="O78" s="159" t="s">
        <v>209</v>
      </c>
      <c r="P78" s="159">
        <f t="shared" si="2"/>
        <v>4448</v>
      </c>
    </row>
    <row r="79" spans="1:16" x14ac:dyDescent="0.2">
      <c r="A79" s="159">
        <v>2009</v>
      </c>
      <c r="B79" s="159">
        <v>1</v>
      </c>
      <c r="C79" s="159">
        <v>3</v>
      </c>
      <c r="E79" s="160">
        <v>6</v>
      </c>
      <c r="F79" s="161">
        <v>39878</v>
      </c>
      <c r="G79" s="159">
        <v>5</v>
      </c>
      <c r="H79" s="159" t="s">
        <v>152</v>
      </c>
      <c r="I79" s="159" t="s">
        <v>154</v>
      </c>
      <c r="J79" s="159" t="s">
        <v>23</v>
      </c>
      <c r="K79" s="159" t="s">
        <v>23</v>
      </c>
      <c r="L79" s="159">
        <v>10</v>
      </c>
      <c r="M79" s="159">
        <v>570</v>
      </c>
      <c r="N79" s="182">
        <v>4200</v>
      </c>
      <c r="O79" s="159" t="s">
        <v>209</v>
      </c>
      <c r="P79" s="159">
        <f t="shared" si="2"/>
        <v>4458</v>
      </c>
    </row>
    <row r="80" spans="1:16" x14ac:dyDescent="0.2">
      <c r="A80" s="159">
        <v>2009</v>
      </c>
      <c r="B80" s="159">
        <v>1</v>
      </c>
      <c r="C80" s="159">
        <v>3</v>
      </c>
      <c r="E80" s="160">
        <v>7</v>
      </c>
      <c r="F80" s="161">
        <v>39879</v>
      </c>
      <c r="G80" s="159">
        <v>6</v>
      </c>
      <c r="H80" s="159" t="s">
        <v>166</v>
      </c>
      <c r="I80" s="159" t="s">
        <v>167</v>
      </c>
      <c r="J80" s="159" t="s">
        <v>24</v>
      </c>
      <c r="K80" s="159" t="s">
        <v>27</v>
      </c>
      <c r="L80" s="159">
        <v>44</v>
      </c>
      <c r="M80" s="159">
        <v>614</v>
      </c>
      <c r="N80" s="182">
        <v>4200</v>
      </c>
      <c r="O80" s="159" t="s">
        <v>209</v>
      </c>
      <c r="P80" s="159">
        <f t="shared" si="2"/>
        <v>4502</v>
      </c>
    </row>
    <row r="81" spans="1:16" x14ac:dyDescent="0.2">
      <c r="A81" s="159">
        <v>2009</v>
      </c>
      <c r="B81" s="159">
        <v>1</v>
      </c>
      <c r="C81" s="159">
        <v>3</v>
      </c>
      <c r="E81" s="160">
        <v>7</v>
      </c>
      <c r="F81" s="161">
        <v>39879</v>
      </c>
      <c r="G81" s="159">
        <v>6</v>
      </c>
      <c r="H81" s="159" t="s">
        <v>8</v>
      </c>
      <c r="I81" s="159" t="s">
        <v>129</v>
      </c>
      <c r="J81" s="159" t="s">
        <v>24</v>
      </c>
      <c r="K81" s="159" t="s">
        <v>27</v>
      </c>
      <c r="L81" s="159">
        <v>44</v>
      </c>
      <c r="M81" s="159">
        <v>658</v>
      </c>
      <c r="N81" s="182">
        <v>4200</v>
      </c>
      <c r="O81" s="159" t="s">
        <v>209</v>
      </c>
      <c r="P81" s="159">
        <f t="shared" si="2"/>
        <v>4546</v>
      </c>
    </row>
    <row r="82" spans="1:16" x14ac:dyDescent="0.2">
      <c r="A82" s="159">
        <v>2009</v>
      </c>
      <c r="B82" s="159">
        <v>1</v>
      </c>
      <c r="C82" s="159">
        <v>3</v>
      </c>
      <c r="E82" s="160">
        <v>8</v>
      </c>
      <c r="F82" s="161">
        <v>39880</v>
      </c>
      <c r="G82" s="159">
        <v>7</v>
      </c>
      <c r="H82" s="159" t="s">
        <v>127</v>
      </c>
      <c r="I82" s="159" t="s">
        <v>132</v>
      </c>
      <c r="J82" s="159" t="s">
        <v>24</v>
      </c>
      <c r="K82" s="159" t="s">
        <v>27</v>
      </c>
      <c r="L82" s="159">
        <v>22</v>
      </c>
      <c r="M82" s="159">
        <v>680</v>
      </c>
      <c r="N82" s="182">
        <v>4200</v>
      </c>
      <c r="O82" s="159" t="s">
        <v>209</v>
      </c>
      <c r="P82" s="159">
        <f t="shared" si="2"/>
        <v>4568</v>
      </c>
    </row>
    <row r="83" spans="1:16" x14ac:dyDescent="0.2">
      <c r="A83" s="159">
        <v>2009</v>
      </c>
      <c r="B83" s="159">
        <v>1</v>
      </c>
      <c r="C83" s="159">
        <v>3</v>
      </c>
      <c r="E83" s="160">
        <v>9</v>
      </c>
      <c r="F83" s="161">
        <v>39881</v>
      </c>
      <c r="G83" s="159">
        <v>1</v>
      </c>
      <c r="H83" s="159" t="s">
        <v>152</v>
      </c>
      <c r="I83" s="159" t="s">
        <v>154</v>
      </c>
      <c r="J83" s="159" t="s">
        <v>23</v>
      </c>
      <c r="K83" s="159" t="s">
        <v>23</v>
      </c>
      <c r="L83" s="159">
        <v>9</v>
      </c>
      <c r="M83" s="159">
        <v>689</v>
      </c>
      <c r="N83" s="182">
        <v>4200</v>
      </c>
      <c r="O83" s="159" t="s">
        <v>209</v>
      </c>
      <c r="P83" s="159">
        <f t="shared" si="2"/>
        <v>4577</v>
      </c>
    </row>
    <row r="84" spans="1:16" x14ac:dyDescent="0.2">
      <c r="A84" s="159">
        <v>2009</v>
      </c>
      <c r="B84" s="159">
        <v>1</v>
      </c>
      <c r="C84" s="159">
        <v>3</v>
      </c>
      <c r="E84" s="160">
        <v>10</v>
      </c>
      <c r="F84" s="161">
        <v>39882</v>
      </c>
      <c r="G84" s="159">
        <v>2</v>
      </c>
      <c r="H84" s="159" t="s">
        <v>152</v>
      </c>
      <c r="I84" s="159" t="s">
        <v>154</v>
      </c>
      <c r="J84" s="159" t="s">
        <v>23</v>
      </c>
      <c r="K84" s="159" t="s">
        <v>23</v>
      </c>
      <c r="L84" s="159">
        <v>10</v>
      </c>
      <c r="M84" s="159">
        <v>699</v>
      </c>
      <c r="N84" s="182">
        <v>4200</v>
      </c>
      <c r="O84" s="159" t="s">
        <v>209</v>
      </c>
      <c r="P84" s="159">
        <f t="shared" si="2"/>
        <v>4587</v>
      </c>
    </row>
    <row r="85" spans="1:16" x14ac:dyDescent="0.2">
      <c r="A85" s="159">
        <v>2009</v>
      </c>
      <c r="B85" s="159">
        <v>1</v>
      </c>
      <c r="C85" s="159">
        <v>3</v>
      </c>
      <c r="E85" s="160">
        <v>11</v>
      </c>
      <c r="F85" s="161">
        <v>39883</v>
      </c>
      <c r="G85" s="159">
        <v>3</v>
      </c>
      <c r="H85" s="159" t="s">
        <v>152</v>
      </c>
      <c r="I85" s="159" t="s">
        <v>154</v>
      </c>
      <c r="J85" s="159" t="s">
        <v>23</v>
      </c>
      <c r="K85" s="159" t="s">
        <v>23</v>
      </c>
      <c r="L85" s="159">
        <v>12</v>
      </c>
      <c r="M85" s="159">
        <v>711</v>
      </c>
      <c r="N85" s="182">
        <v>4200</v>
      </c>
      <c r="O85" s="159" t="s">
        <v>209</v>
      </c>
      <c r="P85" s="159">
        <f t="shared" si="2"/>
        <v>4599</v>
      </c>
    </row>
    <row r="86" spans="1:16" x14ac:dyDescent="0.2">
      <c r="A86" s="159">
        <v>2009</v>
      </c>
      <c r="B86" s="159">
        <v>1</v>
      </c>
      <c r="C86" s="159">
        <v>3</v>
      </c>
      <c r="E86" s="160">
        <v>12</v>
      </c>
      <c r="F86" s="161">
        <v>39884</v>
      </c>
      <c r="G86" s="159">
        <v>4</v>
      </c>
      <c r="H86" s="159" t="s">
        <v>152</v>
      </c>
      <c r="I86" s="159" t="s">
        <v>154</v>
      </c>
      <c r="J86" s="159" t="s">
        <v>23</v>
      </c>
      <c r="K86" s="159" t="s">
        <v>23</v>
      </c>
      <c r="L86" s="159">
        <v>11</v>
      </c>
      <c r="M86" s="159">
        <v>722</v>
      </c>
      <c r="N86" s="182">
        <v>4200</v>
      </c>
      <c r="O86" s="159" t="s">
        <v>209</v>
      </c>
      <c r="P86" s="159">
        <f t="shared" si="2"/>
        <v>4610</v>
      </c>
    </row>
    <row r="87" spans="1:16" x14ac:dyDescent="0.2">
      <c r="A87" s="159">
        <v>2009</v>
      </c>
      <c r="B87" s="159">
        <v>1</v>
      </c>
      <c r="C87" s="159">
        <v>3</v>
      </c>
      <c r="E87" s="160">
        <v>13</v>
      </c>
      <c r="F87" s="161">
        <v>39885</v>
      </c>
      <c r="G87" s="159">
        <v>5</v>
      </c>
      <c r="H87" s="159" t="s">
        <v>152</v>
      </c>
      <c r="I87" s="159" t="s">
        <v>154</v>
      </c>
      <c r="J87" s="159" t="s">
        <v>23</v>
      </c>
      <c r="K87" s="159" t="s">
        <v>23</v>
      </c>
      <c r="L87" s="159">
        <v>14</v>
      </c>
      <c r="M87" s="159">
        <v>736</v>
      </c>
      <c r="N87" s="182">
        <v>4200</v>
      </c>
      <c r="O87" s="159" t="s">
        <v>209</v>
      </c>
      <c r="P87" s="159">
        <f t="shared" si="2"/>
        <v>4624</v>
      </c>
    </row>
    <row r="88" spans="1:16" x14ac:dyDescent="0.2">
      <c r="A88" s="159">
        <v>2009</v>
      </c>
      <c r="B88" s="159">
        <v>1</v>
      </c>
      <c r="C88" s="159">
        <v>3</v>
      </c>
      <c r="E88" s="160">
        <v>14</v>
      </c>
      <c r="F88" s="161">
        <v>39886</v>
      </c>
      <c r="G88" s="159">
        <v>6</v>
      </c>
      <c r="H88" s="159" t="s">
        <v>127</v>
      </c>
      <c r="I88" s="159" t="s">
        <v>131</v>
      </c>
      <c r="J88" s="159" t="s">
        <v>24</v>
      </c>
      <c r="K88" s="159" t="s">
        <v>27</v>
      </c>
      <c r="L88" s="159">
        <v>120</v>
      </c>
      <c r="M88" s="159">
        <v>856</v>
      </c>
      <c r="N88" s="182">
        <v>4200</v>
      </c>
      <c r="O88" s="159" t="s">
        <v>209</v>
      </c>
      <c r="P88" s="159">
        <f t="shared" si="2"/>
        <v>4744</v>
      </c>
    </row>
    <row r="89" spans="1:16" x14ac:dyDescent="0.2">
      <c r="A89" s="159">
        <v>2009</v>
      </c>
      <c r="B89" s="159">
        <v>1</v>
      </c>
      <c r="C89" s="159">
        <v>3</v>
      </c>
      <c r="E89" s="160">
        <v>14</v>
      </c>
      <c r="F89" s="161">
        <v>39886</v>
      </c>
      <c r="G89" s="159">
        <v>6</v>
      </c>
      <c r="H89" s="159" t="s">
        <v>127</v>
      </c>
      <c r="I89" s="159" t="s">
        <v>96</v>
      </c>
      <c r="J89" s="159" t="s">
        <v>118</v>
      </c>
      <c r="K89" s="159" t="s">
        <v>121</v>
      </c>
      <c r="L89" s="159">
        <v>430</v>
      </c>
      <c r="M89" s="159">
        <v>1286</v>
      </c>
      <c r="N89" s="182">
        <v>4200</v>
      </c>
      <c r="O89" s="159" t="s">
        <v>209</v>
      </c>
      <c r="P89" s="159">
        <f t="shared" si="2"/>
        <v>5174</v>
      </c>
    </row>
    <row r="90" spans="1:16" x14ac:dyDescent="0.2">
      <c r="A90" s="159">
        <v>2009</v>
      </c>
      <c r="B90" s="159">
        <v>1</v>
      </c>
      <c r="C90" s="159">
        <v>3</v>
      </c>
      <c r="E90" s="160">
        <v>16</v>
      </c>
      <c r="F90" s="161">
        <v>39888</v>
      </c>
      <c r="G90" s="159">
        <v>1</v>
      </c>
      <c r="H90" s="159" t="s">
        <v>8</v>
      </c>
      <c r="I90" s="159" t="s">
        <v>130</v>
      </c>
      <c r="J90" s="159" t="s">
        <v>24</v>
      </c>
      <c r="K90" s="159" t="s">
        <v>27</v>
      </c>
      <c r="L90" s="159">
        <v>20</v>
      </c>
      <c r="M90" s="159">
        <v>1306</v>
      </c>
      <c r="N90" s="182">
        <v>4200</v>
      </c>
      <c r="O90" s="159" t="s">
        <v>209</v>
      </c>
      <c r="P90" s="159">
        <f t="shared" si="2"/>
        <v>5194</v>
      </c>
    </row>
    <row r="91" spans="1:16" x14ac:dyDescent="0.2">
      <c r="A91" s="159">
        <v>2009</v>
      </c>
      <c r="B91" s="159">
        <v>1</v>
      </c>
      <c r="C91" s="159">
        <v>3</v>
      </c>
      <c r="E91" s="160">
        <v>16</v>
      </c>
      <c r="F91" s="161">
        <v>39888</v>
      </c>
      <c r="G91" s="159">
        <v>1</v>
      </c>
      <c r="H91" s="159" t="s">
        <v>152</v>
      </c>
      <c r="I91" s="159" t="s">
        <v>154</v>
      </c>
      <c r="J91" s="159" t="s">
        <v>23</v>
      </c>
      <c r="K91" s="159" t="s">
        <v>23</v>
      </c>
      <c r="L91" s="159">
        <v>13</v>
      </c>
      <c r="M91" s="159">
        <v>1319</v>
      </c>
      <c r="N91" s="182">
        <v>4200</v>
      </c>
      <c r="O91" s="159" t="s">
        <v>209</v>
      </c>
      <c r="P91" s="159">
        <f t="shared" si="2"/>
        <v>5207</v>
      </c>
    </row>
    <row r="92" spans="1:16" x14ac:dyDescent="0.2">
      <c r="A92" s="159">
        <v>2009</v>
      </c>
      <c r="B92" s="159">
        <v>1</v>
      </c>
      <c r="C92" s="159">
        <v>3</v>
      </c>
      <c r="E92" s="160">
        <v>17</v>
      </c>
      <c r="F92" s="161">
        <v>39889</v>
      </c>
      <c r="G92" s="159">
        <v>2</v>
      </c>
      <c r="H92" s="159" t="s">
        <v>152</v>
      </c>
      <c r="I92" s="159" t="s">
        <v>154</v>
      </c>
      <c r="J92" s="159" t="s">
        <v>23</v>
      </c>
      <c r="K92" s="159" t="s">
        <v>23</v>
      </c>
      <c r="L92" s="159">
        <v>10</v>
      </c>
      <c r="M92" s="159">
        <v>1329</v>
      </c>
      <c r="N92" s="182">
        <v>4200</v>
      </c>
      <c r="O92" s="159" t="s">
        <v>209</v>
      </c>
      <c r="P92" s="159">
        <f t="shared" si="2"/>
        <v>5217</v>
      </c>
    </row>
    <row r="93" spans="1:16" x14ac:dyDescent="0.2">
      <c r="A93" s="159">
        <v>2009</v>
      </c>
      <c r="B93" s="159">
        <v>1</v>
      </c>
      <c r="C93" s="159">
        <v>3</v>
      </c>
      <c r="E93" s="160">
        <v>18</v>
      </c>
      <c r="F93" s="161">
        <v>39890</v>
      </c>
      <c r="G93" s="159">
        <v>3</v>
      </c>
      <c r="H93" s="159" t="s">
        <v>152</v>
      </c>
      <c r="I93" s="159" t="s">
        <v>154</v>
      </c>
      <c r="J93" s="159" t="s">
        <v>23</v>
      </c>
      <c r="K93" s="159" t="s">
        <v>23</v>
      </c>
      <c r="L93" s="159">
        <v>12</v>
      </c>
      <c r="M93" s="159">
        <v>1341</v>
      </c>
      <c r="N93" s="182">
        <v>4200</v>
      </c>
      <c r="O93" s="159" t="s">
        <v>209</v>
      </c>
      <c r="P93" s="159">
        <f t="shared" si="2"/>
        <v>5229</v>
      </c>
    </row>
    <row r="94" spans="1:16" x14ac:dyDescent="0.2">
      <c r="A94" s="159">
        <v>2009</v>
      </c>
      <c r="B94" s="159">
        <v>1</v>
      </c>
      <c r="C94" s="159">
        <v>3</v>
      </c>
      <c r="E94" s="160">
        <v>19</v>
      </c>
      <c r="F94" s="161">
        <v>39891</v>
      </c>
      <c r="G94" s="159">
        <v>4</v>
      </c>
      <c r="H94" s="159" t="s">
        <v>152</v>
      </c>
      <c r="I94" s="159" t="s">
        <v>154</v>
      </c>
      <c r="J94" s="159" t="s">
        <v>23</v>
      </c>
      <c r="K94" s="159" t="s">
        <v>23</v>
      </c>
      <c r="L94" s="159">
        <v>11</v>
      </c>
      <c r="M94" s="159">
        <v>1352</v>
      </c>
      <c r="N94" s="182">
        <v>4200</v>
      </c>
      <c r="O94" s="159" t="s">
        <v>209</v>
      </c>
      <c r="P94" s="159">
        <f t="shared" si="2"/>
        <v>5240</v>
      </c>
    </row>
    <row r="95" spans="1:16" x14ac:dyDescent="0.2">
      <c r="A95" s="159">
        <v>2009</v>
      </c>
      <c r="B95" s="159">
        <v>1</v>
      </c>
      <c r="C95" s="159">
        <v>3</v>
      </c>
      <c r="E95" s="160">
        <v>20</v>
      </c>
      <c r="F95" s="161">
        <v>39892</v>
      </c>
      <c r="G95" s="159">
        <v>5</v>
      </c>
      <c r="H95" s="159" t="s">
        <v>152</v>
      </c>
      <c r="I95" s="159" t="s">
        <v>154</v>
      </c>
      <c r="J95" s="159" t="s">
        <v>23</v>
      </c>
      <c r="K95" s="159" t="s">
        <v>23</v>
      </c>
      <c r="L95" s="159">
        <v>14</v>
      </c>
      <c r="M95" s="159">
        <v>1366</v>
      </c>
      <c r="N95" s="182">
        <v>4200</v>
      </c>
      <c r="O95" s="159" t="s">
        <v>209</v>
      </c>
      <c r="P95" s="159">
        <f t="shared" si="2"/>
        <v>5254</v>
      </c>
    </row>
    <row r="96" spans="1:16" x14ac:dyDescent="0.2">
      <c r="A96" s="159">
        <v>2009</v>
      </c>
      <c r="B96" s="159">
        <v>1</v>
      </c>
      <c r="C96" s="159">
        <v>3</v>
      </c>
      <c r="E96" s="160">
        <v>23</v>
      </c>
      <c r="F96" s="161">
        <v>39895</v>
      </c>
      <c r="G96" s="159">
        <v>1</v>
      </c>
      <c r="H96" s="159" t="s">
        <v>152</v>
      </c>
      <c r="I96" s="159" t="s">
        <v>154</v>
      </c>
      <c r="J96" s="159" t="s">
        <v>23</v>
      </c>
      <c r="K96" s="159" t="s">
        <v>23</v>
      </c>
      <c r="L96" s="159">
        <v>13</v>
      </c>
      <c r="M96" s="159">
        <v>1379</v>
      </c>
      <c r="N96" s="182">
        <v>4200</v>
      </c>
      <c r="O96" s="159" t="s">
        <v>209</v>
      </c>
      <c r="P96" s="159">
        <f t="shared" si="2"/>
        <v>5267</v>
      </c>
    </row>
    <row r="97" spans="1:16" x14ac:dyDescent="0.2">
      <c r="A97" s="159">
        <v>2009</v>
      </c>
      <c r="B97" s="159">
        <v>1</v>
      </c>
      <c r="C97" s="159">
        <v>3</v>
      </c>
      <c r="E97" s="160">
        <v>24</v>
      </c>
      <c r="F97" s="161">
        <v>39896</v>
      </c>
      <c r="G97" s="159">
        <v>2</v>
      </c>
      <c r="H97" s="159" t="s">
        <v>152</v>
      </c>
      <c r="I97" s="159" t="s">
        <v>154</v>
      </c>
      <c r="J97" s="159" t="s">
        <v>23</v>
      </c>
      <c r="K97" s="159" t="s">
        <v>23</v>
      </c>
      <c r="L97" s="159">
        <v>9</v>
      </c>
      <c r="M97" s="159">
        <v>1388</v>
      </c>
      <c r="N97" s="182">
        <v>4200</v>
      </c>
      <c r="O97" s="159" t="s">
        <v>209</v>
      </c>
      <c r="P97" s="159">
        <f t="shared" si="2"/>
        <v>5276</v>
      </c>
    </row>
    <row r="98" spans="1:16" x14ac:dyDescent="0.2">
      <c r="A98" s="159">
        <v>2009</v>
      </c>
      <c r="B98" s="159">
        <v>1</v>
      </c>
      <c r="C98" s="159">
        <v>3</v>
      </c>
      <c r="E98" s="160">
        <v>25</v>
      </c>
      <c r="F98" s="161">
        <v>39897</v>
      </c>
      <c r="G98" s="159">
        <v>3</v>
      </c>
      <c r="H98" s="159" t="s">
        <v>152</v>
      </c>
      <c r="I98" s="159" t="s">
        <v>154</v>
      </c>
      <c r="J98" s="159" t="s">
        <v>23</v>
      </c>
      <c r="K98" s="159" t="s">
        <v>23</v>
      </c>
      <c r="L98" s="159">
        <v>9</v>
      </c>
      <c r="M98" s="159">
        <v>1397</v>
      </c>
      <c r="N98" s="182">
        <v>4200</v>
      </c>
      <c r="O98" s="159" t="s">
        <v>209</v>
      </c>
      <c r="P98" s="159">
        <f t="shared" si="2"/>
        <v>5285</v>
      </c>
    </row>
    <row r="99" spans="1:16" x14ac:dyDescent="0.2">
      <c r="A99" s="159">
        <v>2009</v>
      </c>
      <c r="B99" s="159">
        <v>1</v>
      </c>
      <c r="C99" s="159">
        <v>3</v>
      </c>
      <c r="E99" s="160">
        <v>26</v>
      </c>
      <c r="F99" s="161">
        <v>39898</v>
      </c>
      <c r="G99" s="159">
        <v>4</v>
      </c>
      <c r="H99" s="159" t="s">
        <v>152</v>
      </c>
      <c r="I99" s="159" t="s">
        <v>154</v>
      </c>
      <c r="J99" s="159" t="s">
        <v>23</v>
      </c>
      <c r="K99" s="159" t="s">
        <v>23</v>
      </c>
      <c r="L99" s="159">
        <v>10</v>
      </c>
      <c r="M99" s="159">
        <v>1407</v>
      </c>
      <c r="N99" s="182">
        <v>4200</v>
      </c>
      <c r="O99" s="159" t="s">
        <v>209</v>
      </c>
      <c r="P99" s="159">
        <f t="shared" si="2"/>
        <v>5295</v>
      </c>
    </row>
    <row r="100" spans="1:16" x14ac:dyDescent="0.2">
      <c r="A100" s="159">
        <v>2009</v>
      </c>
      <c r="B100" s="159">
        <v>1</v>
      </c>
      <c r="C100" s="159">
        <v>3</v>
      </c>
      <c r="E100" s="160">
        <v>27</v>
      </c>
      <c r="F100" s="161">
        <v>39899</v>
      </c>
      <c r="G100" s="159">
        <v>5</v>
      </c>
      <c r="H100" s="159" t="s">
        <v>152</v>
      </c>
      <c r="I100" s="159" t="s">
        <v>154</v>
      </c>
      <c r="J100" s="159" t="s">
        <v>23</v>
      </c>
      <c r="K100" s="159" t="s">
        <v>23</v>
      </c>
      <c r="L100" s="159">
        <v>14</v>
      </c>
      <c r="M100" s="159">
        <v>1421</v>
      </c>
      <c r="N100" s="182">
        <v>4200</v>
      </c>
      <c r="O100" s="159" t="s">
        <v>209</v>
      </c>
      <c r="P100" s="159">
        <f t="shared" si="2"/>
        <v>5309</v>
      </c>
    </row>
    <row r="101" spans="1:16" x14ac:dyDescent="0.2">
      <c r="A101" s="159">
        <v>2009</v>
      </c>
      <c r="B101" s="159">
        <v>1</v>
      </c>
      <c r="C101" s="159">
        <v>3</v>
      </c>
      <c r="E101" s="160">
        <v>28</v>
      </c>
      <c r="F101" s="161">
        <v>39900</v>
      </c>
      <c r="G101" s="159">
        <v>6</v>
      </c>
      <c r="H101" s="159" t="s">
        <v>8</v>
      </c>
      <c r="I101" s="159" t="s">
        <v>129</v>
      </c>
      <c r="J101" s="159" t="s">
        <v>24</v>
      </c>
      <c r="K101" s="159" t="s">
        <v>27</v>
      </c>
      <c r="L101" s="159">
        <v>44</v>
      </c>
      <c r="M101" s="159">
        <v>1465</v>
      </c>
      <c r="N101" s="182">
        <v>4200</v>
      </c>
      <c r="O101" s="159" t="s">
        <v>209</v>
      </c>
      <c r="P101" s="159">
        <f t="shared" si="2"/>
        <v>5353</v>
      </c>
    </row>
    <row r="102" spans="1:16" x14ac:dyDescent="0.2">
      <c r="A102" s="159">
        <v>2009</v>
      </c>
      <c r="B102" s="159">
        <v>1</v>
      </c>
      <c r="C102" s="159">
        <v>3</v>
      </c>
      <c r="E102" s="160">
        <v>30</v>
      </c>
      <c r="F102" s="161">
        <v>39902</v>
      </c>
      <c r="G102" s="159">
        <v>1</v>
      </c>
      <c r="H102" s="159" t="s">
        <v>152</v>
      </c>
      <c r="I102" s="159" t="s">
        <v>154</v>
      </c>
      <c r="J102" s="159" t="s">
        <v>23</v>
      </c>
      <c r="K102" s="159" t="s">
        <v>23</v>
      </c>
      <c r="L102" s="159">
        <v>14</v>
      </c>
      <c r="M102" s="159">
        <v>1501</v>
      </c>
      <c r="N102" s="182">
        <v>4200</v>
      </c>
      <c r="O102" s="159" t="s">
        <v>209</v>
      </c>
      <c r="P102" s="159">
        <f t="shared" si="2"/>
        <v>5367</v>
      </c>
    </row>
    <row r="103" spans="1:16" x14ac:dyDescent="0.2">
      <c r="A103" s="159">
        <v>2009</v>
      </c>
      <c r="B103" s="159">
        <v>1</v>
      </c>
      <c r="C103" s="159">
        <v>3</v>
      </c>
      <c r="E103" s="160">
        <v>30</v>
      </c>
      <c r="F103" s="161">
        <v>39902</v>
      </c>
      <c r="G103" s="159">
        <v>1</v>
      </c>
      <c r="H103" s="159" t="s">
        <v>152</v>
      </c>
      <c r="I103" s="159" t="s">
        <v>155</v>
      </c>
      <c r="J103" s="159" t="s">
        <v>24</v>
      </c>
      <c r="K103" s="159" t="s">
        <v>27</v>
      </c>
      <c r="L103" s="159">
        <v>48</v>
      </c>
      <c r="M103" s="159">
        <v>1549</v>
      </c>
      <c r="N103" s="182">
        <v>4200</v>
      </c>
      <c r="O103" s="159" t="s">
        <v>209</v>
      </c>
      <c r="P103" s="159">
        <f t="shared" si="2"/>
        <v>5415</v>
      </c>
    </row>
    <row r="104" spans="1:16" s="168" customFormat="1" x14ac:dyDescent="0.2">
      <c r="A104" s="165">
        <v>2009</v>
      </c>
      <c r="B104" s="165">
        <v>1</v>
      </c>
      <c r="C104" s="165">
        <v>3</v>
      </c>
      <c r="D104" s="165"/>
      <c r="E104" s="166">
        <v>31</v>
      </c>
      <c r="F104" s="167">
        <v>39903</v>
      </c>
      <c r="G104" s="165">
        <v>2</v>
      </c>
      <c r="H104" s="165" t="s">
        <v>152</v>
      </c>
      <c r="I104" s="165" t="s">
        <v>154</v>
      </c>
      <c r="J104" s="165" t="s">
        <v>24</v>
      </c>
      <c r="K104" s="165" t="s">
        <v>27</v>
      </c>
      <c r="L104" s="165">
        <v>28</v>
      </c>
      <c r="M104" s="165">
        <v>1577</v>
      </c>
      <c r="N104" s="182">
        <v>4200</v>
      </c>
      <c r="O104" s="159" t="s">
        <v>209</v>
      </c>
      <c r="P104" s="159">
        <f t="shared" si="2"/>
        <v>5443</v>
      </c>
    </row>
    <row r="105" spans="1:16" x14ac:dyDescent="0.2">
      <c r="A105" s="159">
        <v>2009</v>
      </c>
      <c r="B105" s="159">
        <v>2</v>
      </c>
      <c r="C105" s="159">
        <v>4</v>
      </c>
      <c r="E105" s="160">
        <v>1</v>
      </c>
      <c r="F105" s="161">
        <v>39904</v>
      </c>
      <c r="G105" s="159">
        <v>3</v>
      </c>
      <c r="H105" s="159" t="s">
        <v>127</v>
      </c>
      <c r="I105" s="159" t="s">
        <v>96</v>
      </c>
      <c r="J105" s="159" t="s">
        <v>118</v>
      </c>
      <c r="K105" s="159" t="s">
        <v>121</v>
      </c>
      <c r="L105" s="159">
        <v>430</v>
      </c>
      <c r="M105" s="159">
        <v>430</v>
      </c>
      <c r="N105" s="182">
        <v>4200</v>
      </c>
      <c r="O105" s="159" t="s">
        <v>209</v>
      </c>
      <c r="P105" s="159">
        <f t="shared" si="2"/>
        <v>5873</v>
      </c>
    </row>
    <row r="106" spans="1:16" x14ac:dyDescent="0.2">
      <c r="A106" s="159">
        <v>2009</v>
      </c>
      <c r="B106" s="159">
        <v>2</v>
      </c>
      <c r="C106" s="159">
        <v>4</v>
      </c>
      <c r="E106" s="160">
        <v>1</v>
      </c>
      <c r="F106" s="161">
        <v>39904</v>
      </c>
      <c r="G106" s="159">
        <v>3</v>
      </c>
      <c r="H106" s="159" t="s">
        <v>152</v>
      </c>
      <c r="I106" s="159" t="s">
        <v>154</v>
      </c>
      <c r="J106" s="159" t="s">
        <v>23</v>
      </c>
      <c r="K106" s="159" t="s">
        <v>23</v>
      </c>
      <c r="L106" s="159">
        <v>9</v>
      </c>
      <c r="M106" s="159">
        <v>439</v>
      </c>
      <c r="N106" s="182">
        <v>4200</v>
      </c>
      <c r="O106" s="159" t="s">
        <v>209</v>
      </c>
      <c r="P106" s="159">
        <f t="shared" si="2"/>
        <v>5882</v>
      </c>
    </row>
    <row r="107" spans="1:16" x14ac:dyDescent="0.2">
      <c r="A107" s="159">
        <v>2009</v>
      </c>
      <c r="B107" s="159">
        <v>2</v>
      </c>
      <c r="C107" s="159">
        <v>4</v>
      </c>
      <c r="E107" s="160">
        <v>2</v>
      </c>
      <c r="F107" s="161">
        <v>39905</v>
      </c>
      <c r="G107" s="159">
        <v>4</v>
      </c>
      <c r="H107" s="159" t="s">
        <v>152</v>
      </c>
      <c r="I107" s="159" t="s">
        <v>154</v>
      </c>
      <c r="J107" s="159" t="s">
        <v>23</v>
      </c>
      <c r="K107" s="159" t="s">
        <v>23</v>
      </c>
      <c r="L107" s="159">
        <v>11</v>
      </c>
      <c r="M107" s="159">
        <v>450</v>
      </c>
      <c r="N107" s="182">
        <v>4200</v>
      </c>
      <c r="O107" s="159" t="s">
        <v>209</v>
      </c>
      <c r="P107" s="159">
        <f t="shared" si="2"/>
        <v>5893</v>
      </c>
    </row>
    <row r="108" spans="1:16" x14ac:dyDescent="0.2">
      <c r="A108" s="159">
        <v>2009</v>
      </c>
      <c r="B108" s="159">
        <v>2</v>
      </c>
      <c r="C108" s="159">
        <v>4</v>
      </c>
      <c r="E108" s="160">
        <v>3</v>
      </c>
      <c r="F108" s="161">
        <v>39906</v>
      </c>
      <c r="G108" s="159">
        <v>5</v>
      </c>
      <c r="H108" s="159" t="s">
        <v>152</v>
      </c>
      <c r="I108" s="159" t="s">
        <v>154</v>
      </c>
      <c r="J108" s="159" t="s">
        <v>23</v>
      </c>
      <c r="K108" s="159" t="s">
        <v>23</v>
      </c>
      <c r="L108" s="159">
        <v>12</v>
      </c>
      <c r="M108" s="159">
        <v>462</v>
      </c>
      <c r="N108" s="182">
        <v>4200</v>
      </c>
      <c r="O108" s="159" t="s">
        <v>209</v>
      </c>
      <c r="P108" s="159">
        <f t="shared" si="2"/>
        <v>5905</v>
      </c>
    </row>
    <row r="109" spans="1:16" x14ac:dyDescent="0.2">
      <c r="A109" s="159">
        <v>2009</v>
      </c>
      <c r="B109" s="159">
        <v>2</v>
      </c>
      <c r="C109" s="159">
        <v>4</v>
      </c>
      <c r="E109" s="160">
        <v>4</v>
      </c>
      <c r="F109" s="161">
        <v>39907</v>
      </c>
      <c r="G109" s="159">
        <v>6</v>
      </c>
      <c r="H109" s="159" t="s">
        <v>9</v>
      </c>
      <c r="I109" s="159" t="s">
        <v>201</v>
      </c>
      <c r="J109" s="159" t="s">
        <v>24</v>
      </c>
      <c r="K109" s="159" t="s">
        <v>27</v>
      </c>
      <c r="L109" s="159">
        <v>800</v>
      </c>
      <c r="M109" s="159">
        <v>1262</v>
      </c>
      <c r="N109" s="182">
        <v>4200</v>
      </c>
      <c r="O109" s="159" t="s">
        <v>209</v>
      </c>
      <c r="P109" s="159">
        <f t="shared" si="2"/>
        <v>6705</v>
      </c>
    </row>
    <row r="110" spans="1:16" x14ac:dyDescent="0.2">
      <c r="A110" s="159">
        <v>2009</v>
      </c>
      <c r="B110" s="159">
        <v>2</v>
      </c>
      <c r="C110" s="159">
        <v>4</v>
      </c>
      <c r="E110" s="160">
        <v>6</v>
      </c>
      <c r="F110" s="161">
        <v>39909</v>
      </c>
      <c r="G110" s="159">
        <v>1</v>
      </c>
      <c r="H110" s="159" t="s">
        <v>152</v>
      </c>
      <c r="I110" s="159" t="s">
        <v>154</v>
      </c>
      <c r="J110" s="159" t="s">
        <v>23</v>
      </c>
      <c r="K110" s="159" t="s">
        <v>23</v>
      </c>
      <c r="L110" s="159">
        <v>9</v>
      </c>
      <c r="M110" s="159">
        <v>1271</v>
      </c>
      <c r="N110" s="182">
        <v>4200</v>
      </c>
      <c r="O110" s="159" t="s">
        <v>209</v>
      </c>
      <c r="P110" s="159">
        <f t="shared" si="2"/>
        <v>6714</v>
      </c>
    </row>
    <row r="111" spans="1:16" x14ac:dyDescent="0.2">
      <c r="A111" s="159">
        <v>2009</v>
      </c>
      <c r="B111" s="159">
        <v>2</v>
      </c>
      <c r="C111" s="159">
        <v>4</v>
      </c>
      <c r="E111" s="160">
        <v>7</v>
      </c>
      <c r="F111" s="161">
        <v>39910</v>
      </c>
      <c r="G111" s="159">
        <v>2</v>
      </c>
      <c r="H111" s="159" t="s">
        <v>152</v>
      </c>
      <c r="I111" s="159" t="s">
        <v>154</v>
      </c>
      <c r="J111" s="159" t="s">
        <v>23</v>
      </c>
      <c r="K111" s="159" t="s">
        <v>23</v>
      </c>
      <c r="L111" s="159">
        <v>11</v>
      </c>
      <c r="M111" s="159">
        <v>1282</v>
      </c>
      <c r="N111" s="182">
        <v>4200</v>
      </c>
      <c r="O111" s="159" t="s">
        <v>209</v>
      </c>
      <c r="P111" s="159">
        <f t="shared" si="2"/>
        <v>6725</v>
      </c>
    </row>
    <row r="112" spans="1:16" x14ac:dyDescent="0.2">
      <c r="A112" s="159">
        <v>2009</v>
      </c>
      <c r="B112" s="159">
        <v>2</v>
      </c>
      <c r="C112" s="159">
        <v>4</v>
      </c>
      <c r="E112" s="160">
        <v>8</v>
      </c>
      <c r="F112" s="161">
        <v>39911</v>
      </c>
      <c r="G112" s="159">
        <v>3</v>
      </c>
      <c r="H112" s="159" t="s">
        <v>152</v>
      </c>
      <c r="I112" s="159" t="s">
        <v>154</v>
      </c>
      <c r="J112" s="159" t="s">
        <v>23</v>
      </c>
      <c r="K112" s="159" t="s">
        <v>23</v>
      </c>
      <c r="L112" s="159">
        <v>12</v>
      </c>
      <c r="M112" s="159">
        <v>1294</v>
      </c>
      <c r="N112" s="182">
        <v>4200</v>
      </c>
      <c r="O112" s="159" t="s">
        <v>209</v>
      </c>
      <c r="P112" s="159">
        <f t="shared" si="2"/>
        <v>6737</v>
      </c>
    </row>
    <row r="113" spans="1:16" x14ac:dyDescent="0.2">
      <c r="A113" s="159">
        <v>2009</v>
      </c>
      <c r="B113" s="159">
        <v>2</v>
      </c>
      <c r="C113" s="159">
        <v>4</v>
      </c>
      <c r="E113" s="160">
        <v>8</v>
      </c>
      <c r="F113" s="161">
        <v>39911</v>
      </c>
      <c r="G113" s="159">
        <v>3</v>
      </c>
      <c r="H113" s="159" t="s">
        <v>7</v>
      </c>
      <c r="I113" s="159" t="s">
        <v>58</v>
      </c>
      <c r="J113" s="159" t="s">
        <v>24</v>
      </c>
      <c r="K113" s="159" t="s">
        <v>27</v>
      </c>
      <c r="L113" s="159">
        <v>44</v>
      </c>
      <c r="M113" s="159">
        <v>1338</v>
      </c>
      <c r="N113" s="182">
        <v>4200</v>
      </c>
      <c r="O113" s="159" t="s">
        <v>209</v>
      </c>
      <c r="P113" s="159">
        <f t="shared" si="2"/>
        <v>6781</v>
      </c>
    </row>
    <row r="114" spans="1:16" x14ac:dyDescent="0.2">
      <c r="A114" s="159">
        <v>2009</v>
      </c>
      <c r="B114" s="159">
        <v>2</v>
      </c>
      <c r="C114" s="159">
        <v>4</v>
      </c>
      <c r="E114" s="160">
        <v>15</v>
      </c>
      <c r="F114" s="161">
        <v>39918</v>
      </c>
      <c r="G114" s="159">
        <v>3</v>
      </c>
      <c r="H114" s="159" t="s">
        <v>127</v>
      </c>
      <c r="I114" s="159" t="s">
        <v>96</v>
      </c>
      <c r="J114" s="159" t="s">
        <v>118</v>
      </c>
      <c r="K114" s="159" t="s">
        <v>121</v>
      </c>
      <c r="L114" s="159">
        <v>430</v>
      </c>
      <c r="M114" s="159">
        <v>1768</v>
      </c>
      <c r="N114" s="182">
        <v>4200</v>
      </c>
      <c r="O114" s="159" t="s">
        <v>209</v>
      </c>
      <c r="P114" s="159">
        <f t="shared" si="2"/>
        <v>7211</v>
      </c>
    </row>
    <row r="115" spans="1:16" x14ac:dyDescent="0.2">
      <c r="A115" s="159">
        <v>2009</v>
      </c>
      <c r="B115" s="159">
        <v>2</v>
      </c>
      <c r="C115" s="159">
        <v>4</v>
      </c>
      <c r="E115" s="160">
        <v>19</v>
      </c>
      <c r="F115" s="161">
        <v>39922</v>
      </c>
      <c r="G115" s="159">
        <v>7</v>
      </c>
      <c r="H115" s="159" t="s">
        <v>8</v>
      </c>
      <c r="I115" s="159" t="s">
        <v>130</v>
      </c>
      <c r="J115" s="159" t="s">
        <v>24</v>
      </c>
      <c r="K115" s="159" t="s">
        <v>27</v>
      </c>
      <c r="L115" s="159">
        <v>20</v>
      </c>
      <c r="M115" s="159">
        <v>1788</v>
      </c>
      <c r="N115" s="182">
        <v>4200</v>
      </c>
      <c r="O115" s="159" t="s">
        <v>209</v>
      </c>
      <c r="P115" s="159">
        <f t="shared" si="2"/>
        <v>7231</v>
      </c>
    </row>
    <row r="116" spans="1:16" x14ac:dyDescent="0.2">
      <c r="A116" s="159">
        <v>2009</v>
      </c>
      <c r="B116" s="159">
        <v>2</v>
      </c>
      <c r="C116" s="159">
        <v>4</v>
      </c>
      <c r="E116" s="160">
        <v>19</v>
      </c>
      <c r="F116" s="161">
        <v>39922</v>
      </c>
      <c r="G116" s="159">
        <v>7</v>
      </c>
      <c r="H116" s="159" t="s">
        <v>8</v>
      </c>
      <c r="I116" s="159" t="s">
        <v>142</v>
      </c>
      <c r="J116" s="159" t="s">
        <v>24</v>
      </c>
      <c r="K116" s="159" t="s">
        <v>27</v>
      </c>
      <c r="L116" s="159">
        <v>48</v>
      </c>
      <c r="M116" s="159">
        <v>1836</v>
      </c>
      <c r="N116" s="182">
        <v>4200</v>
      </c>
      <c r="O116" s="159" t="s">
        <v>209</v>
      </c>
      <c r="P116" s="159">
        <f t="shared" si="2"/>
        <v>7279</v>
      </c>
    </row>
    <row r="117" spans="1:16" x14ac:dyDescent="0.2">
      <c r="A117" s="159">
        <v>2009</v>
      </c>
      <c r="B117" s="159">
        <v>2</v>
      </c>
      <c r="C117" s="159">
        <v>4</v>
      </c>
      <c r="E117" s="160">
        <v>19</v>
      </c>
      <c r="F117" s="161">
        <v>39922</v>
      </c>
      <c r="G117" s="159">
        <v>7</v>
      </c>
      <c r="H117" s="159" t="s">
        <v>8</v>
      </c>
      <c r="I117" s="159" t="s">
        <v>143</v>
      </c>
      <c r="J117" s="159" t="s">
        <v>24</v>
      </c>
      <c r="K117" s="159" t="s">
        <v>27</v>
      </c>
      <c r="L117" s="159">
        <v>30</v>
      </c>
      <c r="M117" s="159">
        <v>1866</v>
      </c>
      <c r="N117" s="182">
        <v>4200</v>
      </c>
      <c r="O117" s="159" t="s">
        <v>209</v>
      </c>
      <c r="P117" s="159">
        <f t="shared" si="2"/>
        <v>7309</v>
      </c>
    </row>
    <row r="118" spans="1:16" x14ac:dyDescent="0.2">
      <c r="A118" s="159">
        <v>2009</v>
      </c>
      <c r="B118" s="159">
        <v>2</v>
      </c>
      <c r="C118" s="159">
        <v>4</v>
      </c>
      <c r="E118" s="160">
        <v>19</v>
      </c>
      <c r="F118" s="161">
        <v>39922</v>
      </c>
      <c r="G118" s="159">
        <v>7</v>
      </c>
      <c r="H118" s="159" t="s">
        <v>8</v>
      </c>
      <c r="I118" s="159" t="s">
        <v>141</v>
      </c>
      <c r="J118" s="159" t="s">
        <v>24</v>
      </c>
      <c r="K118" s="159" t="s">
        <v>27</v>
      </c>
      <c r="L118" s="159">
        <v>28</v>
      </c>
      <c r="M118" s="159">
        <v>1894</v>
      </c>
      <c r="N118" s="182">
        <v>4200</v>
      </c>
      <c r="O118" s="159" t="s">
        <v>209</v>
      </c>
      <c r="P118" s="159">
        <f t="shared" si="2"/>
        <v>7337</v>
      </c>
    </row>
    <row r="119" spans="1:16" x14ac:dyDescent="0.2">
      <c r="A119" s="159">
        <v>2009</v>
      </c>
      <c r="B119" s="159">
        <v>2</v>
      </c>
      <c r="C119" s="159">
        <v>4</v>
      </c>
      <c r="E119" s="160">
        <v>20</v>
      </c>
      <c r="F119" s="161">
        <v>39923</v>
      </c>
      <c r="G119" s="159">
        <v>1</v>
      </c>
      <c r="H119" s="159" t="s">
        <v>152</v>
      </c>
      <c r="I119" s="159" t="s">
        <v>154</v>
      </c>
      <c r="J119" s="159" t="s">
        <v>23</v>
      </c>
      <c r="K119" s="159" t="s">
        <v>23</v>
      </c>
      <c r="L119" s="159">
        <v>9</v>
      </c>
      <c r="M119" s="159">
        <v>1903</v>
      </c>
      <c r="N119" s="182">
        <v>4200</v>
      </c>
      <c r="O119" s="159" t="s">
        <v>209</v>
      </c>
      <c r="P119" s="159">
        <f t="shared" si="2"/>
        <v>7346</v>
      </c>
    </row>
    <row r="120" spans="1:16" x14ac:dyDescent="0.2">
      <c r="A120" s="159">
        <v>2009</v>
      </c>
      <c r="B120" s="159">
        <v>2</v>
      </c>
      <c r="C120" s="159">
        <v>4</v>
      </c>
      <c r="E120" s="160">
        <v>20</v>
      </c>
      <c r="F120" s="161">
        <v>39923</v>
      </c>
      <c r="G120" s="159">
        <v>1</v>
      </c>
      <c r="H120" s="159" t="s">
        <v>152</v>
      </c>
      <c r="I120" s="159" t="s">
        <v>155</v>
      </c>
      <c r="J120" s="159" t="s">
        <v>24</v>
      </c>
      <c r="K120" s="159" t="s">
        <v>27</v>
      </c>
      <c r="L120" s="159">
        <v>25</v>
      </c>
      <c r="M120" s="159">
        <v>1928</v>
      </c>
      <c r="N120" s="182">
        <v>4200</v>
      </c>
      <c r="O120" s="159" t="s">
        <v>209</v>
      </c>
      <c r="P120" s="159">
        <f t="shared" si="2"/>
        <v>7371</v>
      </c>
    </row>
    <row r="121" spans="1:16" x14ac:dyDescent="0.2">
      <c r="A121" s="159">
        <v>2009</v>
      </c>
      <c r="B121" s="159">
        <v>2</v>
      </c>
      <c r="C121" s="159">
        <v>4</v>
      </c>
      <c r="E121" s="160">
        <v>21</v>
      </c>
      <c r="F121" s="161">
        <v>39924</v>
      </c>
      <c r="G121" s="159">
        <v>2</v>
      </c>
      <c r="H121" s="159" t="s">
        <v>152</v>
      </c>
      <c r="I121" s="159" t="s">
        <v>154</v>
      </c>
      <c r="J121" s="159" t="s">
        <v>23</v>
      </c>
      <c r="K121" s="159" t="s">
        <v>23</v>
      </c>
      <c r="L121" s="159">
        <v>11</v>
      </c>
      <c r="M121" s="159">
        <v>1939</v>
      </c>
      <c r="N121" s="182">
        <v>4200</v>
      </c>
      <c r="O121" s="159" t="s">
        <v>209</v>
      </c>
      <c r="P121" s="159">
        <f t="shared" si="2"/>
        <v>7382</v>
      </c>
    </row>
    <row r="122" spans="1:16" x14ac:dyDescent="0.2">
      <c r="A122" s="159">
        <v>2009</v>
      </c>
      <c r="B122" s="159">
        <v>2</v>
      </c>
      <c r="C122" s="159">
        <v>4</v>
      </c>
      <c r="E122" s="160">
        <v>22</v>
      </c>
      <c r="F122" s="161">
        <v>39925</v>
      </c>
      <c r="G122" s="159">
        <v>3</v>
      </c>
      <c r="H122" s="159" t="s">
        <v>152</v>
      </c>
      <c r="I122" s="159" t="s">
        <v>154</v>
      </c>
      <c r="J122" s="159" t="s">
        <v>23</v>
      </c>
      <c r="K122" s="159" t="s">
        <v>23</v>
      </c>
      <c r="L122" s="159">
        <v>12</v>
      </c>
      <c r="M122" s="159">
        <v>1951</v>
      </c>
      <c r="N122" s="182">
        <v>4200</v>
      </c>
      <c r="O122" s="159" t="s">
        <v>209</v>
      </c>
      <c r="P122" s="159">
        <f t="shared" si="2"/>
        <v>7394</v>
      </c>
    </row>
    <row r="123" spans="1:16" x14ac:dyDescent="0.2">
      <c r="A123" s="159">
        <v>2009</v>
      </c>
      <c r="B123" s="159">
        <v>2</v>
      </c>
      <c r="C123" s="159">
        <v>4</v>
      </c>
      <c r="E123" s="160">
        <v>23</v>
      </c>
      <c r="F123" s="161">
        <v>39926</v>
      </c>
      <c r="G123" s="159">
        <v>4</v>
      </c>
      <c r="H123" s="159" t="s">
        <v>152</v>
      </c>
      <c r="I123" s="159" t="s">
        <v>154</v>
      </c>
      <c r="J123" s="159" t="s">
        <v>23</v>
      </c>
      <c r="K123" s="159" t="s">
        <v>23</v>
      </c>
      <c r="L123" s="159">
        <v>11</v>
      </c>
      <c r="M123" s="159">
        <v>1962</v>
      </c>
      <c r="N123" s="182">
        <v>4200</v>
      </c>
      <c r="O123" s="159" t="s">
        <v>209</v>
      </c>
      <c r="P123" s="159">
        <f t="shared" si="2"/>
        <v>7405</v>
      </c>
    </row>
    <row r="124" spans="1:16" x14ac:dyDescent="0.2">
      <c r="A124" s="159">
        <v>2009</v>
      </c>
      <c r="B124" s="159">
        <v>2</v>
      </c>
      <c r="C124" s="159">
        <v>4</v>
      </c>
      <c r="E124" s="160">
        <v>24</v>
      </c>
      <c r="F124" s="161">
        <v>39927</v>
      </c>
      <c r="G124" s="159">
        <v>5</v>
      </c>
      <c r="H124" s="159" t="s">
        <v>152</v>
      </c>
      <c r="I124" s="159" t="s">
        <v>154</v>
      </c>
      <c r="J124" s="159" t="s">
        <v>23</v>
      </c>
      <c r="K124" s="159" t="s">
        <v>23</v>
      </c>
      <c r="L124" s="159">
        <v>12</v>
      </c>
      <c r="M124" s="159">
        <v>1974</v>
      </c>
      <c r="N124" s="182">
        <v>4200</v>
      </c>
      <c r="O124" s="159" t="s">
        <v>209</v>
      </c>
      <c r="P124" s="159">
        <f t="shared" si="2"/>
        <v>7417</v>
      </c>
    </row>
    <row r="125" spans="1:16" x14ac:dyDescent="0.2">
      <c r="A125" s="159">
        <v>2009</v>
      </c>
      <c r="B125" s="159">
        <v>2</v>
      </c>
      <c r="C125" s="159">
        <v>4</v>
      </c>
      <c r="E125" s="160">
        <v>25</v>
      </c>
      <c r="F125" s="161">
        <v>39928</v>
      </c>
      <c r="G125" s="159">
        <v>6</v>
      </c>
      <c r="H125" s="159" t="s">
        <v>8</v>
      </c>
      <c r="I125" s="159" t="s">
        <v>129</v>
      </c>
      <c r="J125" s="159" t="s">
        <v>24</v>
      </c>
      <c r="K125" s="159" t="s">
        <v>196</v>
      </c>
      <c r="L125" s="159">
        <v>62</v>
      </c>
      <c r="M125" s="159">
        <v>2036</v>
      </c>
      <c r="N125" s="182">
        <v>4200</v>
      </c>
      <c r="O125" s="159" t="s">
        <v>209</v>
      </c>
      <c r="P125" s="159">
        <f t="shared" si="2"/>
        <v>7479</v>
      </c>
    </row>
    <row r="126" spans="1:16" x14ac:dyDescent="0.2">
      <c r="A126" s="159">
        <v>2009</v>
      </c>
      <c r="B126" s="159">
        <v>2</v>
      </c>
      <c r="C126" s="159">
        <v>4</v>
      </c>
      <c r="E126" s="160">
        <v>27</v>
      </c>
      <c r="F126" s="161">
        <v>39930</v>
      </c>
      <c r="G126" s="159">
        <v>1</v>
      </c>
      <c r="H126" s="159" t="s">
        <v>152</v>
      </c>
      <c r="I126" s="159" t="s">
        <v>154</v>
      </c>
      <c r="J126" s="159" t="s">
        <v>23</v>
      </c>
      <c r="K126" s="159" t="s">
        <v>23</v>
      </c>
      <c r="L126" s="159">
        <v>11</v>
      </c>
      <c r="M126" s="159">
        <v>2477</v>
      </c>
      <c r="N126" s="182">
        <v>4200</v>
      </c>
      <c r="O126" s="159" t="s">
        <v>209</v>
      </c>
      <c r="P126" s="159">
        <f t="shared" si="2"/>
        <v>7490</v>
      </c>
    </row>
    <row r="127" spans="1:16" x14ac:dyDescent="0.2">
      <c r="A127" s="159">
        <v>2009</v>
      </c>
      <c r="B127" s="159">
        <v>2</v>
      </c>
      <c r="C127" s="159">
        <v>4</v>
      </c>
      <c r="E127" s="160">
        <v>28</v>
      </c>
      <c r="F127" s="161">
        <v>39931</v>
      </c>
      <c r="G127" s="159">
        <v>2</v>
      </c>
      <c r="H127" s="159" t="s">
        <v>152</v>
      </c>
      <c r="I127" s="159" t="s">
        <v>154</v>
      </c>
      <c r="J127" s="159" t="s">
        <v>23</v>
      </c>
      <c r="K127" s="159" t="s">
        <v>23</v>
      </c>
      <c r="L127" s="159">
        <v>12</v>
      </c>
      <c r="M127" s="159">
        <v>2489</v>
      </c>
      <c r="N127" s="182">
        <v>4200</v>
      </c>
      <c r="O127" s="159" t="s">
        <v>209</v>
      </c>
      <c r="P127" s="159">
        <f t="shared" si="2"/>
        <v>7502</v>
      </c>
    </row>
    <row r="128" spans="1:16" x14ac:dyDescent="0.2">
      <c r="A128" s="159">
        <v>2009</v>
      </c>
      <c r="B128" s="159">
        <v>2</v>
      </c>
      <c r="C128" s="159">
        <v>4</v>
      </c>
      <c r="E128" s="160">
        <v>29</v>
      </c>
      <c r="F128" s="161">
        <v>39932</v>
      </c>
      <c r="G128" s="159">
        <v>3</v>
      </c>
      <c r="H128" s="159" t="s">
        <v>152</v>
      </c>
      <c r="I128" s="159" t="s">
        <v>154</v>
      </c>
      <c r="J128" s="159" t="s">
        <v>23</v>
      </c>
      <c r="K128" s="159" t="s">
        <v>23</v>
      </c>
      <c r="L128" s="159">
        <v>11</v>
      </c>
      <c r="M128" s="159">
        <v>2500</v>
      </c>
      <c r="N128" s="182">
        <v>4200</v>
      </c>
      <c r="O128" s="159" t="s">
        <v>209</v>
      </c>
      <c r="P128" s="159">
        <f t="shared" si="2"/>
        <v>7513</v>
      </c>
    </row>
    <row r="129" spans="1:16" s="168" customFormat="1" x14ac:dyDescent="0.2">
      <c r="A129" s="165">
        <v>2009</v>
      </c>
      <c r="B129" s="165">
        <v>2</v>
      </c>
      <c r="C129" s="165">
        <v>4</v>
      </c>
      <c r="D129" s="165"/>
      <c r="E129" s="166">
        <v>30</v>
      </c>
      <c r="F129" s="167">
        <v>39933</v>
      </c>
      <c r="G129" s="165">
        <v>4</v>
      </c>
      <c r="H129" s="165" t="s">
        <v>152</v>
      </c>
      <c r="I129" s="165" t="s">
        <v>154</v>
      </c>
      <c r="J129" s="165" t="s">
        <v>23</v>
      </c>
      <c r="K129" s="165" t="s">
        <v>23</v>
      </c>
      <c r="L129" s="165">
        <v>12</v>
      </c>
      <c r="M129" s="165">
        <v>2512</v>
      </c>
      <c r="N129" s="182">
        <v>4200</v>
      </c>
      <c r="O129" s="159" t="s">
        <v>209</v>
      </c>
      <c r="P129" s="159">
        <f t="shared" si="2"/>
        <v>7525</v>
      </c>
    </row>
    <row r="130" spans="1:16" x14ac:dyDescent="0.2">
      <c r="A130" s="159">
        <v>2009</v>
      </c>
      <c r="B130" s="159">
        <v>2</v>
      </c>
      <c r="C130" s="159">
        <v>5</v>
      </c>
      <c r="E130" s="160">
        <v>1</v>
      </c>
      <c r="F130" s="161">
        <v>39934</v>
      </c>
      <c r="G130" s="159">
        <v>5</v>
      </c>
      <c r="H130" s="159" t="s">
        <v>152</v>
      </c>
      <c r="I130" s="159" t="s">
        <v>154</v>
      </c>
      <c r="J130" s="159" t="s">
        <v>23</v>
      </c>
      <c r="K130" s="159" t="s">
        <v>23</v>
      </c>
      <c r="L130" s="159">
        <v>12</v>
      </c>
      <c r="M130" s="159">
        <v>12</v>
      </c>
      <c r="N130" s="182">
        <v>4200</v>
      </c>
      <c r="O130" s="159" t="s">
        <v>209</v>
      </c>
      <c r="P130" s="159">
        <f t="shared" si="2"/>
        <v>7537</v>
      </c>
    </row>
    <row r="131" spans="1:16" x14ac:dyDescent="0.2">
      <c r="A131" s="159">
        <v>2009</v>
      </c>
      <c r="B131" s="159">
        <v>2</v>
      </c>
      <c r="C131" s="159">
        <v>5</v>
      </c>
      <c r="E131" s="160">
        <v>1</v>
      </c>
      <c r="F131" s="161">
        <v>39934</v>
      </c>
      <c r="G131" s="159">
        <v>5</v>
      </c>
      <c r="H131" s="159" t="s">
        <v>127</v>
      </c>
      <c r="I131" s="159" t="s">
        <v>96</v>
      </c>
      <c r="J131" s="159" t="s">
        <v>118</v>
      </c>
      <c r="K131" s="159" t="s">
        <v>121</v>
      </c>
      <c r="L131" s="159">
        <v>430</v>
      </c>
      <c r="M131" s="159">
        <f>SUM(M130,L131)</f>
        <v>442</v>
      </c>
      <c r="N131" s="182">
        <v>4200</v>
      </c>
      <c r="O131" s="159" t="s">
        <v>209</v>
      </c>
      <c r="P131" s="159">
        <f t="shared" si="2"/>
        <v>7967</v>
      </c>
    </row>
    <row r="132" spans="1:16" x14ac:dyDescent="0.2">
      <c r="A132" s="159">
        <v>2009</v>
      </c>
      <c r="B132" s="159">
        <v>2</v>
      </c>
      <c r="C132" s="159">
        <v>5</v>
      </c>
      <c r="E132" s="160">
        <v>2</v>
      </c>
      <c r="F132" s="161">
        <v>39935</v>
      </c>
      <c r="G132" s="159">
        <v>6</v>
      </c>
      <c r="H132" s="159" t="s">
        <v>9</v>
      </c>
      <c r="I132" s="159" t="s">
        <v>201</v>
      </c>
      <c r="J132" s="159" t="s">
        <v>24</v>
      </c>
      <c r="K132" s="159" t="s">
        <v>27</v>
      </c>
      <c r="L132" s="159">
        <v>890</v>
      </c>
      <c r="M132" s="159">
        <f t="shared" ref="M132:M163" si="3">SUM(M131,L132)</f>
        <v>1332</v>
      </c>
      <c r="N132" s="182">
        <v>4200</v>
      </c>
      <c r="O132" s="159" t="s">
        <v>209</v>
      </c>
      <c r="P132" s="159">
        <f t="shared" ref="P132:P195" si="4">SUM(P131,L132)</f>
        <v>8857</v>
      </c>
    </row>
    <row r="133" spans="1:16" x14ac:dyDescent="0.2">
      <c r="A133" s="159">
        <v>2009</v>
      </c>
      <c r="B133" s="159">
        <v>2</v>
      </c>
      <c r="C133" s="159">
        <v>5</v>
      </c>
      <c r="E133" s="160">
        <v>3</v>
      </c>
      <c r="F133" s="161">
        <v>39936</v>
      </c>
      <c r="G133" s="159">
        <v>7</v>
      </c>
      <c r="H133" s="159" t="s">
        <v>8</v>
      </c>
      <c r="I133" s="159" t="s">
        <v>129</v>
      </c>
      <c r="J133" s="159" t="s">
        <v>24</v>
      </c>
      <c r="K133" s="159" t="s">
        <v>27</v>
      </c>
      <c r="L133" s="159">
        <v>38</v>
      </c>
      <c r="M133" s="159">
        <f t="shared" si="3"/>
        <v>1370</v>
      </c>
      <c r="N133" s="182">
        <v>4200</v>
      </c>
      <c r="O133" s="159" t="s">
        <v>209</v>
      </c>
      <c r="P133" s="159">
        <f t="shared" si="4"/>
        <v>8895</v>
      </c>
    </row>
    <row r="134" spans="1:16" x14ac:dyDescent="0.2">
      <c r="A134" s="159">
        <v>2009</v>
      </c>
      <c r="B134" s="159">
        <v>2</v>
      </c>
      <c r="C134" s="159">
        <v>5</v>
      </c>
      <c r="E134" s="160">
        <v>4</v>
      </c>
      <c r="F134" s="161">
        <v>39937</v>
      </c>
      <c r="G134" s="159">
        <v>1</v>
      </c>
      <c r="H134" s="159" t="s">
        <v>152</v>
      </c>
      <c r="I134" s="159" t="s">
        <v>155</v>
      </c>
      <c r="J134" s="159" t="s">
        <v>24</v>
      </c>
      <c r="K134" s="159" t="s">
        <v>27</v>
      </c>
      <c r="L134" s="159">
        <v>88</v>
      </c>
      <c r="M134" s="159">
        <f t="shared" si="3"/>
        <v>1458</v>
      </c>
      <c r="N134" s="182">
        <v>4200</v>
      </c>
      <c r="O134" s="159" t="s">
        <v>209</v>
      </c>
      <c r="P134" s="159">
        <f t="shared" si="4"/>
        <v>8983</v>
      </c>
    </row>
    <row r="135" spans="1:16" x14ac:dyDescent="0.2">
      <c r="A135" s="159">
        <v>2009</v>
      </c>
      <c r="B135" s="159">
        <v>2</v>
      </c>
      <c r="C135" s="159">
        <v>5</v>
      </c>
      <c r="E135" s="160">
        <v>4</v>
      </c>
      <c r="F135" s="161">
        <v>39937</v>
      </c>
      <c r="G135" s="159">
        <v>1</v>
      </c>
      <c r="H135" s="159" t="s">
        <v>152</v>
      </c>
      <c r="I135" s="159" t="s">
        <v>154</v>
      </c>
      <c r="J135" s="159" t="s">
        <v>23</v>
      </c>
      <c r="K135" s="159" t="s">
        <v>23</v>
      </c>
      <c r="L135" s="159">
        <v>11</v>
      </c>
      <c r="M135" s="159">
        <f t="shared" si="3"/>
        <v>1469</v>
      </c>
      <c r="N135" s="182">
        <v>4200</v>
      </c>
      <c r="O135" s="159" t="s">
        <v>209</v>
      </c>
      <c r="P135" s="159">
        <f t="shared" si="4"/>
        <v>8994</v>
      </c>
    </row>
    <row r="136" spans="1:16" x14ac:dyDescent="0.2">
      <c r="A136" s="159">
        <v>2009</v>
      </c>
      <c r="B136" s="159">
        <v>2</v>
      </c>
      <c r="C136" s="159">
        <v>5</v>
      </c>
      <c r="E136" s="160">
        <v>5</v>
      </c>
      <c r="F136" s="161">
        <v>39938</v>
      </c>
      <c r="G136" s="159">
        <v>2</v>
      </c>
      <c r="H136" s="159" t="s">
        <v>152</v>
      </c>
      <c r="I136" s="159" t="s">
        <v>154</v>
      </c>
      <c r="J136" s="159" t="s">
        <v>23</v>
      </c>
      <c r="K136" s="159" t="s">
        <v>23</v>
      </c>
      <c r="L136" s="159">
        <v>12</v>
      </c>
      <c r="M136" s="159">
        <f t="shared" si="3"/>
        <v>1481</v>
      </c>
      <c r="N136" s="182">
        <v>4200</v>
      </c>
      <c r="O136" s="159" t="s">
        <v>209</v>
      </c>
      <c r="P136" s="159">
        <f t="shared" si="4"/>
        <v>9006</v>
      </c>
    </row>
    <row r="137" spans="1:16" x14ac:dyDescent="0.2">
      <c r="A137" s="159">
        <v>2009</v>
      </c>
      <c r="B137" s="159">
        <v>2</v>
      </c>
      <c r="C137" s="159">
        <v>5</v>
      </c>
      <c r="E137" s="160">
        <v>6</v>
      </c>
      <c r="F137" s="161">
        <v>39939</v>
      </c>
      <c r="G137" s="159">
        <v>3</v>
      </c>
      <c r="H137" s="159" t="s">
        <v>152</v>
      </c>
      <c r="I137" s="159" t="s">
        <v>154</v>
      </c>
      <c r="J137" s="159" t="s">
        <v>23</v>
      </c>
      <c r="K137" s="159" t="s">
        <v>23</v>
      </c>
      <c r="L137" s="159">
        <v>11</v>
      </c>
      <c r="M137" s="159">
        <f t="shared" si="3"/>
        <v>1492</v>
      </c>
      <c r="N137" s="182">
        <v>4200</v>
      </c>
      <c r="O137" s="159" t="s">
        <v>209</v>
      </c>
      <c r="P137" s="159">
        <f t="shared" si="4"/>
        <v>9017</v>
      </c>
    </row>
    <row r="138" spans="1:16" x14ac:dyDescent="0.2">
      <c r="A138" s="159">
        <v>2009</v>
      </c>
      <c r="B138" s="159">
        <v>2</v>
      </c>
      <c r="C138" s="159">
        <v>5</v>
      </c>
      <c r="E138" s="160">
        <v>7</v>
      </c>
      <c r="F138" s="161">
        <v>39940</v>
      </c>
      <c r="G138" s="159">
        <v>4</v>
      </c>
      <c r="H138" s="159" t="s">
        <v>152</v>
      </c>
      <c r="I138" s="159" t="s">
        <v>154</v>
      </c>
      <c r="J138" s="159" t="s">
        <v>23</v>
      </c>
      <c r="K138" s="159" t="s">
        <v>23</v>
      </c>
      <c r="L138" s="159">
        <v>12</v>
      </c>
      <c r="M138" s="159">
        <f t="shared" si="3"/>
        <v>1504</v>
      </c>
      <c r="N138" s="182">
        <v>4200</v>
      </c>
      <c r="O138" s="159" t="s">
        <v>209</v>
      </c>
      <c r="P138" s="159">
        <f t="shared" si="4"/>
        <v>9029</v>
      </c>
    </row>
    <row r="139" spans="1:16" x14ac:dyDescent="0.2">
      <c r="A139" s="159">
        <v>2009</v>
      </c>
      <c r="B139" s="159">
        <v>2</v>
      </c>
      <c r="C139" s="159">
        <v>5</v>
      </c>
      <c r="E139" s="160">
        <v>8</v>
      </c>
      <c r="F139" s="161">
        <v>39941</v>
      </c>
      <c r="G139" s="159">
        <v>5</v>
      </c>
      <c r="H139" s="159" t="s">
        <v>152</v>
      </c>
      <c r="I139" s="159" t="s">
        <v>154</v>
      </c>
      <c r="J139" s="159" t="s">
        <v>23</v>
      </c>
      <c r="K139" s="159" t="s">
        <v>23</v>
      </c>
      <c r="L139" s="159">
        <v>12</v>
      </c>
      <c r="M139" s="159">
        <f t="shared" si="3"/>
        <v>1516</v>
      </c>
      <c r="N139" s="182">
        <v>4200</v>
      </c>
      <c r="O139" s="159" t="s">
        <v>209</v>
      </c>
      <c r="P139" s="159">
        <f t="shared" si="4"/>
        <v>9041</v>
      </c>
    </row>
    <row r="140" spans="1:16" x14ac:dyDescent="0.2">
      <c r="A140" s="159">
        <v>2009</v>
      </c>
      <c r="B140" s="159">
        <v>2</v>
      </c>
      <c r="C140" s="159">
        <v>5</v>
      </c>
      <c r="E140" s="160">
        <v>9</v>
      </c>
      <c r="F140" s="161">
        <v>39942</v>
      </c>
      <c r="G140" s="159">
        <v>6</v>
      </c>
      <c r="H140" s="159" t="s">
        <v>7</v>
      </c>
      <c r="I140" s="159" t="s">
        <v>96</v>
      </c>
      <c r="J140" s="159" t="s">
        <v>23</v>
      </c>
      <c r="K140" s="159" t="s">
        <v>23</v>
      </c>
      <c r="L140" s="159">
        <v>8</v>
      </c>
      <c r="M140" s="159">
        <f t="shared" si="3"/>
        <v>1524</v>
      </c>
      <c r="N140" s="182">
        <v>4200</v>
      </c>
      <c r="O140" s="159" t="s">
        <v>209</v>
      </c>
      <c r="P140" s="159">
        <f t="shared" si="4"/>
        <v>9049</v>
      </c>
    </row>
    <row r="141" spans="1:16" x14ac:dyDescent="0.2">
      <c r="A141" s="159">
        <v>2009</v>
      </c>
      <c r="B141" s="159">
        <v>2</v>
      </c>
      <c r="C141" s="159">
        <v>5</v>
      </c>
      <c r="E141" s="160">
        <v>11</v>
      </c>
      <c r="F141" s="161">
        <v>39944</v>
      </c>
      <c r="G141" s="159">
        <v>1</v>
      </c>
      <c r="H141" s="159" t="s">
        <v>152</v>
      </c>
      <c r="I141" s="159" t="s">
        <v>154</v>
      </c>
      <c r="J141" s="159" t="s">
        <v>23</v>
      </c>
      <c r="K141" s="159" t="s">
        <v>23</v>
      </c>
      <c r="L141" s="159">
        <v>11</v>
      </c>
      <c r="M141" s="159">
        <f t="shared" si="3"/>
        <v>1535</v>
      </c>
      <c r="N141" s="182">
        <v>4200</v>
      </c>
      <c r="O141" s="159" t="s">
        <v>209</v>
      </c>
      <c r="P141" s="159">
        <f t="shared" si="4"/>
        <v>9060</v>
      </c>
    </row>
    <row r="142" spans="1:16" x14ac:dyDescent="0.2">
      <c r="A142" s="159">
        <v>2009</v>
      </c>
      <c r="B142" s="159">
        <v>2</v>
      </c>
      <c r="C142" s="159">
        <v>5</v>
      </c>
      <c r="E142" s="160">
        <v>11</v>
      </c>
      <c r="F142" s="161">
        <v>39944</v>
      </c>
      <c r="G142" s="159">
        <v>1</v>
      </c>
      <c r="H142" s="159" t="s">
        <v>152</v>
      </c>
      <c r="I142" s="159" t="s">
        <v>155</v>
      </c>
      <c r="J142" s="159" t="s">
        <v>24</v>
      </c>
      <c r="K142" s="159" t="s">
        <v>27</v>
      </c>
      <c r="L142" s="159">
        <v>88</v>
      </c>
      <c r="M142" s="159">
        <f t="shared" si="3"/>
        <v>1623</v>
      </c>
      <c r="N142" s="182">
        <v>4200</v>
      </c>
      <c r="O142" s="159" t="s">
        <v>209</v>
      </c>
      <c r="P142" s="159">
        <f t="shared" si="4"/>
        <v>9148</v>
      </c>
    </row>
    <row r="143" spans="1:16" x14ac:dyDescent="0.2">
      <c r="A143" s="159">
        <v>2009</v>
      </c>
      <c r="B143" s="159">
        <v>2</v>
      </c>
      <c r="C143" s="159">
        <v>5</v>
      </c>
      <c r="E143" s="160">
        <v>11</v>
      </c>
      <c r="F143" s="161">
        <v>39944</v>
      </c>
      <c r="G143" s="159">
        <v>1</v>
      </c>
      <c r="H143" s="159" t="s">
        <v>127</v>
      </c>
      <c r="I143" s="159" t="s">
        <v>96</v>
      </c>
      <c r="J143" s="159" t="s">
        <v>118</v>
      </c>
      <c r="K143" s="159" t="s">
        <v>121</v>
      </c>
      <c r="L143" s="159">
        <v>430</v>
      </c>
      <c r="M143" s="159">
        <f t="shared" si="3"/>
        <v>2053</v>
      </c>
      <c r="N143" s="182">
        <v>4200</v>
      </c>
      <c r="O143" s="159" t="s">
        <v>209</v>
      </c>
      <c r="P143" s="159">
        <f t="shared" si="4"/>
        <v>9578</v>
      </c>
    </row>
    <row r="144" spans="1:16" x14ac:dyDescent="0.2">
      <c r="A144" s="159">
        <v>2009</v>
      </c>
      <c r="B144" s="159">
        <v>2</v>
      </c>
      <c r="C144" s="159">
        <v>5</v>
      </c>
      <c r="E144" s="160">
        <v>12</v>
      </c>
      <c r="F144" s="161">
        <v>39945</v>
      </c>
      <c r="G144" s="159">
        <v>2</v>
      </c>
      <c r="H144" s="159" t="s">
        <v>152</v>
      </c>
      <c r="I144" s="159" t="s">
        <v>154</v>
      </c>
      <c r="J144" s="159" t="s">
        <v>23</v>
      </c>
      <c r="K144" s="159" t="s">
        <v>23</v>
      </c>
      <c r="L144" s="159">
        <v>12</v>
      </c>
      <c r="M144" s="159">
        <f t="shared" si="3"/>
        <v>2065</v>
      </c>
      <c r="N144" s="182">
        <v>4200</v>
      </c>
      <c r="O144" s="159" t="s">
        <v>209</v>
      </c>
      <c r="P144" s="159">
        <f t="shared" si="4"/>
        <v>9590</v>
      </c>
    </row>
    <row r="145" spans="1:16" x14ac:dyDescent="0.2">
      <c r="A145" s="159">
        <v>2009</v>
      </c>
      <c r="B145" s="159">
        <v>2</v>
      </c>
      <c r="C145" s="159">
        <v>5</v>
      </c>
      <c r="E145" s="160">
        <v>13</v>
      </c>
      <c r="F145" s="161">
        <v>39946</v>
      </c>
      <c r="G145" s="159">
        <v>3</v>
      </c>
      <c r="H145" s="159" t="s">
        <v>152</v>
      </c>
      <c r="I145" s="159" t="s">
        <v>154</v>
      </c>
      <c r="J145" s="159" t="s">
        <v>23</v>
      </c>
      <c r="K145" s="159" t="s">
        <v>23</v>
      </c>
      <c r="L145" s="159">
        <v>11</v>
      </c>
      <c r="M145" s="159">
        <f t="shared" si="3"/>
        <v>2076</v>
      </c>
      <c r="N145" s="182">
        <v>4200</v>
      </c>
      <c r="O145" s="159" t="s">
        <v>209</v>
      </c>
      <c r="P145" s="159">
        <f t="shared" si="4"/>
        <v>9601</v>
      </c>
    </row>
    <row r="146" spans="1:16" x14ac:dyDescent="0.2">
      <c r="A146" s="159">
        <v>2009</v>
      </c>
      <c r="B146" s="159">
        <v>2</v>
      </c>
      <c r="C146" s="159">
        <v>5</v>
      </c>
      <c r="E146" s="160">
        <v>14</v>
      </c>
      <c r="F146" s="161">
        <v>39947</v>
      </c>
      <c r="G146" s="159">
        <v>4</v>
      </c>
      <c r="H146" s="159" t="s">
        <v>152</v>
      </c>
      <c r="I146" s="159" t="s">
        <v>154</v>
      </c>
      <c r="J146" s="159" t="s">
        <v>23</v>
      </c>
      <c r="K146" s="159" t="s">
        <v>23</v>
      </c>
      <c r="L146" s="159">
        <v>12</v>
      </c>
      <c r="M146" s="159">
        <f t="shared" si="3"/>
        <v>2088</v>
      </c>
      <c r="N146" s="182">
        <v>4200</v>
      </c>
      <c r="O146" s="159" t="s">
        <v>209</v>
      </c>
      <c r="P146" s="159">
        <f t="shared" si="4"/>
        <v>9613</v>
      </c>
    </row>
    <row r="147" spans="1:16" x14ac:dyDescent="0.2">
      <c r="A147" s="159">
        <v>2009</v>
      </c>
      <c r="B147" s="159">
        <v>2</v>
      </c>
      <c r="C147" s="159">
        <v>5</v>
      </c>
      <c r="E147" s="160">
        <v>15</v>
      </c>
      <c r="F147" s="161">
        <v>39948</v>
      </c>
      <c r="G147" s="159">
        <v>5</v>
      </c>
      <c r="H147" s="159" t="s">
        <v>152</v>
      </c>
      <c r="I147" s="159" t="s">
        <v>154</v>
      </c>
      <c r="J147" s="159" t="s">
        <v>23</v>
      </c>
      <c r="K147" s="159" t="s">
        <v>23</v>
      </c>
      <c r="L147" s="159">
        <v>12</v>
      </c>
      <c r="M147" s="159">
        <f t="shared" si="3"/>
        <v>2100</v>
      </c>
      <c r="N147" s="182">
        <v>4200</v>
      </c>
      <c r="O147" s="159" t="s">
        <v>209</v>
      </c>
      <c r="P147" s="159">
        <f t="shared" si="4"/>
        <v>9625</v>
      </c>
    </row>
    <row r="148" spans="1:16" x14ac:dyDescent="0.2">
      <c r="A148" s="159">
        <v>2009</v>
      </c>
      <c r="B148" s="159">
        <v>2</v>
      </c>
      <c r="C148" s="159">
        <v>5</v>
      </c>
      <c r="E148" s="160">
        <v>16</v>
      </c>
      <c r="F148" s="161">
        <v>39949</v>
      </c>
      <c r="G148" s="159">
        <v>6</v>
      </c>
      <c r="H148" s="159" t="s">
        <v>8</v>
      </c>
      <c r="I148" s="159" t="s">
        <v>130</v>
      </c>
      <c r="J148" s="159" t="s">
        <v>24</v>
      </c>
      <c r="K148" s="159" t="s">
        <v>27</v>
      </c>
      <c r="L148" s="159">
        <v>20</v>
      </c>
      <c r="M148" s="159">
        <f t="shared" si="3"/>
        <v>2120</v>
      </c>
      <c r="N148" s="182">
        <v>4200</v>
      </c>
      <c r="O148" s="159" t="s">
        <v>209</v>
      </c>
      <c r="P148" s="159">
        <f t="shared" si="4"/>
        <v>9645</v>
      </c>
    </row>
    <row r="149" spans="1:16" x14ac:dyDescent="0.2">
      <c r="A149" s="159">
        <v>2009</v>
      </c>
      <c r="B149" s="159">
        <v>2</v>
      </c>
      <c r="C149" s="159">
        <v>5</v>
      </c>
      <c r="E149" s="160">
        <v>17</v>
      </c>
      <c r="F149" s="161">
        <v>39950</v>
      </c>
      <c r="G149" s="159">
        <v>7</v>
      </c>
      <c r="H149" s="159" t="s">
        <v>7</v>
      </c>
      <c r="I149" s="159" t="s">
        <v>58</v>
      </c>
      <c r="J149" s="159" t="s">
        <v>24</v>
      </c>
      <c r="K149" s="159" t="s">
        <v>27</v>
      </c>
      <c r="L149" s="159">
        <v>34</v>
      </c>
      <c r="M149" s="159">
        <f t="shared" si="3"/>
        <v>2154</v>
      </c>
      <c r="N149" s="182">
        <v>4200</v>
      </c>
      <c r="O149" s="159" t="s">
        <v>209</v>
      </c>
      <c r="P149" s="159">
        <f t="shared" si="4"/>
        <v>9679</v>
      </c>
    </row>
    <row r="150" spans="1:16" x14ac:dyDescent="0.2">
      <c r="A150" s="159">
        <v>2009</v>
      </c>
      <c r="B150" s="159">
        <v>2</v>
      </c>
      <c r="C150" s="159">
        <v>5</v>
      </c>
      <c r="E150" s="160">
        <v>18</v>
      </c>
      <c r="F150" s="161">
        <v>39951</v>
      </c>
      <c r="G150" s="159">
        <v>1</v>
      </c>
      <c r="H150" s="159" t="s">
        <v>8</v>
      </c>
      <c r="I150" s="159" t="s">
        <v>129</v>
      </c>
      <c r="J150" s="159" t="s">
        <v>24</v>
      </c>
      <c r="K150" s="159" t="s">
        <v>27</v>
      </c>
      <c r="L150" s="159">
        <v>22</v>
      </c>
      <c r="M150" s="159">
        <f t="shared" si="3"/>
        <v>2176</v>
      </c>
      <c r="N150" s="182">
        <v>4200</v>
      </c>
      <c r="O150" s="159" t="s">
        <v>209</v>
      </c>
      <c r="P150" s="159">
        <f t="shared" si="4"/>
        <v>9701</v>
      </c>
    </row>
    <row r="151" spans="1:16" x14ac:dyDescent="0.2">
      <c r="A151" s="159">
        <v>2009</v>
      </c>
      <c r="B151" s="159">
        <v>2</v>
      </c>
      <c r="C151" s="159">
        <v>5</v>
      </c>
      <c r="E151" s="160">
        <v>18</v>
      </c>
      <c r="F151" s="161">
        <v>39951</v>
      </c>
      <c r="G151" s="159">
        <v>1</v>
      </c>
      <c r="H151" s="159" t="s">
        <v>152</v>
      </c>
      <c r="I151" s="159" t="s">
        <v>154</v>
      </c>
      <c r="J151" s="159" t="s">
        <v>23</v>
      </c>
      <c r="K151" s="159" t="s">
        <v>23</v>
      </c>
      <c r="L151" s="159">
        <v>9</v>
      </c>
      <c r="M151" s="159">
        <f t="shared" si="3"/>
        <v>2185</v>
      </c>
      <c r="N151" s="182">
        <v>4200</v>
      </c>
      <c r="O151" s="159" t="s">
        <v>209</v>
      </c>
      <c r="P151" s="159">
        <f t="shared" si="4"/>
        <v>9710</v>
      </c>
    </row>
    <row r="152" spans="1:16" x14ac:dyDescent="0.2">
      <c r="A152" s="159">
        <v>2009</v>
      </c>
      <c r="B152" s="159">
        <v>2</v>
      </c>
      <c r="C152" s="159">
        <v>5</v>
      </c>
      <c r="E152" s="160">
        <v>19</v>
      </c>
      <c r="F152" s="161">
        <v>39952</v>
      </c>
      <c r="G152" s="159">
        <v>2</v>
      </c>
      <c r="H152" s="159" t="s">
        <v>152</v>
      </c>
      <c r="I152" s="159" t="s">
        <v>154</v>
      </c>
      <c r="J152" s="159" t="s">
        <v>23</v>
      </c>
      <c r="K152" s="159" t="s">
        <v>23</v>
      </c>
      <c r="L152" s="159">
        <v>10</v>
      </c>
      <c r="M152" s="159">
        <f t="shared" si="3"/>
        <v>2195</v>
      </c>
      <c r="N152" s="182">
        <v>4200</v>
      </c>
      <c r="O152" s="159" t="s">
        <v>209</v>
      </c>
      <c r="P152" s="159">
        <f t="shared" si="4"/>
        <v>9720</v>
      </c>
    </row>
    <row r="153" spans="1:16" x14ac:dyDescent="0.2">
      <c r="A153" s="159">
        <v>2009</v>
      </c>
      <c r="B153" s="159">
        <v>2</v>
      </c>
      <c r="C153" s="159">
        <v>5</v>
      </c>
      <c r="E153" s="160">
        <v>20</v>
      </c>
      <c r="F153" s="161">
        <v>39953</v>
      </c>
      <c r="G153" s="159">
        <v>3</v>
      </c>
      <c r="H153" s="159" t="s">
        <v>152</v>
      </c>
      <c r="I153" s="159" t="s">
        <v>154</v>
      </c>
      <c r="J153" s="159" t="s">
        <v>23</v>
      </c>
      <c r="K153" s="159" t="s">
        <v>23</v>
      </c>
      <c r="L153" s="159">
        <v>14</v>
      </c>
      <c r="M153" s="159">
        <f t="shared" si="3"/>
        <v>2209</v>
      </c>
      <c r="N153" s="182">
        <v>4200</v>
      </c>
      <c r="O153" s="159" t="s">
        <v>209</v>
      </c>
      <c r="P153" s="159">
        <f t="shared" si="4"/>
        <v>9734</v>
      </c>
    </row>
    <row r="154" spans="1:16" x14ac:dyDescent="0.2">
      <c r="A154" s="159">
        <v>2009</v>
      </c>
      <c r="B154" s="159">
        <v>2</v>
      </c>
      <c r="C154" s="159">
        <v>5</v>
      </c>
      <c r="E154" s="160">
        <v>21</v>
      </c>
      <c r="F154" s="161">
        <v>39954</v>
      </c>
      <c r="G154" s="159">
        <v>4</v>
      </c>
      <c r="H154" s="159" t="s">
        <v>152</v>
      </c>
      <c r="I154" s="159" t="s">
        <v>154</v>
      </c>
      <c r="J154" s="159" t="s">
        <v>23</v>
      </c>
      <c r="K154" s="159" t="s">
        <v>23</v>
      </c>
      <c r="L154" s="159">
        <v>12</v>
      </c>
      <c r="M154" s="159">
        <f t="shared" si="3"/>
        <v>2221</v>
      </c>
      <c r="N154" s="182">
        <v>4200</v>
      </c>
      <c r="O154" s="159" t="s">
        <v>209</v>
      </c>
      <c r="P154" s="159">
        <f t="shared" si="4"/>
        <v>9746</v>
      </c>
    </row>
    <row r="155" spans="1:16" x14ac:dyDescent="0.2">
      <c r="A155" s="159">
        <v>2009</v>
      </c>
      <c r="B155" s="159">
        <v>2</v>
      </c>
      <c r="C155" s="159">
        <v>5</v>
      </c>
      <c r="E155" s="160">
        <v>22</v>
      </c>
      <c r="F155" s="161">
        <v>39955</v>
      </c>
      <c r="G155" s="159">
        <v>5</v>
      </c>
      <c r="H155" s="159" t="s">
        <v>152</v>
      </c>
      <c r="I155" s="159" t="s">
        <v>154</v>
      </c>
      <c r="J155" s="159" t="s">
        <v>23</v>
      </c>
      <c r="K155" s="159" t="s">
        <v>23</v>
      </c>
      <c r="L155" s="159">
        <v>12</v>
      </c>
      <c r="M155" s="159">
        <f t="shared" si="3"/>
        <v>2233</v>
      </c>
      <c r="N155" s="182">
        <v>4200</v>
      </c>
      <c r="O155" s="159" t="s">
        <v>209</v>
      </c>
      <c r="P155" s="159">
        <f t="shared" si="4"/>
        <v>9758</v>
      </c>
    </row>
    <row r="156" spans="1:16" x14ac:dyDescent="0.2">
      <c r="A156" s="159">
        <v>2009</v>
      </c>
      <c r="B156" s="159">
        <v>2</v>
      </c>
      <c r="C156" s="159">
        <v>5</v>
      </c>
      <c r="E156" s="160">
        <v>23</v>
      </c>
      <c r="F156" s="161">
        <v>39956</v>
      </c>
      <c r="G156" s="159">
        <v>6</v>
      </c>
      <c r="H156" s="159" t="s">
        <v>7</v>
      </c>
      <c r="I156" s="159" t="s">
        <v>136</v>
      </c>
      <c r="J156" s="159" t="s">
        <v>24</v>
      </c>
      <c r="K156" s="159" t="s">
        <v>27</v>
      </c>
      <c r="L156" s="159">
        <v>45</v>
      </c>
      <c r="M156" s="159">
        <f t="shared" si="3"/>
        <v>2278</v>
      </c>
      <c r="N156" s="182">
        <v>4200</v>
      </c>
      <c r="O156" s="159" t="s">
        <v>209</v>
      </c>
      <c r="P156" s="159">
        <f t="shared" si="4"/>
        <v>9803</v>
      </c>
    </row>
    <row r="157" spans="1:16" x14ac:dyDescent="0.2">
      <c r="A157" s="159">
        <v>2009</v>
      </c>
      <c r="B157" s="159">
        <v>2</v>
      </c>
      <c r="C157" s="159">
        <v>5</v>
      </c>
      <c r="E157" s="160">
        <v>24</v>
      </c>
      <c r="F157" s="161">
        <v>39957</v>
      </c>
      <c r="G157" s="159">
        <v>7</v>
      </c>
      <c r="H157" s="159" t="s">
        <v>7</v>
      </c>
      <c r="I157" s="159" t="s">
        <v>58</v>
      </c>
      <c r="J157" s="159" t="s">
        <v>24</v>
      </c>
      <c r="K157" s="159" t="s">
        <v>27</v>
      </c>
      <c r="L157" s="159">
        <v>24</v>
      </c>
      <c r="M157" s="159">
        <f t="shared" si="3"/>
        <v>2302</v>
      </c>
      <c r="N157" s="182">
        <v>4200</v>
      </c>
      <c r="O157" s="159" t="s">
        <v>209</v>
      </c>
      <c r="P157" s="159">
        <f t="shared" si="4"/>
        <v>9827</v>
      </c>
    </row>
    <row r="158" spans="1:16" x14ac:dyDescent="0.2">
      <c r="A158" s="159">
        <v>2009</v>
      </c>
      <c r="B158" s="159">
        <v>2</v>
      </c>
      <c r="C158" s="159">
        <v>5</v>
      </c>
      <c r="E158" s="160">
        <v>24</v>
      </c>
      <c r="F158" s="161">
        <v>39957</v>
      </c>
      <c r="G158" s="159">
        <v>7</v>
      </c>
      <c r="H158" s="159" t="s">
        <v>7</v>
      </c>
      <c r="I158" s="159" t="s">
        <v>43</v>
      </c>
      <c r="J158" s="159" t="s">
        <v>23</v>
      </c>
      <c r="K158" s="159" t="s">
        <v>23</v>
      </c>
      <c r="L158" s="159">
        <v>16</v>
      </c>
      <c r="M158" s="159">
        <f t="shared" si="3"/>
        <v>2318</v>
      </c>
      <c r="N158" s="182">
        <v>4200</v>
      </c>
      <c r="O158" s="159" t="s">
        <v>209</v>
      </c>
      <c r="P158" s="159">
        <f t="shared" si="4"/>
        <v>9843</v>
      </c>
    </row>
    <row r="159" spans="1:16" x14ac:dyDescent="0.2">
      <c r="A159" s="159">
        <v>2009</v>
      </c>
      <c r="B159" s="159">
        <v>2</v>
      </c>
      <c r="C159" s="159">
        <v>5</v>
      </c>
      <c r="E159" s="160">
        <v>25</v>
      </c>
      <c r="F159" s="161">
        <v>39958</v>
      </c>
      <c r="G159" s="159">
        <v>1</v>
      </c>
      <c r="H159" s="159" t="s">
        <v>152</v>
      </c>
      <c r="I159" s="159" t="s">
        <v>154</v>
      </c>
      <c r="J159" s="159" t="s">
        <v>23</v>
      </c>
      <c r="K159" s="159" t="s">
        <v>23</v>
      </c>
      <c r="L159" s="159">
        <v>14</v>
      </c>
      <c r="M159" s="159">
        <f t="shared" si="3"/>
        <v>2332</v>
      </c>
      <c r="N159" s="182">
        <v>4200</v>
      </c>
      <c r="O159" s="159" t="s">
        <v>209</v>
      </c>
      <c r="P159" s="159">
        <f t="shared" si="4"/>
        <v>9857</v>
      </c>
    </row>
    <row r="160" spans="1:16" x14ac:dyDescent="0.2">
      <c r="A160" s="159">
        <v>2009</v>
      </c>
      <c r="B160" s="159">
        <v>2</v>
      </c>
      <c r="C160" s="159">
        <v>5</v>
      </c>
      <c r="E160" s="160">
        <v>26</v>
      </c>
      <c r="F160" s="161">
        <v>39959</v>
      </c>
      <c r="G160" s="159">
        <v>2</v>
      </c>
      <c r="H160" s="159" t="s">
        <v>152</v>
      </c>
      <c r="I160" s="159" t="s">
        <v>154</v>
      </c>
      <c r="J160" s="159" t="s">
        <v>23</v>
      </c>
      <c r="K160" s="159" t="s">
        <v>23</v>
      </c>
      <c r="L160" s="159">
        <v>12</v>
      </c>
      <c r="M160" s="159">
        <f t="shared" si="3"/>
        <v>2344</v>
      </c>
      <c r="N160" s="182">
        <v>4200</v>
      </c>
      <c r="O160" s="159" t="s">
        <v>209</v>
      </c>
      <c r="P160" s="159">
        <f t="shared" si="4"/>
        <v>9869</v>
      </c>
    </row>
    <row r="161" spans="1:16" x14ac:dyDescent="0.2">
      <c r="A161" s="159">
        <v>2009</v>
      </c>
      <c r="B161" s="159">
        <v>2</v>
      </c>
      <c r="C161" s="159">
        <v>5</v>
      </c>
      <c r="E161" s="160">
        <v>27</v>
      </c>
      <c r="F161" s="161">
        <v>39960</v>
      </c>
      <c r="G161" s="159">
        <v>3</v>
      </c>
      <c r="H161" s="159" t="s">
        <v>152</v>
      </c>
      <c r="I161" s="159" t="s">
        <v>154</v>
      </c>
      <c r="J161" s="159" t="s">
        <v>23</v>
      </c>
      <c r="K161" s="159" t="s">
        <v>23</v>
      </c>
      <c r="L161" s="159">
        <v>14</v>
      </c>
      <c r="M161" s="159">
        <f t="shared" si="3"/>
        <v>2358</v>
      </c>
      <c r="N161" s="182">
        <v>4200</v>
      </c>
      <c r="O161" s="159" t="s">
        <v>209</v>
      </c>
      <c r="P161" s="159">
        <f t="shared" si="4"/>
        <v>9883</v>
      </c>
    </row>
    <row r="162" spans="1:16" x14ac:dyDescent="0.2">
      <c r="A162" s="159">
        <v>2009</v>
      </c>
      <c r="B162" s="159">
        <v>2</v>
      </c>
      <c r="C162" s="159">
        <v>5</v>
      </c>
      <c r="E162" s="160">
        <v>28</v>
      </c>
      <c r="F162" s="161">
        <v>39961</v>
      </c>
      <c r="G162" s="159">
        <v>4</v>
      </c>
      <c r="H162" s="159" t="s">
        <v>152</v>
      </c>
      <c r="I162" s="159" t="s">
        <v>154</v>
      </c>
      <c r="J162" s="159" t="s">
        <v>23</v>
      </c>
      <c r="K162" s="159" t="s">
        <v>23</v>
      </c>
      <c r="L162" s="159">
        <v>12</v>
      </c>
      <c r="M162" s="159">
        <f t="shared" si="3"/>
        <v>2370</v>
      </c>
      <c r="N162" s="182">
        <v>4200</v>
      </c>
      <c r="O162" s="159" t="s">
        <v>209</v>
      </c>
      <c r="P162" s="159">
        <f t="shared" si="4"/>
        <v>9895</v>
      </c>
    </row>
    <row r="163" spans="1:16" s="168" customFormat="1" x14ac:dyDescent="0.2">
      <c r="A163" s="165">
        <v>2009</v>
      </c>
      <c r="B163" s="165">
        <v>2</v>
      </c>
      <c r="C163" s="165">
        <v>5</v>
      </c>
      <c r="D163" s="165"/>
      <c r="E163" s="166">
        <v>29</v>
      </c>
      <c r="F163" s="167">
        <v>39962</v>
      </c>
      <c r="G163" s="165">
        <v>5</v>
      </c>
      <c r="H163" s="165" t="s">
        <v>152</v>
      </c>
      <c r="I163" s="165" t="s">
        <v>154</v>
      </c>
      <c r="J163" s="165" t="s">
        <v>23</v>
      </c>
      <c r="K163" s="165" t="s">
        <v>23</v>
      </c>
      <c r="L163" s="165">
        <v>15</v>
      </c>
      <c r="M163" s="159">
        <f t="shared" si="3"/>
        <v>2385</v>
      </c>
      <c r="N163" s="182">
        <v>4200</v>
      </c>
      <c r="O163" s="159" t="s">
        <v>209</v>
      </c>
      <c r="P163" s="159">
        <f t="shared" si="4"/>
        <v>9910</v>
      </c>
    </row>
    <row r="164" spans="1:16" x14ac:dyDescent="0.2">
      <c r="A164" s="159">
        <v>2009</v>
      </c>
      <c r="B164" s="159">
        <v>2</v>
      </c>
      <c r="C164" s="159">
        <v>6</v>
      </c>
      <c r="E164" s="160">
        <v>1</v>
      </c>
      <c r="F164" s="161">
        <v>39965</v>
      </c>
      <c r="G164" s="159">
        <v>1</v>
      </c>
      <c r="H164" s="159" t="s">
        <v>152</v>
      </c>
      <c r="I164" s="159" t="s">
        <v>154</v>
      </c>
      <c r="J164" s="159" t="s">
        <v>23</v>
      </c>
      <c r="K164" s="159" t="s">
        <v>23</v>
      </c>
      <c r="L164" s="159">
        <v>10</v>
      </c>
      <c r="M164" s="159">
        <v>10</v>
      </c>
      <c r="N164" s="182">
        <v>4200</v>
      </c>
      <c r="O164" s="159" t="s">
        <v>209</v>
      </c>
      <c r="P164" s="159">
        <f t="shared" si="4"/>
        <v>9920</v>
      </c>
    </row>
    <row r="165" spans="1:16" x14ac:dyDescent="0.2">
      <c r="A165" s="159">
        <v>2009</v>
      </c>
      <c r="B165" s="159">
        <v>2</v>
      </c>
      <c r="C165" s="159">
        <v>6</v>
      </c>
      <c r="E165" s="160">
        <v>1</v>
      </c>
      <c r="F165" s="161">
        <v>39965</v>
      </c>
      <c r="G165" s="159">
        <v>1</v>
      </c>
      <c r="H165" s="159" t="s">
        <v>152</v>
      </c>
      <c r="I165" s="159" t="s">
        <v>155</v>
      </c>
      <c r="J165" s="159" t="s">
        <v>24</v>
      </c>
      <c r="K165" s="159" t="s">
        <v>27</v>
      </c>
      <c r="L165" s="159">
        <v>88</v>
      </c>
      <c r="M165" s="159">
        <v>98</v>
      </c>
      <c r="N165" s="182">
        <v>4200</v>
      </c>
      <c r="O165" s="159" t="s">
        <v>209</v>
      </c>
      <c r="P165" s="159">
        <f t="shared" si="4"/>
        <v>10008</v>
      </c>
    </row>
    <row r="166" spans="1:16" x14ac:dyDescent="0.2">
      <c r="A166" s="159">
        <v>2009</v>
      </c>
      <c r="B166" s="159">
        <v>2</v>
      </c>
      <c r="C166" s="159">
        <v>6</v>
      </c>
      <c r="E166" s="160">
        <v>2</v>
      </c>
      <c r="F166" s="161">
        <v>39966</v>
      </c>
      <c r="G166" s="159">
        <v>2</v>
      </c>
      <c r="H166" s="159" t="s">
        <v>152</v>
      </c>
      <c r="I166" s="159" t="s">
        <v>154</v>
      </c>
      <c r="J166" s="159" t="s">
        <v>23</v>
      </c>
      <c r="K166" s="159" t="s">
        <v>23</v>
      </c>
      <c r="L166" s="159">
        <v>12</v>
      </c>
      <c r="M166" s="159">
        <v>110</v>
      </c>
      <c r="N166" s="182">
        <v>4200</v>
      </c>
      <c r="O166" s="159" t="s">
        <v>209</v>
      </c>
      <c r="P166" s="159">
        <f t="shared" si="4"/>
        <v>10020</v>
      </c>
    </row>
    <row r="167" spans="1:16" x14ac:dyDescent="0.2">
      <c r="A167" s="159">
        <v>2009</v>
      </c>
      <c r="B167" s="159">
        <v>2</v>
      </c>
      <c r="C167" s="159">
        <v>6</v>
      </c>
      <c r="E167" s="160">
        <v>2</v>
      </c>
      <c r="F167" s="161">
        <v>39966</v>
      </c>
      <c r="G167" s="159">
        <v>2</v>
      </c>
      <c r="H167" s="159" t="s">
        <v>127</v>
      </c>
      <c r="I167" s="159" t="s">
        <v>96</v>
      </c>
      <c r="J167" s="159" t="s">
        <v>118</v>
      </c>
      <c r="K167" s="159" t="s">
        <v>121</v>
      </c>
      <c r="L167" s="159">
        <v>430</v>
      </c>
      <c r="M167" s="159">
        <v>540</v>
      </c>
      <c r="N167" s="182">
        <v>4200</v>
      </c>
      <c r="O167" s="159" t="s">
        <v>209</v>
      </c>
      <c r="P167" s="159">
        <f t="shared" si="4"/>
        <v>10450</v>
      </c>
    </row>
    <row r="168" spans="1:16" x14ac:dyDescent="0.2">
      <c r="A168" s="159">
        <v>2009</v>
      </c>
      <c r="B168" s="159">
        <v>2</v>
      </c>
      <c r="C168" s="159">
        <v>6</v>
      </c>
      <c r="E168" s="160">
        <v>3</v>
      </c>
      <c r="F168" s="161">
        <v>39967</v>
      </c>
      <c r="G168" s="159">
        <v>3</v>
      </c>
      <c r="H168" s="159" t="s">
        <v>152</v>
      </c>
      <c r="I168" s="159" t="s">
        <v>154</v>
      </c>
      <c r="J168" s="159" t="s">
        <v>23</v>
      </c>
      <c r="K168" s="159" t="s">
        <v>23</v>
      </c>
      <c r="L168" s="159">
        <v>9</v>
      </c>
      <c r="M168" s="159">
        <v>549</v>
      </c>
      <c r="N168" s="182">
        <v>4200</v>
      </c>
      <c r="O168" s="159" t="s">
        <v>209</v>
      </c>
      <c r="P168" s="159">
        <f t="shared" si="4"/>
        <v>10459</v>
      </c>
    </row>
    <row r="169" spans="1:16" x14ac:dyDescent="0.2">
      <c r="A169" s="159">
        <v>2009</v>
      </c>
      <c r="B169" s="159">
        <v>2</v>
      </c>
      <c r="C169" s="159">
        <v>6</v>
      </c>
      <c r="E169" s="160">
        <v>4</v>
      </c>
      <c r="F169" s="161">
        <v>39968</v>
      </c>
      <c r="G169" s="159">
        <v>4</v>
      </c>
      <c r="H169" s="159" t="s">
        <v>152</v>
      </c>
      <c r="I169" s="159" t="s">
        <v>154</v>
      </c>
      <c r="J169" s="159" t="s">
        <v>23</v>
      </c>
      <c r="K169" s="159" t="s">
        <v>23</v>
      </c>
      <c r="L169" s="159">
        <v>12</v>
      </c>
      <c r="M169" s="159">
        <v>561</v>
      </c>
      <c r="N169" s="182">
        <v>4200</v>
      </c>
      <c r="O169" s="159" t="s">
        <v>209</v>
      </c>
      <c r="P169" s="159">
        <f t="shared" si="4"/>
        <v>10471</v>
      </c>
    </row>
    <row r="170" spans="1:16" x14ac:dyDescent="0.2">
      <c r="A170" s="159">
        <v>2009</v>
      </c>
      <c r="B170" s="159">
        <v>2</v>
      </c>
      <c r="C170" s="159">
        <v>6</v>
      </c>
      <c r="E170" s="160">
        <v>5</v>
      </c>
      <c r="F170" s="161">
        <v>39969</v>
      </c>
      <c r="G170" s="159">
        <v>5</v>
      </c>
      <c r="H170" s="159" t="s">
        <v>152</v>
      </c>
      <c r="I170" s="159" t="s">
        <v>154</v>
      </c>
      <c r="J170" s="159" t="s">
        <v>23</v>
      </c>
      <c r="K170" s="159" t="s">
        <v>23</v>
      </c>
      <c r="L170" s="159">
        <v>15</v>
      </c>
      <c r="M170" s="159">
        <v>576</v>
      </c>
      <c r="N170" s="182">
        <v>4200</v>
      </c>
      <c r="O170" s="159" t="s">
        <v>209</v>
      </c>
      <c r="P170" s="159">
        <f t="shared" si="4"/>
        <v>10486</v>
      </c>
    </row>
    <row r="171" spans="1:16" x14ac:dyDescent="0.2">
      <c r="A171" s="159">
        <v>2009</v>
      </c>
      <c r="B171" s="159">
        <v>2</v>
      </c>
      <c r="C171" s="159">
        <v>6</v>
      </c>
      <c r="E171" s="160">
        <v>6</v>
      </c>
      <c r="F171" s="161">
        <v>39970</v>
      </c>
      <c r="G171" s="159">
        <v>6</v>
      </c>
      <c r="H171" s="159" t="s">
        <v>8</v>
      </c>
      <c r="I171" s="159" t="s">
        <v>129</v>
      </c>
      <c r="J171" s="159" t="s">
        <v>24</v>
      </c>
      <c r="K171" s="159" t="s">
        <v>196</v>
      </c>
      <c r="L171" s="159">
        <v>28</v>
      </c>
      <c r="M171" s="159">
        <v>604</v>
      </c>
      <c r="N171" s="182">
        <v>4200</v>
      </c>
      <c r="O171" s="159" t="s">
        <v>209</v>
      </c>
      <c r="P171" s="159">
        <f t="shared" si="4"/>
        <v>10514</v>
      </c>
    </row>
    <row r="172" spans="1:16" x14ac:dyDescent="0.2">
      <c r="A172" s="159">
        <v>2009</v>
      </c>
      <c r="B172" s="159">
        <v>2</v>
      </c>
      <c r="C172" s="159">
        <v>6</v>
      </c>
      <c r="E172" s="160">
        <v>8</v>
      </c>
      <c r="F172" s="161">
        <v>39972</v>
      </c>
      <c r="G172" s="159">
        <v>1</v>
      </c>
      <c r="H172" s="159" t="s">
        <v>152</v>
      </c>
      <c r="I172" s="159" t="s">
        <v>154</v>
      </c>
      <c r="J172" s="159" t="s">
        <v>23</v>
      </c>
      <c r="K172" s="159" t="s">
        <v>23</v>
      </c>
      <c r="L172" s="159">
        <v>12</v>
      </c>
      <c r="M172" s="159">
        <v>616</v>
      </c>
      <c r="N172" s="182">
        <v>4200</v>
      </c>
      <c r="O172" s="159" t="s">
        <v>209</v>
      </c>
      <c r="P172" s="159">
        <f t="shared" si="4"/>
        <v>10526</v>
      </c>
    </row>
    <row r="173" spans="1:16" x14ac:dyDescent="0.2">
      <c r="A173" s="159">
        <v>2009</v>
      </c>
      <c r="B173" s="159">
        <v>2</v>
      </c>
      <c r="C173" s="159">
        <v>6</v>
      </c>
      <c r="E173" s="160">
        <v>9</v>
      </c>
      <c r="F173" s="161">
        <v>39973</v>
      </c>
      <c r="G173" s="159">
        <v>2</v>
      </c>
      <c r="H173" s="159" t="s">
        <v>152</v>
      </c>
      <c r="I173" s="159" t="s">
        <v>154</v>
      </c>
      <c r="J173" s="159" t="s">
        <v>23</v>
      </c>
      <c r="K173" s="159" t="s">
        <v>23</v>
      </c>
      <c r="L173" s="159">
        <v>14</v>
      </c>
      <c r="M173" s="159">
        <v>630</v>
      </c>
      <c r="N173" s="182">
        <v>4200</v>
      </c>
      <c r="O173" s="159" t="s">
        <v>209</v>
      </c>
      <c r="P173" s="159">
        <f t="shared" si="4"/>
        <v>10540</v>
      </c>
    </row>
    <row r="174" spans="1:16" x14ac:dyDescent="0.2">
      <c r="A174" s="159">
        <v>2009</v>
      </c>
      <c r="B174" s="159">
        <v>2</v>
      </c>
      <c r="C174" s="159">
        <v>6</v>
      </c>
      <c r="E174" s="160">
        <v>10</v>
      </c>
      <c r="F174" s="161">
        <v>39974</v>
      </c>
      <c r="G174" s="159">
        <v>3</v>
      </c>
      <c r="H174" s="159" t="s">
        <v>152</v>
      </c>
      <c r="I174" s="159" t="s">
        <v>154</v>
      </c>
      <c r="J174" s="159" t="s">
        <v>23</v>
      </c>
      <c r="K174" s="159" t="s">
        <v>23</v>
      </c>
      <c r="L174" s="159">
        <v>12</v>
      </c>
      <c r="M174" s="159">
        <v>642</v>
      </c>
      <c r="N174" s="182">
        <v>4200</v>
      </c>
      <c r="O174" s="159" t="s">
        <v>209</v>
      </c>
      <c r="P174" s="159">
        <f t="shared" si="4"/>
        <v>10552</v>
      </c>
    </row>
    <row r="175" spans="1:16" x14ac:dyDescent="0.2">
      <c r="A175" s="159">
        <v>2009</v>
      </c>
      <c r="B175" s="159">
        <v>2</v>
      </c>
      <c r="C175" s="159">
        <v>6</v>
      </c>
      <c r="E175" s="160">
        <v>11</v>
      </c>
      <c r="F175" s="161">
        <v>39975</v>
      </c>
      <c r="G175" s="159">
        <v>4</v>
      </c>
      <c r="H175" s="159" t="s">
        <v>152</v>
      </c>
      <c r="I175" s="159" t="s">
        <v>154</v>
      </c>
      <c r="J175" s="159" t="s">
        <v>23</v>
      </c>
      <c r="K175" s="159" t="s">
        <v>23</v>
      </c>
      <c r="L175" s="159">
        <v>15</v>
      </c>
      <c r="M175" s="159">
        <v>657</v>
      </c>
      <c r="N175" s="182">
        <v>4200</v>
      </c>
      <c r="O175" s="159" t="s">
        <v>209</v>
      </c>
      <c r="P175" s="159">
        <f t="shared" si="4"/>
        <v>10567</v>
      </c>
    </row>
    <row r="176" spans="1:16" x14ac:dyDescent="0.2">
      <c r="A176" s="159">
        <v>2009</v>
      </c>
      <c r="B176" s="159">
        <v>2</v>
      </c>
      <c r="C176" s="159">
        <v>6</v>
      </c>
      <c r="E176" s="160">
        <v>12</v>
      </c>
      <c r="F176" s="161">
        <v>39976</v>
      </c>
      <c r="G176" s="159">
        <v>5</v>
      </c>
      <c r="H176" s="159" t="s">
        <v>152</v>
      </c>
      <c r="I176" s="159" t="s">
        <v>154</v>
      </c>
      <c r="J176" s="159" t="s">
        <v>23</v>
      </c>
      <c r="K176" s="159" t="s">
        <v>23</v>
      </c>
      <c r="L176" s="159">
        <v>12</v>
      </c>
      <c r="M176" s="159">
        <v>669</v>
      </c>
      <c r="N176" s="182">
        <v>4200</v>
      </c>
      <c r="O176" s="159" t="s">
        <v>209</v>
      </c>
      <c r="P176" s="159">
        <f t="shared" si="4"/>
        <v>10579</v>
      </c>
    </row>
    <row r="177" spans="1:16" x14ac:dyDescent="0.2">
      <c r="A177" s="159">
        <v>2009</v>
      </c>
      <c r="B177" s="159">
        <v>2</v>
      </c>
      <c r="C177" s="159">
        <v>6</v>
      </c>
      <c r="E177" s="160">
        <v>15</v>
      </c>
      <c r="F177" s="161">
        <v>39979</v>
      </c>
      <c r="G177" s="159">
        <v>1</v>
      </c>
      <c r="H177" s="159" t="s">
        <v>152</v>
      </c>
      <c r="I177" s="159" t="s">
        <v>154</v>
      </c>
      <c r="J177" s="159" t="s">
        <v>23</v>
      </c>
      <c r="K177" s="159" t="s">
        <v>23</v>
      </c>
      <c r="L177" s="159">
        <v>14</v>
      </c>
      <c r="M177" s="159">
        <v>683</v>
      </c>
      <c r="N177" s="182">
        <v>4200</v>
      </c>
      <c r="O177" s="159" t="s">
        <v>209</v>
      </c>
      <c r="P177" s="159">
        <f t="shared" si="4"/>
        <v>10593</v>
      </c>
    </row>
    <row r="178" spans="1:16" x14ac:dyDescent="0.2">
      <c r="A178" s="159">
        <v>2009</v>
      </c>
      <c r="B178" s="159">
        <v>2</v>
      </c>
      <c r="C178" s="159">
        <v>6</v>
      </c>
      <c r="E178" s="160">
        <v>15</v>
      </c>
      <c r="F178" s="161">
        <v>39979</v>
      </c>
      <c r="G178" s="159">
        <v>1</v>
      </c>
      <c r="H178" s="159" t="s">
        <v>127</v>
      </c>
      <c r="I178" s="159" t="s">
        <v>96</v>
      </c>
      <c r="J178" s="159" t="s">
        <v>118</v>
      </c>
      <c r="K178" s="159" t="s">
        <v>121</v>
      </c>
      <c r="L178" s="159">
        <v>430</v>
      </c>
      <c r="M178" s="159">
        <v>1113</v>
      </c>
      <c r="N178" s="182">
        <v>4200</v>
      </c>
      <c r="O178" s="159" t="s">
        <v>209</v>
      </c>
      <c r="P178" s="159">
        <f t="shared" si="4"/>
        <v>11023</v>
      </c>
    </row>
    <row r="179" spans="1:16" x14ac:dyDescent="0.2">
      <c r="A179" s="159">
        <v>2009</v>
      </c>
      <c r="B179" s="159">
        <v>2</v>
      </c>
      <c r="C179" s="159">
        <v>6</v>
      </c>
      <c r="E179" s="160">
        <v>15</v>
      </c>
      <c r="F179" s="161">
        <v>39979</v>
      </c>
      <c r="G179" s="159">
        <v>1</v>
      </c>
      <c r="H179" s="159" t="s">
        <v>8</v>
      </c>
      <c r="I179" s="159" t="s">
        <v>130</v>
      </c>
      <c r="J179" s="159" t="s">
        <v>24</v>
      </c>
      <c r="K179" s="159" t="s">
        <v>27</v>
      </c>
      <c r="L179" s="159">
        <v>20</v>
      </c>
      <c r="M179" s="159">
        <v>1133</v>
      </c>
      <c r="N179" s="182">
        <v>4200</v>
      </c>
      <c r="O179" s="159" t="s">
        <v>209</v>
      </c>
      <c r="P179" s="159">
        <f t="shared" si="4"/>
        <v>11043</v>
      </c>
    </row>
    <row r="180" spans="1:16" x14ac:dyDescent="0.2">
      <c r="A180" s="159">
        <v>2009</v>
      </c>
      <c r="B180" s="159">
        <v>2</v>
      </c>
      <c r="C180" s="159">
        <v>6</v>
      </c>
      <c r="E180" s="160">
        <v>16</v>
      </c>
      <c r="F180" s="161">
        <v>39949</v>
      </c>
      <c r="G180" s="159">
        <v>2</v>
      </c>
      <c r="H180" s="159" t="s">
        <v>152</v>
      </c>
      <c r="I180" s="159" t="s">
        <v>154</v>
      </c>
      <c r="J180" s="159" t="s">
        <v>23</v>
      </c>
      <c r="K180" s="159" t="s">
        <v>23</v>
      </c>
      <c r="L180" s="159">
        <v>12</v>
      </c>
      <c r="M180" s="159">
        <v>1145</v>
      </c>
      <c r="N180" s="182">
        <v>4200</v>
      </c>
      <c r="O180" s="159" t="s">
        <v>209</v>
      </c>
      <c r="P180" s="159">
        <f t="shared" si="4"/>
        <v>11055</v>
      </c>
    </row>
    <row r="181" spans="1:16" x14ac:dyDescent="0.2">
      <c r="A181" s="159">
        <v>2009</v>
      </c>
      <c r="B181" s="159">
        <v>2</v>
      </c>
      <c r="C181" s="159">
        <v>6</v>
      </c>
      <c r="E181" s="160">
        <v>17</v>
      </c>
      <c r="F181" s="161">
        <v>39981</v>
      </c>
      <c r="G181" s="159">
        <v>3</v>
      </c>
      <c r="H181" s="159" t="s">
        <v>152</v>
      </c>
      <c r="I181" s="159" t="s">
        <v>154</v>
      </c>
      <c r="J181" s="159" t="s">
        <v>23</v>
      </c>
      <c r="K181" s="159" t="s">
        <v>23</v>
      </c>
      <c r="L181" s="159">
        <v>12</v>
      </c>
      <c r="M181" s="159">
        <v>1157</v>
      </c>
      <c r="N181" s="182">
        <v>4200</v>
      </c>
      <c r="O181" s="159" t="s">
        <v>209</v>
      </c>
      <c r="P181" s="159">
        <f t="shared" si="4"/>
        <v>11067</v>
      </c>
    </row>
    <row r="182" spans="1:16" x14ac:dyDescent="0.2">
      <c r="A182" s="159">
        <v>2009</v>
      </c>
      <c r="B182" s="159">
        <v>2</v>
      </c>
      <c r="C182" s="159">
        <v>6</v>
      </c>
      <c r="E182" s="160">
        <v>18</v>
      </c>
      <c r="F182" s="161">
        <v>39982</v>
      </c>
      <c r="G182" s="159">
        <v>4</v>
      </c>
      <c r="H182" s="159" t="s">
        <v>152</v>
      </c>
      <c r="I182" s="159" t="s">
        <v>154</v>
      </c>
      <c r="J182" s="159" t="s">
        <v>23</v>
      </c>
      <c r="K182" s="159" t="s">
        <v>23</v>
      </c>
      <c r="L182" s="159">
        <v>12</v>
      </c>
      <c r="M182" s="159">
        <v>1169</v>
      </c>
      <c r="N182" s="182">
        <v>4200</v>
      </c>
      <c r="O182" s="159" t="s">
        <v>209</v>
      </c>
      <c r="P182" s="159">
        <f t="shared" si="4"/>
        <v>11079</v>
      </c>
    </row>
    <row r="183" spans="1:16" x14ac:dyDescent="0.2">
      <c r="A183" s="159">
        <v>2009</v>
      </c>
      <c r="B183" s="159">
        <v>2</v>
      </c>
      <c r="C183" s="159">
        <v>6</v>
      </c>
      <c r="E183" s="160">
        <v>19</v>
      </c>
      <c r="F183" s="161">
        <v>39983</v>
      </c>
      <c r="G183" s="159">
        <v>5</v>
      </c>
      <c r="H183" s="159" t="s">
        <v>152</v>
      </c>
      <c r="I183" s="159" t="s">
        <v>154</v>
      </c>
      <c r="J183" s="159" t="s">
        <v>23</v>
      </c>
      <c r="K183" s="159" t="s">
        <v>23</v>
      </c>
      <c r="L183" s="159">
        <v>12</v>
      </c>
      <c r="M183" s="159">
        <v>1181</v>
      </c>
      <c r="N183" s="182">
        <v>4200</v>
      </c>
      <c r="O183" s="159" t="s">
        <v>209</v>
      </c>
      <c r="P183" s="159">
        <f t="shared" si="4"/>
        <v>11091</v>
      </c>
    </row>
    <row r="184" spans="1:16" x14ac:dyDescent="0.2">
      <c r="A184" s="159">
        <v>2009</v>
      </c>
      <c r="B184" s="159">
        <v>2</v>
      </c>
      <c r="C184" s="159">
        <v>6</v>
      </c>
      <c r="E184" s="160">
        <v>19</v>
      </c>
      <c r="F184" s="161">
        <v>39983</v>
      </c>
      <c r="G184" s="159">
        <v>5</v>
      </c>
      <c r="H184" s="159" t="s">
        <v>8</v>
      </c>
      <c r="I184" s="159" t="s">
        <v>142</v>
      </c>
      <c r="J184" s="159" t="s">
        <v>24</v>
      </c>
      <c r="K184" s="159" t="s">
        <v>27</v>
      </c>
      <c r="L184" s="159">
        <v>32</v>
      </c>
      <c r="M184" s="159">
        <v>1213</v>
      </c>
      <c r="N184" s="182">
        <v>4200</v>
      </c>
      <c r="O184" s="159" t="s">
        <v>209</v>
      </c>
      <c r="P184" s="159">
        <f t="shared" si="4"/>
        <v>11123</v>
      </c>
    </row>
    <row r="185" spans="1:16" x14ac:dyDescent="0.2">
      <c r="A185" s="159">
        <v>2009</v>
      </c>
      <c r="B185" s="159">
        <v>2</v>
      </c>
      <c r="C185" s="159">
        <v>6</v>
      </c>
      <c r="E185" s="160">
        <v>19</v>
      </c>
      <c r="F185" s="161">
        <v>39983</v>
      </c>
      <c r="G185" s="159">
        <v>5</v>
      </c>
      <c r="H185" s="159" t="s">
        <v>8</v>
      </c>
      <c r="I185" s="159" t="s">
        <v>143</v>
      </c>
      <c r="J185" s="159" t="s">
        <v>24</v>
      </c>
      <c r="K185" s="159" t="s">
        <v>27</v>
      </c>
      <c r="L185" s="159">
        <v>25</v>
      </c>
      <c r="M185" s="159">
        <v>1238</v>
      </c>
      <c r="N185" s="182">
        <v>4200</v>
      </c>
      <c r="O185" s="159" t="s">
        <v>209</v>
      </c>
      <c r="P185" s="159">
        <f t="shared" si="4"/>
        <v>11148</v>
      </c>
    </row>
    <row r="186" spans="1:16" x14ac:dyDescent="0.2">
      <c r="A186" s="159">
        <v>2009</v>
      </c>
      <c r="B186" s="159">
        <v>2</v>
      </c>
      <c r="C186" s="159">
        <v>6</v>
      </c>
      <c r="E186" s="160">
        <v>19</v>
      </c>
      <c r="F186" s="161">
        <v>39983</v>
      </c>
      <c r="G186" s="159">
        <v>5</v>
      </c>
      <c r="H186" s="159" t="s">
        <v>8</v>
      </c>
      <c r="I186" s="159" t="s">
        <v>141</v>
      </c>
      <c r="J186" s="159" t="s">
        <v>24</v>
      </c>
      <c r="K186" s="159" t="s">
        <v>27</v>
      </c>
      <c r="L186" s="159">
        <v>20</v>
      </c>
      <c r="M186" s="159">
        <v>1258</v>
      </c>
      <c r="N186" s="182">
        <v>4200</v>
      </c>
      <c r="O186" s="159" t="s">
        <v>209</v>
      </c>
      <c r="P186" s="159">
        <f t="shared" si="4"/>
        <v>11168</v>
      </c>
    </row>
    <row r="187" spans="1:16" x14ac:dyDescent="0.2">
      <c r="A187" s="159">
        <v>2009</v>
      </c>
      <c r="B187" s="159">
        <v>2</v>
      </c>
      <c r="C187" s="159">
        <v>6</v>
      </c>
      <c r="E187" s="160">
        <v>20</v>
      </c>
      <c r="F187" s="161">
        <v>39984</v>
      </c>
      <c r="G187" s="159">
        <v>6</v>
      </c>
      <c r="H187" s="159" t="s">
        <v>8</v>
      </c>
      <c r="I187" s="159" t="s">
        <v>129</v>
      </c>
      <c r="J187" s="159" t="s">
        <v>24</v>
      </c>
      <c r="K187" s="159" t="s">
        <v>27</v>
      </c>
      <c r="L187" s="159">
        <v>20</v>
      </c>
      <c r="M187" s="159">
        <v>1278</v>
      </c>
      <c r="N187" s="182">
        <v>4200</v>
      </c>
      <c r="O187" s="159" t="s">
        <v>209</v>
      </c>
      <c r="P187" s="159">
        <f t="shared" si="4"/>
        <v>11188</v>
      </c>
    </row>
    <row r="188" spans="1:16" x14ac:dyDescent="0.2">
      <c r="A188" s="159">
        <v>2009</v>
      </c>
      <c r="B188" s="159">
        <v>2</v>
      </c>
      <c r="C188" s="159">
        <v>6</v>
      </c>
      <c r="E188" s="160">
        <v>22</v>
      </c>
      <c r="F188" s="161">
        <v>39986</v>
      </c>
      <c r="G188" s="159">
        <v>1</v>
      </c>
      <c r="H188" s="159" t="s">
        <v>127</v>
      </c>
      <c r="I188" s="159" t="s">
        <v>96</v>
      </c>
      <c r="J188" s="159" t="s">
        <v>118</v>
      </c>
      <c r="K188" s="159" t="s">
        <v>121</v>
      </c>
      <c r="L188" s="159">
        <v>430</v>
      </c>
      <c r="M188" s="159">
        <v>1708</v>
      </c>
      <c r="N188" s="182">
        <v>4200</v>
      </c>
      <c r="O188" s="159" t="s">
        <v>209</v>
      </c>
      <c r="P188" s="159">
        <f t="shared" si="4"/>
        <v>11618</v>
      </c>
    </row>
    <row r="189" spans="1:16" x14ac:dyDescent="0.2">
      <c r="A189" s="159">
        <v>2009</v>
      </c>
      <c r="B189" s="159">
        <v>2</v>
      </c>
      <c r="C189" s="159">
        <v>6</v>
      </c>
      <c r="E189" s="160">
        <v>22</v>
      </c>
      <c r="F189" s="161">
        <v>39986</v>
      </c>
      <c r="G189" s="159">
        <v>1</v>
      </c>
      <c r="H189" s="159" t="s">
        <v>152</v>
      </c>
      <c r="I189" s="159" t="s">
        <v>154</v>
      </c>
      <c r="J189" s="159" t="s">
        <v>23</v>
      </c>
      <c r="K189" s="159" t="s">
        <v>23</v>
      </c>
      <c r="L189" s="159">
        <v>12</v>
      </c>
      <c r="M189" s="159">
        <v>1720</v>
      </c>
      <c r="N189" s="182">
        <v>4200</v>
      </c>
      <c r="O189" s="159" t="s">
        <v>209</v>
      </c>
      <c r="P189" s="159">
        <f t="shared" si="4"/>
        <v>11630</v>
      </c>
    </row>
    <row r="190" spans="1:16" x14ac:dyDescent="0.2">
      <c r="A190" s="159">
        <v>2009</v>
      </c>
      <c r="B190" s="159">
        <v>2</v>
      </c>
      <c r="C190" s="159">
        <v>6</v>
      </c>
      <c r="E190" s="160">
        <v>23</v>
      </c>
      <c r="F190" s="161">
        <v>39987</v>
      </c>
      <c r="G190" s="159">
        <v>2</v>
      </c>
      <c r="H190" s="159" t="s">
        <v>152</v>
      </c>
      <c r="I190" s="159" t="s">
        <v>154</v>
      </c>
      <c r="J190" s="159" t="s">
        <v>23</v>
      </c>
      <c r="K190" s="159" t="s">
        <v>23</v>
      </c>
      <c r="L190" s="159">
        <v>10</v>
      </c>
      <c r="M190" s="159">
        <v>1730</v>
      </c>
      <c r="N190" s="182">
        <v>4200</v>
      </c>
      <c r="O190" s="159" t="s">
        <v>209</v>
      </c>
      <c r="P190" s="159">
        <f t="shared" si="4"/>
        <v>11640</v>
      </c>
    </row>
    <row r="191" spans="1:16" x14ac:dyDescent="0.2">
      <c r="A191" s="159">
        <v>2009</v>
      </c>
      <c r="B191" s="159">
        <v>2</v>
      </c>
      <c r="C191" s="159">
        <v>6</v>
      </c>
      <c r="E191" s="160">
        <v>24</v>
      </c>
      <c r="F191" s="161">
        <v>39988</v>
      </c>
      <c r="G191" s="159">
        <v>3</v>
      </c>
      <c r="H191" s="159" t="s">
        <v>152</v>
      </c>
      <c r="I191" s="159" t="s">
        <v>154</v>
      </c>
      <c r="J191" s="159" t="s">
        <v>23</v>
      </c>
      <c r="K191" s="159" t="s">
        <v>23</v>
      </c>
      <c r="L191" s="159">
        <v>12</v>
      </c>
      <c r="M191" s="159">
        <v>1742</v>
      </c>
      <c r="N191" s="182">
        <v>4200</v>
      </c>
      <c r="O191" s="159" t="s">
        <v>209</v>
      </c>
      <c r="P191" s="159">
        <f t="shared" si="4"/>
        <v>11652</v>
      </c>
    </row>
    <row r="192" spans="1:16" x14ac:dyDescent="0.2">
      <c r="A192" s="159">
        <v>2009</v>
      </c>
      <c r="B192" s="159">
        <v>2</v>
      </c>
      <c r="C192" s="159">
        <v>6</v>
      </c>
      <c r="E192" s="160">
        <v>25</v>
      </c>
      <c r="F192" s="161">
        <v>39989</v>
      </c>
      <c r="G192" s="159">
        <v>4</v>
      </c>
      <c r="H192" s="159" t="s">
        <v>152</v>
      </c>
      <c r="I192" s="159" t="s">
        <v>154</v>
      </c>
      <c r="J192" s="159" t="s">
        <v>23</v>
      </c>
      <c r="K192" s="159" t="s">
        <v>23</v>
      </c>
      <c r="L192" s="159">
        <v>15</v>
      </c>
      <c r="M192" s="159">
        <v>1757</v>
      </c>
      <c r="N192" s="182">
        <v>4200</v>
      </c>
      <c r="O192" s="159" t="s">
        <v>209</v>
      </c>
      <c r="P192" s="159">
        <f t="shared" si="4"/>
        <v>11667</v>
      </c>
    </row>
    <row r="193" spans="1:16" x14ac:dyDescent="0.2">
      <c r="A193" s="159">
        <v>2009</v>
      </c>
      <c r="B193" s="159">
        <v>2</v>
      </c>
      <c r="C193" s="159">
        <v>6</v>
      </c>
      <c r="E193" s="160">
        <v>26</v>
      </c>
      <c r="F193" s="161">
        <v>39990</v>
      </c>
      <c r="G193" s="159">
        <v>5</v>
      </c>
      <c r="H193" s="159" t="s">
        <v>152</v>
      </c>
      <c r="I193" s="159" t="s">
        <v>154</v>
      </c>
      <c r="J193" s="159" t="s">
        <v>23</v>
      </c>
      <c r="K193" s="159" t="s">
        <v>23</v>
      </c>
      <c r="L193" s="159">
        <v>12</v>
      </c>
      <c r="M193" s="159">
        <v>1769</v>
      </c>
      <c r="N193" s="182">
        <v>4200</v>
      </c>
      <c r="O193" s="159" t="s">
        <v>209</v>
      </c>
      <c r="P193" s="159">
        <f t="shared" si="4"/>
        <v>11679</v>
      </c>
    </row>
    <row r="194" spans="1:16" x14ac:dyDescent="0.2">
      <c r="A194" s="159">
        <v>2009</v>
      </c>
      <c r="B194" s="159">
        <v>2</v>
      </c>
      <c r="C194" s="159">
        <v>6</v>
      </c>
      <c r="E194" s="160">
        <v>29</v>
      </c>
      <c r="F194" s="161">
        <v>39993</v>
      </c>
      <c r="G194" s="159">
        <v>1</v>
      </c>
      <c r="H194" s="159" t="s">
        <v>152</v>
      </c>
      <c r="I194" s="159" t="s">
        <v>154</v>
      </c>
      <c r="J194" s="159" t="s">
        <v>23</v>
      </c>
      <c r="K194" s="159" t="s">
        <v>23</v>
      </c>
      <c r="L194" s="159">
        <v>10</v>
      </c>
      <c r="M194" s="159">
        <v>1779</v>
      </c>
      <c r="N194" s="182">
        <v>4200</v>
      </c>
      <c r="O194" s="159" t="s">
        <v>209</v>
      </c>
      <c r="P194" s="159">
        <f t="shared" si="4"/>
        <v>11689</v>
      </c>
    </row>
    <row r="195" spans="1:16" s="168" customFormat="1" x14ac:dyDescent="0.2">
      <c r="A195" s="165">
        <v>2009</v>
      </c>
      <c r="B195" s="165">
        <v>2</v>
      </c>
      <c r="C195" s="165">
        <v>6</v>
      </c>
      <c r="D195" s="165"/>
      <c r="E195" s="166">
        <v>30</v>
      </c>
      <c r="F195" s="167">
        <v>39994</v>
      </c>
      <c r="G195" s="165">
        <v>2</v>
      </c>
      <c r="H195" s="165" t="s">
        <v>152</v>
      </c>
      <c r="I195" s="165" t="s">
        <v>154</v>
      </c>
      <c r="J195" s="165" t="s">
        <v>23</v>
      </c>
      <c r="K195" s="165" t="s">
        <v>23</v>
      </c>
      <c r="L195" s="165">
        <v>12</v>
      </c>
      <c r="M195" s="165">
        <v>1791</v>
      </c>
      <c r="N195" s="182">
        <v>4200</v>
      </c>
      <c r="O195" s="159" t="s">
        <v>209</v>
      </c>
      <c r="P195" s="159">
        <f t="shared" si="4"/>
        <v>11701</v>
      </c>
    </row>
    <row r="196" spans="1:16" x14ac:dyDescent="0.2">
      <c r="A196" s="159">
        <v>2009</v>
      </c>
      <c r="B196" s="159">
        <v>3</v>
      </c>
      <c r="C196" s="159">
        <v>7</v>
      </c>
      <c r="E196" s="160">
        <v>1</v>
      </c>
      <c r="F196" s="161">
        <v>39995</v>
      </c>
      <c r="G196" s="159">
        <v>3</v>
      </c>
      <c r="H196" s="159" t="s">
        <v>152</v>
      </c>
      <c r="I196" s="159" t="s">
        <v>155</v>
      </c>
      <c r="J196" s="159" t="s">
        <v>24</v>
      </c>
      <c r="K196" s="159" t="s">
        <v>27</v>
      </c>
      <c r="L196" s="159">
        <v>88</v>
      </c>
      <c r="M196" s="159">
        <v>88</v>
      </c>
      <c r="N196" s="182">
        <v>4200</v>
      </c>
      <c r="O196" s="159" t="s">
        <v>209</v>
      </c>
      <c r="P196" s="159">
        <f t="shared" ref="P196:P259" si="5">SUM(P195,L196)</f>
        <v>11789</v>
      </c>
    </row>
    <row r="197" spans="1:16" x14ac:dyDescent="0.2">
      <c r="A197" s="159">
        <v>2009</v>
      </c>
      <c r="B197" s="159">
        <v>3</v>
      </c>
      <c r="C197" s="159">
        <v>7</v>
      </c>
      <c r="E197" s="160">
        <v>1</v>
      </c>
      <c r="F197" s="161">
        <v>39995</v>
      </c>
      <c r="G197" s="159">
        <v>3</v>
      </c>
      <c r="H197" s="159" t="s">
        <v>152</v>
      </c>
      <c r="I197" s="159" t="s">
        <v>154</v>
      </c>
      <c r="J197" s="159" t="s">
        <v>23</v>
      </c>
      <c r="K197" s="159" t="s">
        <v>23</v>
      </c>
      <c r="L197" s="159">
        <v>10</v>
      </c>
      <c r="M197" s="159">
        <v>98</v>
      </c>
      <c r="N197" s="182">
        <v>4200</v>
      </c>
      <c r="O197" s="159" t="s">
        <v>209</v>
      </c>
      <c r="P197" s="159">
        <f t="shared" si="5"/>
        <v>11799</v>
      </c>
    </row>
    <row r="198" spans="1:16" x14ac:dyDescent="0.2">
      <c r="A198" s="159">
        <v>2009</v>
      </c>
      <c r="B198" s="159">
        <v>3</v>
      </c>
      <c r="C198" s="159">
        <v>7</v>
      </c>
      <c r="E198" s="160">
        <v>1</v>
      </c>
      <c r="F198" s="161">
        <v>39995</v>
      </c>
      <c r="G198" s="159">
        <v>3</v>
      </c>
      <c r="H198" s="159" t="s">
        <v>127</v>
      </c>
      <c r="I198" s="159" t="s">
        <v>96</v>
      </c>
      <c r="J198" s="159" t="s">
        <v>118</v>
      </c>
      <c r="K198" s="159" t="s">
        <v>121</v>
      </c>
      <c r="L198" s="159">
        <v>430</v>
      </c>
      <c r="M198" s="159">
        <v>528</v>
      </c>
      <c r="N198" s="182">
        <v>4200</v>
      </c>
      <c r="O198" s="159" t="s">
        <v>209</v>
      </c>
      <c r="P198" s="159">
        <f t="shared" si="5"/>
        <v>12229</v>
      </c>
    </row>
    <row r="199" spans="1:16" x14ac:dyDescent="0.2">
      <c r="A199" s="159">
        <v>2009</v>
      </c>
      <c r="B199" s="159">
        <v>3</v>
      </c>
      <c r="C199" s="159">
        <v>7</v>
      </c>
      <c r="E199" s="160">
        <v>2</v>
      </c>
      <c r="F199" s="161">
        <v>39996</v>
      </c>
      <c r="G199" s="159">
        <v>4</v>
      </c>
      <c r="H199" s="159" t="s">
        <v>152</v>
      </c>
      <c r="I199" s="159" t="s">
        <v>154</v>
      </c>
      <c r="J199" s="159" t="s">
        <v>23</v>
      </c>
      <c r="K199" s="159" t="s">
        <v>23</v>
      </c>
      <c r="L199" s="159">
        <v>12</v>
      </c>
      <c r="M199" s="159">
        <v>540</v>
      </c>
      <c r="N199" s="182">
        <v>4200</v>
      </c>
      <c r="O199" s="159" t="s">
        <v>209</v>
      </c>
      <c r="P199" s="159">
        <f t="shared" si="5"/>
        <v>12241</v>
      </c>
    </row>
    <row r="200" spans="1:16" x14ac:dyDescent="0.2">
      <c r="A200" s="159">
        <v>2009</v>
      </c>
      <c r="B200" s="159">
        <v>3</v>
      </c>
      <c r="C200" s="159">
        <v>7</v>
      </c>
      <c r="E200" s="160">
        <v>3</v>
      </c>
      <c r="F200" s="161">
        <v>39997</v>
      </c>
      <c r="G200" s="159">
        <v>5</v>
      </c>
      <c r="H200" s="159" t="s">
        <v>152</v>
      </c>
      <c r="I200" s="159" t="s">
        <v>154</v>
      </c>
      <c r="J200" s="159" t="s">
        <v>23</v>
      </c>
      <c r="K200" s="159" t="s">
        <v>23</v>
      </c>
      <c r="L200" s="159">
        <v>12</v>
      </c>
      <c r="M200" s="159">
        <v>552</v>
      </c>
      <c r="N200" s="182">
        <v>4200</v>
      </c>
      <c r="O200" s="159" t="s">
        <v>209</v>
      </c>
      <c r="P200" s="159">
        <f t="shared" si="5"/>
        <v>12253</v>
      </c>
    </row>
    <row r="201" spans="1:16" x14ac:dyDescent="0.2">
      <c r="A201" s="159">
        <v>2009</v>
      </c>
      <c r="B201" s="159">
        <v>3</v>
      </c>
      <c r="C201" s="159">
        <v>7</v>
      </c>
      <c r="E201" s="160">
        <v>4</v>
      </c>
      <c r="F201" s="161">
        <v>39998</v>
      </c>
      <c r="G201" s="159">
        <v>6</v>
      </c>
      <c r="H201" s="159" t="s">
        <v>8</v>
      </c>
      <c r="I201" s="159" t="s">
        <v>129</v>
      </c>
      <c r="J201" s="159" t="s">
        <v>24</v>
      </c>
      <c r="K201" s="159" t="s">
        <v>27</v>
      </c>
      <c r="L201" s="159">
        <v>33</v>
      </c>
      <c r="M201" s="159">
        <v>585</v>
      </c>
      <c r="N201" s="182">
        <v>4200</v>
      </c>
      <c r="O201" s="159" t="s">
        <v>209</v>
      </c>
      <c r="P201" s="159">
        <f t="shared" si="5"/>
        <v>12286</v>
      </c>
    </row>
    <row r="202" spans="1:16" x14ac:dyDescent="0.2">
      <c r="A202" s="159">
        <v>2009</v>
      </c>
      <c r="B202" s="159">
        <v>3</v>
      </c>
      <c r="C202" s="159">
        <v>7</v>
      </c>
      <c r="E202" s="160">
        <v>5</v>
      </c>
      <c r="F202" s="161">
        <v>39999</v>
      </c>
      <c r="G202" s="159">
        <v>7</v>
      </c>
      <c r="H202" s="159" t="s">
        <v>7</v>
      </c>
      <c r="I202" s="159" t="s">
        <v>58</v>
      </c>
      <c r="J202" s="159" t="s">
        <v>24</v>
      </c>
      <c r="K202" s="159" t="s">
        <v>27</v>
      </c>
      <c r="L202" s="159">
        <v>28</v>
      </c>
      <c r="M202" s="159">
        <v>613</v>
      </c>
      <c r="N202" s="182">
        <v>4200</v>
      </c>
      <c r="O202" s="159" t="s">
        <v>209</v>
      </c>
      <c r="P202" s="159">
        <f t="shared" si="5"/>
        <v>12314</v>
      </c>
    </row>
    <row r="203" spans="1:16" x14ac:dyDescent="0.2">
      <c r="A203" s="159">
        <v>2009</v>
      </c>
      <c r="B203" s="159">
        <v>3</v>
      </c>
      <c r="C203" s="159">
        <v>7</v>
      </c>
      <c r="E203" s="160">
        <v>5</v>
      </c>
      <c r="F203" s="161">
        <v>39999</v>
      </c>
      <c r="G203" s="159">
        <v>7</v>
      </c>
      <c r="H203" s="159" t="s">
        <v>7</v>
      </c>
      <c r="I203" s="159" t="s">
        <v>43</v>
      </c>
      <c r="J203" s="159" t="s">
        <v>23</v>
      </c>
      <c r="K203" s="159" t="s">
        <v>23</v>
      </c>
      <c r="L203" s="159">
        <v>16</v>
      </c>
      <c r="M203" s="159">
        <v>629</v>
      </c>
      <c r="N203" s="182">
        <v>4200</v>
      </c>
      <c r="O203" s="159" t="s">
        <v>209</v>
      </c>
      <c r="P203" s="159">
        <f t="shared" si="5"/>
        <v>12330</v>
      </c>
    </row>
    <row r="204" spans="1:16" x14ac:dyDescent="0.2">
      <c r="A204" s="159">
        <v>2009</v>
      </c>
      <c r="B204" s="159">
        <v>3</v>
      </c>
      <c r="C204" s="159">
        <v>7</v>
      </c>
      <c r="E204" s="160">
        <v>6</v>
      </c>
      <c r="F204" s="161">
        <v>40000</v>
      </c>
      <c r="G204" s="159">
        <v>1</v>
      </c>
      <c r="H204" s="159" t="s">
        <v>152</v>
      </c>
      <c r="I204" s="159" t="s">
        <v>154</v>
      </c>
      <c r="J204" s="159" t="s">
        <v>23</v>
      </c>
      <c r="K204" s="159" t="s">
        <v>23</v>
      </c>
      <c r="L204" s="159">
        <v>10</v>
      </c>
      <c r="M204" s="159">
        <v>639</v>
      </c>
      <c r="N204" s="182">
        <v>4200</v>
      </c>
      <c r="O204" s="159" t="s">
        <v>209</v>
      </c>
      <c r="P204" s="159">
        <f t="shared" si="5"/>
        <v>12340</v>
      </c>
    </row>
    <row r="205" spans="1:16" x14ac:dyDescent="0.2">
      <c r="A205" s="159">
        <v>2009</v>
      </c>
      <c r="B205" s="159">
        <v>3</v>
      </c>
      <c r="C205" s="159">
        <v>7</v>
      </c>
      <c r="E205" s="160">
        <v>7</v>
      </c>
      <c r="F205" s="161">
        <v>40001</v>
      </c>
      <c r="G205" s="159">
        <v>2</v>
      </c>
      <c r="H205" s="159" t="s">
        <v>152</v>
      </c>
      <c r="I205" s="159" t="s">
        <v>154</v>
      </c>
      <c r="J205" s="159" t="s">
        <v>23</v>
      </c>
      <c r="K205" s="159" t="s">
        <v>23</v>
      </c>
      <c r="L205" s="159">
        <v>12</v>
      </c>
      <c r="M205" s="159">
        <v>651</v>
      </c>
      <c r="N205" s="182">
        <v>4200</v>
      </c>
      <c r="O205" s="159" t="s">
        <v>209</v>
      </c>
      <c r="P205" s="159">
        <f t="shared" si="5"/>
        <v>12352</v>
      </c>
    </row>
    <row r="206" spans="1:16" x14ac:dyDescent="0.2">
      <c r="A206" s="159">
        <v>2009</v>
      </c>
      <c r="B206" s="159">
        <v>3</v>
      </c>
      <c r="C206" s="159">
        <v>7</v>
      </c>
      <c r="E206" s="160">
        <v>8</v>
      </c>
      <c r="F206" s="161">
        <v>40002</v>
      </c>
      <c r="G206" s="159">
        <v>3</v>
      </c>
      <c r="H206" s="159" t="s">
        <v>152</v>
      </c>
      <c r="I206" s="159" t="s">
        <v>154</v>
      </c>
      <c r="J206" s="159" t="s">
        <v>23</v>
      </c>
      <c r="K206" s="159" t="s">
        <v>23</v>
      </c>
      <c r="L206" s="159">
        <v>15</v>
      </c>
      <c r="M206" s="159">
        <v>666</v>
      </c>
      <c r="N206" s="182">
        <v>4200</v>
      </c>
      <c r="O206" s="159" t="s">
        <v>209</v>
      </c>
      <c r="P206" s="159">
        <f t="shared" si="5"/>
        <v>12367</v>
      </c>
    </row>
    <row r="207" spans="1:16" x14ac:dyDescent="0.2">
      <c r="A207" s="159">
        <v>2009</v>
      </c>
      <c r="B207" s="159">
        <v>3</v>
      </c>
      <c r="C207" s="159">
        <v>7</v>
      </c>
      <c r="E207" s="160">
        <v>9</v>
      </c>
      <c r="F207" s="161">
        <v>40003</v>
      </c>
      <c r="G207" s="159">
        <v>4</v>
      </c>
      <c r="H207" s="159" t="s">
        <v>152</v>
      </c>
      <c r="I207" s="159" t="s">
        <v>154</v>
      </c>
      <c r="J207" s="159" t="s">
        <v>23</v>
      </c>
      <c r="K207" s="159" t="s">
        <v>23</v>
      </c>
      <c r="L207" s="159">
        <v>12</v>
      </c>
      <c r="M207" s="159">
        <v>678</v>
      </c>
      <c r="N207" s="182">
        <v>4200</v>
      </c>
      <c r="O207" s="159" t="s">
        <v>209</v>
      </c>
      <c r="P207" s="159">
        <f t="shared" si="5"/>
        <v>12379</v>
      </c>
    </row>
    <row r="208" spans="1:16" x14ac:dyDescent="0.2">
      <c r="A208" s="159">
        <v>2009</v>
      </c>
      <c r="B208" s="159">
        <v>3</v>
      </c>
      <c r="C208" s="159">
        <v>7</v>
      </c>
      <c r="E208" s="160">
        <v>10</v>
      </c>
      <c r="F208" s="161">
        <v>40004</v>
      </c>
      <c r="G208" s="159">
        <v>5</v>
      </c>
      <c r="H208" s="159" t="s">
        <v>152</v>
      </c>
      <c r="I208" s="159" t="s">
        <v>154</v>
      </c>
      <c r="J208" s="159" t="s">
        <v>23</v>
      </c>
      <c r="K208" s="159" t="s">
        <v>23</v>
      </c>
      <c r="L208" s="159">
        <v>10</v>
      </c>
      <c r="M208" s="159">
        <v>688</v>
      </c>
      <c r="N208" s="182">
        <v>4200</v>
      </c>
      <c r="O208" s="159" t="s">
        <v>209</v>
      </c>
      <c r="P208" s="159">
        <f t="shared" si="5"/>
        <v>12389</v>
      </c>
    </row>
    <row r="209" spans="1:16" x14ac:dyDescent="0.2">
      <c r="A209" s="159">
        <v>2009</v>
      </c>
      <c r="B209" s="159">
        <v>3</v>
      </c>
      <c r="C209" s="159">
        <v>7</v>
      </c>
      <c r="E209" s="160">
        <v>13</v>
      </c>
      <c r="F209" s="161">
        <v>40007</v>
      </c>
      <c r="G209" s="159">
        <v>1</v>
      </c>
      <c r="H209" s="159" t="s">
        <v>152</v>
      </c>
      <c r="I209" s="159" t="s">
        <v>154</v>
      </c>
      <c r="J209" s="159" t="s">
        <v>23</v>
      </c>
      <c r="K209" s="159" t="s">
        <v>23</v>
      </c>
      <c r="L209" s="159">
        <v>10</v>
      </c>
      <c r="M209" s="159">
        <v>698</v>
      </c>
      <c r="N209" s="182">
        <v>4200</v>
      </c>
      <c r="O209" s="159" t="s">
        <v>209</v>
      </c>
      <c r="P209" s="159">
        <f t="shared" si="5"/>
        <v>12399</v>
      </c>
    </row>
    <row r="210" spans="1:16" x14ac:dyDescent="0.2">
      <c r="A210" s="159">
        <v>2009</v>
      </c>
      <c r="B210" s="159">
        <v>3</v>
      </c>
      <c r="C210" s="159">
        <v>7</v>
      </c>
      <c r="E210" s="160">
        <v>14</v>
      </c>
      <c r="F210" s="161">
        <v>40008</v>
      </c>
      <c r="G210" s="159">
        <v>2</v>
      </c>
      <c r="H210" s="159" t="s">
        <v>152</v>
      </c>
      <c r="I210" s="159" t="s">
        <v>154</v>
      </c>
      <c r="J210" s="159" t="s">
        <v>23</v>
      </c>
      <c r="K210" s="159" t="s">
        <v>23</v>
      </c>
      <c r="L210" s="159">
        <v>12</v>
      </c>
      <c r="M210" s="159">
        <v>710</v>
      </c>
      <c r="N210" s="182">
        <v>4200</v>
      </c>
      <c r="O210" s="159" t="s">
        <v>209</v>
      </c>
      <c r="P210" s="159">
        <f t="shared" si="5"/>
        <v>12411</v>
      </c>
    </row>
    <row r="211" spans="1:16" x14ac:dyDescent="0.2">
      <c r="A211" s="159">
        <v>2009</v>
      </c>
      <c r="B211" s="159">
        <v>3</v>
      </c>
      <c r="C211" s="159">
        <v>7</v>
      </c>
      <c r="E211" s="160">
        <v>15</v>
      </c>
      <c r="F211" s="161">
        <v>40009</v>
      </c>
      <c r="G211" s="159">
        <v>3</v>
      </c>
      <c r="H211" s="159" t="s">
        <v>152</v>
      </c>
      <c r="I211" s="159" t="s">
        <v>154</v>
      </c>
      <c r="J211" s="159" t="s">
        <v>23</v>
      </c>
      <c r="K211" s="159" t="s">
        <v>23</v>
      </c>
      <c r="L211" s="159">
        <v>15</v>
      </c>
      <c r="M211" s="159">
        <v>725</v>
      </c>
      <c r="N211" s="182">
        <v>4200</v>
      </c>
      <c r="O211" s="159" t="s">
        <v>209</v>
      </c>
      <c r="P211" s="159">
        <f t="shared" si="5"/>
        <v>12426</v>
      </c>
    </row>
    <row r="212" spans="1:16" x14ac:dyDescent="0.2">
      <c r="A212" s="159">
        <v>2009</v>
      </c>
      <c r="B212" s="159">
        <v>3</v>
      </c>
      <c r="C212" s="159">
        <v>7</v>
      </c>
      <c r="E212" s="160">
        <v>15</v>
      </c>
      <c r="F212" s="161">
        <v>40009</v>
      </c>
      <c r="G212" s="159">
        <v>3</v>
      </c>
      <c r="H212" s="159" t="s">
        <v>152</v>
      </c>
      <c r="I212" s="159" t="s">
        <v>154</v>
      </c>
      <c r="J212" s="159" t="s">
        <v>23</v>
      </c>
      <c r="K212" s="159" t="s">
        <v>23</v>
      </c>
      <c r="L212" s="159">
        <v>12</v>
      </c>
      <c r="M212" s="159">
        <v>737</v>
      </c>
      <c r="N212" s="182">
        <v>4200</v>
      </c>
      <c r="O212" s="159" t="s">
        <v>209</v>
      </c>
      <c r="P212" s="159">
        <f t="shared" si="5"/>
        <v>12438</v>
      </c>
    </row>
    <row r="213" spans="1:16" x14ac:dyDescent="0.2">
      <c r="A213" s="159">
        <v>2009</v>
      </c>
      <c r="B213" s="159">
        <v>3</v>
      </c>
      <c r="C213" s="159">
        <v>7</v>
      </c>
      <c r="E213" s="160">
        <v>16</v>
      </c>
      <c r="F213" s="161">
        <v>40010</v>
      </c>
      <c r="G213" s="159">
        <v>4</v>
      </c>
      <c r="H213" s="159" t="s">
        <v>152</v>
      </c>
      <c r="I213" s="159" t="s">
        <v>154</v>
      </c>
      <c r="J213" s="159" t="s">
        <v>23</v>
      </c>
      <c r="K213" s="159" t="s">
        <v>23</v>
      </c>
      <c r="L213" s="159">
        <v>12</v>
      </c>
      <c r="M213" s="159">
        <v>749</v>
      </c>
      <c r="N213" s="182">
        <v>4200</v>
      </c>
      <c r="O213" s="159" t="s">
        <v>209</v>
      </c>
      <c r="P213" s="159">
        <f t="shared" si="5"/>
        <v>12450</v>
      </c>
    </row>
    <row r="214" spans="1:16" x14ac:dyDescent="0.2">
      <c r="A214" s="159">
        <v>2009</v>
      </c>
      <c r="B214" s="159">
        <v>3</v>
      </c>
      <c r="C214" s="159">
        <v>7</v>
      </c>
      <c r="E214" s="160">
        <v>17</v>
      </c>
      <c r="F214" s="161">
        <v>40011</v>
      </c>
      <c r="G214" s="159">
        <v>5</v>
      </c>
      <c r="H214" s="159" t="s">
        <v>127</v>
      </c>
      <c r="I214" s="159" t="s">
        <v>96</v>
      </c>
      <c r="J214" s="159" t="s">
        <v>118</v>
      </c>
      <c r="K214" s="159" t="s">
        <v>121</v>
      </c>
      <c r="L214" s="159">
        <v>430</v>
      </c>
      <c r="M214" s="159">
        <v>1179</v>
      </c>
      <c r="N214" s="182">
        <v>4200</v>
      </c>
      <c r="O214" s="159" t="s">
        <v>209</v>
      </c>
      <c r="P214" s="159">
        <f t="shared" si="5"/>
        <v>12880</v>
      </c>
    </row>
    <row r="215" spans="1:16" x14ac:dyDescent="0.2">
      <c r="A215" s="159">
        <v>2009</v>
      </c>
      <c r="B215" s="159">
        <v>3</v>
      </c>
      <c r="C215" s="159">
        <v>7</v>
      </c>
      <c r="E215" s="160">
        <v>17</v>
      </c>
      <c r="F215" s="161">
        <v>40011</v>
      </c>
      <c r="G215" s="159">
        <v>5</v>
      </c>
      <c r="H215" s="159" t="s">
        <v>8</v>
      </c>
      <c r="I215" s="159" t="s">
        <v>130</v>
      </c>
      <c r="J215" s="159" t="s">
        <v>24</v>
      </c>
      <c r="K215" s="159" t="s">
        <v>27</v>
      </c>
      <c r="L215" s="159">
        <v>20</v>
      </c>
      <c r="M215" s="159">
        <v>1199</v>
      </c>
      <c r="N215" s="182">
        <v>4200</v>
      </c>
      <c r="O215" s="159" t="s">
        <v>209</v>
      </c>
      <c r="P215" s="159">
        <f t="shared" si="5"/>
        <v>12900</v>
      </c>
    </row>
    <row r="216" spans="1:16" x14ac:dyDescent="0.2">
      <c r="A216" s="159">
        <v>2009</v>
      </c>
      <c r="B216" s="159">
        <v>3</v>
      </c>
      <c r="C216" s="159">
        <v>7</v>
      </c>
      <c r="E216" s="160">
        <v>20</v>
      </c>
      <c r="F216" s="161">
        <v>40014</v>
      </c>
      <c r="G216" s="159">
        <v>1</v>
      </c>
      <c r="H216" s="159" t="s">
        <v>152</v>
      </c>
      <c r="I216" s="159" t="s">
        <v>154</v>
      </c>
      <c r="J216" s="159" t="s">
        <v>23</v>
      </c>
      <c r="K216" s="159" t="s">
        <v>23</v>
      </c>
      <c r="L216" s="159">
        <v>10</v>
      </c>
      <c r="M216" s="159">
        <v>1209</v>
      </c>
      <c r="N216" s="182">
        <v>4200</v>
      </c>
      <c r="O216" s="159" t="s">
        <v>209</v>
      </c>
      <c r="P216" s="159">
        <f t="shared" si="5"/>
        <v>12910</v>
      </c>
    </row>
    <row r="217" spans="1:16" x14ac:dyDescent="0.2">
      <c r="A217" s="159">
        <v>2009</v>
      </c>
      <c r="B217" s="159">
        <v>3</v>
      </c>
      <c r="C217" s="159">
        <v>7</v>
      </c>
      <c r="E217" s="160">
        <v>21</v>
      </c>
      <c r="F217" s="161">
        <v>40015</v>
      </c>
      <c r="G217" s="159">
        <v>2</v>
      </c>
      <c r="H217" s="159" t="s">
        <v>152</v>
      </c>
      <c r="I217" s="159" t="s">
        <v>154</v>
      </c>
      <c r="J217" s="159" t="s">
        <v>23</v>
      </c>
      <c r="K217" s="159" t="s">
        <v>23</v>
      </c>
      <c r="L217" s="159">
        <v>10</v>
      </c>
      <c r="M217" s="159">
        <v>1219</v>
      </c>
      <c r="N217" s="182">
        <v>4200</v>
      </c>
      <c r="O217" s="159" t="s">
        <v>209</v>
      </c>
      <c r="P217" s="159">
        <f t="shared" si="5"/>
        <v>12920</v>
      </c>
    </row>
    <row r="218" spans="1:16" x14ac:dyDescent="0.2">
      <c r="A218" s="159">
        <v>2009</v>
      </c>
      <c r="B218" s="159">
        <v>3</v>
      </c>
      <c r="C218" s="159">
        <v>7</v>
      </c>
      <c r="E218" s="160">
        <v>22</v>
      </c>
      <c r="F218" s="161">
        <v>40016</v>
      </c>
      <c r="G218" s="159">
        <v>3</v>
      </c>
      <c r="H218" s="159" t="s">
        <v>152</v>
      </c>
      <c r="I218" s="159" t="s">
        <v>154</v>
      </c>
      <c r="J218" s="159" t="s">
        <v>23</v>
      </c>
      <c r="K218" s="159" t="s">
        <v>23</v>
      </c>
      <c r="L218" s="159">
        <v>12</v>
      </c>
      <c r="M218" s="159">
        <v>1231</v>
      </c>
      <c r="N218" s="182">
        <v>4200</v>
      </c>
      <c r="O218" s="159" t="s">
        <v>209</v>
      </c>
      <c r="P218" s="159">
        <f t="shared" si="5"/>
        <v>12932</v>
      </c>
    </row>
    <row r="219" spans="1:16" x14ac:dyDescent="0.2">
      <c r="A219" s="159">
        <v>2009</v>
      </c>
      <c r="B219" s="159">
        <v>3</v>
      </c>
      <c r="C219" s="159">
        <v>7</v>
      </c>
      <c r="E219" s="160">
        <v>23</v>
      </c>
      <c r="F219" s="161">
        <v>40017</v>
      </c>
      <c r="G219" s="159">
        <v>4</v>
      </c>
      <c r="H219" s="159" t="s">
        <v>152</v>
      </c>
      <c r="I219" s="159" t="s">
        <v>154</v>
      </c>
      <c r="J219" s="159" t="s">
        <v>23</v>
      </c>
      <c r="K219" s="159" t="s">
        <v>23</v>
      </c>
      <c r="L219" s="159">
        <v>10</v>
      </c>
      <c r="M219" s="159">
        <v>1241</v>
      </c>
      <c r="N219" s="182">
        <v>4200</v>
      </c>
      <c r="O219" s="159" t="s">
        <v>209</v>
      </c>
      <c r="P219" s="159">
        <f t="shared" si="5"/>
        <v>12942</v>
      </c>
    </row>
    <row r="220" spans="1:16" x14ac:dyDescent="0.2">
      <c r="A220" s="159">
        <v>2009</v>
      </c>
      <c r="B220" s="159">
        <v>3</v>
      </c>
      <c r="C220" s="159">
        <v>7</v>
      </c>
      <c r="E220" s="160">
        <v>24</v>
      </c>
      <c r="F220" s="161">
        <v>40018</v>
      </c>
      <c r="G220" s="159">
        <v>5</v>
      </c>
      <c r="H220" s="159" t="s">
        <v>152</v>
      </c>
      <c r="I220" s="159" t="s">
        <v>154</v>
      </c>
      <c r="J220" s="159" t="s">
        <v>23</v>
      </c>
      <c r="K220" s="159" t="s">
        <v>23</v>
      </c>
      <c r="L220" s="159">
        <v>10</v>
      </c>
      <c r="M220" s="159">
        <v>1251</v>
      </c>
      <c r="N220" s="182">
        <v>4200</v>
      </c>
      <c r="O220" s="159" t="s">
        <v>209</v>
      </c>
      <c r="P220" s="159">
        <f t="shared" si="5"/>
        <v>12952</v>
      </c>
    </row>
    <row r="221" spans="1:16" x14ac:dyDescent="0.2">
      <c r="A221" s="159">
        <v>2009</v>
      </c>
      <c r="B221" s="159">
        <v>3</v>
      </c>
      <c r="C221" s="159">
        <v>7</v>
      </c>
      <c r="E221" s="160">
        <v>25</v>
      </c>
      <c r="F221" s="161">
        <v>40019</v>
      </c>
      <c r="G221" s="159">
        <v>6</v>
      </c>
      <c r="H221" s="159" t="s">
        <v>8</v>
      </c>
      <c r="I221" s="159" t="s">
        <v>129</v>
      </c>
      <c r="J221" s="159" t="s">
        <v>24</v>
      </c>
      <c r="K221" s="159" t="s">
        <v>196</v>
      </c>
      <c r="L221" s="159">
        <v>44</v>
      </c>
      <c r="M221" s="159">
        <v>1295</v>
      </c>
      <c r="N221" s="182">
        <v>4200</v>
      </c>
      <c r="O221" s="159" t="s">
        <v>209</v>
      </c>
      <c r="P221" s="159">
        <f t="shared" si="5"/>
        <v>12996</v>
      </c>
    </row>
    <row r="222" spans="1:16" x14ac:dyDescent="0.2">
      <c r="A222" s="159">
        <v>2009</v>
      </c>
      <c r="B222" s="159">
        <v>3</v>
      </c>
      <c r="C222" s="159">
        <v>7</v>
      </c>
      <c r="E222" s="160">
        <v>27</v>
      </c>
      <c r="F222" s="161">
        <v>40021</v>
      </c>
      <c r="G222" s="159">
        <v>1</v>
      </c>
      <c r="H222" s="159" t="s">
        <v>152</v>
      </c>
      <c r="I222" s="159" t="s">
        <v>154</v>
      </c>
      <c r="J222" s="159" t="s">
        <v>23</v>
      </c>
      <c r="K222" s="159" t="s">
        <v>23</v>
      </c>
      <c r="L222" s="159">
        <v>10</v>
      </c>
      <c r="M222" s="159">
        <v>1305</v>
      </c>
      <c r="N222" s="182">
        <v>4200</v>
      </c>
      <c r="O222" s="159" t="s">
        <v>209</v>
      </c>
      <c r="P222" s="159">
        <f t="shared" si="5"/>
        <v>13006</v>
      </c>
    </row>
    <row r="223" spans="1:16" x14ac:dyDescent="0.2">
      <c r="A223" s="159">
        <v>2009</v>
      </c>
      <c r="B223" s="159">
        <v>3</v>
      </c>
      <c r="C223" s="159">
        <v>7</v>
      </c>
      <c r="E223" s="160">
        <v>28</v>
      </c>
      <c r="F223" s="161">
        <v>40022</v>
      </c>
      <c r="G223" s="159">
        <v>2</v>
      </c>
      <c r="H223" s="159" t="s">
        <v>152</v>
      </c>
      <c r="I223" s="159" t="s">
        <v>154</v>
      </c>
      <c r="J223" s="159" t="s">
        <v>23</v>
      </c>
      <c r="K223" s="159" t="s">
        <v>23</v>
      </c>
      <c r="L223" s="159">
        <v>13</v>
      </c>
      <c r="M223" s="159">
        <v>1318</v>
      </c>
      <c r="N223" s="182">
        <v>4200</v>
      </c>
      <c r="O223" s="159" t="s">
        <v>209</v>
      </c>
      <c r="P223" s="159">
        <f t="shared" si="5"/>
        <v>13019</v>
      </c>
    </row>
    <row r="224" spans="1:16" x14ac:dyDescent="0.2">
      <c r="A224" s="159">
        <v>2009</v>
      </c>
      <c r="B224" s="159">
        <v>3</v>
      </c>
      <c r="C224" s="159">
        <v>7</v>
      </c>
      <c r="E224" s="160">
        <v>29</v>
      </c>
      <c r="F224" s="161">
        <v>40023</v>
      </c>
      <c r="G224" s="159">
        <v>3</v>
      </c>
      <c r="H224" s="159" t="s">
        <v>152</v>
      </c>
      <c r="I224" s="159" t="s">
        <v>154</v>
      </c>
      <c r="J224" s="159" t="s">
        <v>23</v>
      </c>
      <c r="K224" s="159" t="s">
        <v>23</v>
      </c>
      <c r="L224" s="159">
        <v>12</v>
      </c>
      <c r="M224" s="159">
        <v>1330</v>
      </c>
      <c r="N224" s="182">
        <v>4200</v>
      </c>
      <c r="O224" s="159" t="s">
        <v>209</v>
      </c>
      <c r="P224" s="159">
        <f t="shared" si="5"/>
        <v>13031</v>
      </c>
    </row>
    <row r="225" spans="1:16" x14ac:dyDescent="0.2">
      <c r="A225" s="159">
        <v>2009</v>
      </c>
      <c r="B225" s="159">
        <v>3</v>
      </c>
      <c r="C225" s="159">
        <v>7</v>
      </c>
      <c r="E225" s="160">
        <v>30</v>
      </c>
      <c r="F225" s="161">
        <v>40024</v>
      </c>
      <c r="G225" s="159">
        <v>4</v>
      </c>
      <c r="H225" s="159" t="s">
        <v>152</v>
      </c>
      <c r="I225" s="159" t="s">
        <v>154</v>
      </c>
      <c r="J225" s="159" t="s">
        <v>23</v>
      </c>
      <c r="K225" s="159" t="s">
        <v>23</v>
      </c>
      <c r="L225" s="159">
        <v>11</v>
      </c>
      <c r="M225" s="159">
        <v>1341</v>
      </c>
      <c r="N225" s="182">
        <v>4200</v>
      </c>
      <c r="O225" s="159" t="s">
        <v>209</v>
      </c>
      <c r="P225" s="159">
        <f t="shared" si="5"/>
        <v>13042</v>
      </c>
    </row>
    <row r="226" spans="1:16" x14ac:dyDescent="0.2">
      <c r="A226" s="159">
        <v>2009</v>
      </c>
      <c r="B226" s="159">
        <v>3</v>
      </c>
      <c r="C226" s="159">
        <v>7</v>
      </c>
      <c r="E226" s="160">
        <v>31</v>
      </c>
      <c r="F226" s="161">
        <v>40025</v>
      </c>
      <c r="G226" s="159">
        <v>5</v>
      </c>
      <c r="H226" s="159" t="s">
        <v>152</v>
      </c>
      <c r="I226" s="159" t="s">
        <v>154</v>
      </c>
      <c r="J226" s="159" t="s">
        <v>23</v>
      </c>
      <c r="K226" s="159" t="s">
        <v>23</v>
      </c>
      <c r="L226" s="159">
        <v>10</v>
      </c>
      <c r="M226" s="159">
        <v>1351</v>
      </c>
      <c r="N226" s="182">
        <v>4200</v>
      </c>
      <c r="O226" s="159" t="s">
        <v>209</v>
      </c>
      <c r="P226" s="159">
        <f t="shared" si="5"/>
        <v>13052</v>
      </c>
    </row>
    <row r="227" spans="1:16" s="168" customFormat="1" x14ac:dyDescent="0.2">
      <c r="A227" s="165">
        <v>2009</v>
      </c>
      <c r="B227" s="165">
        <v>3</v>
      </c>
      <c r="C227" s="165">
        <v>7</v>
      </c>
      <c r="D227" s="165"/>
      <c r="E227" s="166">
        <v>31</v>
      </c>
      <c r="F227" s="167">
        <v>40025</v>
      </c>
      <c r="G227" s="165">
        <v>5</v>
      </c>
      <c r="H227" s="165" t="s">
        <v>127</v>
      </c>
      <c r="I227" s="165" t="s">
        <v>96</v>
      </c>
      <c r="J227" s="165" t="s">
        <v>118</v>
      </c>
      <c r="K227" s="165" t="s">
        <v>121</v>
      </c>
      <c r="L227" s="165">
        <v>430</v>
      </c>
      <c r="M227" s="165">
        <v>1781</v>
      </c>
      <c r="N227" s="182">
        <v>4200</v>
      </c>
      <c r="O227" s="159" t="s">
        <v>209</v>
      </c>
      <c r="P227" s="159">
        <f t="shared" si="5"/>
        <v>13482</v>
      </c>
    </row>
    <row r="228" spans="1:16" x14ac:dyDescent="0.2">
      <c r="A228" s="159">
        <v>2009</v>
      </c>
      <c r="B228" s="159">
        <v>3</v>
      </c>
      <c r="C228" s="159">
        <v>8</v>
      </c>
      <c r="E228" s="160">
        <v>1</v>
      </c>
      <c r="F228" s="161">
        <v>40026</v>
      </c>
      <c r="G228" s="159">
        <v>6</v>
      </c>
      <c r="H228" s="159" t="s">
        <v>8</v>
      </c>
      <c r="I228" s="159" t="s">
        <v>129</v>
      </c>
      <c r="J228" s="159" t="s">
        <v>24</v>
      </c>
      <c r="K228" s="159" t="s">
        <v>27</v>
      </c>
      <c r="L228" s="159">
        <v>24</v>
      </c>
      <c r="M228" s="159">
        <v>24</v>
      </c>
      <c r="N228" s="182">
        <v>4200</v>
      </c>
      <c r="O228" s="159" t="s">
        <v>209</v>
      </c>
      <c r="P228" s="159">
        <f t="shared" si="5"/>
        <v>13506</v>
      </c>
    </row>
    <row r="229" spans="1:16" x14ac:dyDescent="0.2">
      <c r="A229" s="159">
        <v>2009</v>
      </c>
      <c r="B229" s="159">
        <v>3</v>
      </c>
      <c r="C229" s="159">
        <v>8</v>
      </c>
      <c r="E229" s="160">
        <v>2</v>
      </c>
      <c r="F229" s="161">
        <v>40027</v>
      </c>
      <c r="G229" s="159">
        <v>7</v>
      </c>
      <c r="H229" s="159" t="s">
        <v>7</v>
      </c>
      <c r="I229" s="159" t="s">
        <v>58</v>
      </c>
      <c r="J229" s="159" t="s">
        <v>24</v>
      </c>
      <c r="K229" s="159" t="s">
        <v>27</v>
      </c>
      <c r="L229" s="159">
        <v>24</v>
      </c>
      <c r="M229" s="159">
        <v>48</v>
      </c>
      <c r="N229" s="182">
        <v>4200</v>
      </c>
      <c r="O229" s="159" t="s">
        <v>209</v>
      </c>
      <c r="P229" s="159">
        <f t="shared" si="5"/>
        <v>13530</v>
      </c>
    </row>
    <row r="230" spans="1:16" x14ac:dyDescent="0.2">
      <c r="A230" s="159">
        <v>2009</v>
      </c>
      <c r="B230" s="159">
        <v>3</v>
      </c>
      <c r="C230" s="159">
        <v>8</v>
      </c>
      <c r="E230" s="160">
        <v>3</v>
      </c>
      <c r="F230" s="161">
        <v>40028</v>
      </c>
      <c r="G230" s="159">
        <v>1</v>
      </c>
      <c r="H230" s="159" t="s">
        <v>152</v>
      </c>
      <c r="I230" s="159" t="s">
        <v>155</v>
      </c>
      <c r="J230" s="159" t="s">
        <v>24</v>
      </c>
      <c r="K230" s="159" t="s">
        <v>27</v>
      </c>
      <c r="L230" s="159">
        <v>88</v>
      </c>
      <c r="M230" s="159">
        <v>136</v>
      </c>
      <c r="N230" s="182">
        <v>4200</v>
      </c>
      <c r="O230" s="159" t="s">
        <v>209</v>
      </c>
      <c r="P230" s="159">
        <f t="shared" si="5"/>
        <v>13618</v>
      </c>
    </row>
    <row r="231" spans="1:16" x14ac:dyDescent="0.2">
      <c r="A231" s="159">
        <v>2009</v>
      </c>
      <c r="B231" s="159">
        <v>3</v>
      </c>
      <c r="C231" s="159">
        <v>8</v>
      </c>
      <c r="E231" s="160">
        <v>3</v>
      </c>
      <c r="F231" s="161">
        <v>40028</v>
      </c>
      <c r="G231" s="159">
        <v>1</v>
      </c>
      <c r="H231" s="159" t="s">
        <v>152</v>
      </c>
      <c r="I231" s="159" t="s">
        <v>154</v>
      </c>
      <c r="J231" s="159" t="s">
        <v>23</v>
      </c>
      <c r="K231" s="159" t="s">
        <v>23</v>
      </c>
      <c r="L231" s="159">
        <v>13</v>
      </c>
      <c r="M231" s="159">
        <v>149</v>
      </c>
      <c r="N231" s="182">
        <v>4200</v>
      </c>
      <c r="O231" s="159" t="s">
        <v>209</v>
      </c>
      <c r="P231" s="159">
        <f t="shared" si="5"/>
        <v>13631</v>
      </c>
    </row>
    <row r="232" spans="1:16" x14ac:dyDescent="0.2">
      <c r="A232" s="159">
        <v>2009</v>
      </c>
      <c r="B232" s="159">
        <v>3</v>
      </c>
      <c r="C232" s="159">
        <v>8</v>
      </c>
      <c r="E232" s="160">
        <v>4</v>
      </c>
      <c r="F232" s="161">
        <v>40029</v>
      </c>
      <c r="G232" s="159">
        <v>2</v>
      </c>
      <c r="H232" s="159" t="s">
        <v>152</v>
      </c>
      <c r="I232" s="159" t="s">
        <v>154</v>
      </c>
      <c r="J232" s="159" t="s">
        <v>23</v>
      </c>
      <c r="K232" s="159" t="s">
        <v>23</v>
      </c>
      <c r="L232" s="159">
        <v>12</v>
      </c>
      <c r="M232" s="159">
        <v>161</v>
      </c>
      <c r="N232" s="182">
        <v>4200</v>
      </c>
      <c r="O232" s="159" t="s">
        <v>209</v>
      </c>
      <c r="P232" s="159">
        <f t="shared" si="5"/>
        <v>13643</v>
      </c>
    </row>
    <row r="233" spans="1:16" x14ac:dyDescent="0.2">
      <c r="A233" s="159">
        <v>2009</v>
      </c>
      <c r="B233" s="159">
        <v>3</v>
      </c>
      <c r="C233" s="159">
        <v>8</v>
      </c>
      <c r="E233" s="160">
        <v>5</v>
      </c>
      <c r="F233" s="161">
        <v>40030</v>
      </c>
      <c r="G233" s="159">
        <v>3</v>
      </c>
      <c r="H233" s="159" t="s">
        <v>152</v>
      </c>
      <c r="I233" s="159" t="s">
        <v>154</v>
      </c>
      <c r="J233" s="159" t="s">
        <v>23</v>
      </c>
      <c r="K233" s="159" t="s">
        <v>23</v>
      </c>
      <c r="L233" s="159">
        <v>11</v>
      </c>
      <c r="M233" s="159">
        <v>172</v>
      </c>
      <c r="N233" s="182">
        <v>4200</v>
      </c>
      <c r="O233" s="159" t="s">
        <v>209</v>
      </c>
      <c r="P233" s="159">
        <f t="shared" si="5"/>
        <v>13654</v>
      </c>
    </row>
    <row r="234" spans="1:16" x14ac:dyDescent="0.2">
      <c r="A234" s="159">
        <v>2009</v>
      </c>
      <c r="B234" s="159">
        <v>3</v>
      </c>
      <c r="C234" s="159">
        <v>8</v>
      </c>
      <c r="E234" s="160">
        <v>6</v>
      </c>
      <c r="F234" s="161">
        <v>40031</v>
      </c>
      <c r="G234" s="159">
        <v>4</v>
      </c>
      <c r="H234" s="159" t="s">
        <v>152</v>
      </c>
      <c r="I234" s="159" t="s">
        <v>154</v>
      </c>
      <c r="J234" s="159" t="s">
        <v>23</v>
      </c>
      <c r="K234" s="159" t="s">
        <v>23</v>
      </c>
      <c r="L234" s="159">
        <v>12</v>
      </c>
      <c r="M234" s="159">
        <v>184</v>
      </c>
      <c r="N234" s="182">
        <v>4200</v>
      </c>
      <c r="O234" s="159" t="s">
        <v>209</v>
      </c>
      <c r="P234" s="159">
        <f t="shared" si="5"/>
        <v>13666</v>
      </c>
    </row>
    <row r="235" spans="1:16" x14ac:dyDescent="0.2">
      <c r="A235" s="159">
        <v>2009</v>
      </c>
      <c r="B235" s="159">
        <v>3</v>
      </c>
      <c r="C235" s="159">
        <v>8</v>
      </c>
      <c r="E235" s="160">
        <v>7</v>
      </c>
      <c r="F235" s="161">
        <v>40032</v>
      </c>
      <c r="G235" s="159">
        <v>5</v>
      </c>
      <c r="H235" s="159" t="s">
        <v>152</v>
      </c>
      <c r="I235" s="159" t="s">
        <v>154</v>
      </c>
      <c r="J235" s="159" t="s">
        <v>23</v>
      </c>
      <c r="K235" s="159" t="s">
        <v>23</v>
      </c>
      <c r="L235" s="159">
        <v>11</v>
      </c>
      <c r="M235" s="159">
        <v>195</v>
      </c>
      <c r="N235" s="182">
        <v>4200</v>
      </c>
      <c r="O235" s="159" t="s">
        <v>209</v>
      </c>
      <c r="P235" s="159">
        <f t="shared" si="5"/>
        <v>13677</v>
      </c>
    </row>
    <row r="236" spans="1:16" x14ac:dyDescent="0.2">
      <c r="A236" s="159">
        <v>2009</v>
      </c>
      <c r="B236" s="159">
        <v>3</v>
      </c>
      <c r="C236" s="159">
        <v>8</v>
      </c>
      <c r="E236" s="160">
        <v>10</v>
      </c>
      <c r="F236" s="161">
        <v>40035</v>
      </c>
      <c r="G236" s="159">
        <v>1</v>
      </c>
      <c r="H236" s="159" t="s">
        <v>152</v>
      </c>
      <c r="I236" s="159" t="s">
        <v>154</v>
      </c>
      <c r="J236" s="159" t="s">
        <v>23</v>
      </c>
      <c r="K236" s="159" t="s">
        <v>23</v>
      </c>
      <c r="L236" s="159">
        <v>13</v>
      </c>
      <c r="M236" s="159">
        <v>208</v>
      </c>
      <c r="N236" s="182">
        <v>4200</v>
      </c>
      <c r="O236" s="159" t="s">
        <v>209</v>
      </c>
      <c r="P236" s="159">
        <f t="shared" si="5"/>
        <v>13690</v>
      </c>
    </row>
    <row r="237" spans="1:16" x14ac:dyDescent="0.2">
      <c r="A237" s="159">
        <v>2009</v>
      </c>
      <c r="B237" s="159">
        <v>3</v>
      </c>
      <c r="C237" s="159">
        <v>8</v>
      </c>
      <c r="E237" s="160">
        <v>11</v>
      </c>
      <c r="F237" s="161">
        <v>40036</v>
      </c>
      <c r="G237" s="159">
        <v>2</v>
      </c>
      <c r="H237" s="159" t="s">
        <v>152</v>
      </c>
      <c r="I237" s="159" t="s">
        <v>154</v>
      </c>
      <c r="J237" s="159" t="s">
        <v>23</v>
      </c>
      <c r="K237" s="159" t="s">
        <v>23</v>
      </c>
      <c r="L237" s="159">
        <v>12</v>
      </c>
      <c r="M237" s="159">
        <v>220</v>
      </c>
      <c r="N237" s="182">
        <v>4200</v>
      </c>
      <c r="O237" s="159" t="s">
        <v>209</v>
      </c>
      <c r="P237" s="159">
        <f t="shared" si="5"/>
        <v>13702</v>
      </c>
    </row>
    <row r="238" spans="1:16" x14ac:dyDescent="0.2">
      <c r="A238" s="159">
        <v>2009</v>
      </c>
      <c r="B238" s="159">
        <v>3</v>
      </c>
      <c r="C238" s="159">
        <v>8</v>
      </c>
      <c r="E238" s="160">
        <v>12</v>
      </c>
      <c r="F238" s="161">
        <v>40037</v>
      </c>
      <c r="G238" s="159">
        <v>3</v>
      </c>
      <c r="H238" s="159" t="s">
        <v>152</v>
      </c>
      <c r="I238" s="159" t="s">
        <v>154</v>
      </c>
      <c r="J238" s="159" t="s">
        <v>23</v>
      </c>
      <c r="K238" s="159" t="s">
        <v>23</v>
      </c>
      <c r="L238" s="159">
        <v>11</v>
      </c>
      <c r="M238" s="159">
        <v>231</v>
      </c>
      <c r="N238" s="182">
        <v>4200</v>
      </c>
      <c r="O238" s="159" t="s">
        <v>209</v>
      </c>
      <c r="P238" s="159">
        <f t="shared" si="5"/>
        <v>13713</v>
      </c>
    </row>
    <row r="239" spans="1:16" x14ac:dyDescent="0.2">
      <c r="A239" s="159">
        <v>2009</v>
      </c>
      <c r="B239" s="159">
        <v>3</v>
      </c>
      <c r="C239" s="159">
        <v>8</v>
      </c>
      <c r="E239" s="160">
        <v>13</v>
      </c>
      <c r="F239" s="161">
        <v>40038</v>
      </c>
      <c r="G239" s="159">
        <v>4</v>
      </c>
      <c r="H239" s="159" t="s">
        <v>152</v>
      </c>
      <c r="I239" s="159" t="s">
        <v>154</v>
      </c>
      <c r="J239" s="159" t="s">
        <v>23</v>
      </c>
      <c r="K239" s="159" t="s">
        <v>23</v>
      </c>
      <c r="L239" s="159">
        <v>12</v>
      </c>
      <c r="M239" s="159">
        <v>243</v>
      </c>
      <c r="N239" s="182">
        <v>4200</v>
      </c>
      <c r="O239" s="159" t="s">
        <v>209</v>
      </c>
      <c r="P239" s="159">
        <f t="shared" si="5"/>
        <v>13725</v>
      </c>
    </row>
    <row r="240" spans="1:16" x14ac:dyDescent="0.2">
      <c r="A240" s="159">
        <v>2009</v>
      </c>
      <c r="B240" s="159">
        <v>3</v>
      </c>
      <c r="C240" s="159">
        <v>8</v>
      </c>
      <c r="E240" s="160">
        <v>14</v>
      </c>
      <c r="F240" s="161">
        <v>40039</v>
      </c>
      <c r="G240" s="159">
        <v>5</v>
      </c>
      <c r="H240" s="159" t="s">
        <v>152</v>
      </c>
      <c r="I240" s="159" t="s">
        <v>154</v>
      </c>
      <c r="J240" s="159" t="s">
        <v>23</v>
      </c>
      <c r="K240" s="159" t="s">
        <v>23</v>
      </c>
      <c r="L240" s="159">
        <v>11</v>
      </c>
      <c r="M240" s="159">
        <v>254</v>
      </c>
      <c r="N240" s="182">
        <v>4200</v>
      </c>
      <c r="O240" s="159" t="s">
        <v>209</v>
      </c>
      <c r="P240" s="159">
        <f t="shared" si="5"/>
        <v>13736</v>
      </c>
    </row>
    <row r="241" spans="1:16" x14ac:dyDescent="0.2">
      <c r="A241" s="159">
        <v>2009</v>
      </c>
      <c r="B241" s="159">
        <v>3</v>
      </c>
      <c r="C241" s="159">
        <v>8</v>
      </c>
      <c r="E241" s="160">
        <v>15</v>
      </c>
      <c r="F241" s="161">
        <v>40040</v>
      </c>
      <c r="G241" s="159">
        <v>7</v>
      </c>
      <c r="H241" s="159" t="s">
        <v>8</v>
      </c>
      <c r="I241" s="159" t="s">
        <v>129</v>
      </c>
      <c r="J241" s="159" t="s">
        <v>24</v>
      </c>
      <c r="K241" s="159" t="s">
        <v>27</v>
      </c>
      <c r="L241" s="159">
        <v>22</v>
      </c>
      <c r="M241" s="159">
        <v>276</v>
      </c>
      <c r="N241" s="182">
        <v>4200</v>
      </c>
      <c r="O241" s="159" t="s">
        <v>209</v>
      </c>
      <c r="P241" s="159">
        <f t="shared" si="5"/>
        <v>13758</v>
      </c>
    </row>
    <row r="242" spans="1:16" x14ac:dyDescent="0.2">
      <c r="A242" s="159">
        <v>2009</v>
      </c>
      <c r="B242" s="159">
        <v>3</v>
      </c>
      <c r="C242" s="159">
        <v>8</v>
      </c>
      <c r="E242" s="160">
        <v>16</v>
      </c>
      <c r="F242" s="161">
        <v>40041</v>
      </c>
      <c r="G242" s="159">
        <v>1</v>
      </c>
      <c r="H242" s="159" t="s">
        <v>8</v>
      </c>
      <c r="I242" s="159" t="s">
        <v>143</v>
      </c>
      <c r="J242" s="159" t="s">
        <v>24</v>
      </c>
      <c r="K242" s="159" t="s">
        <v>27</v>
      </c>
      <c r="L242" s="159">
        <v>38</v>
      </c>
      <c r="M242" s="159">
        <v>314</v>
      </c>
      <c r="N242" s="182">
        <v>4200</v>
      </c>
      <c r="O242" s="159" t="s">
        <v>209</v>
      </c>
      <c r="P242" s="159">
        <f t="shared" si="5"/>
        <v>13796</v>
      </c>
    </row>
    <row r="243" spans="1:16" x14ac:dyDescent="0.2">
      <c r="A243" s="159">
        <v>2009</v>
      </c>
      <c r="B243" s="159">
        <v>3</v>
      </c>
      <c r="C243" s="159">
        <v>8</v>
      </c>
      <c r="E243" s="160">
        <v>16</v>
      </c>
      <c r="F243" s="161">
        <v>40041</v>
      </c>
      <c r="G243" s="159">
        <v>1</v>
      </c>
      <c r="H243" s="159" t="s">
        <v>8</v>
      </c>
      <c r="I243" s="159" t="s">
        <v>141</v>
      </c>
      <c r="J243" s="159" t="s">
        <v>24</v>
      </c>
      <c r="K243" s="159" t="s">
        <v>27</v>
      </c>
      <c r="L243" s="159">
        <v>30</v>
      </c>
      <c r="M243" s="159">
        <v>344</v>
      </c>
      <c r="N243" s="182">
        <v>4200</v>
      </c>
      <c r="O243" s="159" t="s">
        <v>209</v>
      </c>
      <c r="P243" s="159">
        <f t="shared" si="5"/>
        <v>13826</v>
      </c>
    </row>
    <row r="244" spans="1:16" x14ac:dyDescent="0.2">
      <c r="A244" s="159">
        <v>2009</v>
      </c>
      <c r="B244" s="159">
        <v>3</v>
      </c>
      <c r="C244" s="159">
        <v>8</v>
      </c>
      <c r="E244" s="160">
        <v>16</v>
      </c>
      <c r="F244" s="161">
        <v>40041</v>
      </c>
      <c r="G244" s="159">
        <v>1</v>
      </c>
      <c r="H244" s="159" t="s">
        <v>8</v>
      </c>
      <c r="I244" s="159" t="s">
        <v>129</v>
      </c>
      <c r="J244" s="159" t="s">
        <v>24</v>
      </c>
      <c r="K244" s="159" t="s">
        <v>27</v>
      </c>
      <c r="L244" s="159">
        <v>22</v>
      </c>
      <c r="M244" s="159">
        <v>366</v>
      </c>
      <c r="N244" s="182">
        <v>4200</v>
      </c>
      <c r="O244" s="159" t="s">
        <v>209</v>
      </c>
      <c r="P244" s="159">
        <f t="shared" si="5"/>
        <v>13848</v>
      </c>
    </row>
    <row r="245" spans="1:16" x14ac:dyDescent="0.2">
      <c r="A245" s="159">
        <v>2009</v>
      </c>
      <c r="B245" s="159">
        <v>3</v>
      </c>
      <c r="C245" s="159">
        <v>8</v>
      </c>
      <c r="E245" s="160">
        <v>16</v>
      </c>
      <c r="F245" s="161">
        <v>40041</v>
      </c>
      <c r="G245" s="159">
        <v>1</v>
      </c>
      <c r="H245" s="159" t="s">
        <v>127</v>
      </c>
      <c r="I245" s="159" t="s">
        <v>96</v>
      </c>
      <c r="J245" s="159" t="s">
        <v>118</v>
      </c>
      <c r="K245" s="159" t="s">
        <v>121</v>
      </c>
      <c r="L245" s="159">
        <v>430</v>
      </c>
      <c r="M245" s="159">
        <v>796</v>
      </c>
      <c r="N245" s="182">
        <v>4200</v>
      </c>
      <c r="O245" s="159" t="s">
        <v>209</v>
      </c>
      <c r="P245" s="159">
        <f t="shared" si="5"/>
        <v>14278</v>
      </c>
    </row>
    <row r="246" spans="1:16" x14ac:dyDescent="0.2">
      <c r="A246" s="159">
        <v>2009</v>
      </c>
      <c r="B246" s="159">
        <v>3</v>
      </c>
      <c r="C246" s="159">
        <v>8</v>
      </c>
      <c r="E246" s="160">
        <v>16</v>
      </c>
      <c r="F246" s="161">
        <v>40041</v>
      </c>
      <c r="G246" s="159">
        <v>1</v>
      </c>
      <c r="H246" s="159" t="s">
        <v>8</v>
      </c>
      <c r="I246" s="159" t="s">
        <v>130</v>
      </c>
      <c r="J246" s="159" t="s">
        <v>24</v>
      </c>
      <c r="K246" s="159" t="s">
        <v>27</v>
      </c>
      <c r="L246" s="159">
        <v>20</v>
      </c>
      <c r="M246" s="159">
        <v>816</v>
      </c>
      <c r="N246" s="182">
        <v>4200</v>
      </c>
      <c r="O246" s="159" t="s">
        <v>209</v>
      </c>
      <c r="P246" s="159">
        <f t="shared" si="5"/>
        <v>14298</v>
      </c>
    </row>
    <row r="247" spans="1:16" x14ac:dyDescent="0.2">
      <c r="A247" s="159">
        <v>2009</v>
      </c>
      <c r="B247" s="159">
        <v>3</v>
      </c>
      <c r="C247" s="159">
        <v>8</v>
      </c>
      <c r="E247" s="160">
        <v>16</v>
      </c>
      <c r="F247" s="161">
        <v>40041</v>
      </c>
      <c r="G247" s="159">
        <v>1</v>
      </c>
      <c r="H247" s="159" t="s">
        <v>152</v>
      </c>
      <c r="I247" s="159" t="s">
        <v>154</v>
      </c>
      <c r="J247" s="159" t="s">
        <v>23</v>
      </c>
      <c r="K247" s="159" t="s">
        <v>23</v>
      </c>
      <c r="L247" s="159">
        <v>10</v>
      </c>
      <c r="M247" s="159">
        <v>826</v>
      </c>
      <c r="N247" s="182">
        <v>4200</v>
      </c>
      <c r="O247" s="159" t="s">
        <v>209</v>
      </c>
      <c r="P247" s="159">
        <f t="shared" si="5"/>
        <v>14308</v>
      </c>
    </row>
    <row r="248" spans="1:16" x14ac:dyDescent="0.2">
      <c r="A248" s="159">
        <v>2009</v>
      </c>
      <c r="B248" s="159">
        <v>3</v>
      </c>
      <c r="C248" s="159">
        <v>8</v>
      </c>
      <c r="E248" s="160">
        <v>17</v>
      </c>
      <c r="F248" s="161">
        <v>40042</v>
      </c>
      <c r="G248" s="159">
        <v>2</v>
      </c>
      <c r="H248" s="159" t="s">
        <v>152</v>
      </c>
      <c r="I248" s="159" t="s">
        <v>154</v>
      </c>
      <c r="J248" s="159" t="s">
        <v>23</v>
      </c>
      <c r="K248" s="159" t="s">
        <v>23</v>
      </c>
      <c r="L248" s="159">
        <v>9</v>
      </c>
      <c r="M248" s="159">
        <v>835</v>
      </c>
      <c r="N248" s="182">
        <v>4200</v>
      </c>
      <c r="O248" s="159" t="s">
        <v>209</v>
      </c>
      <c r="P248" s="159">
        <f t="shared" si="5"/>
        <v>14317</v>
      </c>
    </row>
    <row r="249" spans="1:16" x14ac:dyDescent="0.2">
      <c r="A249" s="159">
        <v>2009</v>
      </c>
      <c r="B249" s="159">
        <v>3</v>
      </c>
      <c r="C249" s="159">
        <v>8</v>
      </c>
      <c r="E249" s="160">
        <v>18</v>
      </c>
      <c r="F249" s="161">
        <v>40043</v>
      </c>
      <c r="G249" s="159">
        <v>3</v>
      </c>
      <c r="H249" s="159" t="s">
        <v>152</v>
      </c>
      <c r="I249" s="159" t="s">
        <v>154</v>
      </c>
      <c r="J249" s="159" t="s">
        <v>23</v>
      </c>
      <c r="K249" s="159" t="s">
        <v>23</v>
      </c>
      <c r="L249" s="159">
        <v>11</v>
      </c>
      <c r="M249" s="159">
        <v>846</v>
      </c>
      <c r="N249" s="182">
        <v>4200</v>
      </c>
      <c r="O249" s="159" t="s">
        <v>209</v>
      </c>
      <c r="P249" s="159">
        <f t="shared" si="5"/>
        <v>14328</v>
      </c>
    </row>
    <row r="250" spans="1:16" x14ac:dyDescent="0.2">
      <c r="A250" s="159">
        <v>2009</v>
      </c>
      <c r="B250" s="159">
        <v>3</v>
      </c>
      <c r="C250" s="159">
        <v>8</v>
      </c>
      <c r="E250" s="160">
        <v>19</v>
      </c>
      <c r="F250" s="161">
        <v>40044</v>
      </c>
      <c r="G250" s="159">
        <v>4</v>
      </c>
      <c r="H250" s="159" t="s">
        <v>152</v>
      </c>
      <c r="I250" s="159" t="s">
        <v>154</v>
      </c>
      <c r="J250" s="159" t="s">
        <v>23</v>
      </c>
      <c r="K250" s="159" t="s">
        <v>23</v>
      </c>
      <c r="L250" s="159">
        <v>12</v>
      </c>
      <c r="M250" s="159">
        <v>858</v>
      </c>
      <c r="N250" s="182">
        <v>4200</v>
      </c>
      <c r="O250" s="159" t="s">
        <v>209</v>
      </c>
      <c r="P250" s="159">
        <f t="shared" si="5"/>
        <v>14340</v>
      </c>
    </row>
    <row r="251" spans="1:16" x14ac:dyDescent="0.2">
      <c r="A251" s="159">
        <v>2009</v>
      </c>
      <c r="B251" s="159">
        <v>3</v>
      </c>
      <c r="C251" s="159">
        <v>8</v>
      </c>
      <c r="E251" s="160">
        <v>20</v>
      </c>
      <c r="F251" s="161">
        <v>40045</v>
      </c>
      <c r="G251" s="159">
        <v>5</v>
      </c>
      <c r="H251" s="159" t="s">
        <v>152</v>
      </c>
      <c r="I251" s="159" t="s">
        <v>154</v>
      </c>
      <c r="J251" s="159" t="s">
        <v>23</v>
      </c>
      <c r="K251" s="159" t="s">
        <v>23</v>
      </c>
      <c r="L251" s="159">
        <v>11</v>
      </c>
      <c r="M251" s="159">
        <v>869</v>
      </c>
      <c r="N251" s="182">
        <v>4200</v>
      </c>
      <c r="O251" s="159" t="s">
        <v>209</v>
      </c>
      <c r="P251" s="159">
        <f t="shared" si="5"/>
        <v>14351</v>
      </c>
    </row>
    <row r="252" spans="1:16" x14ac:dyDescent="0.2">
      <c r="A252" s="159">
        <v>2009</v>
      </c>
      <c r="B252" s="159">
        <v>3</v>
      </c>
      <c r="C252" s="159">
        <v>8</v>
      </c>
      <c r="E252" s="160">
        <v>23</v>
      </c>
      <c r="F252" s="161">
        <v>40048</v>
      </c>
      <c r="G252" s="159">
        <v>1</v>
      </c>
      <c r="H252" s="159" t="s">
        <v>152</v>
      </c>
      <c r="I252" s="159" t="s">
        <v>154</v>
      </c>
      <c r="J252" s="159" t="s">
        <v>23</v>
      </c>
      <c r="K252" s="159" t="s">
        <v>23</v>
      </c>
      <c r="L252" s="159">
        <v>11</v>
      </c>
      <c r="M252" s="159">
        <v>880</v>
      </c>
      <c r="N252" s="182">
        <v>4200</v>
      </c>
      <c r="O252" s="159" t="s">
        <v>209</v>
      </c>
      <c r="P252" s="159">
        <f t="shared" si="5"/>
        <v>14362</v>
      </c>
    </row>
    <row r="253" spans="1:16" x14ac:dyDescent="0.2">
      <c r="A253" s="159">
        <v>2009</v>
      </c>
      <c r="B253" s="159">
        <v>3</v>
      </c>
      <c r="C253" s="159">
        <v>8</v>
      </c>
      <c r="E253" s="160">
        <v>24</v>
      </c>
      <c r="F253" s="161">
        <v>40049</v>
      </c>
      <c r="G253" s="159">
        <v>2</v>
      </c>
      <c r="H253" s="159" t="s">
        <v>152</v>
      </c>
      <c r="I253" s="159" t="s">
        <v>154</v>
      </c>
      <c r="J253" s="159" t="s">
        <v>23</v>
      </c>
      <c r="K253" s="159" t="s">
        <v>23</v>
      </c>
      <c r="L253" s="159">
        <v>15</v>
      </c>
      <c r="M253" s="159">
        <v>895</v>
      </c>
      <c r="N253" s="182">
        <v>4200</v>
      </c>
      <c r="O253" s="159" t="s">
        <v>209</v>
      </c>
      <c r="P253" s="159">
        <f t="shared" si="5"/>
        <v>14377</v>
      </c>
    </row>
    <row r="254" spans="1:16" x14ac:dyDescent="0.2">
      <c r="A254" s="159">
        <v>2009</v>
      </c>
      <c r="B254" s="159">
        <v>3</v>
      </c>
      <c r="C254" s="159">
        <v>8</v>
      </c>
      <c r="E254" s="160">
        <v>25</v>
      </c>
      <c r="F254" s="161">
        <v>40050</v>
      </c>
      <c r="G254" s="159">
        <v>3</v>
      </c>
      <c r="H254" s="159" t="s">
        <v>152</v>
      </c>
      <c r="I254" s="159" t="s">
        <v>154</v>
      </c>
      <c r="J254" s="159" t="s">
        <v>23</v>
      </c>
      <c r="K254" s="159" t="s">
        <v>23</v>
      </c>
      <c r="L254" s="159">
        <v>15</v>
      </c>
      <c r="M254" s="159">
        <v>910</v>
      </c>
      <c r="N254" s="182">
        <v>4200</v>
      </c>
      <c r="O254" s="159" t="s">
        <v>209</v>
      </c>
      <c r="P254" s="159">
        <f t="shared" si="5"/>
        <v>14392</v>
      </c>
    </row>
    <row r="255" spans="1:16" x14ac:dyDescent="0.2">
      <c r="A255" s="159">
        <v>2009</v>
      </c>
      <c r="B255" s="159">
        <v>3</v>
      </c>
      <c r="C255" s="159">
        <v>8</v>
      </c>
      <c r="E255" s="160">
        <v>26</v>
      </c>
      <c r="F255" s="161">
        <v>40051</v>
      </c>
      <c r="G255" s="159">
        <v>4</v>
      </c>
      <c r="H255" s="159" t="s">
        <v>152</v>
      </c>
      <c r="I255" s="159" t="s">
        <v>154</v>
      </c>
      <c r="J255" s="159" t="s">
        <v>23</v>
      </c>
      <c r="K255" s="159" t="s">
        <v>23</v>
      </c>
      <c r="L255" s="159">
        <v>12</v>
      </c>
      <c r="M255" s="159">
        <v>922</v>
      </c>
      <c r="N255" s="182">
        <v>4200</v>
      </c>
      <c r="O255" s="159" t="s">
        <v>209</v>
      </c>
      <c r="P255" s="159">
        <f t="shared" si="5"/>
        <v>14404</v>
      </c>
    </row>
    <row r="256" spans="1:16" x14ac:dyDescent="0.2">
      <c r="A256" s="159">
        <v>2009</v>
      </c>
      <c r="B256" s="159">
        <v>3</v>
      </c>
      <c r="C256" s="159">
        <v>8</v>
      </c>
      <c r="E256" s="160">
        <v>27</v>
      </c>
      <c r="F256" s="161">
        <v>40052</v>
      </c>
      <c r="G256" s="159">
        <v>5</v>
      </c>
      <c r="H256" s="159" t="s">
        <v>152</v>
      </c>
      <c r="I256" s="159" t="s">
        <v>154</v>
      </c>
      <c r="J256" s="159" t="s">
        <v>23</v>
      </c>
      <c r="K256" s="159" t="s">
        <v>23</v>
      </c>
      <c r="L256" s="159">
        <v>11</v>
      </c>
      <c r="M256" s="159">
        <v>933</v>
      </c>
      <c r="N256" s="182">
        <v>4200</v>
      </c>
      <c r="O256" s="159" t="s">
        <v>209</v>
      </c>
      <c r="P256" s="159">
        <f t="shared" si="5"/>
        <v>14415</v>
      </c>
    </row>
    <row r="257" spans="1:16" x14ac:dyDescent="0.2">
      <c r="A257" s="159">
        <v>2009</v>
      </c>
      <c r="B257" s="159">
        <v>3</v>
      </c>
      <c r="C257" s="159">
        <v>8</v>
      </c>
      <c r="E257" s="160">
        <v>28</v>
      </c>
      <c r="F257" s="161">
        <v>40053</v>
      </c>
      <c r="G257" s="159">
        <v>6</v>
      </c>
      <c r="H257" s="159" t="s">
        <v>166</v>
      </c>
      <c r="I257" s="159" t="s">
        <v>167</v>
      </c>
      <c r="J257" s="159" t="s">
        <v>24</v>
      </c>
      <c r="K257" s="159" t="s">
        <v>27</v>
      </c>
      <c r="L257" s="159">
        <v>65</v>
      </c>
      <c r="M257" s="159">
        <v>998</v>
      </c>
      <c r="N257" s="182">
        <v>4200</v>
      </c>
      <c r="O257" s="159" t="s">
        <v>209</v>
      </c>
      <c r="P257" s="159">
        <f t="shared" si="5"/>
        <v>14480</v>
      </c>
    </row>
    <row r="258" spans="1:16" x14ac:dyDescent="0.2">
      <c r="A258" s="159">
        <v>2009</v>
      </c>
      <c r="B258" s="159">
        <v>3</v>
      </c>
      <c r="C258" s="159">
        <v>8</v>
      </c>
      <c r="E258" s="160">
        <v>28</v>
      </c>
      <c r="F258" s="161">
        <v>40053</v>
      </c>
      <c r="G258" s="159">
        <v>6</v>
      </c>
      <c r="H258" s="159" t="s">
        <v>8</v>
      </c>
      <c r="I258" s="159" t="s">
        <v>129</v>
      </c>
      <c r="J258" s="159" t="s">
        <v>24</v>
      </c>
      <c r="K258" s="159" t="s">
        <v>27</v>
      </c>
      <c r="L258" s="159">
        <v>33</v>
      </c>
      <c r="M258" s="159">
        <v>1031</v>
      </c>
      <c r="N258" s="182">
        <v>4200</v>
      </c>
      <c r="O258" s="159" t="s">
        <v>209</v>
      </c>
      <c r="P258" s="159">
        <f t="shared" si="5"/>
        <v>14513</v>
      </c>
    </row>
    <row r="259" spans="1:16" x14ac:dyDescent="0.2">
      <c r="A259" s="159">
        <v>2009</v>
      </c>
      <c r="B259" s="159">
        <v>3</v>
      </c>
      <c r="C259" s="159">
        <v>8</v>
      </c>
      <c r="E259" s="160">
        <v>29</v>
      </c>
      <c r="F259" s="161">
        <v>40054</v>
      </c>
      <c r="G259" s="159">
        <v>7</v>
      </c>
      <c r="H259" s="159" t="s">
        <v>7</v>
      </c>
      <c r="I259" s="159" t="s">
        <v>58</v>
      </c>
      <c r="J259" s="159" t="s">
        <v>24</v>
      </c>
      <c r="K259" s="159" t="s">
        <v>27</v>
      </c>
      <c r="L259" s="159">
        <v>30</v>
      </c>
      <c r="M259" s="159">
        <v>1061</v>
      </c>
      <c r="N259" s="182">
        <v>4200</v>
      </c>
      <c r="O259" s="159" t="s">
        <v>209</v>
      </c>
      <c r="P259" s="159">
        <f t="shared" si="5"/>
        <v>14543</v>
      </c>
    </row>
    <row r="260" spans="1:16" x14ac:dyDescent="0.2">
      <c r="A260" s="159">
        <v>2009</v>
      </c>
      <c r="B260" s="159">
        <v>3</v>
      </c>
      <c r="C260" s="159">
        <v>8</v>
      </c>
      <c r="E260" s="160">
        <v>30</v>
      </c>
      <c r="F260" s="161">
        <v>40055</v>
      </c>
      <c r="G260" s="159">
        <v>1</v>
      </c>
      <c r="H260" s="159" t="s">
        <v>152</v>
      </c>
      <c r="I260" s="159" t="s">
        <v>154</v>
      </c>
      <c r="J260" s="159" t="s">
        <v>23</v>
      </c>
      <c r="K260" s="159" t="s">
        <v>23</v>
      </c>
      <c r="L260" s="159">
        <v>12</v>
      </c>
      <c r="M260" s="159">
        <v>1073</v>
      </c>
      <c r="N260" s="182">
        <v>4200</v>
      </c>
      <c r="O260" s="159" t="s">
        <v>209</v>
      </c>
      <c r="P260" s="159">
        <f t="shared" ref="P260:P323" si="6">SUM(P259,L260)</f>
        <v>14555</v>
      </c>
    </row>
    <row r="261" spans="1:16" s="168" customFormat="1" x14ac:dyDescent="0.2">
      <c r="A261" s="165">
        <v>2009</v>
      </c>
      <c r="B261" s="165">
        <v>3</v>
      </c>
      <c r="C261" s="165">
        <v>8</v>
      </c>
      <c r="D261" s="165"/>
      <c r="E261" s="166">
        <v>30</v>
      </c>
      <c r="F261" s="167">
        <v>40055</v>
      </c>
      <c r="G261" s="165">
        <v>1</v>
      </c>
      <c r="H261" s="165" t="s">
        <v>152</v>
      </c>
      <c r="I261" s="165" t="s">
        <v>155</v>
      </c>
      <c r="J261" s="165" t="s">
        <v>24</v>
      </c>
      <c r="K261" s="165" t="s">
        <v>27</v>
      </c>
      <c r="L261" s="165">
        <v>88</v>
      </c>
      <c r="M261" s="165">
        <v>1161</v>
      </c>
      <c r="N261" s="182">
        <v>4200</v>
      </c>
      <c r="O261" s="159" t="s">
        <v>209</v>
      </c>
      <c r="P261" s="159">
        <f t="shared" si="6"/>
        <v>14643</v>
      </c>
    </row>
    <row r="262" spans="1:16" x14ac:dyDescent="0.2">
      <c r="A262" s="159">
        <v>2009</v>
      </c>
      <c r="B262" s="159">
        <v>3</v>
      </c>
      <c r="C262" s="159">
        <v>9</v>
      </c>
      <c r="E262" s="160">
        <v>1</v>
      </c>
      <c r="F262" s="161">
        <v>40057</v>
      </c>
      <c r="G262" s="159">
        <v>2</v>
      </c>
      <c r="H262" s="159" t="s">
        <v>152</v>
      </c>
      <c r="I262" s="159" t="s">
        <v>154</v>
      </c>
      <c r="J262" s="159" t="s">
        <v>23</v>
      </c>
      <c r="K262" s="159" t="s">
        <v>23</v>
      </c>
      <c r="L262" s="159">
        <v>12</v>
      </c>
      <c r="M262" s="159">
        <v>12</v>
      </c>
      <c r="N262" s="182">
        <v>4200</v>
      </c>
      <c r="O262" s="159" t="s">
        <v>209</v>
      </c>
      <c r="P262" s="159">
        <f t="shared" si="6"/>
        <v>14655</v>
      </c>
    </row>
    <row r="263" spans="1:16" x14ac:dyDescent="0.2">
      <c r="A263" s="159">
        <v>2009</v>
      </c>
      <c r="B263" s="159">
        <v>3</v>
      </c>
      <c r="C263" s="159">
        <v>9</v>
      </c>
      <c r="E263" s="160">
        <v>1</v>
      </c>
      <c r="F263" s="161">
        <v>40057</v>
      </c>
      <c r="G263" s="159">
        <v>2</v>
      </c>
      <c r="H263" s="159" t="s">
        <v>127</v>
      </c>
      <c r="I263" s="159" t="s">
        <v>96</v>
      </c>
      <c r="J263" s="159" t="s">
        <v>118</v>
      </c>
      <c r="K263" s="159" t="s">
        <v>121</v>
      </c>
      <c r="L263" s="159">
        <v>430</v>
      </c>
      <c r="M263" s="159">
        <v>442</v>
      </c>
      <c r="N263" s="182">
        <v>4200</v>
      </c>
      <c r="O263" s="159" t="s">
        <v>209</v>
      </c>
      <c r="P263" s="159">
        <f t="shared" si="6"/>
        <v>15085</v>
      </c>
    </row>
    <row r="264" spans="1:16" x14ac:dyDescent="0.2">
      <c r="A264" s="159">
        <v>2009</v>
      </c>
      <c r="B264" s="159">
        <v>3</v>
      </c>
      <c r="C264" s="159">
        <v>9</v>
      </c>
      <c r="E264" s="160">
        <v>2</v>
      </c>
      <c r="F264" s="161">
        <v>40058</v>
      </c>
      <c r="G264" s="159">
        <v>3</v>
      </c>
      <c r="H264" s="159" t="s">
        <v>152</v>
      </c>
      <c r="I264" s="159" t="s">
        <v>154</v>
      </c>
      <c r="J264" s="159" t="s">
        <v>23</v>
      </c>
      <c r="K264" s="159" t="s">
        <v>23</v>
      </c>
      <c r="L264" s="159">
        <v>12</v>
      </c>
      <c r="M264" s="159">
        <v>454</v>
      </c>
      <c r="N264" s="182">
        <v>4200</v>
      </c>
      <c r="O264" s="159" t="s">
        <v>209</v>
      </c>
      <c r="P264" s="159">
        <f t="shared" si="6"/>
        <v>15097</v>
      </c>
    </row>
    <row r="265" spans="1:16" x14ac:dyDescent="0.2">
      <c r="A265" s="159">
        <v>2009</v>
      </c>
      <c r="B265" s="159">
        <v>3</v>
      </c>
      <c r="C265" s="159">
        <v>9</v>
      </c>
      <c r="E265" s="160">
        <v>3</v>
      </c>
      <c r="F265" s="161">
        <v>40059</v>
      </c>
      <c r="G265" s="159">
        <v>4</v>
      </c>
      <c r="H265" s="159" t="s">
        <v>152</v>
      </c>
      <c r="I265" s="159" t="s">
        <v>154</v>
      </c>
      <c r="J265" s="159" t="s">
        <v>23</v>
      </c>
      <c r="K265" s="159" t="s">
        <v>23</v>
      </c>
      <c r="L265" s="159">
        <v>15</v>
      </c>
      <c r="M265" s="159">
        <v>469</v>
      </c>
      <c r="N265" s="182">
        <v>4200</v>
      </c>
      <c r="O265" s="159" t="s">
        <v>209</v>
      </c>
      <c r="P265" s="159">
        <f t="shared" si="6"/>
        <v>15112</v>
      </c>
    </row>
    <row r="266" spans="1:16" x14ac:dyDescent="0.2">
      <c r="A266" s="159">
        <v>2009</v>
      </c>
      <c r="B266" s="159">
        <v>3</v>
      </c>
      <c r="C266" s="159">
        <v>9</v>
      </c>
      <c r="E266" s="160">
        <v>4</v>
      </c>
      <c r="F266" s="161">
        <v>40060</v>
      </c>
      <c r="G266" s="159">
        <v>5</v>
      </c>
      <c r="H266" s="159" t="s">
        <v>152</v>
      </c>
      <c r="I266" s="159" t="s">
        <v>154</v>
      </c>
      <c r="J266" s="159" t="s">
        <v>23</v>
      </c>
      <c r="K266" s="159" t="s">
        <v>23</v>
      </c>
      <c r="L266" s="159">
        <v>11</v>
      </c>
      <c r="M266" s="159">
        <v>480</v>
      </c>
      <c r="N266" s="182">
        <v>4200</v>
      </c>
      <c r="O266" s="159" t="s">
        <v>209</v>
      </c>
      <c r="P266" s="159">
        <f t="shared" si="6"/>
        <v>15123</v>
      </c>
    </row>
    <row r="267" spans="1:16" x14ac:dyDescent="0.2">
      <c r="A267" s="159">
        <v>2009</v>
      </c>
      <c r="B267" s="159">
        <v>3</v>
      </c>
      <c r="C267" s="159">
        <v>9</v>
      </c>
      <c r="E267" s="160">
        <v>5</v>
      </c>
      <c r="F267" s="161">
        <v>40061</v>
      </c>
      <c r="G267" s="159">
        <v>6</v>
      </c>
      <c r="H267" s="159" t="s">
        <v>8</v>
      </c>
      <c r="I267" s="159" t="s">
        <v>129</v>
      </c>
      <c r="J267" s="159" t="s">
        <v>24</v>
      </c>
      <c r="K267" s="159" t="s">
        <v>27</v>
      </c>
      <c r="L267" s="159">
        <v>32</v>
      </c>
      <c r="M267" s="159">
        <v>512</v>
      </c>
      <c r="N267" s="182">
        <v>4200</v>
      </c>
      <c r="O267" s="159" t="s">
        <v>209</v>
      </c>
      <c r="P267" s="159">
        <f t="shared" si="6"/>
        <v>15155</v>
      </c>
    </row>
    <row r="268" spans="1:16" x14ac:dyDescent="0.2">
      <c r="A268" s="159">
        <v>2009</v>
      </c>
      <c r="B268" s="159">
        <v>3</v>
      </c>
      <c r="C268" s="159">
        <v>9</v>
      </c>
      <c r="E268" s="160">
        <v>7</v>
      </c>
      <c r="F268" s="161">
        <v>40063</v>
      </c>
      <c r="G268" s="159">
        <v>1</v>
      </c>
      <c r="H268" s="159" t="s">
        <v>152</v>
      </c>
      <c r="I268" s="159" t="s">
        <v>154</v>
      </c>
      <c r="J268" s="159" t="s">
        <v>23</v>
      </c>
      <c r="K268" s="159" t="s">
        <v>23</v>
      </c>
      <c r="L268" s="159">
        <v>12</v>
      </c>
      <c r="M268" s="159">
        <v>524</v>
      </c>
      <c r="N268" s="182">
        <v>4200</v>
      </c>
      <c r="O268" s="159" t="s">
        <v>209</v>
      </c>
      <c r="P268" s="159">
        <f t="shared" si="6"/>
        <v>15167</v>
      </c>
    </row>
    <row r="269" spans="1:16" x14ac:dyDescent="0.2">
      <c r="A269" s="159">
        <v>2009</v>
      </c>
      <c r="B269" s="159">
        <v>3</v>
      </c>
      <c r="C269" s="159">
        <v>9</v>
      </c>
      <c r="E269" s="160">
        <v>8</v>
      </c>
      <c r="F269" s="161">
        <v>40064</v>
      </c>
      <c r="G269" s="159">
        <v>2</v>
      </c>
      <c r="H269" s="159" t="s">
        <v>152</v>
      </c>
      <c r="I269" s="159" t="s">
        <v>154</v>
      </c>
      <c r="J269" s="159" t="s">
        <v>23</v>
      </c>
      <c r="K269" s="159" t="s">
        <v>23</v>
      </c>
      <c r="L269" s="159">
        <v>12</v>
      </c>
      <c r="M269" s="159">
        <v>536</v>
      </c>
      <c r="N269" s="182">
        <v>4200</v>
      </c>
      <c r="O269" s="159" t="s">
        <v>209</v>
      </c>
      <c r="P269" s="159">
        <f t="shared" si="6"/>
        <v>15179</v>
      </c>
    </row>
    <row r="270" spans="1:16" x14ac:dyDescent="0.2">
      <c r="A270" s="159">
        <v>2009</v>
      </c>
      <c r="B270" s="159">
        <v>3</v>
      </c>
      <c r="C270" s="159">
        <v>9</v>
      </c>
      <c r="E270" s="160">
        <v>9</v>
      </c>
      <c r="F270" s="161">
        <v>40065</v>
      </c>
      <c r="G270" s="159">
        <v>3</v>
      </c>
      <c r="H270" s="159" t="s">
        <v>152</v>
      </c>
      <c r="I270" s="159" t="s">
        <v>154</v>
      </c>
      <c r="J270" s="159" t="s">
        <v>23</v>
      </c>
      <c r="K270" s="159" t="s">
        <v>23</v>
      </c>
      <c r="L270" s="159">
        <v>15</v>
      </c>
      <c r="M270" s="159">
        <v>551</v>
      </c>
      <c r="N270" s="182">
        <v>4200</v>
      </c>
      <c r="O270" s="159" t="s">
        <v>209</v>
      </c>
      <c r="P270" s="159">
        <f t="shared" si="6"/>
        <v>15194</v>
      </c>
    </row>
    <row r="271" spans="1:16" x14ac:dyDescent="0.2">
      <c r="A271" s="159">
        <v>2009</v>
      </c>
      <c r="B271" s="159">
        <v>3</v>
      </c>
      <c r="C271" s="159">
        <v>9</v>
      </c>
      <c r="E271" s="160">
        <v>10</v>
      </c>
      <c r="F271" s="161">
        <v>40066</v>
      </c>
      <c r="G271" s="159">
        <v>4</v>
      </c>
      <c r="H271" s="159" t="s">
        <v>152</v>
      </c>
      <c r="I271" s="159" t="s">
        <v>154</v>
      </c>
      <c r="J271" s="159" t="s">
        <v>23</v>
      </c>
      <c r="K271" s="159" t="s">
        <v>23</v>
      </c>
      <c r="L271" s="159">
        <v>12</v>
      </c>
      <c r="M271" s="159">
        <v>563</v>
      </c>
      <c r="N271" s="182">
        <v>4200</v>
      </c>
      <c r="O271" s="159" t="s">
        <v>209</v>
      </c>
      <c r="P271" s="159">
        <f t="shared" si="6"/>
        <v>15206</v>
      </c>
    </row>
    <row r="272" spans="1:16" x14ac:dyDescent="0.2">
      <c r="A272" s="159">
        <v>2009</v>
      </c>
      <c r="B272" s="159">
        <v>3</v>
      </c>
      <c r="C272" s="159">
        <v>9</v>
      </c>
      <c r="E272" s="160">
        <v>11</v>
      </c>
      <c r="F272" s="161">
        <v>40067</v>
      </c>
      <c r="G272" s="159">
        <v>5</v>
      </c>
      <c r="H272" s="159" t="s">
        <v>152</v>
      </c>
      <c r="I272" s="159" t="s">
        <v>154</v>
      </c>
      <c r="J272" s="159" t="s">
        <v>23</v>
      </c>
      <c r="K272" s="159" t="s">
        <v>23</v>
      </c>
      <c r="L272" s="159">
        <v>15</v>
      </c>
      <c r="M272" s="159">
        <v>578</v>
      </c>
      <c r="N272" s="182">
        <v>4200</v>
      </c>
      <c r="O272" s="159" t="s">
        <v>209</v>
      </c>
      <c r="P272" s="159">
        <f t="shared" si="6"/>
        <v>15221</v>
      </c>
    </row>
    <row r="273" spans="1:16" x14ac:dyDescent="0.2">
      <c r="A273" s="159">
        <v>2009</v>
      </c>
      <c r="B273" s="159">
        <v>3</v>
      </c>
      <c r="C273" s="159">
        <v>9</v>
      </c>
      <c r="E273" s="160">
        <v>14</v>
      </c>
      <c r="F273" s="161">
        <v>40070</v>
      </c>
      <c r="G273" s="159">
        <v>1</v>
      </c>
      <c r="H273" s="159" t="s">
        <v>152</v>
      </c>
      <c r="I273" s="159" t="s">
        <v>154</v>
      </c>
      <c r="J273" s="159" t="s">
        <v>23</v>
      </c>
      <c r="K273" s="159" t="s">
        <v>23</v>
      </c>
      <c r="L273" s="159">
        <v>12</v>
      </c>
      <c r="M273" s="159">
        <v>590</v>
      </c>
      <c r="N273" s="182">
        <v>4200</v>
      </c>
      <c r="O273" s="159" t="s">
        <v>209</v>
      </c>
      <c r="P273" s="159">
        <f t="shared" si="6"/>
        <v>15233</v>
      </c>
    </row>
    <row r="274" spans="1:16" x14ac:dyDescent="0.2">
      <c r="A274" s="159">
        <v>2009</v>
      </c>
      <c r="B274" s="159">
        <v>3</v>
      </c>
      <c r="C274" s="159">
        <v>9</v>
      </c>
      <c r="E274" s="160">
        <v>15</v>
      </c>
      <c r="F274" s="161">
        <v>40071</v>
      </c>
      <c r="G274" s="159">
        <v>2</v>
      </c>
      <c r="H274" s="159" t="s">
        <v>152</v>
      </c>
      <c r="I274" s="159" t="s">
        <v>154</v>
      </c>
      <c r="J274" s="159" t="s">
        <v>23</v>
      </c>
      <c r="K274" s="159" t="s">
        <v>23</v>
      </c>
      <c r="L274" s="159">
        <v>12</v>
      </c>
      <c r="M274" s="159">
        <v>602</v>
      </c>
      <c r="N274" s="182">
        <v>4200</v>
      </c>
      <c r="O274" s="159" t="s">
        <v>209</v>
      </c>
      <c r="P274" s="159">
        <f t="shared" si="6"/>
        <v>15245</v>
      </c>
    </row>
    <row r="275" spans="1:16" x14ac:dyDescent="0.2">
      <c r="A275" s="159">
        <v>2009</v>
      </c>
      <c r="B275" s="159">
        <v>3</v>
      </c>
      <c r="C275" s="159">
        <v>9</v>
      </c>
      <c r="E275" s="160">
        <v>15</v>
      </c>
      <c r="F275" s="161">
        <v>40071</v>
      </c>
      <c r="G275" s="159">
        <v>2</v>
      </c>
      <c r="H275" s="159" t="s">
        <v>127</v>
      </c>
      <c r="I275" s="159" t="s">
        <v>96</v>
      </c>
      <c r="J275" s="159" t="s">
        <v>118</v>
      </c>
      <c r="K275" s="159" t="s">
        <v>121</v>
      </c>
      <c r="L275" s="159">
        <v>430</v>
      </c>
      <c r="M275" s="159">
        <v>1032</v>
      </c>
      <c r="N275" s="182">
        <v>4200</v>
      </c>
      <c r="O275" s="159" t="s">
        <v>209</v>
      </c>
      <c r="P275" s="159">
        <f t="shared" si="6"/>
        <v>15675</v>
      </c>
    </row>
    <row r="276" spans="1:16" x14ac:dyDescent="0.2">
      <c r="A276" s="159">
        <v>2009</v>
      </c>
      <c r="B276" s="159">
        <v>3</v>
      </c>
      <c r="C276" s="159">
        <v>9</v>
      </c>
      <c r="E276" s="160">
        <v>15</v>
      </c>
      <c r="F276" s="161">
        <v>40071</v>
      </c>
      <c r="G276" s="159">
        <v>2</v>
      </c>
      <c r="H276" s="159" t="s">
        <v>8</v>
      </c>
      <c r="I276" s="159" t="s">
        <v>130</v>
      </c>
      <c r="J276" s="159" t="s">
        <v>24</v>
      </c>
      <c r="K276" s="159" t="s">
        <v>27</v>
      </c>
      <c r="L276" s="159">
        <v>20</v>
      </c>
      <c r="M276" s="159">
        <v>1052</v>
      </c>
      <c r="N276" s="182">
        <v>4200</v>
      </c>
      <c r="O276" s="159" t="s">
        <v>209</v>
      </c>
      <c r="P276" s="159">
        <f t="shared" si="6"/>
        <v>15695</v>
      </c>
    </row>
    <row r="277" spans="1:16" x14ac:dyDescent="0.2">
      <c r="A277" s="159">
        <v>2009</v>
      </c>
      <c r="B277" s="159">
        <v>3</v>
      </c>
      <c r="C277" s="159">
        <v>9</v>
      </c>
      <c r="E277" s="160">
        <v>16</v>
      </c>
      <c r="F277" s="161">
        <v>40072</v>
      </c>
      <c r="G277" s="159">
        <v>3</v>
      </c>
      <c r="H277" s="159" t="s">
        <v>152</v>
      </c>
      <c r="I277" s="159" t="s">
        <v>154</v>
      </c>
      <c r="J277" s="159" t="s">
        <v>23</v>
      </c>
      <c r="K277" s="159" t="s">
        <v>23</v>
      </c>
      <c r="L277" s="159">
        <v>15</v>
      </c>
      <c r="M277" s="159">
        <v>1067</v>
      </c>
      <c r="N277" s="182">
        <v>4200</v>
      </c>
      <c r="O277" s="159" t="s">
        <v>209</v>
      </c>
      <c r="P277" s="159">
        <f t="shared" si="6"/>
        <v>15710</v>
      </c>
    </row>
    <row r="278" spans="1:16" x14ac:dyDescent="0.2">
      <c r="A278" s="159">
        <v>2009</v>
      </c>
      <c r="B278" s="159">
        <v>3</v>
      </c>
      <c r="C278" s="159">
        <v>9</v>
      </c>
      <c r="E278" s="160">
        <v>17</v>
      </c>
      <c r="F278" s="161">
        <v>40073</v>
      </c>
      <c r="G278" s="159">
        <v>4</v>
      </c>
      <c r="H278" s="159" t="s">
        <v>152</v>
      </c>
      <c r="I278" s="159" t="s">
        <v>154</v>
      </c>
      <c r="J278" s="159" t="s">
        <v>23</v>
      </c>
      <c r="K278" s="159" t="s">
        <v>23</v>
      </c>
      <c r="L278" s="159">
        <v>12</v>
      </c>
      <c r="M278" s="159">
        <v>1079</v>
      </c>
      <c r="N278" s="182">
        <v>4200</v>
      </c>
      <c r="O278" s="159" t="s">
        <v>209</v>
      </c>
      <c r="P278" s="159">
        <f t="shared" si="6"/>
        <v>15722</v>
      </c>
    </row>
    <row r="279" spans="1:16" x14ac:dyDescent="0.2">
      <c r="A279" s="159">
        <v>2009</v>
      </c>
      <c r="B279" s="159">
        <v>3</v>
      </c>
      <c r="C279" s="159">
        <v>9</v>
      </c>
      <c r="E279" s="160">
        <v>18</v>
      </c>
      <c r="F279" s="161">
        <v>40074</v>
      </c>
      <c r="G279" s="159">
        <v>5</v>
      </c>
      <c r="H279" s="159" t="s">
        <v>152</v>
      </c>
      <c r="I279" s="159" t="s">
        <v>154</v>
      </c>
      <c r="J279" s="159" t="s">
        <v>23</v>
      </c>
      <c r="K279" s="159" t="s">
        <v>23</v>
      </c>
      <c r="L279" s="159">
        <v>15</v>
      </c>
      <c r="M279" s="159">
        <v>1094</v>
      </c>
      <c r="N279" s="182">
        <v>4200</v>
      </c>
      <c r="O279" s="159" t="s">
        <v>209</v>
      </c>
      <c r="P279" s="159">
        <f t="shared" si="6"/>
        <v>15737</v>
      </c>
    </row>
    <row r="280" spans="1:16" x14ac:dyDescent="0.2">
      <c r="A280" s="159">
        <v>2009</v>
      </c>
      <c r="B280" s="159">
        <v>3</v>
      </c>
      <c r="C280" s="159">
        <v>9</v>
      </c>
      <c r="E280" s="160">
        <v>18</v>
      </c>
      <c r="F280" s="161">
        <v>40074</v>
      </c>
      <c r="G280" s="159">
        <v>5</v>
      </c>
      <c r="H280" s="159" t="s">
        <v>8</v>
      </c>
      <c r="I280" s="159" t="s">
        <v>129</v>
      </c>
      <c r="J280" s="159" t="s">
        <v>24</v>
      </c>
      <c r="K280" s="159" t="s">
        <v>27</v>
      </c>
      <c r="L280" s="159">
        <v>24</v>
      </c>
      <c r="M280" s="159">
        <v>1118</v>
      </c>
      <c r="N280" s="182">
        <v>4200</v>
      </c>
      <c r="O280" s="159" t="s">
        <v>209</v>
      </c>
      <c r="P280" s="159">
        <f t="shared" si="6"/>
        <v>15761</v>
      </c>
    </row>
    <row r="281" spans="1:16" x14ac:dyDescent="0.2">
      <c r="A281" s="159">
        <v>2009</v>
      </c>
      <c r="B281" s="159">
        <v>3</v>
      </c>
      <c r="C281" s="159">
        <v>9</v>
      </c>
      <c r="E281" s="160">
        <v>21</v>
      </c>
      <c r="F281" s="161">
        <v>40077</v>
      </c>
      <c r="G281" s="159">
        <v>1</v>
      </c>
      <c r="H281" s="159" t="s">
        <v>152</v>
      </c>
      <c r="I281" s="159" t="s">
        <v>154</v>
      </c>
      <c r="J281" s="159" t="s">
        <v>23</v>
      </c>
      <c r="K281" s="159" t="s">
        <v>23</v>
      </c>
      <c r="L281" s="159">
        <v>12</v>
      </c>
      <c r="M281" s="159">
        <v>1130</v>
      </c>
      <c r="N281" s="182">
        <v>4200</v>
      </c>
      <c r="O281" s="159" t="s">
        <v>209</v>
      </c>
      <c r="P281" s="159">
        <f t="shared" si="6"/>
        <v>15773</v>
      </c>
    </row>
    <row r="282" spans="1:16" x14ac:dyDescent="0.2">
      <c r="A282" s="159">
        <v>2009</v>
      </c>
      <c r="B282" s="159">
        <v>3</v>
      </c>
      <c r="C282" s="159">
        <v>9</v>
      </c>
      <c r="E282" s="160">
        <v>22</v>
      </c>
      <c r="F282" s="161">
        <v>40078</v>
      </c>
      <c r="G282" s="159">
        <v>2</v>
      </c>
      <c r="H282" s="159" t="s">
        <v>152</v>
      </c>
      <c r="I282" s="159" t="s">
        <v>154</v>
      </c>
      <c r="J282" s="159" t="s">
        <v>23</v>
      </c>
      <c r="K282" s="159" t="s">
        <v>23</v>
      </c>
      <c r="L282" s="159">
        <v>12</v>
      </c>
      <c r="M282" s="159">
        <v>1142</v>
      </c>
      <c r="N282" s="182">
        <v>4200</v>
      </c>
      <c r="O282" s="159" t="s">
        <v>209</v>
      </c>
      <c r="P282" s="159">
        <f t="shared" si="6"/>
        <v>15785</v>
      </c>
    </row>
    <row r="283" spans="1:16" x14ac:dyDescent="0.2">
      <c r="A283" s="159">
        <v>2009</v>
      </c>
      <c r="B283" s="159">
        <v>3</v>
      </c>
      <c r="C283" s="159">
        <v>9</v>
      </c>
      <c r="E283" s="160">
        <v>23</v>
      </c>
      <c r="F283" s="161">
        <v>40079</v>
      </c>
      <c r="G283" s="159">
        <v>3</v>
      </c>
      <c r="H283" s="159" t="s">
        <v>152</v>
      </c>
      <c r="I283" s="159" t="s">
        <v>154</v>
      </c>
      <c r="J283" s="159" t="s">
        <v>23</v>
      </c>
      <c r="K283" s="159" t="s">
        <v>23</v>
      </c>
      <c r="L283" s="159">
        <v>9</v>
      </c>
      <c r="M283" s="159">
        <v>1151</v>
      </c>
      <c r="N283" s="182">
        <v>4200</v>
      </c>
      <c r="O283" s="159" t="s">
        <v>209</v>
      </c>
      <c r="P283" s="159">
        <f t="shared" si="6"/>
        <v>15794</v>
      </c>
    </row>
    <row r="284" spans="1:16" x14ac:dyDescent="0.2">
      <c r="A284" s="159">
        <v>2009</v>
      </c>
      <c r="B284" s="159">
        <v>3</v>
      </c>
      <c r="C284" s="159">
        <v>9</v>
      </c>
      <c r="E284" s="160">
        <v>24</v>
      </c>
      <c r="F284" s="161">
        <v>40080</v>
      </c>
      <c r="G284" s="159">
        <v>4</v>
      </c>
      <c r="H284" s="159" t="s">
        <v>152</v>
      </c>
      <c r="I284" s="159" t="s">
        <v>154</v>
      </c>
      <c r="J284" s="159" t="s">
        <v>23</v>
      </c>
      <c r="K284" s="159" t="s">
        <v>23</v>
      </c>
      <c r="L284" s="159">
        <v>10</v>
      </c>
      <c r="M284" s="159">
        <v>1161</v>
      </c>
      <c r="N284" s="182">
        <v>4200</v>
      </c>
      <c r="O284" s="159" t="s">
        <v>209</v>
      </c>
      <c r="P284" s="159">
        <f t="shared" si="6"/>
        <v>15804</v>
      </c>
    </row>
    <row r="285" spans="1:16" x14ac:dyDescent="0.2">
      <c r="A285" s="159">
        <v>2009</v>
      </c>
      <c r="B285" s="159">
        <v>3</v>
      </c>
      <c r="C285" s="159">
        <v>9</v>
      </c>
      <c r="E285" s="160">
        <v>25</v>
      </c>
      <c r="F285" s="161">
        <v>40081</v>
      </c>
      <c r="G285" s="159">
        <v>5</v>
      </c>
      <c r="H285" s="159" t="s">
        <v>152</v>
      </c>
      <c r="I285" s="159" t="s">
        <v>154</v>
      </c>
      <c r="J285" s="159" t="s">
        <v>23</v>
      </c>
      <c r="K285" s="159" t="s">
        <v>23</v>
      </c>
      <c r="L285" s="159">
        <v>10</v>
      </c>
      <c r="M285" s="159">
        <v>1171</v>
      </c>
      <c r="N285" s="182">
        <v>4200</v>
      </c>
      <c r="O285" s="159" t="s">
        <v>209</v>
      </c>
      <c r="P285" s="159">
        <f t="shared" si="6"/>
        <v>15814</v>
      </c>
    </row>
    <row r="286" spans="1:16" x14ac:dyDescent="0.2">
      <c r="A286" s="159">
        <v>2009</v>
      </c>
      <c r="B286" s="159">
        <v>3</v>
      </c>
      <c r="C286" s="159">
        <v>9</v>
      </c>
      <c r="E286" s="160">
        <v>28</v>
      </c>
      <c r="F286" s="161">
        <v>40084</v>
      </c>
      <c r="G286" s="159">
        <v>1</v>
      </c>
      <c r="H286" s="159" t="s">
        <v>152</v>
      </c>
      <c r="I286" s="159" t="s">
        <v>154</v>
      </c>
      <c r="J286" s="159" t="s">
        <v>23</v>
      </c>
      <c r="K286" s="159" t="s">
        <v>23</v>
      </c>
      <c r="L286" s="159">
        <v>10</v>
      </c>
      <c r="M286" s="159">
        <v>1181</v>
      </c>
      <c r="N286" s="182">
        <v>4200</v>
      </c>
      <c r="O286" s="159" t="s">
        <v>209</v>
      </c>
      <c r="P286" s="159">
        <f t="shared" si="6"/>
        <v>15824</v>
      </c>
    </row>
    <row r="287" spans="1:16" x14ac:dyDescent="0.2">
      <c r="A287" s="159">
        <v>2009</v>
      </c>
      <c r="B287" s="159">
        <v>3</v>
      </c>
      <c r="C287" s="159">
        <v>9</v>
      </c>
      <c r="E287" s="160">
        <v>29</v>
      </c>
      <c r="F287" s="161">
        <v>40085</v>
      </c>
      <c r="G287" s="159">
        <v>2</v>
      </c>
      <c r="H287" s="159" t="s">
        <v>152</v>
      </c>
      <c r="I287" s="159" t="s">
        <v>154</v>
      </c>
      <c r="J287" s="159" t="s">
        <v>23</v>
      </c>
      <c r="K287" s="159" t="s">
        <v>23</v>
      </c>
      <c r="L287" s="159">
        <v>10</v>
      </c>
      <c r="M287" s="159">
        <v>1191</v>
      </c>
      <c r="N287" s="182">
        <v>4200</v>
      </c>
      <c r="O287" s="159" t="s">
        <v>209</v>
      </c>
      <c r="P287" s="159">
        <f t="shared" si="6"/>
        <v>15834</v>
      </c>
    </row>
    <row r="288" spans="1:16" s="168" customFormat="1" x14ac:dyDescent="0.2">
      <c r="A288" s="165">
        <v>2009</v>
      </c>
      <c r="B288" s="165">
        <v>3</v>
      </c>
      <c r="C288" s="165">
        <v>9</v>
      </c>
      <c r="D288" s="165"/>
      <c r="E288" s="166">
        <v>30</v>
      </c>
      <c r="F288" s="167">
        <v>40086</v>
      </c>
      <c r="G288" s="165">
        <v>3</v>
      </c>
      <c r="H288" s="165" t="s">
        <v>152</v>
      </c>
      <c r="I288" s="165" t="s">
        <v>154</v>
      </c>
      <c r="J288" s="165" t="s">
        <v>23</v>
      </c>
      <c r="K288" s="165" t="s">
        <v>23</v>
      </c>
      <c r="L288" s="165">
        <v>10</v>
      </c>
      <c r="M288" s="165">
        <v>1201</v>
      </c>
      <c r="N288" s="182">
        <v>4200</v>
      </c>
      <c r="O288" s="159" t="s">
        <v>209</v>
      </c>
      <c r="P288" s="159">
        <f t="shared" si="6"/>
        <v>15844</v>
      </c>
    </row>
    <row r="289" spans="1:16" x14ac:dyDescent="0.2">
      <c r="A289" s="159">
        <v>2009</v>
      </c>
      <c r="B289" s="159">
        <v>4</v>
      </c>
      <c r="C289" s="159">
        <v>10</v>
      </c>
      <c r="E289" s="160">
        <v>1</v>
      </c>
      <c r="F289" s="161">
        <v>40087</v>
      </c>
      <c r="G289" s="159">
        <v>4</v>
      </c>
      <c r="H289" s="159" t="s">
        <v>127</v>
      </c>
      <c r="I289" s="159" t="s">
        <v>96</v>
      </c>
      <c r="J289" s="159" t="s">
        <v>118</v>
      </c>
      <c r="K289" s="159" t="s">
        <v>121</v>
      </c>
      <c r="L289" s="159">
        <v>430</v>
      </c>
      <c r="M289" s="159">
        <v>430</v>
      </c>
      <c r="N289" s="182">
        <v>4200</v>
      </c>
      <c r="O289" s="159" t="s">
        <v>209</v>
      </c>
      <c r="P289" s="159">
        <f t="shared" si="6"/>
        <v>16274</v>
      </c>
    </row>
    <row r="290" spans="1:16" x14ac:dyDescent="0.2">
      <c r="A290" s="159">
        <v>2009</v>
      </c>
      <c r="B290" s="159">
        <v>4</v>
      </c>
      <c r="C290" s="159">
        <v>10</v>
      </c>
      <c r="E290" s="160">
        <v>1</v>
      </c>
      <c r="F290" s="161">
        <v>40087</v>
      </c>
      <c r="G290" s="159">
        <v>4</v>
      </c>
      <c r="H290" s="159" t="s">
        <v>152</v>
      </c>
      <c r="I290" s="159" t="s">
        <v>154</v>
      </c>
      <c r="J290" s="159" t="s">
        <v>23</v>
      </c>
      <c r="K290" s="159" t="s">
        <v>23</v>
      </c>
      <c r="L290" s="159">
        <v>14</v>
      </c>
      <c r="M290" s="159">
        <v>444</v>
      </c>
      <c r="N290" s="182">
        <v>4200</v>
      </c>
      <c r="O290" s="159" t="s">
        <v>209</v>
      </c>
      <c r="P290" s="159">
        <f t="shared" si="6"/>
        <v>16288</v>
      </c>
    </row>
    <row r="291" spans="1:16" x14ac:dyDescent="0.2">
      <c r="A291" s="159">
        <v>2009</v>
      </c>
      <c r="B291" s="159">
        <v>4</v>
      </c>
      <c r="C291" s="159">
        <v>10</v>
      </c>
      <c r="E291" s="160">
        <v>2</v>
      </c>
      <c r="F291" s="161">
        <v>40088</v>
      </c>
      <c r="G291" s="159">
        <v>5</v>
      </c>
      <c r="H291" s="159" t="s">
        <v>152</v>
      </c>
      <c r="I291" s="159" t="s">
        <v>154</v>
      </c>
      <c r="J291" s="159" t="s">
        <v>23</v>
      </c>
      <c r="K291" s="159" t="s">
        <v>23</v>
      </c>
      <c r="L291" s="159">
        <v>14</v>
      </c>
      <c r="M291" s="159">
        <v>458</v>
      </c>
      <c r="N291" s="182">
        <v>4200</v>
      </c>
      <c r="O291" s="159" t="s">
        <v>209</v>
      </c>
      <c r="P291" s="159">
        <f t="shared" si="6"/>
        <v>16302</v>
      </c>
    </row>
    <row r="292" spans="1:16" x14ac:dyDescent="0.2">
      <c r="A292" s="159">
        <v>2009</v>
      </c>
      <c r="B292" s="159">
        <v>4</v>
      </c>
      <c r="C292" s="159">
        <v>10</v>
      </c>
      <c r="E292" s="160">
        <v>5</v>
      </c>
      <c r="F292" s="161">
        <v>40091</v>
      </c>
      <c r="G292" s="159">
        <v>1</v>
      </c>
      <c r="H292" s="159" t="s">
        <v>152</v>
      </c>
      <c r="I292" s="159" t="s">
        <v>155</v>
      </c>
      <c r="J292" s="159" t="s">
        <v>24</v>
      </c>
      <c r="K292" s="159" t="s">
        <v>27</v>
      </c>
      <c r="L292" s="159">
        <v>88</v>
      </c>
      <c r="M292" s="159">
        <v>546</v>
      </c>
      <c r="N292" s="182">
        <v>4200</v>
      </c>
      <c r="O292" s="159" t="s">
        <v>209</v>
      </c>
      <c r="P292" s="159">
        <f t="shared" si="6"/>
        <v>16390</v>
      </c>
    </row>
    <row r="293" spans="1:16" x14ac:dyDescent="0.2">
      <c r="A293" s="159">
        <v>2009</v>
      </c>
      <c r="B293" s="159">
        <v>4</v>
      </c>
      <c r="C293" s="159">
        <v>10</v>
      </c>
      <c r="E293" s="160">
        <v>5</v>
      </c>
      <c r="F293" s="161">
        <v>40091</v>
      </c>
      <c r="G293" s="159">
        <v>1</v>
      </c>
      <c r="H293" s="159" t="s">
        <v>152</v>
      </c>
      <c r="I293" s="159" t="s">
        <v>154</v>
      </c>
      <c r="J293" s="159" t="s">
        <v>23</v>
      </c>
      <c r="K293" s="159" t="s">
        <v>23</v>
      </c>
      <c r="L293" s="159">
        <v>10</v>
      </c>
      <c r="M293" s="159">
        <v>556</v>
      </c>
      <c r="N293" s="182">
        <v>4200</v>
      </c>
      <c r="O293" s="159" t="s">
        <v>209</v>
      </c>
      <c r="P293" s="159">
        <f t="shared" si="6"/>
        <v>16400</v>
      </c>
    </row>
    <row r="294" spans="1:16" x14ac:dyDescent="0.2">
      <c r="A294" s="159">
        <v>2009</v>
      </c>
      <c r="B294" s="159">
        <v>4</v>
      </c>
      <c r="C294" s="159">
        <v>10</v>
      </c>
      <c r="E294" s="160">
        <v>6</v>
      </c>
      <c r="F294" s="161">
        <v>40092</v>
      </c>
      <c r="G294" s="159">
        <v>2</v>
      </c>
      <c r="H294" s="159" t="s">
        <v>152</v>
      </c>
      <c r="I294" s="159" t="s">
        <v>154</v>
      </c>
      <c r="J294" s="159" t="s">
        <v>23</v>
      </c>
      <c r="K294" s="159" t="s">
        <v>23</v>
      </c>
      <c r="L294" s="159">
        <v>10</v>
      </c>
      <c r="M294" s="159">
        <v>566</v>
      </c>
      <c r="N294" s="182">
        <v>4200</v>
      </c>
      <c r="O294" s="159" t="s">
        <v>209</v>
      </c>
      <c r="P294" s="159">
        <f t="shared" si="6"/>
        <v>16410</v>
      </c>
    </row>
    <row r="295" spans="1:16" x14ac:dyDescent="0.2">
      <c r="A295" s="159">
        <v>2009</v>
      </c>
      <c r="B295" s="159">
        <v>4</v>
      </c>
      <c r="C295" s="159">
        <v>10</v>
      </c>
      <c r="E295" s="160">
        <v>7</v>
      </c>
      <c r="F295" s="161">
        <v>40093</v>
      </c>
      <c r="G295" s="159">
        <v>3</v>
      </c>
      <c r="H295" s="159" t="s">
        <v>152</v>
      </c>
      <c r="I295" s="159" t="s">
        <v>154</v>
      </c>
      <c r="J295" s="159" t="s">
        <v>23</v>
      </c>
      <c r="K295" s="159" t="s">
        <v>23</v>
      </c>
      <c r="L295" s="159">
        <v>10</v>
      </c>
      <c r="M295" s="159">
        <v>576</v>
      </c>
      <c r="N295" s="182">
        <v>4200</v>
      </c>
      <c r="O295" s="159" t="s">
        <v>209</v>
      </c>
      <c r="P295" s="159">
        <f t="shared" si="6"/>
        <v>16420</v>
      </c>
    </row>
    <row r="296" spans="1:16" x14ac:dyDescent="0.2">
      <c r="A296" s="159">
        <v>2009</v>
      </c>
      <c r="B296" s="159">
        <v>4</v>
      </c>
      <c r="C296" s="159">
        <v>10</v>
      </c>
      <c r="E296" s="160">
        <v>8</v>
      </c>
      <c r="F296" s="161">
        <v>40094</v>
      </c>
      <c r="G296" s="159">
        <v>4</v>
      </c>
      <c r="H296" s="159" t="s">
        <v>152</v>
      </c>
      <c r="I296" s="159" t="s">
        <v>154</v>
      </c>
      <c r="J296" s="159" t="s">
        <v>23</v>
      </c>
      <c r="K296" s="159" t="s">
        <v>23</v>
      </c>
      <c r="L296" s="159">
        <v>14</v>
      </c>
      <c r="M296" s="159">
        <v>590</v>
      </c>
      <c r="N296" s="182">
        <v>4200</v>
      </c>
      <c r="O296" s="159" t="s">
        <v>209</v>
      </c>
      <c r="P296" s="159">
        <f t="shared" si="6"/>
        <v>16434</v>
      </c>
    </row>
    <row r="297" spans="1:16" x14ac:dyDescent="0.2">
      <c r="A297" s="159">
        <v>2009</v>
      </c>
      <c r="B297" s="159">
        <v>4</v>
      </c>
      <c r="C297" s="159">
        <v>10</v>
      </c>
      <c r="E297" s="160">
        <v>9</v>
      </c>
      <c r="F297" s="161">
        <v>40095</v>
      </c>
      <c r="G297" s="159">
        <v>5</v>
      </c>
      <c r="H297" s="159" t="s">
        <v>152</v>
      </c>
      <c r="I297" s="159" t="s">
        <v>154</v>
      </c>
      <c r="J297" s="159" t="s">
        <v>23</v>
      </c>
      <c r="K297" s="159" t="s">
        <v>23</v>
      </c>
      <c r="L297" s="159">
        <v>14</v>
      </c>
      <c r="M297" s="159">
        <v>604</v>
      </c>
      <c r="N297" s="182">
        <v>4200</v>
      </c>
      <c r="O297" s="159" t="s">
        <v>209</v>
      </c>
      <c r="P297" s="159">
        <f t="shared" si="6"/>
        <v>16448</v>
      </c>
    </row>
    <row r="298" spans="1:16" x14ac:dyDescent="0.2">
      <c r="A298" s="159">
        <v>2009</v>
      </c>
      <c r="B298" s="159">
        <v>4</v>
      </c>
      <c r="C298" s="159">
        <v>10</v>
      </c>
      <c r="E298" s="160">
        <v>10</v>
      </c>
      <c r="F298" s="161">
        <v>40096</v>
      </c>
      <c r="G298" s="159">
        <v>6</v>
      </c>
      <c r="H298" s="159" t="s">
        <v>8</v>
      </c>
      <c r="I298" s="159" t="s">
        <v>129</v>
      </c>
      <c r="J298" s="159" t="s">
        <v>24</v>
      </c>
      <c r="K298" s="159" t="s">
        <v>23</v>
      </c>
      <c r="L298" s="159">
        <v>40</v>
      </c>
      <c r="M298" s="159">
        <v>644</v>
      </c>
      <c r="N298" s="182">
        <v>4200</v>
      </c>
      <c r="O298" s="159" t="s">
        <v>209</v>
      </c>
      <c r="P298" s="159">
        <f t="shared" si="6"/>
        <v>16488</v>
      </c>
    </row>
    <row r="299" spans="1:16" x14ac:dyDescent="0.2">
      <c r="A299" s="159">
        <v>2009</v>
      </c>
      <c r="B299" s="159">
        <v>4</v>
      </c>
      <c r="C299" s="159">
        <v>10</v>
      </c>
      <c r="E299" s="160">
        <v>11</v>
      </c>
      <c r="F299" s="161">
        <v>40097</v>
      </c>
      <c r="G299" s="159">
        <v>7</v>
      </c>
      <c r="H299" s="159" t="s">
        <v>7</v>
      </c>
      <c r="I299" s="159" t="s">
        <v>58</v>
      </c>
      <c r="J299" s="159" t="s">
        <v>24</v>
      </c>
      <c r="K299" s="159" t="s">
        <v>23</v>
      </c>
      <c r="L299" s="159">
        <v>33</v>
      </c>
      <c r="M299" s="159">
        <v>677</v>
      </c>
      <c r="N299" s="182">
        <v>4200</v>
      </c>
      <c r="O299" s="159" t="s">
        <v>209</v>
      </c>
      <c r="P299" s="159">
        <f t="shared" si="6"/>
        <v>16521</v>
      </c>
    </row>
    <row r="300" spans="1:16" x14ac:dyDescent="0.2">
      <c r="A300" s="159">
        <v>2009</v>
      </c>
      <c r="B300" s="159">
        <v>4</v>
      </c>
      <c r="C300" s="159">
        <v>10</v>
      </c>
      <c r="E300" s="160">
        <v>12</v>
      </c>
      <c r="F300" s="161">
        <v>40098</v>
      </c>
      <c r="G300" s="159">
        <v>1</v>
      </c>
      <c r="H300" s="159" t="s">
        <v>152</v>
      </c>
      <c r="I300" s="159" t="s">
        <v>154</v>
      </c>
      <c r="J300" s="159" t="s">
        <v>23</v>
      </c>
      <c r="K300" s="159" t="s">
        <v>23</v>
      </c>
      <c r="L300" s="159">
        <v>10</v>
      </c>
      <c r="M300" s="159">
        <v>687</v>
      </c>
      <c r="N300" s="182">
        <v>4200</v>
      </c>
      <c r="O300" s="159" t="s">
        <v>209</v>
      </c>
      <c r="P300" s="159">
        <f t="shared" si="6"/>
        <v>16531</v>
      </c>
    </row>
    <row r="301" spans="1:16" x14ac:dyDescent="0.2">
      <c r="A301" s="159">
        <v>2009</v>
      </c>
      <c r="B301" s="159">
        <v>4</v>
      </c>
      <c r="C301" s="159">
        <v>10</v>
      </c>
      <c r="E301" s="160">
        <v>13</v>
      </c>
      <c r="F301" s="161">
        <v>40099</v>
      </c>
      <c r="G301" s="159">
        <v>2</v>
      </c>
      <c r="H301" s="159" t="s">
        <v>152</v>
      </c>
      <c r="I301" s="159" t="s">
        <v>154</v>
      </c>
      <c r="J301" s="159" t="s">
        <v>23</v>
      </c>
      <c r="K301" s="159" t="s">
        <v>23</v>
      </c>
      <c r="L301" s="159">
        <v>10</v>
      </c>
      <c r="M301" s="159">
        <v>697</v>
      </c>
      <c r="N301" s="182">
        <v>4200</v>
      </c>
      <c r="O301" s="159" t="s">
        <v>209</v>
      </c>
      <c r="P301" s="159">
        <f t="shared" si="6"/>
        <v>16541</v>
      </c>
    </row>
    <row r="302" spans="1:16" x14ac:dyDescent="0.2">
      <c r="A302" s="159">
        <v>2009</v>
      </c>
      <c r="B302" s="159">
        <v>4</v>
      </c>
      <c r="C302" s="159">
        <v>10</v>
      </c>
      <c r="E302" s="160">
        <v>14</v>
      </c>
      <c r="F302" s="161">
        <v>40100</v>
      </c>
      <c r="G302" s="159">
        <v>3</v>
      </c>
      <c r="H302" s="159" t="s">
        <v>152</v>
      </c>
      <c r="I302" s="159" t="s">
        <v>154</v>
      </c>
      <c r="J302" s="159" t="s">
        <v>23</v>
      </c>
      <c r="K302" s="159" t="s">
        <v>23</v>
      </c>
      <c r="L302" s="159">
        <v>10</v>
      </c>
      <c r="M302" s="159">
        <v>707</v>
      </c>
      <c r="N302" s="182">
        <v>4200</v>
      </c>
      <c r="O302" s="159" t="s">
        <v>209</v>
      </c>
      <c r="P302" s="159">
        <f t="shared" si="6"/>
        <v>16551</v>
      </c>
    </row>
    <row r="303" spans="1:16" x14ac:dyDescent="0.2">
      <c r="A303" s="159">
        <v>2009</v>
      </c>
      <c r="B303" s="159">
        <v>4</v>
      </c>
      <c r="C303" s="159">
        <v>10</v>
      </c>
      <c r="E303" s="160">
        <v>15</v>
      </c>
      <c r="F303" s="161">
        <v>40101</v>
      </c>
      <c r="G303" s="159">
        <v>4</v>
      </c>
      <c r="H303" s="159" t="s">
        <v>152</v>
      </c>
      <c r="I303" s="159" t="s">
        <v>154</v>
      </c>
      <c r="J303" s="159" t="s">
        <v>23</v>
      </c>
      <c r="K303" s="159" t="s">
        <v>23</v>
      </c>
      <c r="L303" s="159">
        <v>14</v>
      </c>
      <c r="M303" s="159">
        <v>721</v>
      </c>
      <c r="N303" s="182">
        <v>4200</v>
      </c>
      <c r="O303" s="159" t="s">
        <v>209</v>
      </c>
      <c r="P303" s="159">
        <f t="shared" si="6"/>
        <v>16565</v>
      </c>
    </row>
    <row r="304" spans="1:16" x14ac:dyDescent="0.2">
      <c r="A304" s="159">
        <v>2009</v>
      </c>
      <c r="B304" s="159">
        <v>4</v>
      </c>
      <c r="C304" s="159">
        <v>10</v>
      </c>
      <c r="E304" s="160">
        <v>15</v>
      </c>
      <c r="F304" s="161">
        <v>40101</v>
      </c>
      <c r="G304" s="159">
        <v>4</v>
      </c>
      <c r="H304" s="159" t="s">
        <v>127</v>
      </c>
      <c r="I304" s="159" t="s">
        <v>96</v>
      </c>
      <c r="J304" s="159" t="s">
        <v>118</v>
      </c>
      <c r="K304" s="159" t="s">
        <v>121</v>
      </c>
      <c r="L304" s="159">
        <v>430</v>
      </c>
      <c r="M304" s="159">
        <v>1151</v>
      </c>
      <c r="N304" s="182">
        <v>4200</v>
      </c>
      <c r="O304" s="159" t="s">
        <v>209</v>
      </c>
      <c r="P304" s="159">
        <f t="shared" si="6"/>
        <v>16995</v>
      </c>
    </row>
    <row r="305" spans="1:16" x14ac:dyDescent="0.2">
      <c r="A305" s="159">
        <v>2009</v>
      </c>
      <c r="B305" s="159">
        <v>4</v>
      </c>
      <c r="C305" s="159">
        <v>10</v>
      </c>
      <c r="E305" s="160">
        <v>16</v>
      </c>
      <c r="F305" s="161">
        <v>40102</v>
      </c>
      <c r="G305" s="159">
        <v>5</v>
      </c>
      <c r="H305" s="159" t="s">
        <v>152</v>
      </c>
      <c r="I305" s="159" t="s">
        <v>154</v>
      </c>
      <c r="J305" s="159" t="s">
        <v>23</v>
      </c>
      <c r="K305" s="159" t="s">
        <v>23</v>
      </c>
      <c r="L305" s="159">
        <v>14</v>
      </c>
      <c r="M305" s="159">
        <v>1165</v>
      </c>
      <c r="N305" s="182">
        <v>4200</v>
      </c>
      <c r="O305" s="159" t="s">
        <v>209</v>
      </c>
      <c r="P305" s="159">
        <f t="shared" si="6"/>
        <v>17009</v>
      </c>
    </row>
    <row r="306" spans="1:16" x14ac:dyDescent="0.2">
      <c r="A306" s="159">
        <v>2009</v>
      </c>
      <c r="B306" s="159">
        <v>4</v>
      </c>
      <c r="C306" s="159">
        <v>10</v>
      </c>
      <c r="E306" s="160">
        <v>16</v>
      </c>
      <c r="F306" s="161">
        <v>40102</v>
      </c>
      <c r="G306" s="159">
        <v>5</v>
      </c>
      <c r="H306" s="159" t="s">
        <v>8</v>
      </c>
      <c r="I306" s="159" t="s">
        <v>143</v>
      </c>
      <c r="J306" s="159" t="s">
        <v>24</v>
      </c>
      <c r="K306" s="159" t="s">
        <v>27</v>
      </c>
      <c r="L306" s="159">
        <v>35</v>
      </c>
      <c r="M306" s="159">
        <v>1200</v>
      </c>
      <c r="N306" s="182">
        <v>4200</v>
      </c>
      <c r="O306" s="159" t="s">
        <v>209</v>
      </c>
      <c r="P306" s="159">
        <f t="shared" si="6"/>
        <v>17044</v>
      </c>
    </row>
    <row r="307" spans="1:16" x14ac:dyDescent="0.2">
      <c r="A307" s="159">
        <v>2009</v>
      </c>
      <c r="B307" s="159">
        <v>4</v>
      </c>
      <c r="C307" s="159">
        <v>10</v>
      </c>
      <c r="E307" s="160">
        <v>16</v>
      </c>
      <c r="F307" s="161">
        <v>40102</v>
      </c>
      <c r="G307" s="159">
        <v>5</v>
      </c>
      <c r="H307" s="159" t="s">
        <v>8</v>
      </c>
      <c r="I307" s="159" t="s">
        <v>141</v>
      </c>
      <c r="J307" s="159" t="s">
        <v>24</v>
      </c>
      <c r="K307" s="159" t="s">
        <v>27</v>
      </c>
      <c r="L307" s="159">
        <v>32</v>
      </c>
      <c r="M307" s="159">
        <v>1232</v>
      </c>
      <c r="N307" s="182">
        <v>4200</v>
      </c>
      <c r="O307" s="159" t="s">
        <v>209</v>
      </c>
      <c r="P307" s="159">
        <f t="shared" si="6"/>
        <v>17076</v>
      </c>
    </row>
    <row r="308" spans="1:16" x14ac:dyDescent="0.2">
      <c r="A308" s="159">
        <v>2009</v>
      </c>
      <c r="B308" s="159">
        <v>4</v>
      </c>
      <c r="C308" s="159">
        <v>10</v>
      </c>
      <c r="E308" s="160">
        <v>16</v>
      </c>
      <c r="F308" s="161">
        <v>40102</v>
      </c>
      <c r="G308" s="159">
        <v>5</v>
      </c>
      <c r="H308" s="159" t="s">
        <v>8</v>
      </c>
      <c r="I308" s="159" t="s">
        <v>129</v>
      </c>
      <c r="J308" s="159" t="s">
        <v>24</v>
      </c>
      <c r="K308" s="159" t="s">
        <v>27</v>
      </c>
      <c r="L308" s="159">
        <v>26</v>
      </c>
      <c r="M308" s="159">
        <v>1258</v>
      </c>
      <c r="N308" s="182">
        <v>4200</v>
      </c>
      <c r="O308" s="159" t="s">
        <v>209</v>
      </c>
      <c r="P308" s="159">
        <f t="shared" si="6"/>
        <v>17102</v>
      </c>
    </row>
    <row r="309" spans="1:16" x14ac:dyDescent="0.2">
      <c r="A309" s="159">
        <v>2009</v>
      </c>
      <c r="B309" s="159">
        <v>4</v>
      </c>
      <c r="C309" s="159">
        <v>10</v>
      </c>
      <c r="E309" s="160">
        <v>16</v>
      </c>
      <c r="F309" s="161">
        <v>40102</v>
      </c>
      <c r="G309" s="159">
        <v>5</v>
      </c>
      <c r="H309" s="159" t="s">
        <v>8</v>
      </c>
      <c r="I309" s="159" t="s">
        <v>130</v>
      </c>
      <c r="J309" s="159" t="s">
        <v>24</v>
      </c>
      <c r="K309" s="159" t="s">
        <v>27</v>
      </c>
      <c r="L309" s="159">
        <v>20</v>
      </c>
      <c r="M309" s="159">
        <v>1278</v>
      </c>
      <c r="N309" s="182">
        <v>4200</v>
      </c>
      <c r="O309" s="159" t="s">
        <v>209</v>
      </c>
      <c r="P309" s="159">
        <f t="shared" si="6"/>
        <v>17122</v>
      </c>
    </row>
    <row r="310" spans="1:16" x14ac:dyDescent="0.2">
      <c r="A310" s="159">
        <v>2009</v>
      </c>
      <c r="B310" s="159">
        <v>4</v>
      </c>
      <c r="C310" s="159">
        <v>10</v>
      </c>
      <c r="E310" s="160">
        <v>19</v>
      </c>
      <c r="F310" s="161">
        <v>40105</v>
      </c>
      <c r="G310" s="159">
        <v>1</v>
      </c>
      <c r="H310" s="159" t="s">
        <v>152</v>
      </c>
      <c r="I310" s="159" t="s">
        <v>154</v>
      </c>
      <c r="J310" s="159" t="s">
        <v>23</v>
      </c>
      <c r="K310" s="159" t="s">
        <v>23</v>
      </c>
      <c r="L310" s="159">
        <v>10</v>
      </c>
      <c r="M310" s="159">
        <v>1288</v>
      </c>
      <c r="N310" s="182">
        <v>4200</v>
      </c>
      <c r="O310" s="159" t="s">
        <v>209</v>
      </c>
      <c r="P310" s="159">
        <f t="shared" si="6"/>
        <v>17132</v>
      </c>
    </row>
    <row r="311" spans="1:16" x14ac:dyDescent="0.2">
      <c r="A311" s="159">
        <v>2009</v>
      </c>
      <c r="B311" s="159">
        <v>4</v>
      </c>
      <c r="C311" s="159">
        <v>10</v>
      </c>
      <c r="E311" s="160">
        <v>20</v>
      </c>
      <c r="F311" s="161">
        <v>40106</v>
      </c>
      <c r="G311" s="159">
        <v>2</v>
      </c>
      <c r="H311" s="159" t="s">
        <v>152</v>
      </c>
      <c r="I311" s="159" t="s">
        <v>154</v>
      </c>
      <c r="J311" s="159" t="s">
        <v>23</v>
      </c>
      <c r="K311" s="159" t="s">
        <v>23</v>
      </c>
      <c r="L311" s="159">
        <v>10</v>
      </c>
      <c r="M311" s="159">
        <v>1298</v>
      </c>
      <c r="N311" s="182">
        <v>4200</v>
      </c>
      <c r="O311" s="159" t="s">
        <v>209</v>
      </c>
      <c r="P311" s="159">
        <f t="shared" si="6"/>
        <v>17142</v>
      </c>
    </row>
    <row r="312" spans="1:16" x14ac:dyDescent="0.2">
      <c r="A312" s="159">
        <v>2009</v>
      </c>
      <c r="B312" s="159">
        <v>4</v>
      </c>
      <c r="C312" s="159">
        <v>10</v>
      </c>
      <c r="E312" s="160">
        <v>21</v>
      </c>
      <c r="F312" s="161">
        <v>40107</v>
      </c>
      <c r="G312" s="159">
        <v>3</v>
      </c>
      <c r="H312" s="159" t="s">
        <v>152</v>
      </c>
      <c r="I312" s="159" t="s">
        <v>154</v>
      </c>
      <c r="J312" s="159" t="s">
        <v>23</v>
      </c>
      <c r="K312" s="159" t="s">
        <v>23</v>
      </c>
      <c r="L312" s="159">
        <v>10</v>
      </c>
      <c r="M312" s="159">
        <v>1308</v>
      </c>
      <c r="N312" s="182">
        <v>4200</v>
      </c>
      <c r="O312" s="159" t="s">
        <v>209</v>
      </c>
      <c r="P312" s="159">
        <f t="shared" si="6"/>
        <v>17152</v>
      </c>
    </row>
    <row r="313" spans="1:16" x14ac:dyDescent="0.2">
      <c r="A313" s="159">
        <v>2009</v>
      </c>
      <c r="B313" s="159">
        <v>4</v>
      </c>
      <c r="C313" s="159">
        <v>10</v>
      </c>
      <c r="E313" s="160">
        <v>22</v>
      </c>
      <c r="F313" s="161">
        <v>40108</v>
      </c>
      <c r="G313" s="159">
        <v>4</v>
      </c>
      <c r="H313" s="159" t="s">
        <v>152</v>
      </c>
      <c r="I313" s="159" t="s">
        <v>154</v>
      </c>
      <c r="J313" s="159" t="s">
        <v>23</v>
      </c>
      <c r="K313" s="159" t="s">
        <v>23</v>
      </c>
      <c r="L313" s="159">
        <v>10</v>
      </c>
      <c r="M313" s="159">
        <v>1318</v>
      </c>
      <c r="N313" s="182">
        <v>4200</v>
      </c>
      <c r="O313" s="159" t="s">
        <v>209</v>
      </c>
      <c r="P313" s="159">
        <f t="shared" si="6"/>
        <v>17162</v>
      </c>
    </row>
    <row r="314" spans="1:16" x14ac:dyDescent="0.2">
      <c r="A314" s="159">
        <v>2009</v>
      </c>
      <c r="B314" s="159">
        <v>4</v>
      </c>
      <c r="C314" s="159">
        <v>10</v>
      </c>
      <c r="E314" s="160">
        <v>23</v>
      </c>
      <c r="F314" s="161">
        <v>40109</v>
      </c>
      <c r="G314" s="159">
        <v>5</v>
      </c>
      <c r="H314" s="159" t="s">
        <v>152</v>
      </c>
      <c r="I314" s="159" t="s">
        <v>154</v>
      </c>
      <c r="J314" s="159" t="s">
        <v>23</v>
      </c>
      <c r="K314" s="159" t="s">
        <v>23</v>
      </c>
      <c r="L314" s="159">
        <v>10</v>
      </c>
      <c r="M314" s="159">
        <v>1328</v>
      </c>
      <c r="N314" s="182">
        <v>4200</v>
      </c>
      <c r="O314" s="159" t="s">
        <v>209</v>
      </c>
      <c r="P314" s="159">
        <f t="shared" si="6"/>
        <v>17172</v>
      </c>
    </row>
    <row r="315" spans="1:16" x14ac:dyDescent="0.2">
      <c r="A315" s="159">
        <v>2009</v>
      </c>
      <c r="B315" s="159">
        <v>4</v>
      </c>
      <c r="C315" s="159">
        <v>10</v>
      </c>
      <c r="E315" s="160">
        <v>23</v>
      </c>
      <c r="F315" s="161">
        <v>40109</v>
      </c>
      <c r="G315" s="159">
        <v>5</v>
      </c>
      <c r="H315" s="159" t="s">
        <v>8</v>
      </c>
      <c r="I315" s="159" t="s">
        <v>129</v>
      </c>
      <c r="J315" s="159" t="s">
        <v>24</v>
      </c>
      <c r="K315" s="159" t="s">
        <v>27</v>
      </c>
      <c r="L315" s="159">
        <v>30</v>
      </c>
      <c r="M315" s="159">
        <v>1358</v>
      </c>
      <c r="N315" s="182">
        <v>4200</v>
      </c>
      <c r="O315" s="159" t="s">
        <v>209</v>
      </c>
      <c r="P315" s="159">
        <f t="shared" si="6"/>
        <v>17202</v>
      </c>
    </row>
    <row r="316" spans="1:16" x14ac:dyDescent="0.2">
      <c r="A316" s="159">
        <v>2009</v>
      </c>
      <c r="B316" s="159">
        <v>4</v>
      </c>
      <c r="C316" s="159">
        <v>10</v>
      </c>
      <c r="E316" s="160">
        <v>26</v>
      </c>
      <c r="F316" s="161">
        <v>40112</v>
      </c>
      <c r="G316" s="159">
        <v>1</v>
      </c>
      <c r="H316" s="159" t="s">
        <v>152</v>
      </c>
      <c r="I316" s="159" t="s">
        <v>154</v>
      </c>
      <c r="J316" s="159" t="s">
        <v>23</v>
      </c>
      <c r="K316" s="159" t="s">
        <v>23</v>
      </c>
      <c r="L316" s="159">
        <v>10</v>
      </c>
      <c r="M316" s="159">
        <v>1368</v>
      </c>
      <c r="N316" s="182">
        <v>4200</v>
      </c>
      <c r="O316" s="159" t="s">
        <v>209</v>
      </c>
      <c r="P316" s="159">
        <f t="shared" si="6"/>
        <v>17212</v>
      </c>
    </row>
    <row r="317" spans="1:16" x14ac:dyDescent="0.2">
      <c r="A317" s="159">
        <v>2009</v>
      </c>
      <c r="B317" s="159">
        <v>4</v>
      </c>
      <c r="C317" s="159">
        <v>10</v>
      </c>
      <c r="E317" s="160">
        <v>27</v>
      </c>
      <c r="F317" s="161">
        <v>40113</v>
      </c>
      <c r="G317" s="159">
        <v>2</v>
      </c>
      <c r="H317" s="159" t="s">
        <v>152</v>
      </c>
      <c r="I317" s="159" t="s">
        <v>154</v>
      </c>
      <c r="J317" s="159" t="s">
        <v>23</v>
      </c>
      <c r="K317" s="159" t="s">
        <v>23</v>
      </c>
      <c r="L317" s="159">
        <v>10</v>
      </c>
      <c r="M317" s="159">
        <v>1378</v>
      </c>
      <c r="N317" s="182">
        <v>4200</v>
      </c>
      <c r="O317" s="159" t="s">
        <v>209</v>
      </c>
      <c r="P317" s="159">
        <f t="shared" si="6"/>
        <v>17222</v>
      </c>
    </row>
    <row r="318" spans="1:16" x14ac:dyDescent="0.2">
      <c r="A318" s="159">
        <v>2009</v>
      </c>
      <c r="B318" s="159">
        <v>4</v>
      </c>
      <c r="C318" s="159">
        <v>10</v>
      </c>
      <c r="E318" s="160">
        <v>28</v>
      </c>
      <c r="F318" s="161">
        <v>40114</v>
      </c>
      <c r="G318" s="159">
        <v>3</v>
      </c>
      <c r="H318" s="159" t="s">
        <v>152</v>
      </c>
      <c r="I318" s="159" t="s">
        <v>154</v>
      </c>
      <c r="J318" s="159" t="s">
        <v>23</v>
      </c>
      <c r="K318" s="159" t="s">
        <v>23</v>
      </c>
      <c r="L318" s="159">
        <v>10</v>
      </c>
      <c r="M318" s="159">
        <v>1388</v>
      </c>
      <c r="N318" s="182">
        <v>4200</v>
      </c>
      <c r="O318" s="159" t="s">
        <v>209</v>
      </c>
      <c r="P318" s="159">
        <f t="shared" si="6"/>
        <v>17232</v>
      </c>
    </row>
    <row r="319" spans="1:16" x14ac:dyDescent="0.2">
      <c r="A319" s="159">
        <v>2009</v>
      </c>
      <c r="B319" s="159">
        <v>4</v>
      </c>
      <c r="C319" s="159">
        <v>10</v>
      </c>
      <c r="E319" s="160">
        <v>29</v>
      </c>
      <c r="F319" s="161">
        <v>40115</v>
      </c>
      <c r="G319" s="159">
        <v>4</v>
      </c>
      <c r="H319" s="159" t="s">
        <v>152</v>
      </c>
      <c r="I319" s="159" t="s">
        <v>154</v>
      </c>
      <c r="J319" s="159" t="s">
        <v>23</v>
      </c>
      <c r="K319" s="159" t="s">
        <v>23</v>
      </c>
      <c r="L319" s="159">
        <v>14</v>
      </c>
      <c r="M319" s="159">
        <v>1402</v>
      </c>
      <c r="N319" s="182">
        <v>4200</v>
      </c>
      <c r="O319" s="159" t="s">
        <v>209</v>
      </c>
      <c r="P319" s="159">
        <f t="shared" si="6"/>
        <v>17246</v>
      </c>
    </row>
    <row r="320" spans="1:16" x14ac:dyDescent="0.2">
      <c r="A320" s="159">
        <v>2009</v>
      </c>
      <c r="B320" s="159">
        <v>4</v>
      </c>
      <c r="C320" s="159">
        <v>10</v>
      </c>
      <c r="E320" s="160">
        <v>30</v>
      </c>
      <c r="F320" s="161">
        <v>40116</v>
      </c>
      <c r="G320" s="159">
        <v>5</v>
      </c>
      <c r="H320" s="159" t="s">
        <v>152</v>
      </c>
      <c r="I320" s="159" t="s">
        <v>154</v>
      </c>
      <c r="J320" s="159" t="s">
        <v>23</v>
      </c>
      <c r="K320" s="159" t="s">
        <v>23</v>
      </c>
      <c r="L320" s="159">
        <v>14</v>
      </c>
      <c r="M320" s="159">
        <v>1416</v>
      </c>
      <c r="N320" s="182">
        <v>4200</v>
      </c>
      <c r="O320" s="159" t="s">
        <v>209</v>
      </c>
      <c r="P320" s="159">
        <f t="shared" si="6"/>
        <v>17260</v>
      </c>
    </row>
    <row r="321" spans="1:16" s="168" customFormat="1" x14ac:dyDescent="0.2">
      <c r="A321" s="165">
        <v>2009</v>
      </c>
      <c r="B321" s="165">
        <v>4</v>
      </c>
      <c r="C321" s="165">
        <v>10</v>
      </c>
      <c r="D321" s="165"/>
      <c r="E321" s="166">
        <v>31</v>
      </c>
      <c r="F321" s="167">
        <v>40117</v>
      </c>
      <c r="G321" s="165">
        <v>6</v>
      </c>
      <c r="H321" s="165" t="s">
        <v>127</v>
      </c>
      <c r="I321" s="165" t="s">
        <v>96</v>
      </c>
      <c r="J321" s="165" t="s">
        <v>118</v>
      </c>
      <c r="K321" s="165" t="s">
        <v>121</v>
      </c>
      <c r="L321" s="165">
        <v>430</v>
      </c>
      <c r="M321" s="165">
        <v>1846</v>
      </c>
      <c r="N321" s="182">
        <v>4200</v>
      </c>
      <c r="O321" s="159" t="s">
        <v>209</v>
      </c>
      <c r="P321" s="159">
        <f t="shared" si="6"/>
        <v>17690</v>
      </c>
    </row>
    <row r="322" spans="1:16" x14ac:dyDescent="0.2">
      <c r="A322" s="159">
        <v>2009</v>
      </c>
      <c r="B322" s="159">
        <v>4</v>
      </c>
      <c r="C322" s="159">
        <v>11</v>
      </c>
      <c r="E322" s="160">
        <v>2</v>
      </c>
      <c r="F322" s="161">
        <v>40119</v>
      </c>
      <c r="G322" s="159">
        <v>1</v>
      </c>
      <c r="H322" s="159" t="s">
        <v>152</v>
      </c>
      <c r="I322" s="159" t="s">
        <v>155</v>
      </c>
      <c r="J322" s="159" t="s">
        <v>24</v>
      </c>
      <c r="K322" s="159" t="s">
        <v>27</v>
      </c>
      <c r="L322" s="159">
        <v>88</v>
      </c>
      <c r="M322" s="159">
        <v>88</v>
      </c>
      <c r="N322" s="182">
        <v>4200</v>
      </c>
      <c r="O322" s="159" t="s">
        <v>209</v>
      </c>
      <c r="P322" s="159">
        <f t="shared" si="6"/>
        <v>17778</v>
      </c>
    </row>
    <row r="323" spans="1:16" x14ac:dyDescent="0.2">
      <c r="A323" s="159">
        <v>2009</v>
      </c>
      <c r="B323" s="159">
        <v>4</v>
      </c>
      <c r="C323" s="159">
        <v>11</v>
      </c>
      <c r="E323" s="160">
        <v>2</v>
      </c>
      <c r="F323" s="161">
        <v>40119</v>
      </c>
      <c r="G323" s="159">
        <v>1</v>
      </c>
      <c r="H323" s="159" t="s">
        <v>8</v>
      </c>
      <c r="I323" s="159" t="s">
        <v>129</v>
      </c>
      <c r="J323" s="159" t="s">
        <v>24</v>
      </c>
      <c r="K323" s="159" t="s">
        <v>27</v>
      </c>
      <c r="L323" s="159">
        <v>28</v>
      </c>
      <c r="M323" s="159">
        <v>116</v>
      </c>
      <c r="N323" s="182">
        <v>4200</v>
      </c>
      <c r="O323" s="159" t="s">
        <v>209</v>
      </c>
      <c r="P323" s="159">
        <f t="shared" si="6"/>
        <v>17806</v>
      </c>
    </row>
    <row r="324" spans="1:16" x14ac:dyDescent="0.2">
      <c r="A324" s="159">
        <v>2009</v>
      </c>
      <c r="B324" s="159">
        <v>4</v>
      </c>
      <c r="C324" s="159">
        <v>11</v>
      </c>
      <c r="E324" s="160">
        <v>2</v>
      </c>
      <c r="F324" s="161">
        <v>40119</v>
      </c>
      <c r="G324" s="159">
        <v>1</v>
      </c>
      <c r="H324" s="159" t="s">
        <v>152</v>
      </c>
      <c r="I324" s="159" t="s">
        <v>154</v>
      </c>
      <c r="J324" s="159" t="s">
        <v>23</v>
      </c>
      <c r="K324" s="159" t="s">
        <v>23</v>
      </c>
      <c r="L324" s="159">
        <v>10</v>
      </c>
      <c r="M324" s="159">
        <v>126</v>
      </c>
      <c r="N324" s="182">
        <v>4200</v>
      </c>
      <c r="O324" s="159" t="s">
        <v>209</v>
      </c>
      <c r="P324" s="159">
        <f t="shared" ref="P324:P387" si="7">SUM(P323,L324)</f>
        <v>17816</v>
      </c>
    </row>
    <row r="325" spans="1:16" x14ac:dyDescent="0.2">
      <c r="A325" s="159">
        <v>2009</v>
      </c>
      <c r="B325" s="159">
        <v>4</v>
      </c>
      <c r="C325" s="159">
        <v>11</v>
      </c>
      <c r="E325" s="160">
        <v>3</v>
      </c>
      <c r="F325" s="161">
        <v>40120</v>
      </c>
      <c r="G325" s="159">
        <v>2</v>
      </c>
      <c r="H325" s="159" t="s">
        <v>152</v>
      </c>
      <c r="I325" s="159" t="s">
        <v>154</v>
      </c>
      <c r="J325" s="159" t="s">
        <v>23</v>
      </c>
      <c r="K325" s="159" t="s">
        <v>23</v>
      </c>
      <c r="L325" s="159">
        <v>10</v>
      </c>
      <c r="M325" s="159">
        <v>136</v>
      </c>
      <c r="N325" s="182">
        <v>4200</v>
      </c>
      <c r="O325" s="159" t="s">
        <v>209</v>
      </c>
      <c r="P325" s="159">
        <f t="shared" si="7"/>
        <v>17826</v>
      </c>
    </row>
    <row r="326" spans="1:16" x14ac:dyDescent="0.2">
      <c r="A326" s="159">
        <v>2009</v>
      </c>
      <c r="B326" s="159">
        <v>4</v>
      </c>
      <c r="C326" s="159">
        <v>11</v>
      </c>
      <c r="E326" s="160">
        <v>4</v>
      </c>
      <c r="F326" s="161">
        <v>40121</v>
      </c>
      <c r="G326" s="159">
        <v>3</v>
      </c>
      <c r="H326" s="159" t="s">
        <v>152</v>
      </c>
      <c r="I326" s="159" t="s">
        <v>154</v>
      </c>
      <c r="J326" s="159" t="s">
        <v>23</v>
      </c>
      <c r="K326" s="159" t="s">
        <v>23</v>
      </c>
      <c r="L326" s="159">
        <v>10</v>
      </c>
      <c r="M326" s="159">
        <v>146</v>
      </c>
      <c r="N326" s="182">
        <v>4200</v>
      </c>
      <c r="O326" s="159" t="s">
        <v>209</v>
      </c>
      <c r="P326" s="159">
        <f t="shared" si="7"/>
        <v>17836</v>
      </c>
    </row>
    <row r="327" spans="1:16" x14ac:dyDescent="0.2">
      <c r="A327" s="159">
        <v>2009</v>
      </c>
      <c r="B327" s="159">
        <v>4</v>
      </c>
      <c r="C327" s="159">
        <v>11</v>
      </c>
      <c r="E327" s="160">
        <v>5</v>
      </c>
      <c r="F327" s="161">
        <v>40122</v>
      </c>
      <c r="G327" s="159">
        <v>4</v>
      </c>
      <c r="H327" s="159" t="s">
        <v>152</v>
      </c>
      <c r="I327" s="159" t="s">
        <v>154</v>
      </c>
      <c r="J327" s="159" t="s">
        <v>23</v>
      </c>
      <c r="K327" s="159" t="s">
        <v>23</v>
      </c>
      <c r="L327" s="159">
        <v>10</v>
      </c>
      <c r="M327" s="159">
        <v>156</v>
      </c>
      <c r="N327" s="182">
        <v>4200</v>
      </c>
      <c r="O327" s="159" t="s">
        <v>209</v>
      </c>
      <c r="P327" s="159">
        <f t="shared" si="7"/>
        <v>17846</v>
      </c>
    </row>
    <row r="328" spans="1:16" x14ac:dyDescent="0.2">
      <c r="A328" s="159">
        <v>2009</v>
      </c>
      <c r="B328" s="159">
        <v>4</v>
      </c>
      <c r="C328" s="159">
        <v>11</v>
      </c>
      <c r="E328" s="160">
        <v>6</v>
      </c>
      <c r="F328" s="161">
        <v>40123</v>
      </c>
      <c r="G328" s="159">
        <v>5</v>
      </c>
      <c r="H328" s="159" t="s">
        <v>152</v>
      </c>
      <c r="I328" s="159" t="s">
        <v>154</v>
      </c>
      <c r="J328" s="159" t="s">
        <v>23</v>
      </c>
      <c r="K328" s="159" t="s">
        <v>23</v>
      </c>
      <c r="L328" s="159">
        <v>14</v>
      </c>
      <c r="M328" s="159">
        <v>170</v>
      </c>
      <c r="N328" s="182">
        <v>4200</v>
      </c>
      <c r="O328" s="159" t="s">
        <v>209</v>
      </c>
      <c r="P328" s="159">
        <f t="shared" si="7"/>
        <v>17860</v>
      </c>
    </row>
    <row r="329" spans="1:16" x14ac:dyDescent="0.2">
      <c r="A329" s="159">
        <v>2009</v>
      </c>
      <c r="B329" s="159">
        <v>4</v>
      </c>
      <c r="C329" s="159">
        <v>11</v>
      </c>
      <c r="E329" s="160">
        <v>9</v>
      </c>
      <c r="F329" s="161">
        <v>40126</v>
      </c>
      <c r="G329" s="159">
        <v>1</v>
      </c>
      <c r="H329" s="159" t="s">
        <v>152</v>
      </c>
      <c r="I329" s="159" t="s">
        <v>154</v>
      </c>
      <c r="J329" s="159" t="s">
        <v>23</v>
      </c>
      <c r="K329" s="159" t="s">
        <v>23</v>
      </c>
      <c r="L329" s="159">
        <v>10</v>
      </c>
      <c r="M329" s="159">
        <v>180</v>
      </c>
      <c r="N329" s="182">
        <v>4200</v>
      </c>
      <c r="O329" s="159" t="s">
        <v>209</v>
      </c>
      <c r="P329" s="159">
        <f t="shared" si="7"/>
        <v>17870</v>
      </c>
    </row>
    <row r="330" spans="1:16" x14ac:dyDescent="0.2">
      <c r="A330" s="159">
        <v>2009</v>
      </c>
      <c r="B330" s="159">
        <v>4</v>
      </c>
      <c r="C330" s="159">
        <v>11</v>
      </c>
      <c r="E330" s="160">
        <v>10</v>
      </c>
      <c r="F330" s="161">
        <v>40127</v>
      </c>
      <c r="G330" s="159">
        <v>2</v>
      </c>
      <c r="H330" s="159" t="s">
        <v>152</v>
      </c>
      <c r="I330" s="159" t="s">
        <v>154</v>
      </c>
      <c r="J330" s="159" t="s">
        <v>23</v>
      </c>
      <c r="K330" s="159" t="s">
        <v>23</v>
      </c>
      <c r="L330" s="159">
        <v>12</v>
      </c>
      <c r="M330" s="159">
        <v>192</v>
      </c>
      <c r="N330" s="182">
        <v>4200</v>
      </c>
      <c r="O330" s="159" t="s">
        <v>209</v>
      </c>
      <c r="P330" s="159">
        <f t="shared" si="7"/>
        <v>17882</v>
      </c>
    </row>
    <row r="331" spans="1:16" x14ac:dyDescent="0.2">
      <c r="A331" s="159">
        <v>2009</v>
      </c>
      <c r="B331" s="159">
        <v>4</v>
      </c>
      <c r="C331" s="159">
        <v>11</v>
      </c>
      <c r="E331" s="160">
        <v>11</v>
      </c>
      <c r="F331" s="161">
        <v>40128</v>
      </c>
      <c r="G331" s="159">
        <v>3</v>
      </c>
      <c r="H331" s="159" t="s">
        <v>152</v>
      </c>
      <c r="I331" s="159" t="s">
        <v>154</v>
      </c>
      <c r="J331" s="159" t="s">
        <v>23</v>
      </c>
      <c r="K331" s="159" t="s">
        <v>23</v>
      </c>
      <c r="L331" s="159">
        <v>14</v>
      </c>
      <c r="M331" s="159">
        <v>206</v>
      </c>
      <c r="N331" s="182">
        <v>4200</v>
      </c>
      <c r="O331" s="159" t="s">
        <v>209</v>
      </c>
      <c r="P331" s="159">
        <f t="shared" si="7"/>
        <v>17896</v>
      </c>
    </row>
    <row r="332" spans="1:16" x14ac:dyDescent="0.2">
      <c r="A332" s="159">
        <v>2009</v>
      </c>
      <c r="B332" s="159">
        <v>4</v>
      </c>
      <c r="C332" s="159">
        <v>11</v>
      </c>
      <c r="E332" s="160">
        <v>12</v>
      </c>
      <c r="F332" s="161">
        <v>40129</v>
      </c>
      <c r="G332" s="159">
        <v>4</v>
      </c>
      <c r="H332" s="159" t="s">
        <v>152</v>
      </c>
      <c r="I332" s="159" t="s">
        <v>154</v>
      </c>
      <c r="J332" s="159" t="s">
        <v>23</v>
      </c>
      <c r="K332" s="159" t="s">
        <v>23</v>
      </c>
      <c r="L332" s="159">
        <v>10</v>
      </c>
      <c r="M332" s="159">
        <v>216</v>
      </c>
      <c r="N332" s="182">
        <v>4200</v>
      </c>
      <c r="O332" s="159" t="s">
        <v>209</v>
      </c>
      <c r="P332" s="159">
        <f t="shared" si="7"/>
        <v>17906</v>
      </c>
    </row>
    <row r="333" spans="1:16" x14ac:dyDescent="0.2">
      <c r="A333" s="159">
        <v>2009</v>
      </c>
      <c r="B333" s="159">
        <v>4</v>
      </c>
      <c r="C333" s="159">
        <v>11</v>
      </c>
      <c r="E333" s="160">
        <v>13</v>
      </c>
      <c r="F333" s="161">
        <v>40130</v>
      </c>
      <c r="G333" s="159">
        <v>5</v>
      </c>
      <c r="H333" s="159" t="s">
        <v>152</v>
      </c>
      <c r="I333" s="159" t="s">
        <v>154</v>
      </c>
      <c r="J333" s="159" t="s">
        <v>23</v>
      </c>
      <c r="K333" s="159" t="s">
        <v>23</v>
      </c>
      <c r="L333" s="159">
        <v>14</v>
      </c>
      <c r="M333" s="159">
        <v>230</v>
      </c>
      <c r="N333" s="182">
        <v>4200</v>
      </c>
      <c r="O333" s="159" t="s">
        <v>209</v>
      </c>
      <c r="P333" s="159">
        <f t="shared" si="7"/>
        <v>17920</v>
      </c>
    </row>
    <row r="334" spans="1:16" x14ac:dyDescent="0.2">
      <c r="A334" s="159">
        <v>2009</v>
      </c>
      <c r="B334" s="159">
        <v>4</v>
      </c>
      <c r="C334" s="159">
        <v>11</v>
      </c>
      <c r="E334" s="160">
        <v>14</v>
      </c>
      <c r="F334" s="161">
        <v>40131</v>
      </c>
      <c r="G334" s="159">
        <v>6</v>
      </c>
      <c r="H334" s="159" t="s">
        <v>166</v>
      </c>
      <c r="I334" s="159" t="s">
        <v>167</v>
      </c>
      <c r="J334" s="159" t="s">
        <v>24</v>
      </c>
      <c r="K334" s="159" t="s">
        <v>27</v>
      </c>
      <c r="L334" s="159">
        <v>40</v>
      </c>
      <c r="M334" s="159">
        <v>270</v>
      </c>
      <c r="N334" s="182">
        <v>4200</v>
      </c>
      <c r="O334" s="159" t="s">
        <v>209</v>
      </c>
      <c r="P334" s="159">
        <f t="shared" si="7"/>
        <v>17960</v>
      </c>
    </row>
    <row r="335" spans="1:16" x14ac:dyDescent="0.2">
      <c r="A335" s="159">
        <v>2009</v>
      </c>
      <c r="B335" s="159">
        <v>4</v>
      </c>
      <c r="C335" s="159">
        <v>11</v>
      </c>
      <c r="E335" s="160">
        <v>15</v>
      </c>
      <c r="F335" s="161">
        <v>40132</v>
      </c>
      <c r="G335" s="159">
        <v>7</v>
      </c>
      <c r="H335" s="159" t="s">
        <v>7</v>
      </c>
      <c r="I335" s="159" t="s">
        <v>58</v>
      </c>
      <c r="J335" s="159" t="s">
        <v>24</v>
      </c>
      <c r="K335" s="159" t="s">
        <v>27</v>
      </c>
      <c r="L335" s="159">
        <v>40</v>
      </c>
      <c r="M335" s="159">
        <v>310</v>
      </c>
      <c r="N335" s="182">
        <v>4200</v>
      </c>
      <c r="O335" s="159" t="s">
        <v>209</v>
      </c>
      <c r="P335" s="159">
        <f t="shared" si="7"/>
        <v>18000</v>
      </c>
    </row>
    <row r="336" spans="1:16" x14ac:dyDescent="0.2">
      <c r="A336" s="159">
        <v>2009</v>
      </c>
      <c r="B336" s="159">
        <v>4</v>
      </c>
      <c r="C336" s="159">
        <v>11</v>
      </c>
      <c r="E336" s="160">
        <v>15</v>
      </c>
      <c r="F336" s="161">
        <v>40132</v>
      </c>
      <c r="G336" s="159">
        <v>7</v>
      </c>
      <c r="H336" s="159" t="s">
        <v>127</v>
      </c>
      <c r="I336" s="159" t="s">
        <v>96</v>
      </c>
      <c r="J336" s="159" t="s">
        <v>118</v>
      </c>
      <c r="K336" s="159" t="s">
        <v>121</v>
      </c>
      <c r="L336" s="159">
        <v>430</v>
      </c>
      <c r="M336" s="159">
        <v>740</v>
      </c>
      <c r="N336" s="182">
        <v>4200</v>
      </c>
      <c r="O336" s="159" t="s">
        <v>209</v>
      </c>
      <c r="P336" s="159">
        <f t="shared" si="7"/>
        <v>18430</v>
      </c>
    </row>
    <row r="337" spans="1:16" x14ac:dyDescent="0.2">
      <c r="A337" s="159">
        <v>2009</v>
      </c>
      <c r="B337" s="159">
        <v>4</v>
      </c>
      <c r="C337" s="159">
        <v>11</v>
      </c>
      <c r="E337" s="160">
        <v>16</v>
      </c>
      <c r="F337" s="161">
        <v>40133</v>
      </c>
      <c r="G337" s="159">
        <v>1</v>
      </c>
      <c r="H337" s="159" t="s">
        <v>152</v>
      </c>
      <c r="I337" s="159" t="s">
        <v>154</v>
      </c>
      <c r="J337" s="159" t="s">
        <v>23</v>
      </c>
      <c r="K337" s="159" t="s">
        <v>23</v>
      </c>
      <c r="L337" s="159">
        <v>10</v>
      </c>
      <c r="M337" s="159">
        <v>750</v>
      </c>
      <c r="N337" s="182">
        <v>4200</v>
      </c>
      <c r="O337" s="159" t="s">
        <v>209</v>
      </c>
      <c r="P337" s="159">
        <f t="shared" si="7"/>
        <v>18440</v>
      </c>
    </row>
    <row r="338" spans="1:16" x14ac:dyDescent="0.2">
      <c r="A338" s="159">
        <v>2009</v>
      </c>
      <c r="B338" s="159">
        <v>4</v>
      </c>
      <c r="C338" s="159">
        <v>11</v>
      </c>
      <c r="E338" s="160">
        <v>17</v>
      </c>
      <c r="F338" s="161">
        <v>40134</v>
      </c>
      <c r="G338" s="159">
        <v>2</v>
      </c>
      <c r="H338" s="159" t="s">
        <v>8</v>
      </c>
      <c r="I338" s="159" t="s">
        <v>130</v>
      </c>
      <c r="J338" s="159" t="s">
        <v>24</v>
      </c>
      <c r="K338" s="159" t="s">
        <v>27</v>
      </c>
      <c r="L338" s="159">
        <v>20</v>
      </c>
      <c r="M338" s="159">
        <v>770</v>
      </c>
      <c r="N338" s="182">
        <v>4200</v>
      </c>
      <c r="O338" s="159" t="s">
        <v>209</v>
      </c>
      <c r="P338" s="159">
        <f t="shared" si="7"/>
        <v>18460</v>
      </c>
    </row>
    <row r="339" spans="1:16" x14ac:dyDescent="0.2">
      <c r="A339" s="159">
        <v>2009</v>
      </c>
      <c r="B339" s="159">
        <v>4</v>
      </c>
      <c r="C339" s="159">
        <v>11</v>
      </c>
      <c r="E339" s="160">
        <v>17</v>
      </c>
      <c r="F339" s="161">
        <v>40134</v>
      </c>
      <c r="G339" s="159">
        <v>2</v>
      </c>
      <c r="H339" s="159" t="s">
        <v>152</v>
      </c>
      <c r="I339" s="159" t="s">
        <v>154</v>
      </c>
      <c r="J339" s="159" t="s">
        <v>23</v>
      </c>
      <c r="K339" s="159" t="s">
        <v>23</v>
      </c>
      <c r="L339" s="159">
        <v>10</v>
      </c>
      <c r="M339" s="159">
        <v>780</v>
      </c>
      <c r="N339" s="182">
        <v>4200</v>
      </c>
      <c r="O339" s="159" t="s">
        <v>209</v>
      </c>
      <c r="P339" s="159">
        <f t="shared" si="7"/>
        <v>18470</v>
      </c>
    </row>
    <row r="340" spans="1:16" x14ac:dyDescent="0.2">
      <c r="A340" s="159">
        <v>2009</v>
      </c>
      <c r="B340" s="159">
        <v>4</v>
      </c>
      <c r="C340" s="159">
        <v>11</v>
      </c>
      <c r="E340" s="160">
        <v>18</v>
      </c>
      <c r="F340" s="161">
        <v>40135</v>
      </c>
      <c r="G340" s="159">
        <v>3</v>
      </c>
      <c r="H340" s="159" t="s">
        <v>152</v>
      </c>
      <c r="I340" s="159" t="s">
        <v>154</v>
      </c>
      <c r="J340" s="159" t="s">
        <v>23</v>
      </c>
      <c r="K340" s="159" t="s">
        <v>23</v>
      </c>
      <c r="L340" s="159">
        <v>10</v>
      </c>
      <c r="M340" s="159">
        <v>790</v>
      </c>
      <c r="N340" s="182">
        <v>4200</v>
      </c>
      <c r="O340" s="159" t="s">
        <v>209</v>
      </c>
      <c r="P340" s="159">
        <f t="shared" si="7"/>
        <v>18480</v>
      </c>
    </row>
    <row r="341" spans="1:16" x14ac:dyDescent="0.2">
      <c r="A341" s="159">
        <v>2009</v>
      </c>
      <c r="B341" s="159">
        <v>4</v>
      </c>
      <c r="C341" s="159">
        <v>11</v>
      </c>
      <c r="E341" s="160">
        <v>19</v>
      </c>
      <c r="F341" s="161">
        <v>40136</v>
      </c>
      <c r="G341" s="159">
        <v>4</v>
      </c>
      <c r="H341" s="159" t="s">
        <v>152</v>
      </c>
      <c r="I341" s="159" t="s">
        <v>154</v>
      </c>
      <c r="J341" s="159" t="s">
        <v>23</v>
      </c>
      <c r="K341" s="159" t="s">
        <v>23</v>
      </c>
      <c r="L341" s="159">
        <v>14</v>
      </c>
      <c r="M341" s="159">
        <v>804</v>
      </c>
      <c r="N341" s="182">
        <v>4200</v>
      </c>
      <c r="O341" s="159" t="s">
        <v>209</v>
      </c>
      <c r="P341" s="159">
        <f t="shared" si="7"/>
        <v>18494</v>
      </c>
    </row>
    <row r="342" spans="1:16" x14ac:dyDescent="0.2">
      <c r="A342" s="159">
        <v>2009</v>
      </c>
      <c r="B342" s="159">
        <v>4</v>
      </c>
      <c r="C342" s="159">
        <v>11</v>
      </c>
      <c r="E342" s="160">
        <v>20</v>
      </c>
      <c r="F342" s="161">
        <v>40137</v>
      </c>
      <c r="G342" s="159">
        <v>5</v>
      </c>
      <c r="H342" s="159" t="s">
        <v>152</v>
      </c>
      <c r="I342" s="159" t="s">
        <v>154</v>
      </c>
      <c r="J342" s="159" t="s">
        <v>23</v>
      </c>
      <c r="K342" s="159" t="s">
        <v>23</v>
      </c>
      <c r="L342" s="159">
        <v>10</v>
      </c>
      <c r="M342" s="159">
        <v>814</v>
      </c>
      <c r="N342" s="182">
        <v>4200</v>
      </c>
      <c r="O342" s="159" t="s">
        <v>209</v>
      </c>
      <c r="P342" s="159">
        <f t="shared" si="7"/>
        <v>18504</v>
      </c>
    </row>
    <row r="343" spans="1:16" x14ac:dyDescent="0.2">
      <c r="A343" s="159">
        <v>2009</v>
      </c>
      <c r="B343" s="159">
        <v>4</v>
      </c>
      <c r="C343" s="159">
        <v>11</v>
      </c>
      <c r="E343" s="160">
        <v>20</v>
      </c>
      <c r="F343" s="161">
        <v>40137</v>
      </c>
      <c r="G343" s="159">
        <v>5</v>
      </c>
      <c r="H343" s="159" t="s">
        <v>8</v>
      </c>
      <c r="I343" s="159" t="s">
        <v>129</v>
      </c>
      <c r="J343" s="159" t="s">
        <v>24</v>
      </c>
      <c r="K343" s="159" t="s">
        <v>27</v>
      </c>
      <c r="L343" s="159">
        <v>30</v>
      </c>
      <c r="M343" s="159">
        <v>844</v>
      </c>
      <c r="N343" s="182">
        <v>4200</v>
      </c>
      <c r="O343" s="159" t="s">
        <v>209</v>
      </c>
      <c r="P343" s="159">
        <f t="shared" si="7"/>
        <v>18534</v>
      </c>
    </row>
    <row r="344" spans="1:16" x14ac:dyDescent="0.2">
      <c r="A344" s="159">
        <v>2009</v>
      </c>
      <c r="B344" s="159">
        <v>4</v>
      </c>
      <c r="C344" s="159">
        <v>11</v>
      </c>
      <c r="E344" s="160">
        <v>21</v>
      </c>
      <c r="F344" s="161">
        <v>40138</v>
      </c>
      <c r="G344" s="159">
        <v>6</v>
      </c>
      <c r="H344" s="159" t="s">
        <v>8</v>
      </c>
      <c r="I344" s="159" t="s">
        <v>132</v>
      </c>
      <c r="J344" s="159" t="s">
        <v>24</v>
      </c>
      <c r="K344" s="159" t="s">
        <v>27</v>
      </c>
      <c r="L344" s="159">
        <v>35</v>
      </c>
      <c r="M344" s="159">
        <v>879</v>
      </c>
      <c r="N344" s="182">
        <v>4200</v>
      </c>
      <c r="O344" s="159" t="s">
        <v>209</v>
      </c>
      <c r="P344" s="159">
        <f t="shared" si="7"/>
        <v>18569</v>
      </c>
    </row>
    <row r="345" spans="1:16" x14ac:dyDescent="0.2">
      <c r="A345" s="159">
        <v>2009</v>
      </c>
      <c r="B345" s="159">
        <v>4</v>
      </c>
      <c r="C345" s="159">
        <v>11</v>
      </c>
      <c r="E345" s="160">
        <v>23</v>
      </c>
      <c r="F345" s="161">
        <v>40140</v>
      </c>
      <c r="G345" s="159">
        <v>1</v>
      </c>
      <c r="H345" s="159" t="s">
        <v>152</v>
      </c>
      <c r="I345" s="159" t="s">
        <v>154</v>
      </c>
      <c r="J345" s="159" t="s">
        <v>23</v>
      </c>
      <c r="K345" s="159" t="s">
        <v>23</v>
      </c>
      <c r="L345" s="159">
        <v>10</v>
      </c>
      <c r="M345" s="159">
        <v>889</v>
      </c>
      <c r="N345" s="182">
        <v>4200</v>
      </c>
      <c r="O345" s="159" t="s">
        <v>209</v>
      </c>
      <c r="P345" s="159">
        <f t="shared" si="7"/>
        <v>18579</v>
      </c>
    </row>
    <row r="346" spans="1:16" x14ac:dyDescent="0.2">
      <c r="A346" s="159">
        <v>2009</v>
      </c>
      <c r="B346" s="159">
        <v>4</v>
      </c>
      <c r="C346" s="159">
        <v>11</v>
      </c>
      <c r="E346" s="160">
        <v>24</v>
      </c>
      <c r="F346" s="161">
        <v>40141</v>
      </c>
      <c r="G346" s="159">
        <v>2</v>
      </c>
      <c r="H346" s="159" t="s">
        <v>152</v>
      </c>
      <c r="I346" s="159" t="s">
        <v>154</v>
      </c>
      <c r="J346" s="159" t="s">
        <v>23</v>
      </c>
      <c r="K346" s="159" t="s">
        <v>23</v>
      </c>
      <c r="L346" s="159">
        <v>12</v>
      </c>
      <c r="M346" s="159">
        <v>901</v>
      </c>
      <c r="N346" s="182">
        <v>4200</v>
      </c>
      <c r="O346" s="159" t="s">
        <v>209</v>
      </c>
      <c r="P346" s="159">
        <f t="shared" si="7"/>
        <v>18591</v>
      </c>
    </row>
    <row r="347" spans="1:16" x14ac:dyDescent="0.2">
      <c r="A347" s="159">
        <v>2009</v>
      </c>
      <c r="B347" s="159">
        <v>4</v>
      </c>
      <c r="C347" s="159">
        <v>11</v>
      </c>
      <c r="E347" s="160">
        <v>25</v>
      </c>
      <c r="F347" s="161">
        <v>40142</v>
      </c>
      <c r="G347" s="159">
        <v>3</v>
      </c>
      <c r="H347" s="159" t="s">
        <v>152</v>
      </c>
      <c r="I347" s="159" t="s">
        <v>154</v>
      </c>
      <c r="J347" s="159" t="s">
        <v>23</v>
      </c>
      <c r="K347" s="159" t="s">
        <v>23</v>
      </c>
      <c r="L347" s="159">
        <v>14</v>
      </c>
      <c r="M347" s="159">
        <v>915</v>
      </c>
      <c r="N347" s="182">
        <v>4200</v>
      </c>
      <c r="O347" s="159" t="s">
        <v>209</v>
      </c>
      <c r="P347" s="159">
        <f t="shared" si="7"/>
        <v>18605</v>
      </c>
    </row>
    <row r="348" spans="1:16" x14ac:dyDescent="0.2">
      <c r="A348" s="159">
        <v>2009</v>
      </c>
      <c r="B348" s="159">
        <v>4</v>
      </c>
      <c r="C348" s="159">
        <v>11</v>
      </c>
      <c r="E348" s="160">
        <v>26</v>
      </c>
      <c r="F348" s="161">
        <v>40143</v>
      </c>
      <c r="G348" s="159">
        <v>4</v>
      </c>
      <c r="H348" s="159" t="s">
        <v>152</v>
      </c>
      <c r="I348" s="159" t="s">
        <v>154</v>
      </c>
      <c r="J348" s="159" t="s">
        <v>23</v>
      </c>
      <c r="K348" s="159" t="s">
        <v>23</v>
      </c>
      <c r="L348" s="159">
        <v>12</v>
      </c>
      <c r="M348" s="159">
        <v>927</v>
      </c>
      <c r="N348" s="182">
        <v>4200</v>
      </c>
      <c r="O348" s="159" t="s">
        <v>209</v>
      </c>
      <c r="P348" s="159">
        <f t="shared" si="7"/>
        <v>18617</v>
      </c>
    </row>
    <row r="349" spans="1:16" x14ac:dyDescent="0.2">
      <c r="A349" s="159">
        <v>2009</v>
      </c>
      <c r="B349" s="159">
        <v>4</v>
      </c>
      <c r="C349" s="159">
        <v>11</v>
      </c>
      <c r="E349" s="160">
        <v>27</v>
      </c>
      <c r="F349" s="161">
        <v>40144</v>
      </c>
      <c r="G349" s="159">
        <v>5</v>
      </c>
      <c r="H349" s="159" t="s">
        <v>152</v>
      </c>
      <c r="I349" s="159" t="s">
        <v>154</v>
      </c>
      <c r="J349" s="159" t="s">
        <v>23</v>
      </c>
      <c r="K349" s="159" t="s">
        <v>23</v>
      </c>
      <c r="L349" s="159">
        <v>14</v>
      </c>
      <c r="M349" s="159">
        <v>941</v>
      </c>
      <c r="N349" s="182">
        <v>4200</v>
      </c>
      <c r="O349" s="159" t="s">
        <v>209</v>
      </c>
      <c r="P349" s="159">
        <f t="shared" si="7"/>
        <v>18631</v>
      </c>
    </row>
    <row r="350" spans="1:16" x14ac:dyDescent="0.2">
      <c r="A350" s="159">
        <v>2009</v>
      </c>
      <c r="B350" s="159">
        <v>4</v>
      </c>
      <c r="C350" s="159">
        <v>11</v>
      </c>
      <c r="E350" s="160">
        <v>30</v>
      </c>
      <c r="F350" s="161">
        <v>40147</v>
      </c>
      <c r="G350" s="159">
        <v>1</v>
      </c>
      <c r="H350" s="159" t="s">
        <v>8</v>
      </c>
      <c r="I350" s="159" t="s">
        <v>129</v>
      </c>
      <c r="J350" s="159" t="s">
        <v>24</v>
      </c>
      <c r="K350" s="159" t="s">
        <v>27</v>
      </c>
      <c r="L350" s="159">
        <v>24</v>
      </c>
      <c r="M350" s="159">
        <v>965</v>
      </c>
      <c r="N350" s="182">
        <v>4200</v>
      </c>
      <c r="O350" s="159" t="s">
        <v>209</v>
      </c>
      <c r="P350" s="159">
        <f t="shared" si="7"/>
        <v>18655</v>
      </c>
    </row>
    <row r="351" spans="1:16" x14ac:dyDescent="0.2">
      <c r="A351" s="159">
        <v>2009</v>
      </c>
      <c r="B351" s="159">
        <v>4</v>
      </c>
      <c r="C351" s="159">
        <v>11</v>
      </c>
      <c r="E351" s="160">
        <v>30</v>
      </c>
      <c r="F351" s="161">
        <v>40147</v>
      </c>
      <c r="G351" s="159">
        <v>1</v>
      </c>
      <c r="H351" s="159" t="s">
        <v>152</v>
      </c>
      <c r="I351" s="159" t="s">
        <v>155</v>
      </c>
      <c r="J351" s="159" t="s">
        <v>24</v>
      </c>
      <c r="K351" s="159" t="s">
        <v>27</v>
      </c>
      <c r="L351" s="159">
        <v>88</v>
      </c>
      <c r="M351" s="159">
        <v>1053</v>
      </c>
      <c r="N351" s="182">
        <v>4200</v>
      </c>
      <c r="O351" s="159" t="s">
        <v>209</v>
      </c>
      <c r="P351" s="159">
        <f t="shared" si="7"/>
        <v>18743</v>
      </c>
    </row>
    <row r="352" spans="1:16" s="168" customFormat="1" x14ac:dyDescent="0.2">
      <c r="A352" s="165">
        <v>2009</v>
      </c>
      <c r="B352" s="165">
        <v>4</v>
      </c>
      <c r="C352" s="165">
        <v>12</v>
      </c>
      <c r="D352" s="165"/>
      <c r="E352" s="166">
        <v>30</v>
      </c>
      <c r="F352" s="167">
        <v>40147</v>
      </c>
      <c r="G352" s="165">
        <v>1</v>
      </c>
      <c r="H352" s="165" t="s">
        <v>152</v>
      </c>
      <c r="I352" s="165" t="s">
        <v>154</v>
      </c>
      <c r="J352" s="165" t="s">
        <v>23</v>
      </c>
      <c r="K352" s="165" t="s">
        <v>23</v>
      </c>
      <c r="L352" s="165">
        <v>14</v>
      </c>
      <c r="M352" s="165">
        <v>1067</v>
      </c>
      <c r="N352" s="182">
        <v>4200</v>
      </c>
      <c r="O352" s="159" t="s">
        <v>209</v>
      </c>
      <c r="P352" s="159">
        <f t="shared" si="7"/>
        <v>18757</v>
      </c>
    </row>
    <row r="353" spans="1:16" x14ac:dyDescent="0.2">
      <c r="A353" s="159">
        <v>2009</v>
      </c>
      <c r="B353" s="159">
        <v>4</v>
      </c>
      <c r="C353" s="159">
        <v>12</v>
      </c>
      <c r="E353" s="160">
        <v>1</v>
      </c>
      <c r="F353" s="161">
        <v>40148</v>
      </c>
      <c r="G353" s="159">
        <v>2</v>
      </c>
      <c r="H353" s="159" t="s">
        <v>127</v>
      </c>
      <c r="I353" s="159" t="s">
        <v>96</v>
      </c>
      <c r="J353" s="159" t="s">
        <v>118</v>
      </c>
      <c r="K353" s="159" t="s">
        <v>121</v>
      </c>
      <c r="L353" s="159">
        <v>430</v>
      </c>
      <c r="M353" s="159">
        <v>430</v>
      </c>
      <c r="N353" s="182">
        <v>4200</v>
      </c>
      <c r="O353" s="159" t="s">
        <v>209</v>
      </c>
      <c r="P353" s="159">
        <f t="shared" si="7"/>
        <v>19187</v>
      </c>
    </row>
    <row r="354" spans="1:16" x14ac:dyDescent="0.2">
      <c r="A354" s="159">
        <v>2009</v>
      </c>
      <c r="B354" s="159">
        <v>4</v>
      </c>
      <c r="C354" s="159">
        <v>12</v>
      </c>
      <c r="E354" s="160">
        <v>1</v>
      </c>
      <c r="F354" s="161">
        <v>40148</v>
      </c>
      <c r="G354" s="159">
        <v>2</v>
      </c>
      <c r="H354" s="159" t="s">
        <v>152</v>
      </c>
      <c r="I354" s="159" t="s">
        <v>154</v>
      </c>
      <c r="J354" s="159" t="s">
        <v>23</v>
      </c>
      <c r="K354" s="159" t="s">
        <v>23</v>
      </c>
      <c r="L354" s="159">
        <v>14</v>
      </c>
      <c r="M354" s="159">
        <v>444</v>
      </c>
      <c r="N354" s="182">
        <v>4200</v>
      </c>
      <c r="O354" s="159" t="s">
        <v>209</v>
      </c>
      <c r="P354" s="159">
        <f t="shared" si="7"/>
        <v>19201</v>
      </c>
    </row>
    <row r="355" spans="1:16" x14ac:dyDescent="0.2">
      <c r="A355" s="159">
        <v>2009</v>
      </c>
      <c r="B355" s="159">
        <v>4</v>
      </c>
      <c r="C355" s="159">
        <v>12</v>
      </c>
      <c r="E355" s="160">
        <v>2</v>
      </c>
      <c r="F355" s="161">
        <v>40149</v>
      </c>
      <c r="G355" s="159">
        <v>3</v>
      </c>
      <c r="H355" s="159" t="s">
        <v>152</v>
      </c>
      <c r="I355" s="159" t="s">
        <v>154</v>
      </c>
      <c r="J355" s="159" t="s">
        <v>23</v>
      </c>
      <c r="K355" s="159" t="s">
        <v>23</v>
      </c>
      <c r="L355" s="159">
        <v>14</v>
      </c>
      <c r="M355" s="159">
        <v>458</v>
      </c>
      <c r="N355" s="182">
        <v>4200</v>
      </c>
      <c r="O355" s="159" t="s">
        <v>209</v>
      </c>
      <c r="P355" s="159">
        <f t="shared" si="7"/>
        <v>19215</v>
      </c>
    </row>
    <row r="356" spans="1:16" x14ac:dyDescent="0.2">
      <c r="A356" s="159">
        <v>2009</v>
      </c>
      <c r="B356" s="159">
        <v>4</v>
      </c>
      <c r="C356" s="159">
        <v>12</v>
      </c>
      <c r="E356" s="160">
        <v>3</v>
      </c>
      <c r="F356" s="161">
        <v>40150</v>
      </c>
      <c r="G356" s="159">
        <v>4</v>
      </c>
      <c r="H356" s="159" t="s">
        <v>152</v>
      </c>
      <c r="I356" s="159" t="s">
        <v>154</v>
      </c>
      <c r="J356" s="159" t="s">
        <v>23</v>
      </c>
      <c r="K356" s="159" t="s">
        <v>23</v>
      </c>
      <c r="L356" s="159">
        <v>14</v>
      </c>
      <c r="M356" s="159">
        <v>472</v>
      </c>
      <c r="N356" s="182">
        <v>4200</v>
      </c>
      <c r="O356" s="159" t="s">
        <v>209</v>
      </c>
      <c r="P356" s="159">
        <f t="shared" si="7"/>
        <v>19229</v>
      </c>
    </row>
    <row r="357" spans="1:16" x14ac:dyDescent="0.2">
      <c r="A357" s="159">
        <v>2009</v>
      </c>
      <c r="B357" s="159">
        <v>4</v>
      </c>
      <c r="C357" s="159">
        <v>12</v>
      </c>
      <c r="E357" s="160">
        <v>4</v>
      </c>
      <c r="F357" s="161">
        <v>40151</v>
      </c>
      <c r="G357" s="159">
        <v>5</v>
      </c>
      <c r="H357" s="159" t="s">
        <v>152</v>
      </c>
      <c r="I357" s="159" t="s">
        <v>154</v>
      </c>
      <c r="J357" s="159" t="s">
        <v>23</v>
      </c>
      <c r="K357" s="159" t="s">
        <v>23</v>
      </c>
      <c r="L357" s="159">
        <v>14</v>
      </c>
      <c r="M357" s="159">
        <v>486</v>
      </c>
      <c r="N357" s="182">
        <v>4200</v>
      </c>
      <c r="O357" s="159" t="s">
        <v>209</v>
      </c>
      <c r="P357" s="159">
        <f t="shared" si="7"/>
        <v>19243</v>
      </c>
    </row>
    <row r="358" spans="1:16" x14ac:dyDescent="0.2">
      <c r="A358" s="159">
        <v>2009</v>
      </c>
      <c r="B358" s="159">
        <v>4</v>
      </c>
      <c r="C358" s="159">
        <v>12</v>
      </c>
      <c r="E358" s="160">
        <v>5</v>
      </c>
      <c r="F358" s="161">
        <v>40152</v>
      </c>
      <c r="G358" s="159">
        <v>6</v>
      </c>
      <c r="H358" s="159" t="s">
        <v>7</v>
      </c>
      <c r="I358" s="159" t="s">
        <v>96</v>
      </c>
      <c r="J358" s="159" t="s">
        <v>23</v>
      </c>
      <c r="K358" s="159" t="s">
        <v>23</v>
      </c>
      <c r="L358" s="159">
        <v>12</v>
      </c>
      <c r="M358" s="159">
        <v>498</v>
      </c>
      <c r="N358" s="182">
        <v>4200</v>
      </c>
      <c r="O358" s="159" t="s">
        <v>209</v>
      </c>
      <c r="P358" s="159">
        <f t="shared" si="7"/>
        <v>19255</v>
      </c>
    </row>
    <row r="359" spans="1:16" x14ac:dyDescent="0.2">
      <c r="A359" s="159">
        <v>2009</v>
      </c>
      <c r="B359" s="159">
        <v>4</v>
      </c>
      <c r="C359" s="159">
        <v>12</v>
      </c>
      <c r="E359" s="160">
        <v>5</v>
      </c>
      <c r="F359" s="161">
        <v>40152</v>
      </c>
      <c r="G359" s="159">
        <v>6</v>
      </c>
      <c r="H359" s="159" t="s">
        <v>7</v>
      </c>
      <c r="I359" s="159" t="s">
        <v>58</v>
      </c>
      <c r="J359" s="159" t="s">
        <v>24</v>
      </c>
      <c r="K359" s="159" t="s">
        <v>27</v>
      </c>
      <c r="L359" s="159">
        <v>40</v>
      </c>
      <c r="M359" s="159">
        <v>538</v>
      </c>
      <c r="N359" s="182">
        <v>4200</v>
      </c>
      <c r="O359" s="159" t="s">
        <v>209</v>
      </c>
      <c r="P359" s="159">
        <f t="shared" si="7"/>
        <v>19295</v>
      </c>
    </row>
    <row r="360" spans="1:16" x14ac:dyDescent="0.2">
      <c r="A360" s="159">
        <v>2009</v>
      </c>
      <c r="B360" s="159">
        <v>4</v>
      </c>
      <c r="C360" s="159">
        <v>12</v>
      </c>
      <c r="E360" s="160">
        <v>5</v>
      </c>
      <c r="F360" s="161">
        <v>40152</v>
      </c>
      <c r="G360" s="159">
        <v>6</v>
      </c>
      <c r="H360" s="159" t="s">
        <v>9</v>
      </c>
      <c r="I360" s="159" t="s">
        <v>55</v>
      </c>
      <c r="J360" s="159" t="s">
        <v>24</v>
      </c>
      <c r="K360" s="159" t="s">
        <v>27</v>
      </c>
      <c r="L360" s="159">
        <v>550</v>
      </c>
      <c r="M360" s="159">
        <v>1088</v>
      </c>
      <c r="N360" s="182">
        <v>4200</v>
      </c>
      <c r="O360" s="159" t="s">
        <v>209</v>
      </c>
      <c r="P360" s="159">
        <f t="shared" si="7"/>
        <v>19845</v>
      </c>
    </row>
    <row r="361" spans="1:16" x14ac:dyDescent="0.2">
      <c r="A361" s="159">
        <v>2009</v>
      </c>
      <c r="B361" s="159">
        <v>4</v>
      </c>
      <c r="C361" s="159">
        <v>12</v>
      </c>
      <c r="E361" s="160">
        <v>6</v>
      </c>
      <c r="F361" s="161">
        <v>40153</v>
      </c>
      <c r="G361" s="159">
        <v>7</v>
      </c>
      <c r="H361" s="159" t="s">
        <v>8</v>
      </c>
      <c r="I361" s="159" t="s">
        <v>129</v>
      </c>
      <c r="J361" s="159" t="s">
        <v>24</v>
      </c>
      <c r="K361" s="159" t="s">
        <v>27</v>
      </c>
      <c r="L361" s="159">
        <v>33</v>
      </c>
      <c r="M361" s="159">
        <v>1121</v>
      </c>
      <c r="N361" s="182">
        <v>4200</v>
      </c>
      <c r="O361" s="159" t="s">
        <v>209</v>
      </c>
      <c r="P361" s="159">
        <f t="shared" si="7"/>
        <v>19878</v>
      </c>
    </row>
    <row r="362" spans="1:16" x14ac:dyDescent="0.2">
      <c r="A362" s="159">
        <v>2009</v>
      </c>
      <c r="B362" s="159">
        <v>4</v>
      </c>
      <c r="C362" s="159">
        <v>12</v>
      </c>
      <c r="E362" s="160">
        <v>7</v>
      </c>
      <c r="F362" s="161">
        <v>40154</v>
      </c>
      <c r="G362" s="159">
        <v>1</v>
      </c>
      <c r="H362" s="159" t="s">
        <v>152</v>
      </c>
      <c r="I362" s="159" t="s">
        <v>154</v>
      </c>
      <c r="J362" s="159" t="s">
        <v>23</v>
      </c>
      <c r="K362" s="159" t="s">
        <v>23</v>
      </c>
      <c r="L362" s="159">
        <v>12</v>
      </c>
      <c r="M362" s="159">
        <v>1133</v>
      </c>
      <c r="N362" s="182">
        <v>4200</v>
      </c>
      <c r="O362" s="159" t="s">
        <v>209</v>
      </c>
      <c r="P362" s="159">
        <f t="shared" si="7"/>
        <v>19890</v>
      </c>
    </row>
    <row r="363" spans="1:16" x14ac:dyDescent="0.2">
      <c r="A363" s="159">
        <v>2009</v>
      </c>
      <c r="B363" s="159">
        <v>4</v>
      </c>
      <c r="C363" s="159">
        <v>12</v>
      </c>
      <c r="E363" s="160">
        <v>8</v>
      </c>
      <c r="F363" s="161">
        <v>40155</v>
      </c>
      <c r="G363" s="159">
        <v>2</v>
      </c>
      <c r="H363" s="159" t="s">
        <v>152</v>
      </c>
      <c r="I363" s="159" t="s">
        <v>154</v>
      </c>
      <c r="J363" s="159" t="s">
        <v>23</v>
      </c>
      <c r="K363" s="159" t="s">
        <v>23</v>
      </c>
      <c r="L363" s="159">
        <v>14</v>
      </c>
      <c r="M363" s="159">
        <v>1147</v>
      </c>
      <c r="N363" s="182">
        <v>4200</v>
      </c>
      <c r="O363" s="159" t="s">
        <v>209</v>
      </c>
      <c r="P363" s="159">
        <f t="shared" si="7"/>
        <v>19904</v>
      </c>
    </row>
    <row r="364" spans="1:16" x14ac:dyDescent="0.2">
      <c r="A364" s="159">
        <v>2009</v>
      </c>
      <c r="B364" s="159">
        <v>4</v>
      </c>
      <c r="C364" s="159">
        <v>12</v>
      </c>
      <c r="E364" s="160">
        <v>9</v>
      </c>
      <c r="F364" s="161">
        <v>40156</v>
      </c>
      <c r="G364" s="159">
        <v>3</v>
      </c>
      <c r="H364" s="159" t="s">
        <v>152</v>
      </c>
      <c r="I364" s="159" t="s">
        <v>154</v>
      </c>
      <c r="J364" s="159" t="s">
        <v>23</v>
      </c>
      <c r="K364" s="159" t="s">
        <v>23</v>
      </c>
      <c r="L364" s="159">
        <v>14</v>
      </c>
      <c r="M364" s="159">
        <v>1161</v>
      </c>
      <c r="N364" s="182">
        <v>4200</v>
      </c>
      <c r="O364" s="159" t="s">
        <v>209</v>
      </c>
      <c r="P364" s="159">
        <f t="shared" si="7"/>
        <v>19918</v>
      </c>
    </row>
    <row r="365" spans="1:16" x14ac:dyDescent="0.2">
      <c r="A365" s="159">
        <v>2009</v>
      </c>
      <c r="B365" s="159">
        <v>4</v>
      </c>
      <c r="C365" s="159">
        <v>12</v>
      </c>
      <c r="E365" s="160">
        <v>10</v>
      </c>
      <c r="F365" s="161">
        <v>40157</v>
      </c>
      <c r="G365" s="159">
        <v>4</v>
      </c>
      <c r="H365" s="159" t="s">
        <v>152</v>
      </c>
      <c r="I365" s="159" t="s">
        <v>154</v>
      </c>
      <c r="J365" s="159" t="s">
        <v>23</v>
      </c>
      <c r="K365" s="159" t="s">
        <v>23</v>
      </c>
      <c r="L365" s="159">
        <v>14</v>
      </c>
      <c r="M365" s="159">
        <v>1175</v>
      </c>
      <c r="N365" s="182">
        <v>4200</v>
      </c>
      <c r="O365" s="159" t="s">
        <v>209</v>
      </c>
      <c r="P365" s="159">
        <f t="shared" si="7"/>
        <v>19932</v>
      </c>
    </row>
    <row r="366" spans="1:16" x14ac:dyDescent="0.2">
      <c r="A366" s="159">
        <v>2009</v>
      </c>
      <c r="B366" s="159">
        <v>4</v>
      </c>
      <c r="C366" s="159">
        <v>12</v>
      </c>
      <c r="E366" s="160">
        <v>11</v>
      </c>
      <c r="F366" s="161">
        <v>40158</v>
      </c>
      <c r="G366" s="159">
        <v>5</v>
      </c>
      <c r="H366" s="159" t="s">
        <v>152</v>
      </c>
      <c r="I366" s="159" t="s">
        <v>154</v>
      </c>
      <c r="J366" s="159" t="s">
        <v>23</v>
      </c>
      <c r="K366" s="159" t="s">
        <v>23</v>
      </c>
      <c r="L366" s="159">
        <v>10</v>
      </c>
      <c r="M366" s="159">
        <v>1185</v>
      </c>
      <c r="N366" s="182">
        <v>4200</v>
      </c>
      <c r="O366" s="159" t="s">
        <v>209</v>
      </c>
      <c r="P366" s="159">
        <f t="shared" si="7"/>
        <v>19942</v>
      </c>
    </row>
    <row r="367" spans="1:16" x14ac:dyDescent="0.2">
      <c r="A367" s="159">
        <v>2009</v>
      </c>
      <c r="B367" s="159">
        <v>4</v>
      </c>
      <c r="C367" s="159">
        <v>12</v>
      </c>
      <c r="E367" s="160">
        <v>14</v>
      </c>
      <c r="F367" s="161">
        <v>40161</v>
      </c>
      <c r="G367" s="159">
        <v>1</v>
      </c>
      <c r="H367" s="159" t="s">
        <v>152</v>
      </c>
      <c r="I367" s="159" t="s">
        <v>155</v>
      </c>
      <c r="J367" s="159" t="s">
        <v>24</v>
      </c>
      <c r="K367" s="159" t="s">
        <v>27</v>
      </c>
      <c r="L367" s="159">
        <v>88</v>
      </c>
      <c r="M367" s="159">
        <v>1273</v>
      </c>
      <c r="N367" s="182">
        <v>4200</v>
      </c>
      <c r="O367" s="159" t="s">
        <v>209</v>
      </c>
      <c r="P367" s="159">
        <f t="shared" si="7"/>
        <v>20030</v>
      </c>
    </row>
    <row r="368" spans="1:16" x14ac:dyDescent="0.2">
      <c r="A368" s="159">
        <v>2009</v>
      </c>
      <c r="B368" s="159">
        <v>4</v>
      </c>
      <c r="C368" s="159">
        <v>12</v>
      </c>
      <c r="E368" s="160">
        <v>14</v>
      </c>
      <c r="F368" s="161">
        <v>40161</v>
      </c>
      <c r="G368" s="159">
        <v>1</v>
      </c>
      <c r="H368" s="159" t="s">
        <v>152</v>
      </c>
      <c r="I368" s="159" t="s">
        <v>154</v>
      </c>
      <c r="J368" s="159" t="s">
        <v>23</v>
      </c>
      <c r="K368" s="159" t="s">
        <v>23</v>
      </c>
      <c r="L368" s="159">
        <v>14</v>
      </c>
      <c r="M368" s="159">
        <v>1287</v>
      </c>
      <c r="N368" s="182">
        <v>4200</v>
      </c>
      <c r="O368" s="159" t="s">
        <v>209</v>
      </c>
      <c r="P368" s="159">
        <f t="shared" si="7"/>
        <v>20044</v>
      </c>
    </row>
    <row r="369" spans="1:16" x14ac:dyDescent="0.2">
      <c r="A369" s="159">
        <v>2009</v>
      </c>
      <c r="B369" s="159">
        <v>4</v>
      </c>
      <c r="C369" s="159">
        <v>12</v>
      </c>
      <c r="E369" s="160">
        <v>15</v>
      </c>
      <c r="F369" s="161">
        <v>40162</v>
      </c>
      <c r="G369" s="159">
        <v>2</v>
      </c>
      <c r="H369" s="159" t="s">
        <v>152</v>
      </c>
      <c r="I369" s="159" t="s">
        <v>154</v>
      </c>
      <c r="J369" s="159" t="s">
        <v>23</v>
      </c>
      <c r="K369" s="159" t="s">
        <v>23</v>
      </c>
      <c r="L369" s="159">
        <v>10</v>
      </c>
      <c r="M369" s="159">
        <v>1297</v>
      </c>
      <c r="N369" s="182">
        <v>4200</v>
      </c>
      <c r="O369" s="159" t="s">
        <v>209</v>
      </c>
      <c r="P369" s="159">
        <f t="shared" si="7"/>
        <v>20054</v>
      </c>
    </row>
    <row r="370" spans="1:16" x14ac:dyDescent="0.2">
      <c r="A370" s="159">
        <v>2009</v>
      </c>
      <c r="B370" s="159">
        <v>4</v>
      </c>
      <c r="C370" s="159">
        <v>12</v>
      </c>
      <c r="E370" s="160">
        <v>15</v>
      </c>
      <c r="F370" s="161">
        <v>40162</v>
      </c>
      <c r="G370" s="159">
        <v>2</v>
      </c>
      <c r="H370" s="159" t="s">
        <v>8</v>
      </c>
      <c r="I370" s="159" t="s">
        <v>143</v>
      </c>
      <c r="J370" s="159" t="s">
        <v>24</v>
      </c>
      <c r="K370" s="159" t="s">
        <v>27</v>
      </c>
      <c r="L370" s="159">
        <v>35</v>
      </c>
      <c r="M370" s="159">
        <v>1332</v>
      </c>
      <c r="N370" s="182">
        <v>4200</v>
      </c>
      <c r="O370" s="159" t="s">
        <v>209</v>
      </c>
      <c r="P370" s="159">
        <f t="shared" si="7"/>
        <v>20089</v>
      </c>
    </row>
    <row r="371" spans="1:16" x14ac:dyDescent="0.2">
      <c r="A371" s="159">
        <v>2009</v>
      </c>
      <c r="B371" s="159">
        <v>4</v>
      </c>
      <c r="C371" s="159">
        <v>12</v>
      </c>
      <c r="E371" s="160">
        <v>15</v>
      </c>
      <c r="F371" s="161">
        <v>40162</v>
      </c>
      <c r="G371" s="159">
        <v>2</v>
      </c>
      <c r="H371" s="159" t="s">
        <v>8</v>
      </c>
      <c r="I371" s="159" t="s">
        <v>141</v>
      </c>
      <c r="J371" s="159" t="s">
        <v>24</v>
      </c>
      <c r="K371" s="159" t="s">
        <v>27</v>
      </c>
      <c r="L371" s="159">
        <v>32</v>
      </c>
      <c r="M371" s="159">
        <v>1364</v>
      </c>
      <c r="N371" s="182">
        <v>4200</v>
      </c>
      <c r="O371" s="159" t="s">
        <v>209</v>
      </c>
      <c r="P371" s="159">
        <f t="shared" si="7"/>
        <v>20121</v>
      </c>
    </row>
    <row r="372" spans="1:16" x14ac:dyDescent="0.2">
      <c r="A372" s="159">
        <v>2009</v>
      </c>
      <c r="B372" s="159">
        <v>4</v>
      </c>
      <c r="C372" s="159">
        <v>12</v>
      </c>
      <c r="E372" s="160">
        <v>15</v>
      </c>
      <c r="F372" s="161">
        <v>40162</v>
      </c>
      <c r="G372" s="159">
        <v>2</v>
      </c>
      <c r="H372" s="159" t="s">
        <v>8</v>
      </c>
      <c r="I372" s="159" t="s">
        <v>129</v>
      </c>
      <c r="J372" s="159" t="s">
        <v>24</v>
      </c>
      <c r="K372" s="159" t="s">
        <v>27</v>
      </c>
      <c r="L372" s="159">
        <v>26</v>
      </c>
      <c r="M372" s="159">
        <v>1390</v>
      </c>
      <c r="N372" s="182">
        <v>4200</v>
      </c>
      <c r="O372" s="159" t="s">
        <v>209</v>
      </c>
      <c r="P372" s="159">
        <f t="shared" si="7"/>
        <v>20147</v>
      </c>
    </row>
    <row r="373" spans="1:16" x14ac:dyDescent="0.2">
      <c r="A373" s="159">
        <v>2009</v>
      </c>
      <c r="B373" s="159">
        <v>4</v>
      </c>
      <c r="C373" s="159">
        <v>12</v>
      </c>
      <c r="E373" s="160">
        <v>15</v>
      </c>
      <c r="F373" s="161">
        <v>40162</v>
      </c>
      <c r="G373" s="159">
        <v>2</v>
      </c>
      <c r="H373" s="159" t="s">
        <v>127</v>
      </c>
      <c r="I373" s="159" t="s">
        <v>96</v>
      </c>
      <c r="J373" s="159" t="s">
        <v>118</v>
      </c>
      <c r="K373" s="159" t="s">
        <v>121</v>
      </c>
      <c r="L373" s="159">
        <v>430</v>
      </c>
      <c r="M373" s="159">
        <v>1820</v>
      </c>
      <c r="N373" s="182">
        <v>4200</v>
      </c>
      <c r="O373" s="159" t="s">
        <v>209</v>
      </c>
      <c r="P373" s="159">
        <f t="shared" si="7"/>
        <v>20577</v>
      </c>
    </row>
    <row r="374" spans="1:16" x14ac:dyDescent="0.2">
      <c r="A374" s="159">
        <v>2009</v>
      </c>
      <c r="B374" s="159">
        <v>4</v>
      </c>
      <c r="C374" s="159">
        <v>12</v>
      </c>
      <c r="E374" s="160">
        <v>15</v>
      </c>
      <c r="F374" s="161">
        <v>40162</v>
      </c>
      <c r="G374" s="159">
        <v>2</v>
      </c>
      <c r="H374" s="159" t="s">
        <v>8</v>
      </c>
      <c r="I374" s="159" t="s">
        <v>130</v>
      </c>
      <c r="J374" s="159" t="s">
        <v>24</v>
      </c>
      <c r="K374" s="159" t="s">
        <v>27</v>
      </c>
      <c r="L374" s="159">
        <v>20</v>
      </c>
      <c r="M374" s="159">
        <v>1840</v>
      </c>
      <c r="N374" s="182">
        <v>4200</v>
      </c>
      <c r="O374" s="159" t="s">
        <v>209</v>
      </c>
      <c r="P374" s="159">
        <f t="shared" si="7"/>
        <v>20597</v>
      </c>
    </row>
    <row r="375" spans="1:16" x14ac:dyDescent="0.2">
      <c r="A375" s="159">
        <v>2009</v>
      </c>
      <c r="B375" s="159">
        <v>4</v>
      </c>
      <c r="C375" s="159">
        <v>12</v>
      </c>
      <c r="E375" s="160">
        <v>16</v>
      </c>
      <c r="F375" s="161">
        <v>40163</v>
      </c>
      <c r="G375" s="159">
        <v>3</v>
      </c>
      <c r="H375" s="159" t="s">
        <v>152</v>
      </c>
      <c r="I375" s="159" t="s">
        <v>154</v>
      </c>
      <c r="J375" s="159" t="s">
        <v>23</v>
      </c>
      <c r="K375" s="159" t="s">
        <v>23</v>
      </c>
      <c r="L375" s="159">
        <v>14</v>
      </c>
      <c r="M375" s="159">
        <v>1854</v>
      </c>
      <c r="N375" s="182">
        <v>4200</v>
      </c>
      <c r="O375" s="159" t="s">
        <v>209</v>
      </c>
      <c r="P375" s="159">
        <f t="shared" si="7"/>
        <v>20611</v>
      </c>
    </row>
    <row r="376" spans="1:16" x14ac:dyDescent="0.2">
      <c r="A376" s="159">
        <v>2009</v>
      </c>
      <c r="B376" s="159">
        <v>4</v>
      </c>
      <c r="C376" s="159">
        <v>12</v>
      </c>
      <c r="E376" s="160">
        <v>17</v>
      </c>
      <c r="F376" s="161">
        <v>40164</v>
      </c>
      <c r="G376" s="159">
        <v>4</v>
      </c>
      <c r="H376" s="159" t="s">
        <v>152</v>
      </c>
      <c r="I376" s="159" t="s">
        <v>154</v>
      </c>
      <c r="J376" s="159" t="s">
        <v>23</v>
      </c>
      <c r="K376" s="159" t="s">
        <v>23</v>
      </c>
      <c r="L376" s="159">
        <v>14</v>
      </c>
      <c r="M376" s="159">
        <v>1868</v>
      </c>
      <c r="N376" s="182">
        <v>4200</v>
      </c>
      <c r="O376" s="159" t="s">
        <v>209</v>
      </c>
      <c r="P376" s="159">
        <f t="shared" si="7"/>
        <v>20625</v>
      </c>
    </row>
    <row r="377" spans="1:16" x14ac:dyDescent="0.2">
      <c r="A377" s="159">
        <v>2009</v>
      </c>
      <c r="B377" s="159">
        <v>4</v>
      </c>
      <c r="C377" s="159">
        <v>12</v>
      </c>
      <c r="E377" s="160">
        <v>18</v>
      </c>
      <c r="F377" s="161">
        <v>40165</v>
      </c>
      <c r="G377" s="159">
        <v>5</v>
      </c>
      <c r="H377" s="159" t="s">
        <v>152</v>
      </c>
      <c r="I377" s="159" t="s">
        <v>154</v>
      </c>
      <c r="J377" s="159" t="s">
        <v>23</v>
      </c>
      <c r="K377" s="159" t="s">
        <v>23</v>
      </c>
      <c r="L377" s="159">
        <v>10</v>
      </c>
      <c r="M377" s="159">
        <v>1878</v>
      </c>
      <c r="N377" s="182">
        <v>4200</v>
      </c>
      <c r="O377" s="159" t="s">
        <v>209</v>
      </c>
      <c r="P377" s="159">
        <f t="shared" si="7"/>
        <v>20635</v>
      </c>
    </row>
    <row r="378" spans="1:16" x14ac:dyDescent="0.2">
      <c r="A378" s="159">
        <v>2009</v>
      </c>
      <c r="B378" s="159">
        <v>4</v>
      </c>
      <c r="C378" s="159">
        <v>12</v>
      </c>
      <c r="E378" s="160">
        <v>20</v>
      </c>
      <c r="F378" s="161">
        <v>40167</v>
      </c>
      <c r="G378" s="159">
        <v>7</v>
      </c>
      <c r="H378" s="159" t="s">
        <v>7</v>
      </c>
      <c r="I378" s="159" t="s">
        <v>58</v>
      </c>
      <c r="J378" s="159" t="s">
        <v>24</v>
      </c>
      <c r="K378" s="159" t="s">
        <v>27</v>
      </c>
      <c r="L378" s="159">
        <v>34</v>
      </c>
      <c r="M378" s="159">
        <v>1912</v>
      </c>
      <c r="N378" s="182">
        <v>4200</v>
      </c>
      <c r="O378" s="159" t="s">
        <v>209</v>
      </c>
      <c r="P378" s="159">
        <f t="shared" si="7"/>
        <v>20669</v>
      </c>
    </row>
    <row r="379" spans="1:16" x14ac:dyDescent="0.2">
      <c r="A379" s="159">
        <v>2009</v>
      </c>
      <c r="B379" s="159">
        <v>4</v>
      </c>
      <c r="C379" s="159">
        <v>12</v>
      </c>
      <c r="E379" s="160">
        <v>20</v>
      </c>
      <c r="F379" s="161">
        <v>40167</v>
      </c>
      <c r="G379" s="159">
        <v>7</v>
      </c>
      <c r="H379" s="159" t="s">
        <v>7</v>
      </c>
      <c r="I379" s="159" t="s">
        <v>96</v>
      </c>
      <c r="J379" s="159" t="s">
        <v>23</v>
      </c>
      <c r="K379" s="159" t="s">
        <v>23</v>
      </c>
      <c r="L379" s="159">
        <v>12</v>
      </c>
      <c r="M379" s="159">
        <v>1924</v>
      </c>
      <c r="N379" s="182">
        <v>4200</v>
      </c>
      <c r="O379" s="159" t="s">
        <v>209</v>
      </c>
      <c r="P379" s="159">
        <f t="shared" si="7"/>
        <v>20681</v>
      </c>
    </row>
    <row r="380" spans="1:16" x14ac:dyDescent="0.2">
      <c r="A380" s="159">
        <v>2009</v>
      </c>
      <c r="B380" s="159">
        <v>4</v>
      </c>
      <c r="C380" s="159">
        <v>12</v>
      </c>
      <c r="E380" s="160">
        <v>21</v>
      </c>
      <c r="F380" s="161">
        <v>40168</v>
      </c>
      <c r="G380" s="159">
        <v>1</v>
      </c>
      <c r="H380" s="159" t="s">
        <v>152</v>
      </c>
      <c r="I380" s="159" t="s">
        <v>154</v>
      </c>
      <c r="J380" s="159" t="s">
        <v>23</v>
      </c>
      <c r="K380" s="159" t="s">
        <v>23</v>
      </c>
      <c r="L380" s="159">
        <v>14</v>
      </c>
      <c r="M380" s="159">
        <v>1938</v>
      </c>
      <c r="N380" s="182">
        <v>4200</v>
      </c>
      <c r="O380" s="159" t="s">
        <v>209</v>
      </c>
      <c r="P380" s="159">
        <f t="shared" si="7"/>
        <v>20695</v>
      </c>
    </row>
    <row r="381" spans="1:16" x14ac:dyDescent="0.2">
      <c r="A381" s="159">
        <v>2009</v>
      </c>
      <c r="B381" s="159">
        <v>4</v>
      </c>
      <c r="C381" s="159">
        <v>12</v>
      </c>
      <c r="E381" s="160">
        <v>22</v>
      </c>
      <c r="F381" s="161">
        <v>40169</v>
      </c>
      <c r="G381" s="159">
        <v>2</v>
      </c>
      <c r="H381" s="159" t="s">
        <v>152</v>
      </c>
      <c r="I381" s="159" t="s">
        <v>154</v>
      </c>
      <c r="J381" s="159" t="s">
        <v>23</v>
      </c>
      <c r="K381" s="159" t="s">
        <v>23</v>
      </c>
      <c r="L381" s="159">
        <v>14</v>
      </c>
      <c r="M381" s="159">
        <v>1952</v>
      </c>
      <c r="N381" s="182">
        <v>4200</v>
      </c>
      <c r="O381" s="159" t="s">
        <v>209</v>
      </c>
      <c r="P381" s="159">
        <f t="shared" si="7"/>
        <v>20709</v>
      </c>
    </row>
    <row r="382" spans="1:16" x14ac:dyDescent="0.2">
      <c r="A382" s="159">
        <v>2009</v>
      </c>
      <c r="B382" s="159">
        <v>4</v>
      </c>
      <c r="C382" s="159">
        <v>12</v>
      </c>
      <c r="E382" s="160">
        <v>23</v>
      </c>
      <c r="F382" s="161">
        <v>40170</v>
      </c>
      <c r="G382" s="159">
        <v>3</v>
      </c>
      <c r="H382" s="159" t="s">
        <v>152</v>
      </c>
      <c r="I382" s="159" t="s">
        <v>154</v>
      </c>
      <c r="J382" s="159" t="s">
        <v>23</v>
      </c>
      <c r="K382" s="159" t="s">
        <v>23</v>
      </c>
      <c r="L382" s="159">
        <v>10</v>
      </c>
      <c r="M382" s="159">
        <v>1962</v>
      </c>
      <c r="N382" s="182">
        <v>4200</v>
      </c>
      <c r="O382" s="159" t="s">
        <v>209</v>
      </c>
      <c r="P382" s="159">
        <f t="shared" si="7"/>
        <v>20719</v>
      </c>
    </row>
    <row r="383" spans="1:16" x14ac:dyDescent="0.2">
      <c r="A383" s="159">
        <v>2009</v>
      </c>
      <c r="B383" s="159">
        <v>4</v>
      </c>
      <c r="C383" s="159">
        <v>12</v>
      </c>
      <c r="E383" s="160">
        <v>24</v>
      </c>
      <c r="F383" s="161">
        <v>40171</v>
      </c>
      <c r="G383" s="159">
        <v>4</v>
      </c>
      <c r="H383" s="159" t="s">
        <v>152</v>
      </c>
      <c r="I383" s="159" t="s">
        <v>154</v>
      </c>
      <c r="J383" s="159" t="s">
        <v>23</v>
      </c>
      <c r="K383" s="159" t="s">
        <v>23</v>
      </c>
      <c r="L383" s="159">
        <v>10</v>
      </c>
      <c r="M383" s="159">
        <v>1972</v>
      </c>
      <c r="N383" s="182">
        <v>4200</v>
      </c>
      <c r="O383" s="159" t="s">
        <v>209</v>
      </c>
      <c r="P383" s="159">
        <f t="shared" si="7"/>
        <v>20729</v>
      </c>
    </row>
    <row r="384" spans="1:16" x14ac:dyDescent="0.2">
      <c r="A384" s="159">
        <v>2009</v>
      </c>
      <c r="B384" s="159">
        <v>4</v>
      </c>
      <c r="C384" s="159">
        <v>12</v>
      </c>
      <c r="E384" s="160">
        <v>25</v>
      </c>
      <c r="F384" s="161">
        <v>40172</v>
      </c>
      <c r="G384" s="159">
        <v>5</v>
      </c>
      <c r="H384" s="159" t="s">
        <v>152</v>
      </c>
      <c r="I384" s="159" t="s">
        <v>154</v>
      </c>
      <c r="J384" s="159" t="s">
        <v>24</v>
      </c>
      <c r="K384" s="159" t="s">
        <v>27</v>
      </c>
      <c r="L384" s="159">
        <v>40</v>
      </c>
      <c r="M384" s="159">
        <v>2012</v>
      </c>
      <c r="N384" s="182">
        <v>4200</v>
      </c>
      <c r="O384" s="159" t="s">
        <v>209</v>
      </c>
      <c r="P384" s="159">
        <f t="shared" si="7"/>
        <v>20769</v>
      </c>
    </row>
    <row r="385" spans="1:16" x14ac:dyDescent="0.2">
      <c r="A385" s="159">
        <v>2009</v>
      </c>
      <c r="B385" s="159">
        <v>4</v>
      </c>
      <c r="C385" s="159">
        <v>12</v>
      </c>
      <c r="E385" s="160">
        <v>26</v>
      </c>
      <c r="F385" s="161">
        <v>40173</v>
      </c>
      <c r="G385" s="159">
        <v>6</v>
      </c>
      <c r="H385" s="159" t="s">
        <v>7</v>
      </c>
      <c r="I385" s="159" t="s">
        <v>43</v>
      </c>
      <c r="J385" s="159" t="s">
        <v>23</v>
      </c>
      <c r="K385" s="159" t="s">
        <v>23</v>
      </c>
      <c r="L385" s="159">
        <v>16</v>
      </c>
      <c r="M385" s="159">
        <v>2028</v>
      </c>
      <c r="N385" s="182">
        <v>4200</v>
      </c>
      <c r="O385" s="159" t="s">
        <v>209</v>
      </c>
      <c r="P385" s="159">
        <f t="shared" si="7"/>
        <v>20785</v>
      </c>
    </row>
    <row r="386" spans="1:16" x14ac:dyDescent="0.2">
      <c r="A386" s="159">
        <v>2009</v>
      </c>
      <c r="B386" s="159">
        <v>4</v>
      </c>
      <c r="C386" s="159">
        <v>12</v>
      </c>
      <c r="E386" s="160">
        <v>26</v>
      </c>
      <c r="F386" s="161">
        <v>40173</v>
      </c>
      <c r="G386" s="159">
        <v>6</v>
      </c>
      <c r="H386" s="159" t="s">
        <v>7</v>
      </c>
      <c r="I386" s="159" t="s">
        <v>58</v>
      </c>
      <c r="J386" s="159" t="s">
        <v>24</v>
      </c>
      <c r="K386" s="159" t="s">
        <v>27</v>
      </c>
      <c r="L386" s="159">
        <v>45</v>
      </c>
      <c r="M386" s="159">
        <v>2073</v>
      </c>
      <c r="N386" s="182">
        <v>4200</v>
      </c>
      <c r="O386" s="159" t="s">
        <v>209</v>
      </c>
      <c r="P386" s="159">
        <f t="shared" si="7"/>
        <v>20830</v>
      </c>
    </row>
    <row r="387" spans="1:16" x14ac:dyDescent="0.2">
      <c r="A387" s="159">
        <v>2009</v>
      </c>
      <c r="B387" s="159">
        <v>4</v>
      </c>
      <c r="C387" s="159">
        <v>12</v>
      </c>
      <c r="E387" s="160">
        <v>27</v>
      </c>
      <c r="F387" s="161">
        <v>40174</v>
      </c>
      <c r="G387" s="159">
        <v>7</v>
      </c>
      <c r="H387" s="159" t="s">
        <v>7</v>
      </c>
      <c r="I387" s="159" t="s">
        <v>58</v>
      </c>
      <c r="J387" s="159" t="s">
        <v>24</v>
      </c>
      <c r="K387" s="159" t="s">
        <v>27</v>
      </c>
      <c r="L387" s="159">
        <v>40</v>
      </c>
      <c r="M387" s="159">
        <v>2113</v>
      </c>
      <c r="N387" s="182">
        <v>4200</v>
      </c>
      <c r="O387" s="159" t="s">
        <v>209</v>
      </c>
      <c r="P387" s="159">
        <f t="shared" si="7"/>
        <v>20870</v>
      </c>
    </row>
    <row r="388" spans="1:16" x14ac:dyDescent="0.2">
      <c r="A388" s="159">
        <v>2009</v>
      </c>
      <c r="B388" s="159">
        <v>4</v>
      </c>
      <c r="C388" s="159">
        <v>12</v>
      </c>
      <c r="E388" s="160">
        <v>27</v>
      </c>
      <c r="F388" s="161">
        <v>40174</v>
      </c>
      <c r="G388" s="159">
        <v>7</v>
      </c>
      <c r="H388" s="159" t="s">
        <v>7</v>
      </c>
      <c r="I388" s="159" t="s">
        <v>136</v>
      </c>
      <c r="J388" s="159" t="s">
        <v>24</v>
      </c>
      <c r="K388" s="159" t="s">
        <v>27</v>
      </c>
      <c r="L388" s="159">
        <v>120</v>
      </c>
      <c r="M388" s="159">
        <v>2233</v>
      </c>
      <c r="N388" s="182">
        <v>4200</v>
      </c>
      <c r="O388" s="159" t="s">
        <v>209</v>
      </c>
      <c r="P388" s="159">
        <f t="shared" ref="P388:P451" si="8">SUM(P387,L388)</f>
        <v>20990</v>
      </c>
    </row>
    <row r="389" spans="1:16" x14ac:dyDescent="0.2">
      <c r="A389" s="159">
        <v>2009</v>
      </c>
      <c r="B389" s="159">
        <v>4</v>
      </c>
      <c r="C389" s="159">
        <v>12</v>
      </c>
      <c r="E389" s="160">
        <v>28</v>
      </c>
      <c r="F389" s="161">
        <v>40175</v>
      </c>
      <c r="G389" s="159">
        <v>1</v>
      </c>
      <c r="H389" s="159" t="s">
        <v>7</v>
      </c>
      <c r="I389" s="159" t="s">
        <v>58</v>
      </c>
      <c r="J389" s="159" t="s">
        <v>24</v>
      </c>
      <c r="K389" s="159" t="s">
        <v>27</v>
      </c>
      <c r="L389" s="159">
        <v>24</v>
      </c>
      <c r="M389" s="159">
        <v>2257</v>
      </c>
      <c r="N389" s="182">
        <v>4200</v>
      </c>
      <c r="O389" s="159" t="s">
        <v>209</v>
      </c>
      <c r="P389" s="159">
        <f t="shared" si="8"/>
        <v>21014</v>
      </c>
    </row>
    <row r="390" spans="1:16" x14ac:dyDescent="0.2">
      <c r="A390" s="159">
        <v>2009</v>
      </c>
      <c r="B390" s="159">
        <v>4</v>
      </c>
      <c r="C390" s="159">
        <v>12</v>
      </c>
      <c r="E390" s="160">
        <v>29</v>
      </c>
      <c r="F390" s="161">
        <v>40176</v>
      </c>
      <c r="G390" s="159">
        <v>2</v>
      </c>
      <c r="H390" s="159" t="s">
        <v>7</v>
      </c>
      <c r="I390" s="159" t="s">
        <v>58</v>
      </c>
      <c r="J390" s="159" t="s">
        <v>24</v>
      </c>
      <c r="K390" s="159" t="s">
        <v>27</v>
      </c>
      <c r="L390" s="159">
        <v>40</v>
      </c>
      <c r="M390" s="159">
        <v>2297</v>
      </c>
      <c r="N390" s="182">
        <v>4200</v>
      </c>
      <c r="O390" s="159" t="s">
        <v>209</v>
      </c>
      <c r="P390" s="159">
        <f t="shared" si="8"/>
        <v>21054</v>
      </c>
    </row>
    <row r="391" spans="1:16" x14ac:dyDescent="0.2">
      <c r="A391" s="159">
        <v>2009</v>
      </c>
      <c r="B391" s="159">
        <v>4</v>
      </c>
      <c r="C391" s="159">
        <v>12</v>
      </c>
      <c r="E391" s="160">
        <v>30</v>
      </c>
      <c r="F391" s="161">
        <v>40177</v>
      </c>
      <c r="G391" s="159">
        <v>3</v>
      </c>
      <c r="H391" s="159" t="s">
        <v>7</v>
      </c>
      <c r="I391" s="159" t="s">
        <v>58</v>
      </c>
      <c r="J391" s="159" t="s">
        <v>24</v>
      </c>
      <c r="K391" s="159" t="s">
        <v>27</v>
      </c>
      <c r="L391" s="159">
        <v>50</v>
      </c>
      <c r="M391" s="159">
        <v>2347</v>
      </c>
      <c r="N391" s="182">
        <v>4200</v>
      </c>
      <c r="O391" s="159" t="s">
        <v>209</v>
      </c>
      <c r="P391" s="159">
        <f t="shared" si="8"/>
        <v>21104</v>
      </c>
    </row>
    <row r="392" spans="1:16" s="168" customFormat="1" x14ac:dyDescent="0.2">
      <c r="A392" s="165">
        <v>2009</v>
      </c>
      <c r="B392" s="165">
        <v>4</v>
      </c>
      <c r="C392" s="165">
        <v>12</v>
      </c>
      <c r="D392" s="165"/>
      <c r="E392" s="166">
        <v>31</v>
      </c>
      <c r="F392" s="167">
        <v>40178</v>
      </c>
      <c r="G392" s="165">
        <v>4</v>
      </c>
      <c r="H392" s="165" t="s">
        <v>7</v>
      </c>
      <c r="I392" s="165" t="s">
        <v>58</v>
      </c>
      <c r="J392" s="165" t="s">
        <v>24</v>
      </c>
      <c r="K392" s="165" t="s">
        <v>27</v>
      </c>
      <c r="L392" s="165">
        <v>80</v>
      </c>
      <c r="M392" s="165">
        <v>2427</v>
      </c>
      <c r="N392" s="187">
        <v>4200</v>
      </c>
      <c r="O392" s="188" t="s">
        <v>209</v>
      </c>
      <c r="P392" s="159">
        <f t="shared" si="8"/>
        <v>21184</v>
      </c>
    </row>
    <row r="393" spans="1:16" x14ac:dyDescent="0.2">
      <c r="A393" s="159">
        <v>2010</v>
      </c>
      <c r="B393" s="159">
        <v>1</v>
      </c>
      <c r="C393" s="159">
        <v>1</v>
      </c>
      <c r="E393" s="160">
        <v>1</v>
      </c>
      <c r="F393" s="161">
        <v>40179</v>
      </c>
      <c r="G393" s="159">
        <v>5</v>
      </c>
      <c r="H393" s="159" t="s">
        <v>7</v>
      </c>
      <c r="I393" s="159" t="s">
        <v>58</v>
      </c>
      <c r="J393" s="159" t="s">
        <v>24</v>
      </c>
      <c r="K393" s="159" t="s">
        <v>27</v>
      </c>
      <c r="L393" s="159">
        <v>65</v>
      </c>
      <c r="M393" s="159">
        <v>65</v>
      </c>
      <c r="N393" s="182">
        <v>4330</v>
      </c>
      <c r="O393" s="159" t="s">
        <v>209</v>
      </c>
      <c r="P393" s="159">
        <f t="shared" si="8"/>
        <v>21249</v>
      </c>
    </row>
    <row r="394" spans="1:16" x14ac:dyDescent="0.2">
      <c r="A394" s="159">
        <v>2010</v>
      </c>
      <c r="B394" s="159">
        <v>1</v>
      </c>
      <c r="C394" s="159">
        <v>1</v>
      </c>
      <c r="E394" s="160">
        <v>2</v>
      </c>
      <c r="F394" s="161">
        <v>40180</v>
      </c>
      <c r="G394" s="159">
        <v>6</v>
      </c>
      <c r="H394" s="159" t="s">
        <v>127</v>
      </c>
      <c r="I394" s="159" t="s">
        <v>96</v>
      </c>
      <c r="J394" s="159" t="s">
        <v>118</v>
      </c>
      <c r="K394" s="159" t="s">
        <v>121</v>
      </c>
      <c r="L394" s="159">
        <v>430</v>
      </c>
      <c r="M394" s="159">
        <v>495</v>
      </c>
      <c r="N394" s="182">
        <v>4330</v>
      </c>
      <c r="O394" s="159" t="s">
        <v>209</v>
      </c>
      <c r="P394" s="159">
        <f t="shared" si="8"/>
        <v>21679</v>
      </c>
    </row>
    <row r="395" spans="1:16" x14ac:dyDescent="0.2">
      <c r="A395" s="159">
        <v>2010</v>
      </c>
      <c r="B395" s="159">
        <v>1</v>
      </c>
      <c r="C395" s="159">
        <v>1</v>
      </c>
      <c r="E395" s="160">
        <v>2</v>
      </c>
      <c r="F395" s="161">
        <v>40180</v>
      </c>
      <c r="G395" s="159">
        <v>6</v>
      </c>
      <c r="H395" s="159" t="s">
        <v>7</v>
      </c>
      <c r="I395" s="159" t="s">
        <v>58</v>
      </c>
      <c r="J395" s="159" t="s">
        <v>24</v>
      </c>
      <c r="K395" s="159" t="s">
        <v>27</v>
      </c>
      <c r="L395" s="159">
        <v>55</v>
      </c>
      <c r="M395" s="159">
        <v>495</v>
      </c>
      <c r="N395" s="182">
        <v>4330</v>
      </c>
      <c r="O395" s="159" t="s">
        <v>209</v>
      </c>
      <c r="P395" s="159">
        <f t="shared" si="8"/>
        <v>21734</v>
      </c>
    </row>
    <row r="396" spans="1:16" x14ac:dyDescent="0.2">
      <c r="A396" s="159">
        <v>2010</v>
      </c>
      <c r="B396" s="159">
        <v>1</v>
      </c>
      <c r="C396" s="159">
        <v>1</v>
      </c>
      <c r="E396" s="160">
        <v>2</v>
      </c>
      <c r="F396" s="161">
        <v>40180</v>
      </c>
      <c r="G396" s="159">
        <v>6</v>
      </c>
      <c r="H396" s="159" t="s">
        <v>7</v>
      </c>
      <c r="I396" s="159" t="s">
        <v>43</v>
      </c>
      <c r="J396" s="159" t="s">
        <v>23</v>
      </c>
      <c r="K396" s="159" t="s">
        <v>23</v>
      </c>
      <c r="L396" s="159">
        <v>20</v>
      </c>
      <c r="M396" s="159">
        <v>495</v>
      </c>
      <c r="N396" s="182">
        <v>4330</v>
      </c>
      <c r="O396" s="159" t="s">
        <v>209</v>
      </c>
      <c r="P396" s="159">
        <f t="shared" si="8"/>
        <v>21754</v>
      </c>
    </row>
    <row r="397" spans="1:16" x14ac:dyDescent="0.2">
      <c r="A397" s="159">
        <v>2010</v>
      </c>
      <c r="B397" s="159">
        <v>1</v>
      </c>
      <c r="C397" s="159">
        <v>1</v>
      </c>
      <c r="E397" s="160">
        <v>4</v>
      </c>
      <c r="F397" s="161">
        <v>40182</v>
      </c>
      <c r="G397" s="159">
        <v>1</v>
      </c>
      <c r="H397" s="159" t="s">
        <v>152</v>
      </c>
      <c r="I397" s="159" t="s">
        <v>154</v>
      </c>
      <c r="J397" s="159" t="s">
        <v>23</v>
      </c>
      <c r="K397" s="159" t="s">
        <v>23</v>
      </c>
      <c r="L397" s="159">
        <v>15</v>
      </c>
      <c r="M397" s="159">
        <v>495</v>
      </c>
      <c r="N397" s="182">
        <v>4330</v>
      </c>
      <c r="O397" s="159" t="s">
        <v>209</v>
      </c>
      <c r="P397" s="159">
        <f t="shared" si="8"/>
        <v>21769</v>
      </c>
    </row>
    <row r="398" spans="1:16" x14ac:dyDescent="0.2">
      <c r="A398" s="159">
        <v>2010</v>
      </c>
      <c r="B398" s="159">
        <v>1</v>
      </c>
      <c r="C398" s="159">
        <v>1</v>
      </c>
      <c r="E398" s="160">
        <v>5</v>
      </c>
      <c r="F398" s="161">
        <v>40183</v>
      </c>
      <c r="G398" s="159">
        <v>2</v>
      </c>
      <c r="H398" s="159" t="s">
        <v>152</v>
      </c>
      <c r="I398" s="159" t="s">
        <v>154</v>
      </c>
      <c r="J398" s="159" t="s">
        <v>23</v>
      </c>
      <c r="K398" s="159" t="s">
        <v>23</v>
      </c>
      <c r="L398" s="159">
        <v>15</v>
      </c>
      <c r="M398" s="159">
        <v>495</v>
      </c>
      <c r="N398" s="182">
        <v>4330</v>
      </c>
      <c r="O398" s="159" t="s">
        <v>209</v>
      </c>
      <c r="P398" s="159">
        <f t="shared" si="8"/>
        <v>21784</v>
      </c>
    </row>
    <row r="399" spans="1:16" x14ac:dyDescent="0.2">
      <c r="A399" s="159">
        <v>2010</v>
      </c>
      <c r="B399" s="159">
        <v>1</v>
      </c>
      <c r="C399" s="159">
        <v>1</v>
      </c>
      <c r="E399" s="160">
        <v>6</v>
      </c>
      <c r="F399" s="161">
        <v>40184</v>
      </c>
      <c r="G399" s="159">
        <v>3</v>
      </c>
      <c r="H399" s="159" t="s">
        <v>152</v>
      </c>
      <c r="I399" s="159" t="s">
        <v>155</v>
      </c>
      <c r="J399" s="159" t="s">
        <v>24</v>
      </c>
      <c r="K399" s="159" t="s">
        <v>27</v>
      </c>
      <c r="L399" s="159">
        <v>88</v>
      </c>
      <c r="M399" s="159">
        <v>495</v>
      </c>
      <c r="N399" s="182">
        <v>4330</v>
      </c>
      <c r="O399" s="159" t="s">
        <v>209</v>
      </c>
      <c r="P399" s="159">
        <f t="shared" si="8"/>
        <v>21872</v>
      </c>
    </row>
    <row r="400" spans="1:16" x14ac:dyDescent="0.2">
      <c r="A400" s="159">
        <v>2010</v>
      </c>
      <c r="B400" s="159">
        <v>1</v>
      </c>
      <c r="C400" s="159">
        <v>1</v>
      </c>
      <c r="E400" s="160">
        <v>7</v>
      </c>
      <c r="F400" s="161">
        <v>40185</v>
      </c>
      <c r="G400" s="159">
        <v>4</v>
      </c>
      <c r="H400" s="159" t="s">
        <v>152</v>
      </c>
      <c r="I400" s="159" t="s">
        <v>154</v>
      </c>
      <c r="J400" s="159" t="s">
        <v>23</v>
      </c>
      <c r="K400" s="159" t="s">
        <v>23</v>
      </c>
      <c r="L400" s="159">
        <v>12</v>
      </c>
      <c r="M400" s="159">
        <v>495</v>
      </c>
      <c r="N400" s="182">
        <v>4330</v>
      </c>
      <c r="O400" s="159" t="s">
        <v>209</v>
      </c>
      <c r="P400" s="159">
        <f t="shared" si="8"/>
        <v>21884</v>
      </c>
    </row>
    <row r="401" spans="1:16" x14ac:dyDescent="0.2">
      <c r="A401" s="159">
        <v>2010</v>
      </c>
      <c r="B401" s="159">
        <v>1</v>
      </c>
      <c r="C401" s="159">
        <v>1</v>
      </c>
      <c r="E401" s="160">
        <v>8</v>
      </c>
      <c r="F401" s="161">
        <v>40186</v>
      </c>
      <c r="G401" s="159">
        <v>5</v>
      </c>
      <c r="H401" s="159" t="s">
        <v>152</v>
      </c>
      <c r="I401" s="159" t="s">
        <v>154</v>
      </c>
      <c r="J401" s="159" t="s">
        <v>23</v>
      </c>
      <c r="K401" s="159" t="s">
        <v>23</v>
      </c>
      <c r="L401" s="159">
        <v>14</v>
      </c>
      <c r="M401" s="159">
        <v>495</v>
      </c>
      <c r="N401" s="182">
        <v>4330</v>
      </c>
      <c r="O401" s="159" t="s">
        <v>209</v>
      </c>
      <c r="P401" s="159">
        <f t="shared" si="8"/>
        <v>21898</v>
      </c>
    </row>
    <row r="402" spans="1:16" x14ac:dyDescent="0.2">
      <c r="A402" s="159">
        <v>2010</v>
      </c>
      <c r="B402" s="159">
        <v>1</v>
      </c>
      <c r="C402" s="159">
        <v>1</v>
      </c>
      <c r="E402" s="160">
        <v>8</v>
      </c>
      <c r="F402" s="161">
        <v>40186</v>
      </c>
      <c r="G402" s="159">
        <v>5</v>
      </c>
      <c r="H402" s="159" t="s">
        <v>8</v>
      </c>
      <c r="I402" s="159" t="s">
        <v>129</v>
      </c>
      <c r="J402" s="159" t="s">
        <v>24</v>
      </c>
      <c r="K402" s="159" t="s">
        <v>27</v>
      </c>
      <c r="L402" s="159">
        <v>50</v>
      </c>
      <c r="M402" s="159">
        <v>495</v>
      </c>
      <c r="N402" s="182">
        <v>4330</v>
      </c>
      <c r="O402" s="159" t="s">
        <v>209</v>
      </c>
      <c r="P402" s="159">
        <f t="shared" si="8"/>
        <v>21948</v>
      </c>
    </row>
    <row r="403" spans="1:16" x14ac:dyDescent="0.2">
      <c r="A403" s="159">
        <v>2010</v>
      </c>
      <c r="B403" s="159">
        <v>1</v>
      </c>
      <c r="C403" s="159">
        <v>1</v>
      </c>
      <c r="E403" s="160">
        <v>10</v>
      </c>
      <c r="F403" s="161">
        <v>40188</v>
      </c>
      <c r="G403" s="159">
        <v>7</v>
      </c>
      <c r="H403" s="159" t="s">
        <v>7</v>
      </c>
      <c r="I403" s="159" t="s">
        <v>96</v>
      </c>
      <c r="J403" s="159" t="s">
        <v>23</v>
      </c>
      <c r="K403" s="159" t="s">
        <v>23</v>
      </c>
      <c r="L403" s="159">
        <v>15</v>
      </c>
      <c r="M403" s="159">
        <v>495</v>
      </c>
      <c r="N403" s="182">
        <v>4330</v>
      </c>
      <c r="O403" s="159" t="s">
        <v>209</v>
      </c>
      <c r="P403" s="159">
        <f t="shared" si="8"/>
        <v>21963</v>
      </c>
    </row>
    <row r="404" spans="1:16" x14ac:dyDescent="0.2">
      <c r="A404" s="159">
        <v>2010</v>
      </c>
      <c r="B404" s="159">
        <v>1</v>
      </c>
      <c r="C404" s="159">
        <v>1</v>
      </c>
      <c r="E404" s="160">
        <v>11</v>
      </c>
      <c r="F404" s="161">
        <v>40189</v>
      </c>
      <c r="G404" s="159">
        <v>1</v>
      </c>
      <c r="H404" s="159" t="s">
        <v>152</v>
      </c>
      <c r="I404" s="159" t="s">
        <v>154</v>
      </c>
      <c r="J404" s="159" t="s">
        <v>23</v>
      </c>
      <c r="K404" s="159" t="s">
        <v>23</v>
      </c>
      <c r="L404" s="159">
        <v>14</v>
      </c>
      <c r="M404" s="159">
        <v>495</v>
      </c>
      <c r="N404" s="182">
        <v>4330</v>
      </c>
      <c r="O404" s="159" t="s">
        <v>209</v>
      </c>
      <c r="P404" s="159">
        <f t="shared" si="8"/>
        <v>21977</v>
      </c>
    </row>
    <row r="405" spans="1:16" x14ac:dyDescent="0.2">
      <c r="A405" s="159">
        <v>2010</v>
      </c>
      <c r="B405" s="159">
        <v>1</v>
      </c>
      <c r="C405" s="159">
        <v>1</v>
      </c>
      <c r="E405" s="160">
        <v>12</v>
      </c>
      <c r="F405" s="161">
        <v>40190</v>
      </c>
      <c r="G405" s="159">
        <v>2</v>
      </c>
      <c r="H405" s="159" t="s">
        <v>152</v>
      </c>
      <c r="I405" s="159" t="s">
        <v>154</v>
      </c>
      <c r="J405" s="159" t="s">
        <v>23</v>
      </c>
      <c r="K405" s="159" t="s">
        <v>23</v>
      </c>
      <c r="L405" s="159">
        <v>16</v>
      </c>
      <c r="M405" s="159">
        <v>495</v>
      </c>
      <c r="N405" s="182">
        <v>4330</v>
      </c>
      <c r="O405" s="159" t="s">
        <v>209</v>
      </c>
      <c r="P405" s="159">
        <f t="shared" si="8"/>
        <v>21993</v>
      </c>
    </row>
    <row r="406" spans="1:16" x14ac:dyDescent="0.2">
      <c r="A406" s="159">
        <v>2010</v>
      </c>
      <c r="B406" s="159">
        <v>1</v>
      </c>
      <c r="C406" s="159">
        <v>1</v>
      </c>
      <c r="E406" s="160">
        <v>13</v>
      </c>
      <c r="F406" s="161">
        <v>40191</v>
      </c>
      <c r="G406" s="159">
        <v>3</v>
      </c>
      <c r="H406" s="159" t="s">
        <v>152</v>
      </c>
      <c r="I406" s="159" t="s">
        <v>154</v>
      </c>
      <c r="J406" s="159" t="s">
        <v>23</v>
      </c>
      <c r="K406" s="159" t="s">
        <v>23</v>
      </c>
      <c r="L406" s="159">
        <v>16</v>
      </c>
      <c r="M406" s="159">
        <v>495</v>
      </c>
      <c r="N406" s="182">
        <v>4330</v>
      </c>
      <c r="O406" s="159" t="s">
        <v>209</v>
      </c>
      <c r="P406" s="159">
        <f t="shared" si="8"/>
        <v>22009</v>
      </c>
    </row>
    <row r="407" spans="1:16" x14ac:dyDescent="0.2">
      <c r="A407" s="159">
        <v>2010</v>
      </c>
      <c r="B407" s="159">
        <v>1</v>
      </c>
      <c r="C407" s="159">
        <v>1</v>
      </c>
      <c r="E407" s="160">
        <v>14</v>
      </c>
      <c r="F407" s="161">
        <v>40192</v>
      </c>
      <c r="G407" s="159">
        <v>4</v>
      </c>
      <c r="H407" s="159" t="s">
        <v>152</v>
      </c>
      <c r="I407" s="159" t="s">
        <v>154</v>
      </c>
      <c r="J407" s="159" t="s">
        <v>23</v>
      </c>
      <c r="K407" s="159" t="s">
        <v>23</v>
      </c>
      <c r="L407" s="159">
        <v>14</v>
      </c>
      <c r="M407" s="159">
        <v>495</v>
      </c>
      <c r="N407" s="182">
        <v>4330</v>
      </c>
      <c r="O407" s="159" t="s">
        <v>209</v>
      </c>
      <c r="P407" s="159">
        <f t="shared" si="8"/>
        <v>22023</v>
      </c>
    </row>
    <row r="408" spans="1:16" x14ac:dyDescent="0.2">
      <c r="A408" s="159">
        <v>2010</v>
      </c>
      <c r="B408" s="159">
        <v>1</v>
      </c>
      <c r="C408" s="159">
        <v>1</v>
      </c>
      <c r="E408" s="160">
        <v>14</v>
      </c>
      <c r="F408" s="161">
        <v>40192</v>
      </c>
      <c r="G408" s="159">
        <v>4</v>
      </c>
      <c r="H408" s="159" t="s">
        <v>152</v>
      </c>
      <c r="I408" s="159" t="s">
        <v>154</v>
      </c>
      <c r="J408" s="159" t="s">
        <v>24</v>
      </c>
      <c r="K408" s="159" t="s">
        <v>27</v>
      </c>
      <c r="L408" s="159">
        <v>28</v>
      </c>
      <c r="M408" s="159">
        <v>495</v>
      </c>
      <c r="N408" s="182">
        <v>4330</v>
      </c>
      <c r="O408" s="159" t="s">
        <v>209</v>
      </c>
      <c r="P408" s="159">
        <f t="shared" si="8"/>
        <v>22051</v>
      </c>
    </row>
    <row r="409" spans="1:16" x14ac:dyDescent="0.2">
      <c r="A409" s="159">
        <v>2010</v>
      </c>
      <c r="B409" s="159">
        <v>1</v>
      </c>
      <c r="C409" s="159">
        <v>1</v>
      </c>
      <c r="E409" s="160">
        <v>16</v>
      </c>
      <c r="F409" s="161">
        <v>40194</v>
      </c>
      <c r="G409" s="159">
        <v>6</v>
      </c>
      <c r="H409" s="159" t="s">
        <v>9</v>
      </c>
      <c r="I409" s="159" t="s">
        <v>203</v>
      </c>
      <c r="J409" s="159" t="s">
        <v>24</v>
      </c>
      <c r="K409" s="159" t="s">
        <v>27</v>
      </c>
      <c r="L409" s="159">
        <v>336</v>
      </c>
      <c r="M409" s="159">
        <v>495</v>
      </c>
      <c r="N409" s="182">
        <v>4330</v>
      </c>
      <c r="O409" s="159" t="s">
        <v>209</v>
      </c>
      <c r="P409" s="159">
        <f t="shared" si="8"/>
        <v>22387</v>
      </c>
    </row>
    <row r="410" spans="1:16" x14ac:dyDescent="0.2">
      <c r="A410" s="159">
        <v>2010</v>
      </c>
      <c r="B410" s="159">
        <v>1</v>
      </c>
      <c r="C410" s="159">
        <v>1</v>
      </c>
      <c r="E410" s="160">
        <v>16</v>
      </c>
      <c r="F410" s="161">
        <v>40194</v>
      </c>
      <c r="G410" s="159">
        <v>6</v>
      </c>
      <c r="H410" s="159" t="s">
        <v>127</v>
      </c>
      <c r="I410" s="159" t="s">
        <v>96</v>
      </c>
      <c r="J410" s="159" t="s">
        <v>118</v>
      </c>
      <c r="K410" s="159" t="s">
        <v>121</v>
      </c>
      <c r="L410" s="159">
        <v>430</v>
      </c>
      <c r="M410" s="159">
        <v>495</v>
      </c>
      <c r="N410" s="182">
        <v>4330</v>
      </c>
      <c r="O410" s="159" t="s">
        <v>209</v>
      </c>
      <c r="P410" s="159">
        <f t="shared" si="8"/>
        <v>22817</v>
      </c>
    </row>
    <row r="411" spans="1:16" x14ac:dyDescent="0.2">
      <c r="A411" s="159">
        <v>2010</v>
      </c>
      <c r="B411" s="159">
        <v>1</v>
      </c>
      <c r="C411" s="159">
        <v>1</v>
      </c>
      <c r="E411" s="160">
        <v>16</v>
      </c>
      <c r="F411" s="161">
        <v>40194</v>
      </c>
      <c r="G411" s="159">
        <v>6</v>
      </c>
      <c r="H411" s="159" t="s">
        <v>7</v>
      </c>
      <c r="I411" s="159" t="s">
        <v>58</v>
      </c>
      <c r="J411" s="159" t="s">
        <v>24</v>
      </c>
      <c r="K411" s="159" t="s">
        <v>27</v>
      </c>
      <c r="L411" s="159">
        <v>24</v>
      </c>
      <c r="M411" s="159">
        <v>495</v>
      </c>
      <c r="N411" s="182">
        <v>4330</v>
      </c>
      <c r="O411" s="159" t="s">
        <v>209</v>
      </c>
      <c r="P411" s="159">
        <f t="shared" si="8"/>
        <v>22841</v>
      </c>
    </row>
    <row r="412" spans="1:16" x14ac:dyDescent="0.2">
      <c r="A412" s="159">
        <v>2010</v>
      </c>
      <c r="B412" s="159">
        <v>1</v>
      </c>
      <c r="C412" s="159">
        <v>1</v>
      </c>
      <c r="E412" s="160">
        <v>16</v>
      </c>
      <c r="F412" s="161">
        <v>40194</v>
      </c>
      <c r="G412" s="159">
        <v>6</v>
      </c>
      <c r="H412" s="159" t="s">
        <v>8</v>
      </c>
      <c r="I412" s="159" t="s">
        <v>130</v>
      </c>
      <c r="J412" s="159" t="s">
        <v>24</v>
      </c>
      <c r="K412" s="159" t="s">
        <v>27</v>
      </c>
      <c r="L412" s="159">
        <v>20</v>
      </c>
      <c r="M412" s="159">
        <v>495</v>
      </c>
      <c r="N412" s="182">
        <v>4330</v>
      </c>
      <c r="O412" s="159" t="s">
        <v>209</v>
      </c>
      <c r="P412" s="159">
        <f t="shared" si="8"/>
        <v>22861</v>
      </c>
    </row>
    <row r="413" spans="1:16" x14ac:dyDescent="0.2">
      <c r="A413" s="159">
        <v>2010</v>
      </c>
      <c r="B413" s="159">
        <v>1</v>
      </c>
      <c r="C413" s="159">
        <v>1</v>
      </c>
      <c r="E413" s="160">
        <v>18</v>
      </c>
      <c r="F413" s="161">
        <v>40196</v>
      </c>
      <c r="G413" s="159">
        <v>1</v>
      </c>
      <c r="H413" s="159" t="s">
        <v>8</v>
      </c>
      <c r="I413" s="159" t="s">
        <v>130</v>
      </c>
      <c r="J413" s="159" t="s">
        <v>24</v>
      </c>
      <c r="K413" s="159" t="s">
        <v>27</v>
      </c>
      <c r="L413" s="159">
        <v>20</v>
      </c>
      <c r="M413" s="159">
        <v>495</v>
      </c>
      <c r="N413" s="182">
        <v>4330</v>
      </c>
      <c r="O413" s="159" t="s">
        <v>209</v>
      </c>
      <c r="P413" s="159">
        <f t="shared" si="8"/>
        <v>22881</v>
      </c>
    </row>
    <row r="414" spans="1:16" x14ac:dyDescent="0.2">
      <c r="A414" s="159">
        <v>2010</v>
      </c>
      <c r="B414" s="159">
        <v>1</v>
      </c>
      <c r="C414" s="159">
        <v>1</v>
      </c>
      <c r="E414" s="160">
        <v>18</v>
      </c>
      <c r="F414" s="161">
        <v>40196</v>
      </c>
      <c r="G414" s="159">
        <v>1</v>
      </c>
      <c r="H414" s="159" t="s">
        <v>152</v>
      </c>
      <c r="I414" s="159" t="s">
        <v>154</v>
      </c>
      <c r="J414" s="159" t="s">
        <v>23</v>
      </c>
      <c r="K414" s="159" t="s">
        <v>23</v>
      </c>
      <c r="L414" s="159">
        <v>12</v>
      </c>
      <c r="M414" s="159">
        <v>495</v>
      </c>
      <c r="N414" s="182">
        <v>4330</v>
      </c>
      <c r="O414" s="159" t="s">
        <v>209</v>
      </c>
      <c r="P414" s="159">
        <f t="shared" si="8"/>
        <v>22893</v>
      </c>
    </row>
    <row r="415" spans="1:16" x14ac:dyDescent="0.2">
      <c r="A415" s="159">
        <v>2010</v>
      </c>
      <c r="B415" s="159">
        <v>1</v>
      </c>
      <c r="C415" s="159">
        <v>1</v>
      </c>
      <c r="E415" s="160">
        <v>19</v>
      </c>
      <c r="F415" s="161">
        <v>40197</v>
      </c>
      <c r="G415" s="159">
        <v>2</v>
      </c>
      <c r="H415" s="159" t="s">
        <v>152</v>
      </c>
      <c r="I415" s="159" t="s">
        <v>154</v>
      </c>
      <c r="J415" s="159" t="s">
        <v>23</v>
      </c>
      <c r="K415" s="159" t="s">
        <v>23</v>
      </c>
      <c r="L415" s="159">
        <v>16</v>
      </c>
      <c r="M415" s="159">
        <v>495</v>
      </c>
      <c r="N415" s="182">
        <v>4330</v>
      </c>
      <c r="O415" s="159" t="s">
        <v>209</v>
      </c>
      <c r="P415" s="159">
        <f t="shared" si="8"/>
        <v>22909</v>
      </c>
    </row>
    <row r="416" spans="1:16" x14ac:dyDescent="0.2">
      <c r="A416" s="159">
        <v>2010</v>
      </c>
      <c r="B416" s="159">
        <v>1</v>
      </c>
      <c r="C416" s="159">
        <v>1</v>
      </c>
      <c r="E416" s="160">
        <v>20</v>
      </c>
      <c r="F416" s="161">
        <v>40198</v>
      </c>
      <c r="G416" s="159">
        <v>3</v>
      </c>
      <c r="H416" s="159" t="s">
        <v>152</v>
      </c>
      <c r="I416" s="159" t="s">
        <v>154</v>
      </c>
      <c r="J416" s="159" t="s">
        <v>23</v>
      </c>
      <c r="K416" s="159" t="s">
        <v>23</v>
      </c>
      <c r="L416" s="159">
        <v>14</v>
      </c>
      <c r="M416" s="159">
        <v>495</v>
      </c>
      <c r="N416" s="182">
        <v>4330</v>
      </c>
      <c r="O416" s="159" t="s">
        <v>209</v>
      </c>
      <c r="P416" s="159">
        <f t="shared" si="8"/>
        <v>22923</v>
      </c>
    </row>
    <row r="417" spans="1:16" x14ac:dyDescent="0.2">
      <c r="A417" s="159">
        <v>2010</v>
      </c>
      <c r="B417" s="159">
        <v>1</v>
      </c>
      <c r="C417" s="159">
        <v>1</v>
      </c>
      <c r="E417" s="160">
        <v>20</v>
      </c>
      <c r="F417" s="161">
        <v>40198</v>
      </c>
      <c r="G417" s="159">
        <v>3</v>
      </c>
      <c r="H417" s="159" t="s">
        <v>8</v>
      </c>
      <c r="I417" s="159" t="s">
        <v>130</v>
      </c>
      <c r="J417" s="159" t="s">
        <v>24</v>
      </c>
      <c r="K417" s="159" t="s">
        <v>27</v>
      </c>
      <c r="L417" s="159">
        <v>20</v>
      </c>
      <c r="M417" s="159">
        <v>495</v>
      </c>
      <c r="N417" s="182">
        <v>4330</v>
      </c>
      <c r="O417" s="159" t="s">
        <v>209</v>
      </c>
      <c r="P417" s="159">
        <f t="shared" si="8"/>
        <v>22943</v>
      </c>
    </row>
    <row r="418" spans="1:16" x14ac:dyDescent="0.2">
      <c r="A418" s="159">
        <v>2010</v>
      </c>
      <c r="B418" s="159">
        <v>1</v>
      </c>
      <c r="C418" s="159">
        <v>1</v>
      </c>
      <c r="E418" s="160">
        <v>21</v>
      </c>
      <c r="F418" s="161">
        <v>40199</v>
      </c>
      <c r="G418" s="159">
        <v>4</v>
      </c>
      <c r="H418" s="159" t="s">
        <v>152</v>
      </c>
      <c r="I418" s="159" t="s">
        <v>154</v>
      </c>
      <c r="J418" s="159" t="s">
        <v>24</v>
      </c>
      <c r="K418" s="159" t="s">
        <v>27</v>
      </c>
      <c r="L418" s="159">
        <v>28</v>
      </c>
      <c r="M418" s="159">
        <v>495</v>
      </c>
      <c r="N418" s="182">
        <v>4330</v>
      </c>
      <c r="O418" s="159" t="s">
        <v>209</v>
      </c>
      <c r="P418" s="159">
        <f t="shared" si="8"/>
        <v>22971</v>
      </c>
    </row>
    <row r="419" spans="1:16" x14ac:dyDescent="0.2">
      <c r="A419" s="159">
        <v>2010</v>
      </c>
      <c r="B419" s="159">
        <v>1</v>
      </c>
      <c r="C419" s="159">
        <v>1</v>
      </c>
      <c r="E419" s="160">
        <v>21</v>
      </c>
      <c r="F419" s="161">
        <v>40199</v>
      </c>
      <c r="G419" s="159">
        <v>4</v>
      </c>
      <c r="H419" s="159" t="s">
        <v>7</v>
      </c>
      <c r="I419" s="159" t="s">
        <v>43</v>
      </c>
      <c r="J419" s="159" t="s">
        <v>23</v>
      </c>
      <c r="K419" s="159" t="s">
        <v>23</v>
      </c>
      <c r="L419" s="159">
        <v>6</v>
      </c>
      <c r="M419" s="159">
        <v>495</v>
      </c>
      <c r="N419" s="182">
        <v>4330</v>
      </c>
      <c r="O419" s="159" t="s">
        <v>209</v>
      </c>
      <c r="P419" s="159">
        <f t="shared" si="8"/>
        <v>22977</v>
      </c>
    </row>
    <row r="420" spans="1:16" x14ac:dyDescent="0.2">
      <c r="A420" s="159">
        <v>2010</v>
      </c>
      <c r="B420" s="159">
        <v>1</v>
      </c>
      <c r="C420" s="159">
        <v>1</v>
      </c>
      <c r="E420" s="160">
        <v>22</v>
      </c>
      <c r="F420" s="161">
        <v>40200</v>
      </c>
      <c r="G420" s="159">
        <v>5</v>
      </c>
      <c r="H420" s="159" t="s">
        <v>152</v>
      </c>
      <c r="I420" s="159" t="s">
        <v>154</v>
      </c>
      <c r="J420" s="159" t="s">
        <v>23</v>
      </c>
      <c r="K420" s="159" t="s">
        <v>23</v>
      </c>
      <c r="L420" s="159">
        <v>15</v>
      </c>
      <c r="M420" s="159">
        <v>495</v>
      </c>
      <c r="N420" s="182">
        <v>4330</v>
      </c>
      <c r="O420" s="159" t="s">
        <v>209</v>
      </c>
      <c r="P420" s="159">
        <f t="shared" si="8"/>
        <v>22992</v>
      </c>
    </row>
    <row r="421" spans="1:16" x14ac:dyDescent="0.2">
      <c r="A421" s="159">
        <v>2010</v>
      </c>
      <c r="B421" s="159">
        <v>1</v>
      </c>
      <c r="C421" s="159">
        <v>1</v>
      </c>
      <c r="E421" s="160">
        <v>25</v>
      </c>
      <c r="F421" s="161">
        <v>40203</v>
      </c>
      <c r="G421" s="159">
        <v>1</v>
      </c>
      <c r="H421" s="159" t="s">
        <v>152</v>
      </c>
      <c r="I421" s="159" t="s">
        <v>154</v>
      </c>
      <c r="J421" s="159" t="s">
        <v>23</v>
      </c>
      <c r="K421" s="159" t="s">
        <v>23</v>
      </c>
      <c r="L421" s="159">
        <v>15</v>
      </c>
      <c r="M421" s="159">
        <v>495</v>
      </c>
      <c r="N421" s="182">
        <v>4330</v>
      </c>
      <c r="O421" s="159" t="s">
        <v>209</v>
      </c>
      <c r="P421" s="159">
        <f t="shared" si="8"/>
        <v>23007</v>
      </c>
    </row>
    <row r="422" spans="1:16" x14ac:dyDescent="0.2">
      <c r="A422" s="159">
        <v>2010</v>
      </c>
      <c r="B422" s="159">
        <v>1</v>
      </c>
      <c r="C422" s="159">
        <v>1</v>
      </c>
      <c r="E422" s="160">
        <v>26</v>
      </c>
      <c r="F422" s="161">
        <v>40204</v>
      </c>
      <c r="G422" s="159">
        <v>2</v>
      </c>
      <c r="H422" s="159" t="s">
        <v>152</v>
      </c>
      <c r="I422" s="159" t="s">
        <v>154</v>
      </c>
      <c r="J422" s="159" t="s">
        <v>23</v>
      </c>
      <c r="K422" s="159" t="s">
        <v>23</v>
      </c>
      <c r="L422" s="159">
        <v>12</v>
      </c>
      <c r="M422" s="159">
        <v>495</v>
      </c>
      <c r="N422" s="182">
        <v>4330</v>
      </c>
      <c r="O422" s="159" t="s">
        <v>209</v>
      </c>
      <c r="P422" s="159">
        <f t="shared" si="8"/>
        <v>23019</v>
      </c>
    </row>
    <row r="423" spans="1:16" x14ac:dyDescent="0.2">
      <c r="A423" s="159">
        <v>2010</v>
      </c>
      <c r="B423" s="159">
        <v>1</v>
      </c>
      <c r="C423" s="159">
        <v>1</v>
      </c>
      <c r="E423" s="160">
        <v>27</v>
      </c>
      <c r="F423" s="161">
        <v>40205</v>
      </c>
      <c r="G423" s="159">
        <v>3</v>
      </c>
      <c r="H423" s="159" t="s">
        <v>152</v>
      </c>
      <c r="I423" s="159" t="s">
        <v>154</v>
      </c>
      <c r="J423" s="159" t="s">
        <v>23</v>
      </c>
      <c r="K423" s="159" t="s">
        <v>23</v>
      </c>
      <c r="L423" s="159">
        <v>14</v>
      </c>
      <c r="M423" s="159">
        <v>495</v>
      </c>
      <c r="N423" s="182">
        <v>4330</v>
      </c>
      <c r="O423" s="159" t="s">
        <v>209</v>
      </c>
      <c r="P423" s="159">
        <f t="shared" si="8"/>
        <v>23033</v>
      </c>
    </row>
    <row r="424" spans="1:16" x14ac:dyDescent="0.2">
      <c r="A424" s="159">
        <v>2010</v>
      </c>
      <c r="B424" s="159">
        <v>1</v>
      </c>
      <c r="C424" s="159">
        <v>1</v>
      </c>
      <c r="E424" s="160">
        <v>28</v>
      </c>
      <c r="F424" s="161">
        <v>40206</v>
      </c>
      <c r="G424" s="159">
        <v>4</v>
      </c>
      <c r="H424" s="159" t="s">
        <v>152</v>
      </c>
      <c r="I424" s="159" t="s">
        <v>154</v>
      </c>
      <c r="J424" s="159" t="s">
        <v>23</v>
      </c>
      <c r="K424" s="159" t="s">
        <v>23</v>
      </c>
      <c r="L424" s="159">
        <v>14</v>
      </c>
      <c r="M424" s="159">
        <v>495</v>
      </c>
      <c r="N424" s="182">
        <v>4330</v>
      </c>
      <c r="O424" s="159" t="s">
        <v>209</v>
      </c>
      <c r="P424" s="159">
        <f t="shared" si="8"/>
        <v>23047</v>
      </c>
    </row>
    <row r="425" spans="1:16" x14ac:dyDescent="0.2">
      <c r="A425" s="159">
        <v>2010</v>
      </c>
      <c r="B425" s="159">
        <v>1</v>
      </c>
      <c r="C425" s="159">
        <v>1</v>
      </c>
      <c r="E425" s="160">
        <v>29</v>
      </c>
      <c r="F425" s="161">
        <v>40207</v>
      </c>
      <c r="G425" s="159">
        <v>5</v>
      </c>
      <c r="H425" s="159" t="s">
        <v>152</v>
      </c>
      <c r="I425" s="159" t="s">
        <v>154</v>
      </c>
      <c r="J425" s="159" t="s">
        <v>23</v>
      </c>
      <c r="K425" s="159" t="s">
        <v>23</v>
      </c>
      <c r="L425" s="159">
        <v>14</v>
      </c>
      <c r="M425" s="159">
        <v>495</v>
      </c>
      <c r="N425" s="182">
        <v>4330</v>
      </c>
      <c r="O425" s="159" t="s">
        <v>209</v>
      </c>
      <c r="P425" s="159">
        <f t="shared" si="8"/>
        <v>23061</v>
      </c>
    </row>
    <row r="426" spans="1:16" x14ac:dyDescent="0.2">
      <c r="A426" s="159">
        <v>2010</v>
      </c>
      <c r="B426" s="159">
        <v>1</v>
      </c>
      <c r="C426" s="159">
        <v>2</v>
      </c>
      <c r="E426" s="160">
        <v>1</v>
      </c>
      <c r="F426" s="161">
        <v>40210</v>
      </c>
      <c r="G426" s="159">
        <v>1</v>
      </c>
      <c r="H426" s="159" t="s">
        <v>152</v>
      </c>
      <c r="I426" s="159" t="s">
        <v>154</v>
      </c>
      <c r="J426" s="159" t="s">
        <v>23</v>
      </c>
      <c r="K426" s="159" t="s">
        <v>23</v>
      </c>
      <c r="L426" s="159">
        <v>12</v>
      </c>
      <c r="M426" s="159">
        <v>12</v>
      </c>
      <c r="N426" s="182">
        <v>4330</v>
      </c>
      <c r="O426" s="159" t="s">
        <v>209</v>
      </c>
      <c r="P426" s="159">
        <f t="shared" si="8"/>
        <v>23073</v>
      </c>
    </row>
    <row r="427" spans="1:16" x14ac:dyDescent="0.2">
      <c r="A427" s="159">
        <v>2010</v>
      </c>
      <c r="B427" s="159">
        <v>1</v>
      </c>
      <c r="C427" s="159">
        <v>2</v>
      </c>
      <c r="E427" s="160">
        <v>1</v>
      </c>
      <c r="F427" s="161">
        <v>40210</v>
      </c>
      <c r="G427" s="159">
        <v>1</v>
      </c>
      <c r="H427" s="159" t="s">
        <v>127</v>
      </c>
      <c r="I427" s="159" t="s">
        <v>96</v>
      </c>
      <c r="J427" s="159" t="s">
        <v>118</v>
      </c>
      <c r="K427" s="159" t="s">
        <v>121</v>
      </c>
      <c r="L427" s="159">
        <v>430</v>
      </c>
      <c r="M427" s="159">
        <f>SUM(M426,L427)</f>
        <v>442</v>
      </c>
      <c r="N427" s="182">
        <v>4330</v>
      </c>
      <c r="O427" s="159" t="s">
        <v>209</v>
      </c>
      <c r="P427" s="159">
        <f t="shared" si="8"/>
        <v>23503</v>
      </c>
    </row>
    <row r="428" spans="1:16" x14ac:dyDescent="0.2">
      <c r="A428" s="159">
        <v>2010</v>
      </c>
      <c r="B428" s="159">
        <v>1</v>
      </c>
      <c r="C428" s="159">
        <v>2</v>
      </c>
      <c r="E428" s="160">
        <v>2</v>
      </c>
      <c r="F428" s="161">
        <v>40211</v>
      </c>
      <c r="G428" s="159">
        <v>2</v>
      </c>
      <c r="H428" s="159" t="s">
        <v>152</v>
      </c>
      <c r="I428" s="159" t="s">
        <v>154</v>
      </c>
      <c r="J428" s="159" t="s">
        <v>23</v>
      </c>
      <c r="K428" s="159" t="s">
        <v>23</v>
      </c>
      <c r="L428" s="159">
        <v>13</v>
      </c>
      <c r="M428" s="159">
        <f t="shared" ref="M428:M455" si="9">SUM(M427,L428)</f>
        <v>455</v>
      </c>
      <c r="N428" s="182">
        <v>4330</v>
      </c>
      <c r="O428" s="159" t="s">
        <v>209</v>
      </c>
      <c r="P428" s="159">
        <f t="shared" si="8"/>
        <v>23516</v>
      </c>
    </row>
    <row r="429" spans="1:16" x14ac:dyDescent="0.2">
      <c r="A429" s="159">
        <v>2010</v>
      </c>
      <c r="B429" s="159">
        <v>1</v>
      </c>
      <c r="C429" s="159">
        <v>2</v>
      </c>
      <c r="E429" s="160">
        <v>3</v>
      </c>
      <c r="F429" s="161">
        <v>40212</v>
      </c>
      <c r="G429" s="159">
        <v>3</v>
      </c>
      <c r="H429" s="159" t="s">
        <v>152</v>
      </c>
      <c r="I429" s="159" t="s">
        <v>154</v>
      </c>
      <c r="J429" s="159" t="s">
        <v>23</v>
      </c>
      <c r="K429" s="159" t="s">
        <v>23</v>
      </c>
      <c r="L429" s="159">
        <v>13</v>
      </c>
      <c r="M429" s="159">
        <f t="shared" si="9"/>
        <v>468</v>
      </c>
      <c r="N429" s="182">
        <v>4330</v>
      </c>
      <c r="O429" s="159" t="s">
        <v>209</v>
      </c>
      <c r="P429" s="159">
        <f t="shared" si="8"/>
        <v>23529</v>
      </c>
    </row>
    <row r="430" spans="1:16" x14ac:dyDescent="0.2">
      <c r="A430" s="159">
        <v>2010</v>
      </c>
      <c r="B430" s="159">
        <v>1</v>
      </c>
      <c r="C430" s="159">
        <v>2</v>
      </c>
      <c r="E430" s="160">
        <v>4</v>
      </c>
      <c r="F430" s="161">
        <v>40213</v>
      </c>
      <c r="G430" s="159">
        <v>4</v>
      </c>
      <c r="H430" s="159" t="s">
        <v>152</v>
      </c>
      <c r="I430" s="159" t="s">
        <v>155</v>
      </c>
      <c r="J430" s="159" t="s">
        <v>24</v>
      </c>
      <c r="K430" s="159" t="s">
        <v>27</v>
      </c>
      <c r="L430" s="159">
        <v>88</v>
      </c>
      <c r="M430" s="159">
        <f t="shared" si="9"/>
        <v>556</v>
      </c>
      <c r="N430" s="182">
        <v>4330</v>
      </c>
      <c r="O430" s="159" t="s">
        <v>209</v>
      </c>
      <c r="P430" s="159">
        <f t="shared" si="8"/>
        <v>23617</v>
      </c>
    </row>
    <row r="431" spans="1:16" x14ac:dyDescent="0.2">
      <c r="A431" s="159">
        <v>2010</v>
      </c>
      <c r="B431" s="159">
        <v>1</v>
      </c>
      <c r="C431" s="159">
        <v>2</v>
      </c>
      <c r="E431" s="160">
        <v>5</v>
      </c>
      <c r="F431" s="161">
        <v>40214</v>
      </c>
      <c r="G431" s="159">
        <v>5</v>
      </c>
      <c r="H431" s="159" t="s">
        <v>152</v>
      </c>
      <c r="I431" s="159" t="s">
        <v>154</v>
      </c>
      <c r="J431" s="159" t="s">
        <v>23</v>
      </c>
      <c r="K431" s="159" t="s">
        <v>23</v>
      </c>
      <c r="L431" s="159">
        <v>12</v>
      </c>
      <c r="M431" s="159">
        <f t="shared" si="9"/>
        <v>568</v>
      </c>
      <c r="N431" s="182">
        <v>4330</v>
      </c>
      <c r="O431" s="159" t="s">
        <v>209</v>
      </c>
      <c r="P431" s="159">
        <f t="shared" si="8"/>
        <v>23629</v>
      </c>
    </row>
    <row r="432" spans="1:16" x14ac:dyDescent="0.2">
      <c r="A432" s="159">
        <v>2010</v>
      </c>
      <c r="B432" s="159">
        <v>1</v>
      </c>
      <c r="C432" s="159">
        <v>2</v>
      </c>
      <c r="E432" s="160">
        <v>8</v>
      </c>
      <c r="F432" s="161">
        <v>40215</v>
      </c>
      <c r="G432" s="159">
        <v>1</v>
      </c>
      <c r="H432" s="159" t="s">
        <v>152</v>
      </c>
      <c r="I432" s="159" t="s">
        <v>154</v>
      </c>
      <c r="J432" s="159" t="s">
        <v>23</v>
      </c>
      <c r="K432" s="159" t="s">
        <v>23</v>
      </c>
      <c r="L432" s="159">
        <v>12</v>
      </c>
      <c r="M432" s="159">
        <f t="shared" si="9"/>
        <v>580</v>
      </c>
      <c r="N432" s="182">
        <v>4330</v>
      </c>
      <c r="O432" s="159" t="s">
        <v>209</v>
      </c>
      <c r="P432" s="159">
        <f t="shared" si="8"/>
        <v>23641</v>
      </c>
    </row>
    <row r="433" spans="1:16" x14ac:dyDescent="0.2">
      <c r="A433" s="159">
        <v>2010</v>
      </c>
      <c r="B433" s="159">
        <v>1</v>
      </c>
      <c r="C433" s="159">
        <v>2</v>
      </c>
      <c r="E433" s="160">
        <v>9</v>
      </c>
      <c r="F433" s="161">
        <v>40216</v>
      </c>
      <c r="G433" s="159">
        <v>2</v>
      </c>
      <c r="H433" s="159" t="s">
        <v>152</v>
      </c>
      <c r="I433" s="159" t="s">
        <v>154</v>
      </c>
      <c r="J433" s="159" t="s">
        <v>23</v>
      </c>
      <c r="K433" s="159" t="s">
        <v>23</v>
      </c>
      <c r="L433" s="159">
        <v>10</v>
      </c>
      <c r="M433" s="159">
        <f t="shared" si="9"/>
        <v>590</v>
      </c>
      <c r="N433" s="182">
        <v>4330</v>
      </c>
      <c r="O433" s="159" t="s">
        <v>209</v>
      </c>
      <c r="P433" s="159">
        <f t="shared" si="8"/>
        <v>23651</v>
      </c>
    </row>
    <row r="434" spans="1:16" x14ac:dyDescent="0.2">
      <c r="A434" s="159">
        <v>2010</v>
      </c>
      <c r="B434" s="159">
        <v>1</v>
      </c>
      <c r="C434" s="159">
        <v>2</v>
      </c>
      <c r="E434" s="160">
        <v>9</v>
      </c>
      <c r="F434" s="161">
        <v>40216</v>
      </c>
      <c r="G434" s="159">
        <v>2</v>
      </c>
      <c r="H434" s="159" t="s">
        <v>8</v>
      </c>
      <c r="I434" s="159" t="s">
        <v>129</v>
      </c>
      <c r="J434" s="159" t="s">
        <v>24</v>
      </c>
      <c r="K434" s="159" t="s">
        <v>27</v>
      </c>
      <c r="L434" s="159">
        <v>22</v>
      </c>
      <c r="M434" s="159">
        <f t="shared" si="9"/>
        <v>612</v>
      </c>
      <c r="N434" s="182">
        <v>4330</v>
      </c>
      <c r="O434" s="159" t="s">
        <v>209</v>
      </c>
      <c r="P434" s="159">
        <f t="shared" si="8"/>
        <v>23673</v>
      </c>
    </row>
    <row r="435" spans="1:16" x14ac:dyDescent="0.2">
      <c r="A435" s="159">
        <v>2010</v>
      </c>
      <c r="B435" s="159">
        <v>1</v>
      </c>
      <c r="C435" s="159">
        <v>2</v>
      </c>
      <c r="E435" s="160">
        <v>10</v>
      </c>
      <c r="F435" s="161">
        <v>40218</v>
      </c>
      <c r="G435" s="159">
        <v>3</v>
      </c>
      <c r="H435" s="159" t="s">
        <v>152</v>
      </c>
      <c r="I435" s="159" t="s">
        <v>154</v>
      </c>
      <c r="J435" s="159" t="s">
        <v>23</v>
      </c>
      <c r="K435" s="159" t="s">
        <v>23</v>
      </c>
      <c r="L435" s="159">
        <v>13</v>
      </c>
      <c r="M435" s="159">
        <f t="shared" si="9"/>
        <v>625</v>
      </c>
      <c r="N435" s="182">
        <v>4330</v>
      </c>
      <c r="O435" s="159" t="s">
        <v>209</v>
      </c>
      <c r="P435" s="159">
        <f t="shared" si="8"/>
        <v>23686</v>
      </c>
    </row>
    <row r="436" spans="1:16" x14ac:dyDescent="0.2">
      <c r="A436" s="159">
        <v>2010</v>
      </c>
      <c r="B436" s="159">
        <v>1</v>
      </c>
      <c r="C436" s="159">
        <v>2</v>
      </c>
      <c r="E436" s="160">
        <v>11</v>
      </c>
      <c r="F436" s="161">
        <v>40219</v>
      </c>
      <c r="G436" s="159">
        <v>4</v>
      </c>
      <c r="H436" s="159" t="s">
        <v>152</v>
      </c>
      <c r="I436" s="159" t="s">
        <v>154</v>
      </c>
      <c r="J436" s="159" t="s">
        <v>23</v>
      </c>
      <c r="K436" s="159" t="s">
        <v>23</v>
      </c>
      <c r="L436" s="159">
        <v>9</v>
      </c>
      <c r="M436" s="159">
        <f t="shared" si="9"/>
        <v>634</v>
      </c>
      <c r="N436" s="182">
        <v>4330</v>
      </c>
      <c r="O436" s="159" t="s">
        <v>209</v>
      </c>
      <c r="P436" s="159">
        <f t="shared" si="8"/>
        <v>23695</v>
      </c>
    </row>
    <row r="437" spans="1:16" x14ac:dyDescent="0.2">
      <c r="A437" s="159">
        <v>2010</v>
      </c>
      <c r="B437" s="159">
        <v>1</v>
      </c>
      <c r="C437" s="159">
        <v>2</v>
      </c>
      <c r="E437" s="160">
        <v>12</v>
      </c>
      <c r="F437" s="161">
        <v>40221</v>
      </c>
      <c r="G437" s="159">
        <v>5</v>
      </c>
      <c r="H437" s="159" t="s">
        <v>152</v>
      </c>
      <c r="I437" s="159" t="s">
        <v>154</v>
      </c>
      <c r="J437" s="159" t="s">
        <v>23</v>
      </c>
      <c r="K437" s="159" t="s">
        <v>23</v>
      </c>
      <c r="L437" s="159">
        <v>10</v>
      </c>
      <c r="M437" s="159">
        <f t="shared" si="9"/>
        <v>644</v>
      </c>
      <c r="N437" s="182">
        <v>4330</v>
      </c>
      <c r="O437" s="159" t="s">
        <v>209</v>
      </c>
      <c r="P437" s="159">
        <f t="shared" si="8"/>
        <v>23705</v>
      </c>
    </row>
    <row r="438" spans="1:16" x14ac:dyDescent="0.2">
      <c r="A438" s="159">
        <v>2010</v>
      </c>
      <c r="B438" s="159">
        <v>1</v>
      </c>
      <c r="C438" s="159">
        <v>2</v>
      </c>
      <c r="E438" s="160">
        <v>15</v>
      </c>
      <c r="F438" s="161">
        <v>40224</v>
      </c>
      <c r="G438" s="159">
        <v>1</v>
      </c>
      <c r="H438" s="159" t="s">
        <v>127</v>
      </c>
      <c r="I438" s="159" t="s">
        <v>96</v>
      </c>
      <c r="J438" s="159" t="s">
        <v>118</v>
      </c>
      <c r="K438" s="159" t="s">
        <v>121</v>
      </c>
      <c r="L438" s="159">
        <v>430</v>
      </c>
      <c r="M438" s="159">
        <f t="shared" si="9"/>
        <v>1074</v>
      </c>
      <c r="N438" s="182">
        <v>4330</v>
      </c>
      <c r="O438" s="159" t="s">
        <v>209</v>
      </c>
      <c r="P438" s="159">
        <f t="shared" si="8"/>
        <v>24135</v>
      </c>
    </row>
    <row r="439" spans="1:16" x14ac:dyDescent="0.2">
      <c r="A439" s="159">
        <v>2010</v>
      </c>
      <c r="B439" s="159">
        <v>1</v>
      </c>
      <c r="C439" s="159">
        <v>2</v>
      </c>
      <c r="E439" s="160">
        <v>15</v>
      </c>
      <c r="F439" s="161">
        <v>40224</v>
      </c>
      <c r="G439" s="159">
        <v>1</v>
      </c>
      <c r="H439" s="159" t="s">
        <v>152</v>
      </c>
      <c r="I439" s="159" t="s">
        <v>154</v>
      </c>
      <c r="J439" s="159" t="s">
        <v>23</v>
      </c>
      <c r="K439" s="159" t="s">
        <v>23</v>
      </c>
      <c r="L439" s="159">
        <v>12</v>
      </c>
      <c r="M439" s="159">
        <f t="shared" si="9"/>
        <v>1086</v>
      </c>
      <c r="N439" s="182">
        <v>4330</v>
      </c>
      <c r="O439" s="159" t="s">
        <v>209</v>
      </c>
      <c r="P439" s="159">
        <f t="shared" si="8"/>
        <v>24147</v>
      </c>
    </row>
    <row r="440" spans="1:16" x14ac:dyDescent="0.2">
      <c r="A440" s="159">
        <v>2010</v>
      </c>
      <c r="B440" s="159">
        <v>1</v>
      </c>
      <c r="C440" s="159">
        <v>2</v>
      </c>
      <c r="E440" s="160">
        <v>15</v>
      </c>
      <c r="F440" s="161">
        <v>40224</v>
      </c>
      <c r="G440" s="159">
        <v>1</v>
      </c>
      <c r="H440" s="159" t="s">
        <v>8</v>
      </c>
      <c r="I440" s="159" t="s">
        <v>142</v>
      </c>
      <c r="J440" s="159" t="s">
        <v>24</v>
      </c>
      <c r="K440" s="159" t="s">
        <v>27</v>
      </c>
      <c r="L440" s="159">
        <v>48</v>
      </c>
      <c r="M440" s="159">
        <f t="shared" si="9"/>
        <v>1134</v>
      </c>
      <c r="N440" s="182">
        <v>4330</v>
      </c>
      <c r="O440" s="159" t="s">
        <v>209</v>
      </c>
      <c r="P440" s="159">
        <f t="shared" si="8"/>
        <v>24195</v>
      </c>
    </row>
    <row r="441" spans="1:16" x14ac:dyDescent="0.2">
      <c r="A441" s="159">
        <v>2010</v>
      </c>
      <c r="B441" s="159">
        <v>1</v>
      </c>
      <c r="C441" s="159">
        <v>2</v>
      </c>
      <c r="E441" s="160">
        <v>15</v>
      </c>
      <c r="F441" s="161">
        <v>40224</v>
      </c>
      <c r="G441" s="159">
        <v>1</v>
      </c>
      <c r="H441" s="159" t="s">
        <v>8</v>
      </c>
      <c r="I441" s="159" t="s">
        <v>143</v>
      </c>
      <c r="J441" s="159" t="s">
        <v>24</v>
      </c>
      <c r="K441" s="159" t="s">
        <v>27</v>
      </c>
      <c r="L441" s="159">
        <v>30</v>
      </c>
      <c r="M441" s="159">
        <f t="shared" si="9"/>
        <v>1164</v>
      </c>
      <c r="N441" s="182">
        <v>4330</v>
      </c>
      <c r="O441" s="159" t="s">
        <v>209</v>
      </c>
      <c r="P441" s="159">
        <f t="shared" si="8"/>
        <v>24225</v>
      </c>
    </row>
    <row r="442" spans="1:16" x14ac:dyDescent="0.2">
      <c r="A442" s="159">
        <v>2010</v>
      </c>
      <c r="B442" s="159">
        <v>1</v>
      </c>
      <c r="C442" s="159">
        <v>2</v>
      </c>
      <c r="E442" s="160">
        <v>15</v>
      </c>
      <c r="F442" s="161">
        <v>40224</v>
      </c>
      <c r="G442" s="159">
        <v>1</v>
      </c>
      <c r="H442" s="159" t="s">
        <v>8</v>
      </c>
      <c r="I442" s="159" t="s">
        <v>141</v>
      </c>
      <c r="J442" s="159" t="s">
        <v>24</v>
      </c>
      <c r="K442" s="159" t="s">
        <v>27</v>
      </c>
      <c r="L442" s="159">
        <v>28</v>
      </c>
      <c r="M442" s="159">
        <f t="shared" si="9"/>
        <v>1192</v>
      </c>
      <c r="N442" s="182">
        <v>4330</v>
      </c>
      <c r="O442" s="159" t="s">
        <v>209</v>
      </c>
      <c r="P442" s="159">
        <f t="shared" si="8"/>
        <v>24253</v>
      </c>
    </row>
    <row r="443" spans="1:16" x14ac:dyDescent="0.2">
      <c r="A443" s="159">
        <v>2010</v>
      </c>
      <c r="B443" s="159">
        <v>1</v>
      </c>
      <c r="C443" s="159">
        <v>2</v>
      </c>
      <c r="E443" s="160">
        <v>15</v>
      </c>
      <c r="F443" s="161">
        <v>40224</v>
      </c>
      <c r="G443" s="159">
        <v>1</v>
      </c>
      <c r="H443" s="159" t="s">
        <v>8</v>
      </c>
      <c r="I443" s="159" t="s">
        <v>130</v>
      </c>
      <c r="J443" s="159" t="s">
        <v>24</v>
      </c>
      <c r="K443" s="159" t="s">
        <v>27</v>
      </c>
      <c r="L443" s="159">
        <v>20</v>
      </c>
      <c r="M443" s="159">
        <f t="shared" si="9"/>
        <v>1212</v>
      </c>
      <c r="N443" s="182">
        <v>4330</v>
      </c>
      <c r="O443" s="159" t="s">
        <v>209</v>
      </c>
      <c r="P443" s="159">
        <f t="shared" si="8"/>
        <v>24273</v>
      </c>
    </row>
    <row r="444" spans="1:16" x14ac:dyDescent="0.2">
      <c r="A444" s="159">
        <v>2010</v>
      </c>
      <c r="B444" s="159">
        <v>1</v>
      </c>
      <c r="C444" s="159">
        <v>2</v>
      </c>
      <c r="E444" s="160">
        <v>16</v>
      </c>
      <c r="F444" s="161">
        <v>40225</v>
      </c>
      <c r="G444" s="159">
        <v>2</v>
      </c>
      <c r="H444" s="159" t="s">
        <v>152</v>
      </c>
      <c r="I444" s="159" t="s">
        <v>154</v>
      </c>
      <c r="J444" s="159" t="s">
        <v>23</v>
      </c>
      <c r="K444" s="159" t="s">
        <v>23</v>
      </c>
      <c r="L444" s="159">
        <v>13</v>
      </c>
      <c r="M444" s="159">
        <f t="shared" si="9"/>
        <v>1225</v>
      </c>
      <c r="N444" s="182">
        <v>4330</v>
      </c>
      <c r="O444" s="159" t="s">
        <v>209</v>
      </c>
      <c r="P444" s="159">
        <f t="shared" si="8"/>
        <v>24286</v>
      </c>
    </row>
    <row r="445" spans="1:16" x14ac:dyDescent="0.2">
      <c r="A445" s="159">
        <v>2010</v>
      </c>
      <c r="B445" s="159">
        <v>1</v>
      </c>
      <c r="C445" s="159">
        <v>2</v>
      </c>
      <c r="E445" s="160">
        <v>17</v>
      </c>
      <c r="F445" s="161" t="s">
        <v>200</v>
      </c>
      <c r="G445" s="159">
        <v>3</v>
      </c>
      <c r="H445" s="159" t="s">
        <v>152</v>
      </c>
      <c r="I445" s="159" t="s">
        <v>154</v>
      </c>
      <c r="J445" s="159" t="s">
        <v>23</v>
      </c>
      <c r="K445" s="159" t="s">
        <v>23</v>
      </c>
      <c r="L445" s="159">
        <v>9</v>
      </c>
      <c r="M445" s="159">
        <f t="shared" si="9"/>
        <v>1234</v>
      </c>
      <c r="N445" s="182">
        <v>4330</v>
      </c>
      <c r="O445" s="159" t="s">
        <v>209</v>
      </c>
      <c r="P445" s="159">
        <f t="shared" si="8"/>
        <v>24295</v>
      </c>
    </row>
    <row r="446" spans="1:16" x14ac:dyDescent="0.2">
      <c r="A446" s="159">
        <v>2010</v>
      </c>
      <c r="B446" s="159">
        <v>1</v>
      </c>
      <c r="C446" s="159">
        <v>2</v>
      </c>
      <c r="E446" s="160">
        <v>18</v>
      </c>
      <c r="F446" s="161">
        <v>40227</v>
      </c>
      <c r="G446" s="159">
        <v>4</v>
      </c>
      <c r="H446" s="159" t="s">
        <v>152</v>
      </c>
      <c r="I446" s="159" t="s">
        <v>154</v>
      </c>
      <c r="J446" s="159" t="s">
        <v>23</v>
      </c>
      <c r="K446" s="159" t="s">
        <v>23</v>
      </c>
      <c r="L446" s="159">
        <v>10</v>
      </c>
      <c r="M446" s="159">
        <f t="shared" si="9"/>
        <v>1244</v>
      </c>
      <c r="N446" s="182">
        <v>4330</v>
      </c>
      <c r="O446" s="159" t="s">
        <v>209</v>
      </c>
      <c r="P446" s="159">
        <f t="shared" si="8"/>
        <v>24305</v>
      </c>
    </row>
    <row r="447" spans="1:16" x14ac:dyDescent="0.2">
      <c r="A447" s="159">
        <v>2010</v>
      </c>
      <c r="B447" s="159">
        <v>1</v>
      </c>
      <c r="C447" s="159">
        <v>2</v>
      </c>
      <c r="E447" s="160">
        <v>19</v>
      </c>
      <c r="F447" s="161">
        <v>40228</v>
      </c>
      <c r="G447" s="159">
        <v>5</v>
      </c>
      <c r="H447" s="159" t="s">
        <v>152</v>
      </c>
      <c r="I447" s="159" t="s">
        <v>154</v>
      </c>
      <c r="J447" s="159" t="s">
        <v>23</v>
      </c>
      <c r="K447" s="159" t="s">
        <v>23</v>
      </c>
      <c r="L447" s="159">
        <v>10</v>
      </c>
      <c r="M447" s="159">
        <f t="shared" si="9"/>
        <v>1254</v>
      </c>
      <c r="N447" s="182">
        <v>4330</v>
      </c>
      <c r="O447" s="159" t="s">
        <v>209</v>
      </c>
      <c r="P447" s="159">
        <f t="shared" si="8"/>
        <v>24315</v>
      </c>
    </row>
    <row r="448" spans="1:16" x14ac:dyDescent="0.2">
      <c r="A448" s="159">
        <v>2010</v>
      </c>
      <c r="B448" s="159">
        <v>1</v>
      </c>
      <c r="C448" s="159">
        <v>2</v>
      </c>
      <c r="E448" s="160">
        <v>21</v>
      </c>
      <c r="F448" s="161">
        <v>40230</v>
      </c>
      <c r="G448" s="159">
        <v>7</v>
      </c>
      <c r="H448" s="159" t="s">
        <v>8</v>
      </c>
      <c r="I448" s="159" t="s">
        <v>129</v>
      </c>
      <c r="J448" s="159" t="s">
        <v>24</v>
      </c>
      <c r="K448" s="159" t="s">
        <v>27</v>
      </c>
      <c r="L448" s="159">
        <v>35</v>
      </c>
      <c r="M448" s="159">
        <f t="shared" si="9"/>
        <v>1289</v>
      </c>
      <c r="N448" s="182">
        <v>4330</v>
      </c>
      <c r="O448" s="159" t="s">
        <v>209</v>
      </c>
      <c r="P448" s="159">
        <f t="shared" si="8"/>
        <v>24350</v>
      </c>
    </row>
    <row r="449" spans="1:16" x14ac:dyDescent="0.2">
      <c r="A449" s="159">
        <v>2010</v>
      </c>
      <c r="B449" s="159">
        <v>1</v>
      </c>
      <c r="C449" s="159">
        <v>2</v>
      </c>
      <c r="E449" s="160">
        <v>22</v>
      </c>
      <c r="F449" s="161">
        <v>40231</v>
      </c>
      <c r="G449" s="159">
        <v>1</v>
      </c>
      <c r="H449" s="159" t="s">
        <v>152</v>
      </c>
      <c r="I449" s="159" t="s">
        <v>154</v>
      </c>
      <c r="J449" s="159" t="s">
        <v>23</v>
      </c>
      <c r="K449" s="159" t="s">
        <v>23</v>
      </c>
      <c r="L449" s="159">
        <v>13</v>
      </c>
      <c r="M449" s="159">
        <f t="shared" si="9"/>
        <v>1302</v>
      </c>
      <c r="N449" s="182">
        <v>4330</v>
      </c>
      <c r="O449" s="159" t="s">
        <v>209</v>
      </c>
      <c r="P449" s="159">
        <f t="shared" si="8"/>
        <v>24363</v>
      </c>
    </row>
    <row r="450" spans="1:16" x14ac:dyDescent="0.2">
      <c r="A450" s="159">
        <v>2010</v>
      </c>
      <c r="B450" s="159">
        <v>1</v>
      </c>
      <c r="C450" s="159">
        <v>2</v>
      </c>
      <c r="E450" s="160">
        <v>23</v>
      </c>
      <c r="F450" s="161">
        <v>40232</v>
      </c>
      <c r="G450" s="159">
        <v>2</v>
      </c>
      <c r="H450" s="159" t="s">
        <v>152</v>
      </c>
      <c r="I450" s="159" t="s">
        <v>154</v>
      </c>
      <c r="J450" s="159" t="s">
        <v>23</v>
      </c>
      <c r="K450" s="159" t="s">
        <v>23</v>
      </c>
      <c r="L450" s="159">
        <v>13</v>
      </c>
      <c r="M450" s="159">
        <f t="shared" si="9"/>
        <v>1315</v>
      </c>
      <c r="N450" s="182">
        <v>4330</v>
      </c>
      <c r="O450" s="159" t="s">
        <v>209</v>
      </c>
      <c r="P450" s="159">
        <f t="shared" si="8"/>
        <v>24376</v>
      </c>
    </row>
    <row r="451" spans="1:16" x14ac:dyDescent="0.2">
      <c r="A451" s="159">
        <v>2010</v>
      </c>
      <c r="B451" s="159">
        <v>1</v>
      </c>
      <c r="C451" s="159">
        <v>2</v>
      </c>
      <c r="E451" s="160">
        <v>24</v>
      </c>
      <c r="F451" s="161">
        <v>40233</v>
      </c>
      <c r="G451" s="159">
        <v>3</v>
      </c>
      <c r="H451" s="159" t="s">
        <v>152</v>
      </c>
      <c r="I451" s="159" t="s">
        <v>154</v>
      </c>
      <c r="J451" s="159" t="s">
        <v>23</v>
      </c>
      <c r="K451" s="159" t="s">
        <v>23</v>
      </c>
      <c r="L451" s="159">
        <v>9</v>
      </c>
      <c r="M451" s="159">
        <f t="shared" si="9"/>
        <v>1324</v>
      </c>
      <c r="N451" s="182">
        <v>4330</v>
      </c>
      <c r="O451" s="159" t="s">
        <v>209</v>
      </c>
      <c r="P451" s="159">
        <f t="shared" si="8"/>
        <v>24385</v>
      </c>
    </row>
    <row r="452" spans="1:16" x14ac:dyDescent="0.2">
      <c r="A452" s="159">
        <v>2010</v>
      </c>
      <c r="B452" s="159">
        <v>1</v>
      </c>
      <c r="C452" s="159">
        <v>2</v>
      </c>
      <c r="E452" s="160">
        <v>25</v>
      </c>
      <c r="F452" s="161">
        <v>40234</v>
      </c>
      <c r="G452" s="159">
        <v>4</v>
      </c>
      <c r="H452" s="159" t="s">
        <v>152</v>
      </c>
      <c r="I452" s="159" t="s">
        <v>154</v>
      </c>
      <c r="J452" s="159" t="s">
        <v>23</v>
      </c>
      <c r="K452" s="159" t="s">
        <v>23</v>
      </c>
      <c r="L452" s="159">
        <v>10</v>
      </c>
      <c r="M452" s="159">
        <f t="shared" si="9"/>
        <v>1334</v>
      </c>
      <c r="N452" s="182">
        <v>4330</v>
      </c>
      <c r="O452" s="159" t="s">
        <v>209</v>
      </c>
      <c r="P452" s="159">
        <f t="shared" ref="P452:P515" si="10">SUM(P451,L452)</f>
        <v>24395</v>
      </c>
    </row>
    <row r="453" spans="1:16" x14ac:dyDescent="0.2">
      <c r="A453" s="159">
        <v>2010</v>
      </c>
      <c r="B453" s="159">
        <v>1</v>
      </c>
      <c r="C453" s="159">
        <v>2</v>
      </c>
      <c r="E453" s="160">
        <v>26</v>
      </c>
      <c r="F453" s="161">
        <v>40235</v>
      </c>
      <c r="G453" s="159">
        <v>5</v>
      </c>
      <c r="H453" s="159" t="s">
        <v>152</v>
      </c>
      <c r="I453" s="159" t="s">
        <v>154</v>
      </c>
      <c r="J453" s="159" t="s">
        <v>23</v>
      </c>
      <c r="K453" s="159" t="s">
        <v>23</v>
      </c>
      <c r="L453" s="159">
        <v>10</v>
      </c>
      <c r="M453" s="159">
        <f t="shared" si="9"/>
        <v>1344</v>
      </c>
      <c r="N453" s="182">
        <v>4330</v>
      </c>
      <c r="O453" s="159" t="s">
        <v>209</v>
      </c>
      <c r="P453" s="159">
        <f t="shared" si="10"/>
        <v>24405</v>
      </c>
    </row>
    <row r="454" spans="1:16" x14ac:dyDescent="0.2">
      <c r="A454" s="159">
        <v>2010</v>
      </c>
      <c r="B454" s="159">
        <v>1</v>
      </c>
      <c r="C454" s="159">
        <v>2</v>
      </c>
      <c r="E454" s="160">
        <v>28</v>
      </c>
      <c r="F454" s="161">
        <v>40237</v>
      </c>
      <c r="G454" s="159">
        <v>7</v>
      </c>
      <c r="H454" s="159" t="s">
        <v>7</v>
      </c>
      <c r="I454" s="159" t="s">
        <v>58</v>
      </c>
      <c r="J454" s="159" t="s">
        <v>24</v>
      </c>
      <c r="K454" s="159" t="s">
        <v>27</v>
      </c>
      <c r="L454" s="159">
        <v>24</v>
      </c>
      <c r="M454" s="159">
        <f t="shared" si="9"/>
        <v>1368</v>
      </c>
      <c r="N454" s="182">
        <v>4330</v>
      </c>
      <c r="O454" s="159" t="s">
        <v>209</v>
      </c>
      <c r="P454" s="159">
        <f t="shared" si="10"/>
        <v>24429</v>
      </c>
    </row>
    <row r="455" spans="1:16" x14ac:dyDescent="0.2">
      <c r="A455" s="159">
        <v>2010</v>
      </c>
      <c r="B455" s="159">
        <v>1</v>
      </c>
      <c r="C455" s="159">
        <v>2</v>
      </c>
      <c r="E455" s="160">
        <v>28</v>
      </c>
      <c r="F455" s="161">
        <v>40237</v>
      </c>
      <c r="G455" s="159">
        <v>7</v>
      </c>
      <c r="H455" s="159" t="s">
        <v>166</v>
      </c>
      <c r="I455" s="159" t="s">
        <v>167</v>
      </c>
      <c r="J455" s="159" t="s">
        <v>24</v>
      </c>
      <c r="K455" s="159" t="s">
        <v>27</v>
      </c>
      <c r="L455" s="159">
        <v>45</v>
      </c>
      <c r="M455" s="159">
        <f t="shared" si="9"/>
        <v>1413</v>
      </c>
      <c r="N455" s="182">
        <v>4330</v>
      </c>
      <c r="O455" s="159" t="s">
        <v>209</v>
      </c>
      <c r="P455" s="159">
        <f t="shared" si="10"/>
        <v>24474</v>
      </c>
    </row>
    <row r="456" spans="1:16" x14ac:dyDescent="0.2">
      <c r="A456" s="159">
        <v>2010</v>
      </c>
      <c r="B456" s="159">
        <v>1</v>
      </c>
      <c r="C456" s="159">
        <v>3</v>
      </c>
      <c r="E456" s="160">
        <v>1</v>
      </c>
      <c r="F456" s="161">
        <v>40238</v>
      </c>
      <c r="G456" s="159">
        <v>1</v>
      </c>
      <c r="H456" s="159" t="s">
        <v>152</v>
      </c>
      <c r="I456" s="159" t="s">
        <v>154</v>
      </c>
      <c r="J456" s="159" t="s">
        <v>23</v>
      </c>
      <c r="K456" s="159" t="s">
        <v>23</v>
      </c>
      <c r="L456" s="159">
        <v>13</v>
      </c>
      <c r="M456" s="159">
        <v>13</v>
      </c>
      <c r="N456" s="182">
        <v>4330</v>
      </c>
      <c r="O456" s="159" t="s">
        <v>209</v>
      </c>
      <c r="P456" s="159">
        <f t="shared" si="10"/>
        <v>24487</v>
      </c>
    </row>
    <row r="457" spans="1:16" x14ac:dyDescent="0.2">
      <c r="A457" s="159">
        <v>2010</v>
      </c>
      <c r="B457" s="159">
        <v>1</v>
      </c>
      <c r="C457" s="159">
        <v>3</v>
      </c>
      <c r="E457" s="160">
        <v>1</v>
      </c>
      <c r="F457" s="161">
        <v>40238</v>
      </c>
      <c r="G457" s="159">
        <v>1</v>
      </c>
      <c r="H457" s="159" t="s">
        <v>127</v>
      </c>
      <c r="I457" s="159" t="s">
        <v>96</v>
      </c>
      <c r="J457" s="159" t="s">
        <v>118</v>
      </c>
      <c r="K457" s="159" t="s">
        <v>121</v>
      </c>
      <c r="L457" s="159">
        <v>440</v>
      </c>
      <c r="M457" s="159">
        <f>SUM(M456,L457)</f>
        <v>453</v>
      </c>
      <c r="N457" s="182">
        <v>4330</v>
      </c>
      <c r="O457" s="159" t="s">
        <v>209</v>
      </c>
      <c r="P457" s="159">
        <f t="shared" si="10"/>
        <v>24927</v>
      </c>
    </row>
    <row r="458" spans="1:16" x14ac:dyDescent="0.2">
      <c r="A458" s="159">
        <v>2010</v>
      </c>
      <c r="B458" s="159">
        <v>1</v>
      </c>
      <c r="C458" s="159">
        <v>3</v>
      </c>
      <c r="E458" s="160">
        <v>2</v>
      </c>
      <c r="F458" s="161">
        <v>40239</v>
      </c>
      <c r="G458" s="159">
        <v>2</v>
      </c>
      <c r="H458" s="159" t="s">
        <v>152</v>
      </c>
      <c r="I458" s="159" t="s">
        <v>155</v>
      </c>
      <c r="J458" s="159" t="s">
        <v>24</v>
      </c>
      <c r="K458" s="159" t="s">
        <v>27</v>
      </c>
      <c r="L458" s="159">
        <v>88</v>
      </c>
      <c r="M458" s="159">
        <f t="shared" ref="M458:M489" si="11">SUM(M457,L458)</f>
        <v>541</v>
      </c>
      <c r="N458" s="182">
        <v>4330</v>
      </c>
      <c r="O458" s="159" t="s">
        <v>209</v>
      </c>
      <c r="P458" s="159">
        <f t="shared" si="10"/>
        <v>25015</v>
      </c>
    </row>
    <row r="459" spans="1:16" x14ac:dyDescent="0.2">
      <c r="A459" s="159">
        <v>2010</v>
      </c>
      <c r="B459" s="159">
        <v>1</v>
      </c>
      <c r="C459" s="159">
        <v>3</v>
      </c>
      <c r="E459" s="160">
        <v>2</v>
      </c>
      <c r="F459" s="161">
        <v>40239</v>
      </c>
      <c r="G459" s="159">
        <v>2</v>
      </c>
      <c r="H459" s="159" t="s">
        <v>166</v>
      </c>
      <c r="I459" s="159" t="s">
        <v>133</v>
      </c>
      <c r="J459" s="159" t="s">
        <v>24</v>
      </c>
      <c r="K459" s="159" t="s">
        <v>27</v>
      </c>
      <c r="L459" s="159">
        <v>780</v>
      </c>
      <c r="M459" s="159">
        <f t="shared" si="11"/>
        <v>1321</v>
      </c>
      <c r="N459" s="182">
        <v>4330</v>
      </c>
      <c r="O459" s="159" t="s">
        <v>209</v>
      </c>
      <c r="P459" s="159">
        <f t="shared" si="10"/>
        <v>25795</v>
      </c>
    </row>
    <row r="460" spans="1:16" x14ac:dyDescent="0.2">
      <c r="A460" s="159">
        <v>2010</v>
      </c>
      <c r="B460" s="159">
        <v>1</v>
      </c>
      <c r="C460" s="159">
        <v>3</v>
      </c>
      <c r="E460" s="160">
        <v>3</v>
      </c>
      <c r="F460" s="161">
        <v>40240</v>
      </c>
      <c r="G460" s="159">
        <v>3</v>
      </c>
      <c r="H460" s="159" t="s">
        <v>152</v>
      </c>
      <c r="I460" s="159" t="s">
        <v>154</v>
      </c>
      <c r="J460" s="159" t="s">
        <v>23</v>
      </c>
      <c r="K460" s="159" t="s">
        <v>23</v>
      </c>
      <c r="L460" s="159">
        <v>9</v>
      </c>
      <c r="M460" s="159">
        <f t="shared" si="11"/>
        <v>1330</v>
      </c>
      <c r="N460" s="182">
        <v>4330</v>
      </c>
      <c r="O460" s="159" t="s">
        <v>209</v>
      </c>
      <c r="P460" s="159">
        <f t="shared" si="10"/>
        <v>25804</v>
      </c>
    </row>
    <row r="461" spans="1:16" x14ac:dyDescent="0.2">
      <c r="A461" s="159">
        <v>2010</v>
      </c>
      <c r="B461" s="159">
        <v>1</v>
      </c>
      <c r="C461" s="159">
        <v>3</v>
      </c>
      <c r="E461" s="160">
        <v>4</v>
      </c>
      <c r="F461" s="161">
        <v>40241</v>
      </c>
      <c r="G461" s="159">
        <v>4</v>
      </c>
      <c r="H461" s="159" t="s">
        <v>152</v>
      </c>
      <c r="I461" s="159" t="s">
        <v>154</v>
      </c>
      <c r="J461" s="159" t="s">
        <v>23</v>
      </c>
      <c r="K461" s="159" t="s">
        <v>23</v>
      </c>
      <c r="L461" s="159">
        <v>10</v>
      </c>
      <c r="M461" s="159">
        <f t="shared" si="11"/>
        <v>1340</v>
      </c>
      <c r="N461" s="182">
        <v>4330</v>
      </c>
      <c r="O461" s="159" t="s">
        <v>209</v>
      </c>
      <c r="P461" s="159">
        <f t="shared" si="10"/>
        <v>25814</v>
      </c>
    </row>
    <row r="462" spans="1:16" x14ac:dyDescent="0.2">
      <c r="A462" s="159">
        <v>2010</v>
      </c>
      <c r="B462" s="159">
        <v>1</v>
      </c>
      <c r="C462" s="159">
        <v>3</v>
      </c>
      <c r="E462" s="160">
        <v>5</v>
      </c>
      <c r="F462" s="161">
        <v>40242</v>
      </c>
      <c r="G462" s="159">
        <v>5</v>
      </c>
      <c r="H462" s="159" t="s">
        <v>152</v>
      </c>
      <c r="I462" s="159" t="s">
        <v>154</v>
      </c>
      <c r="J462" s="159" t="s">
        <v>23</v>
      </c>
      <c r="K462" s="159" t="s">
        <v>23</v>
      </c>
      <c r="L462" s="159">
        <v>10</v>
      </c>
      <c r="M462" s="159">
        <f t="shared" si="11"/>
        <v>1350</v>
      </c>
      <c r="N462" s="182">
        <v>4330</v>
      </c>
      <c r="O462" s="159" t="s">
        <v>209</v>
      </c>
      <c r="P462" s="159">
        <f t="shared" si="10"/>
        <v>25824</v>
      </c>
    </row>
    <row r="463" spans="1:16" x14ac:dyDescent="0.2">
      <c r="A463" s="159">
        <v>2010</v>
      </c>
      <c r="B463" s="159">
        <v>1</v>
      </c>
      <c r="C463" s="159">
        <v>3</v>
      </c>
      <c r="E463" s="160">
        <v>6</v>
      </c>
      <c r="F463" s="161">
        <v>40243</v>
      </c>
      <c r="G463" s="159">
        <v>6</v>
      </c>
      <c r="H463" s="159" t="s">
        <v>152</v>
      </c>
      <c r="I463" s="159" t="s">
        <v>154</v>
      </c>
      <c r="J463" s="159" t="s">
        <v>23</v>
      </c>
      <c r="K463" s="159" t="s">
        <v>23</v>
      </c>
      <c r="L463" s="159">
        <v>10</v>
      </c>
      <c r="M463" s="159">
        <f t="shared" si="11"/>
        <v>1360</v>
      </c>
      <c r="N463" s="182">
        <v>4330</v>
      </c>
      <c r="O463" s="159" t="s">
        <v>209</v>
      </c>
      <c r="P463" s="159">
        <f t="shared" si="10"/>
        <v>25834</v>
      </c>
    </row>
    <row r="464" spans="1:16" x14ac:dyDescent="0.2">
      <c r="A464" s="159">
        <v>2010</v>
      </c>
      <c r="B464" s="159">
        <v>1</v>
      </c>
      <c r="C464" s="159">
        <v>3</v>
      </c>
      <c r="E464" s="160">
        <v>7</v>
      </c>
      <c r="F464" s="161">
        <v>40244</v>
      </c>
      <c r="G464" s="159">
        <v>7</v>
      </c>
      <c r="H464" s="159" t="s">
        <v>8</v>
      </c>
      <c r="I464" s="159" t="s">
        <v>129</v>
      </c>
      <c r="J464" s="159" t="s">
        <v>24</v>
      </c>
      <c r="K464" s="159" t="s">
        <v>27</v>
      </c>
      <c r="L464" s="159">
        <v>44</v>
      </c>
      <c r="M464" s="159">
        <f t="shared" si="11"/>
        <v>1404</v>
      </c>
      <c r="N464" s="182">
        <v>4330</v>
      </c>
      <c r="O464" s="159" t="s">
        <v>209</v>
      </c>
      <c r="P464" s="159">
        <f t="shared" si="10"/>
        <v>25878</v>
      </c>
    </row>
    <row r="465" spans="1:16" x14ac:dyDescent="0.2">
      <c r="A465" s="159">
        <v>2010</v>
      </c>
      <c r="B465" s="159">
        <v>1</v>
      </c>
      <c r="C465" s="159">
        <v>3</v>
      </c>
      <c r="E465" s="160">
        <v>7</v>
      </c>
      <c r="F465" s="161">
        <v>40244</v>
      </c>
      <c r="G465" s="159">
        <v>7</v>
      </c>
      <c r="H465" s="159" t="s">
        <v>127</v>
      </c>
      <c r="I465" s="159" t="s">
        <v>132</v>
      </c>
      <c r="J465" s="159" t="s">
        <v>24</v>
      </c>
      <c r="K465" s="159" t="s">
        <v>27</v>
      </c>
      <c r="L465" s="159">
        <v>20</v>
      </c>
      <c r="M465" s="159">
        <f t="shared" si="11"/>
        <v>1424</v>
      </c>
      <c r="N465" s="182">
        <v>4330</v>
      </c>
      <c r="O465" s="159" t="s">
        <v>209</v>
      </c>
      <c r="P465" s="159">
        <f t="shared" si="10"/>
        <v>25898</v>
      </c>
    </row>
    <row r="466" spans="1:16" x14ac:dyDescent="0.2">
      <c r="A466" s="159">
        <v>2010</v>
      </c>
      <c r="B466" s="159">
        <v>1</v>
      </c>
      <c r="C466" s="159">
        <v>3</v>
      </c>
      <c r="E466" s="160">
        <v>8</v>
      </c>
      <c r="F466" s="161">
        <v>40245</v>
      </c>
      <c r="G466" s="159">
        <v>1</v>
      </c>
      <c r="H466" s="159" t="s">
        <v>152</v>
      </c>
      <c r="I466" s="159" t="s">
        <v>154</v>
      </c>
      <c r="J466" s="159" t="s">
        <v>23</v>
      </c>
      <c r="K466" s="159" t="s">
        <v>23</v>
      </c>
      <c r="L466" s="159">
        <v>9</v>
      </c>
      <c r="M466" s="159">
        <f t="shared" si="11"/>
        <v>1433</v>
      </c>
      <c r="N466" s="182">
        <v>4330</v>
      </c>
      <c r="O466" s="159" t="s">
        <v>209</v>
      </c>
      <c r="P466" s="159">
        <f t="shared" si="10"/>
        <v>25907</v>
      </c>
    </row>
    <row r="467" spans="1:16" x14ac:dyDescent="0.2">
      <c r="A467" s="159">
        <v>2010</v>
      </c>
      <c r="B467" s="159">
        <v>1</v>
      </c>
      <c r="C467" s="159">
        <v>3</v>
      </c>
      <c r="E467" s="160">
        <v>9</v>
      </c>
      <c r="F467" s="161">
        <v>40246</v>
      </c>
      <c r="G467" s="159">
        <v>2</v>
      </c>
      <c r="H467" s="159" t="s">
        <v>152</v>
      </c>
      <c r="I467" s="159" t="s">
        <v>154</v>
      </c>
      <c r="J467" s="159" t="s">
        <v>23</v>
      </c>
      <c r="K467" s="159" t="s">
        <v>23</v>
      </c>
      <c r="L467" s="159">
        <v>9</v>
      </c>
      <c r="M467" s="159">
        <f t="shared" si="11"/>
        <v>1442</v>
      </c>
      <c r="N467" s="182">
        <v>4330</v>
      </c>
      <c r="O467" s="159" t="s">
        <v>209</v>
      </c>
      <c r="P467" s="159">
        <f t="shared" si="10"/>
        <v>25916</v>
      </c>
    </row>
    <row r="468" spans="1:16" x14ac:dyDescent="0.2">
      <c r="A468" s="159">
        <v>2010</v>
      </c>
      <c r="B468" s="159">
        <v>1</v>
      </c>
      <c r="C468" s="159">
        <v>3</v>
      </c>
      <c r="E468" s="160">
        <v>10</v>
      </c>
      <c r="F468" s="161">
        <v>40247</v>
      </c>
      <c r="G468" s="159">
        <v>3</v>
      </c>
      <c r="H468" s="159" t="s">
        <v>152</v>
      </c>
      <c r="I468" s="159" t="s">
        <v>154</v>
      </c>
      <c r="J468" s="159" t="s">
        <v>23</v>
      </c>
      <c r="K468" s="159" t="s">
        <v>23</v>
      </c>
      <c r="L468" s="159">
        <v>10</v>
      </c>
      <c r="M468" s="159">
        <f t="shared" si="11"/>
        <v>1452</v>
      </c>
      <c r="N468" s="182">
        <v>4330</v>
      </c>
      <c r="O468" s="159" t="s">
        <v>209</v>
      </c>
      <c r="P468" s="159">
        <f t="shared" si="10"/>
        <v>25926</v>
      </c>
    </row>
    <row r="469" spans="1:16" x14ac:dyDescent="0.2">
      <c r="A469" s="159">
        <v>2010</v>
      </c>
      <c r="B469" s="159">
        <v>1</v>
      </c>
      <c r="C469" s="159">
        <v>3</v>
      </c>
      <c r="E469" s="160">
        <v>11</v>
      </c>
      <c r="F469" s="161">
        <v>40248</v>
      </c>
      <c r="G469" s="159">
        <v>4</v>
      </c>
      <c r="H469" s="159" t="s">
        <v>152</v>
      </c>
      <c r="I469" s="159" t="s">
        <v>154</v>
      </c>
      <c r="J469" s="159" t="s">
        <v>23</v>
      </c>
      <c r="K469" s="159" t="s">
        <v>23</v>
      </c>
      <c r="L469" s="159">
        <v>12</v>
      </c>
      <c r="M469" s="159">
        <f t="shared" si="11"/>
        <v>1464</v>
      </c>
      <c r="N469" s="182">
        <v>4330</v>
      </c>
      <c r="O469" s="159" t="s">
        <v>209</v>
      </c>
      <c r="P469" s="159">
        <f t="shared" si="10"/>
        <v>25938</v>
      </c>
    </row>
    <row r="470" spans="1:16" x14ac:dyDescent="0.2">
      <c r="A470" s="159">
        <v>2010</v>
      </c>
      <c r="B470" s="159">
        <v>1</v>
      </c>
      <c r="C470" s="159">
        <v>3</v>
      </c>
      <c r="E470" s="160">
        <v>12</v>
      </c>
      <c r="F470" s="161">
        <v>40249</v>
      </c>
      <c r="G470" s="159">
        <v>5</v>
      </c>
      <c r="H470" s="159" t="s">
        <v>152</v>
      </c>
      <c r="I470" s="159" t="s">
        <v>154</v>
      </c>
      <c r="J470" s="159" t="s">
        <v>23</v>
      </c>
      <c r="K470" s="159" t="s">
        <v>23</v>
      </c>
      <c r="L470" s="159">
        <v>11</v>
      </c>
      <c r="M470" s="159">
        <f t="shared" si="11"/>
        <v>1475</v>
      </c>
      <c r="N470" s="182">
        <v>4330</v>
      </c>
      <c r="O470" s="159" t="s">
        <v>209</v>
      </c>
      <c r="P470" s="159">
        <f t="shared" si="10"/>
        <v>25949</v>
      </c>
    </row>
    <row r="471" spans="1:16" x14ac:dyDescent="0.2">
      <c r="A471" s="159">
        <v>2010</v>
      </c>
      <c r="B471" s="159">
        <v>1</v>
      </c>
      <c r="C471" s="159">
        <v>3</v>
      </c>
      <c r="E471" s="160">
        <v>14</v>
      </c>
      <c r="F471" s="161">
        <v>40251</v>
      </c>
      <c r="G471" s="159">
        <v>7</v>
      </c>
      <c r="H471" s="159" t="s">
        <v>127</v>
      </c>
      <c r="I471" s="159" t="s">
        <v>131</v>
      </c>
      <c r="J471" s="159" t="s">
        <v>24</v>
      </c>
      <c r="K471" s="159" t="s">
        <v>27</v>
      </c>
      <c r="L471" s="159">
        <v>60</v>
      </c>
      <c r="M471" s="159">
        <f t="shared" si="11"/>
        <v>1535</v>
      </c>
      <c r="N471" s="182">
        <v>4330</v>
      </c>
      <c r="O471" s="159" t="s">
        <v>209</v>
      </c>
      <c r="P471" s="159">
        <f t="shared" si="10"/>
        <v>26009</v>
      </c>
    </row>
    <row r="472" spans="1:16" x14ac:dyDescent="0.2">
      <c r="A472" s="159">
        <v>2010</v>
      </c>
      <c r="B472" s="159">
        <v>1</v>
      </c>
      <c r="C472" s="159">
        <v>3</v>
      </c>
      <c r="E472" s="160">
        <v>14</v>
      </c>
      <c r="F472" s="161">
        <v>40251</v>
      </c>
      <c r="G472" s="159">
        <v>7</v>
      </c>
      <c r="H472" s="159" t="s">
        <v>127</v>
      </c>
      <c r="I472" s="159" t="s">
        <v>96</v>
      </c>
      <c r="J472" s="159" t="s">
        <v>118</v>
      </c>
      <c r="K472" s="159" t="s">
        <v>121</v>
      </c>
      <c r="L472" s="159">
        <v>440</v>
      </c>
      <c r="M472" s="159">
        <f t="shared" si="11"/>
        <v>1975</v>
      </c>
      <c r="N472" s="182">
        <v>4330</v>
      </c>
      <c r="O472" s="159" t="s">
        <v>209</v>
      </c>
      <c r="P472" s="159">
        <f t="shared" si="10"/>
        <v>26449</v>
      </c>
    </row>
    <row r="473" spans="1:16" x14ac:dyDescent="0.2">
      <c r="A473" s="159">
        <v>2010</v>
      </c>
      <c r="B473" s="159">
        <v>1</v>
      </c>
      <c r="C473" s="159">
        <v>3</v>
      </c>
      <c r="E473" s="160">
        <v>15</v>
      </c>
      <c r="F473" s="161">
        <v>40252</v>
      </c>
      <c r="G473" s="159">
        <v>1</v>
      </c>
      <c r="H473" s="159" t="s">
        <v>152</v>
      </c>
      <c r="I473" s="159" t="s">
        <v>154</v>
      </c>
      <c r="J473" s="159" t="s">
        <v>23</v>
      </c>
      <c r="K473" s="159" t="s">
        <v>23</v>
      </c>
      <c r="L473" s="159">
        <v>13</v>
      </c>
      <c r="M473" s="159">
        <f t="shared" si="11"/>
        <v>1988</v>
      </c>
      <c r="N473" s="182">
        <v>4330</v>
      </c>
      <c r="O473" s="159" t="s">
        <v>209</v>
      </c>
      <c r="P473" s="159">
        <f t="shared" si="10"/>
        <v>26462</v>
      </c>
    </row>
    <row r="474" spans="1:16" x14ac:dyDescent="0.2">
      <c r="A474" s="159">
        <v>2010</v>
      </c>
      <c r="B474" s="159">
        <v>1</v>
      </c>
      <c r="C474" s="159">
        <v>3</v>
      </c>
      <c r="E474" s="160">
        <v>16</v>
      </c>
      <c r="F474" s="161">
        <v>40253</v>
      </c>
      <c r="G474" s="159">
        <v>2</v>
      </c>
      <c r="H474" s="159" t="s">
        <v>152</v>
      </c>
      <c r="I474" s="159" t="s">
        <v>154</v>
      </c>
      <c r="J474" s="159" t="s">
        <v>23</v>
      </c>
      <c r="K474" s="159" t="s">
        <v>23</v>
      </c>
      <c r="L474" s="159">
        <v>13</v>
      </c>
      <c r="M474" s="159">
        <f t="shared" si="11"/>
        <v>2001</v>
      </c>
      <c r="N474" s="182">
        <v>4330</v>
      </c>
      <c r="O474" s="159" t="s">
        <v>209</v>
      </c>
      <c r="P474" s="159">
        <f t="shared" si="10"/>
        <v>26475</v>
      </c>
    </row>
    <row r="475" spans="1:16" x14ac:dyDescent="0.2">
      <c r="A475" s="159">
        <v>2010</v>
      </c>
      <c r="B475" s="159">
        <v>1</v>
      </c>
      <c r="C475" s="159">
        <v>3</v>
      </c>
      <c r="E475" s="160">
        <v>16</v>
      </c>
      <c r="F475" s="161">
        <v>40253</v>
      </c>
      <c r="G475" s="159">
        <v>2</v>
      </c>
      <c r="H475" s="159" t="s">
        <v>8</v>
      </c>
      <c r="I475" s="159" t="s">
        <v>130</v>
      </c>
      <c r="J475" s="159" t="s">
        <v>24</v>
      </c>
      <c r="K475" s="159" t="s">
        <v>27</v>
      </c>
      <c r="L475" s="159">
        <v>20</v>
      </c>
      <c r="M475" s="159">
        <f t="shared" si="11"/>
        <v>2021</v>
      </c>
      <c r="N475" s="182">
        <v>4330</v>
      </c>
      <c r="O475" s="159" t="s">
        <v>209</v>
      </c>
      <c r="P475" s="159">
        <f t="shared" si="10"/>
        <v>26495</v>
      </c>
    </row>
    <row r="476" spans="1:16" x14ac:dyDescent="0.2">
      <c r="A476" s="159">
        <v>2010</v>
      </c>
      <c r="B476" s="159">
        <v>1</v>
      </c>
      <c r="C476" s="159">
        <v>3</v>
      </c>
      <c r="E476" s="160">
        <v>17</v>
      </c>
      <c r="F476" s="161">
        <v>40254</v>
      </c>
      <c r="G476" s="159">
        <v>3</v>
      </c>
      <c r="H476" s="159" t="s">
        <v>152</v>
      </c>
      <c r="I476" s="159" t="s">
        <v>154</v>
      </c>
      <c r="J476" s="159" t="s">
        <v>23</v>
      </c>
      <c r="K476" s="159" t="s">
        <v>23</v>
      </c>
      <c r="L476" s="159">
        <v>10</v>
      </c>
      <c r="M476" s="159">
        <f t="shared" si="11"/>
        <v>2031</v>
      </c>
      <c r="N476" s="182">
        <v>4330</v>
      </c>
      <c r="O476" s="159" t="s">
        <v>209</v>
      </c>
      <c r="P476" s="159">
        <f t="shared" si="10"/>
        <v>26505</v>
      </c>
    </row>
    <row r="477" spans="1:16" x14ac:dyDescent="0.2">
      <c r="A477" s="159">
        <v>2010</v>
      </c>
      <c r="B477" s="159">
        <v>1</v>
      </c>
      <c r="C477" s="159">
        <v>3</v>
      </c>
      <c r="E477" s="160">
        <v>18</v>
      </c>
      <c r="F477" s="161">
        <v>40255</v>
      </c>
      <c r="G477" s="159">
        <v>4</v>
      </c>
      <c r="H477" s="159" t="s">
        <v>152</v>
      </c>
      <c r="I477" s="159" t="s">
        <v>154</v>
      </c>
      <c r="J477" s="159" t="s">
        <v>23</v>
      </c>
      <c r="K477" s="159" t="s">
        <v>23</v>
      </c>
      <c r="L477" s="159">
        <v>12</v>
      </c>
      <c r="M477" s="159">
        <f t="shared" si="11"/>
        <v>2043</v>
      </c>
      <c r="N477" s="182">
        <v>4330</v>
      </c>
      <c r="O477" s="159" t="s">
        <v>209</v>
      </c>
      <c r="P477" s="159">
        <f t="shared" si="10"/>
        <v>26517</v>
      </c>
    </row>
    <row r="478" spans="1:16" x14ac:dyDescent="0.2">
      <c r="A478" s="159">
        <v>2010</v>
      </c>
      <c r="B478" s="159">
        <v>1</v>
      </c>
      <c r="C478" s="159">
        <v>3</v>
      </c>
      <c r="E478" s="160">
        <v>19</v>
      </c>
      <c r="F478" s="161">
        <v>40256</v>
      </c>
      <c r="G478" s="159">
        <v>5</v>
      </c>
      <c r="H478" s="159" t="s">
        <v>152</v>
      </c>
      <c r="I478" s="159" t="s">
        <v>154</v>
      </c>
      <c r="J478" s="159" t="s">
        <v>23</v>
      </c>
      <c r="K478" s="159" t="s">
        <v>23</v>
      </c>
      <c r="L478" s="159">
        <v>11</v>
      </c>
      <c r="M478" s="159">
        <f t="shared" si="11"/>
        <v>2054</v>
      </c>
      <c r="N478" s="182">
        <v>4330</v>
      </c>
      <c r="O478" s="159" t="s">
        <v>209</v>
      </c>
      <c r="P478" s="159">
        <f t="shared" si="10"/>
        <v>26528</v>
      </c>
    </row>
    <row r="479" spans="1:16" x14ac:dyDescent="0.2">
      <c r="A479" s="159">
        <v>2010</v>
      </c>
      <c r="B479" s="159">
        <v>1</v>
      </c>
      <c r="C479" s="159">
        <v>3</v>
      </c>
      <c r="E479" s="160">
        <v>19</v>
      </c>
      <c r="F479" s="161">
        <v>40256</v>
      </c>
      <c r="G479" s="159">
        <v>5</v>
      </c>
      <c r="H479" s="159" t="s">
        <v>8</v>
      </c>
      <c r="I479" s="159" t="s">
        <v>129</v>
      </c>
      <c r="J479" s="159" t="s">
        <v>24</v>
      </c>
      <c r="K479" s="159" t="s">
        <v>27</v>
      </c>
      <c r="L479" s="159">
        <v>40</v>
      </c>
      <c r="M479" s="159">
        <f t="shared" si="11"/>
        <v>2094</v>
      </c>
      <c r="N479" s="182">
        <v>4330</v>
      </c>
      <c r="O479" s="159" t="s">
        <v>209</v>
      </c>
      <c r="P479" s="159">
        <f t="shared" si="10"/>
        <v>26568</v>
      </c>
    </row>
    <row r="480" spans="1:16" x14ac:dyDescent="0.2">
      <c r="A480" s="159">
        <v>2010</v>
      </c>
      <c r="B480" s="159">
        <v>1</v>
      </c>
      <c r="C480" s="159">
        <v>3</v>
      </c>
      <c r="E480" s="160">
        <v>20</v>
      </c>
      <c r="F480" s="161">
        <v>40257</v>
      </c>
      <c r="G480" s="159">
        <v>6</v>
      </c>
      <c r="H480" s="159" t="s">
        <v>152</v>
      </c>
      <c r="I480" s="159" t="s">
        <v>154</v>
      </c>
      <c r="J480" s="159" t="s">
        <v>23</v>
      </c>
      <c r="K480" s="159" t="s">
        <v>23</v>
      </c>
      <c r="L480" s="159">
        <v>14</v>
      </c>
      <c r="M480" s="159">
        <f t="shared" si="11"/>
        <v>2108</v>
      </c>
      <c r="N480" s="182">
        <v>4330</v>
      </c>
      <c r="O480" s="159" t="s">
        <v>209</v>
      </c>
      <c r="P480" s="159">
        <f t="shared" si="10"/>
        <v>26582</v>
      </c>
    </row>
    <row r="481" spans="1:16" x14ac:dyDescent="0.2">
      <c r="A481" s="159">
        <v>2010</v>
      </c>
      <c r="B481" s="159">
        <v>1</v>
      </c>
      <c r="C481" s="159">
        <v>3</v>
      </c>
      <c r="E481" s="160">
        <v>22</v>
      </c>
      <c r="F481" s="161">
        <v>40259</v>
      </c>
      <c r="G481" s="159">
        <v>1</v>
      </c>
      <c r="H481" s="159" t="s">
        <v>152</v>
      </c>
      <c r="I481" s="159" t="s">
        <v>154</v>
      </c>
      <c r="J481" s="159" t="s">
        <v>23</v>
      </c>
      <c r="K481" s="159" t="s">
        <v>23</v>
      </c>
      <c r="L481" s="159">
        <v>13</v>
      </c>
      <c r="M481" s="159">
        <f t="shared" si="11"/>
        <v>2121</v>
      </c>
      <c r="N481" s="182">
        <v>4330</v>
      </c>
      <c r="O481" s="159" t="s">
        <v>209</v>
      </c>
      <c r="P481" s="159">
        <f t="shared" si="10"/>
        <v>26595</v>
      </c>
    </row>
    <row r="482" spans="1:16" x14ac:dyDescent="0.2">
      <c r="A482" s="159">
        <v>2010</v>
      </c>
      <c r="B482" s="159">
        <v>1</v>
      </c>
      <c r="C482" s="159">
        <v>3</v>
      </c>
      <c r="E482" s="160">
        <v>23</v>
      </c>
      <c r="F482" s="161">
        <v>40260</v>
      </c>
      <c r="G482" s="159">
        <v>2</v>
      </c>
      <c r="H482" s="159" t="s">
        <v>152</v>
      </c>
      <c r="I482" s="159" t="s">
        <v>154</v>
      </c>
      <c r="J482" s="159" t="s">
        <v>23</v>
      </c>
      <c r="K482" s="159" t="s">
        <v>23</v>
      </c>
      <c r="L482" s="159">
        <v>9</v>
      </c>
      <c r="M482" s="159">
        <f t="shared" si="11"/>
        <v>2130</v>
      </c>
      <c r="N482" s="182">
        <v>4330</v>
      </c>
      <c r="O482" s="159" t="s">
        <v>209</v>
      </c>
      <c r="P482" s="159">
        <f t="shared" si="10"/>
        <v>26604</v>
      </c>
    </row>
    <row r="483" spans="1:16" x14ac:dyDescent="0.2">
      <c r="A483" s="159">
        <v>2010</v>
      </c>
      <c r="B483" s="159">
        <v>1</v>
      </c>
      <c r="C483" s="159">
        <v>3</v>
      </c>
      <c r="E483" s="160">
        <v>24</v>
      </c>
      <c r="F483" s="161">
        <v>40261</v>
      </c>
      <c r="G483" s="159">
        <v>3</v>
      </c>
      <c r="H483" s="159" t="s">
        <v>152</v>
      </c>
      <c r="I483" s="159" t="s">
        <v>154</v>
      </c>
      <c r="J483" s="159" t="s">
        <v>23</v>
      </c>
      <c r="K483" s="159" t="s">
        <v>23</v>
      </c>
      <c r="L483" s="159">
        <v>9</v>
      </c>
      <c r="M483" s="159">
        <f t="shared" si="11"/>
        <v>2139</v>
      </c>
      <c r="N483" s="182">
        <v>4330</v>
      </c>
      <c r="O483" s="159" t="s">
        <v>209</v>
      </c>
      <c r="P483" s="159">
        <f t="shared" si="10"/>
        <v>26613</v>
      </c>
    </row>
    <row r="484" spans="1:16" x14ac:dyDescent="0.2">
      <c r="A484" s="159">
        <v>2010</v>
      </c>
      <c r="B484" s="159">
        <v>1</v>
      </c>
      <c r="C484" s="159">
        <v>3</v>
      </c>
      <c r="E484" s="160">
        <v>25</v>
      </c>
      <c r="F484" s="161">
        <v>40262</v>
      </c>
      <c r="G484" s="159">
        <v>4</v>
      </c>
      <c r="H484" s="159" t="s">
        <v>152</v>
      </c>
      <c r="I484" s="159" t="s">
        <v>154</v>
      </c>
      <c r="J484" s="159" t="s">
        <v>23</v>
      </c>
      <c r="K484" s="159" t="s">
        <v>23</v>
      </c>
      <c r="L484" s="159">
        <v>10</v>
      </c>
      <c r="M484" s="159">
        <f t="shared" si="11"/>
        <v>2149</v>
      </c>
      <c r="N484" s="182">
        <v>4330</v>
      </c>
      <c r="O484" s="159" t="s">
        <v>209</v>
      </c>
      <c r="P484" s="159">
        <f t="shared" si="10"/>
        <v>26623</v>
      </c>
    </row>
    <row r="485" spans="1:16" x14ac:dyDescent="0.2">
      <c r="A485" s="159">
        <v>2010</v>
      </c>
      <c r="B485" s="159">
        <v>1</v>
      </c>
      <c r="C485" s="159">
        <v>3</v>
      </c>
      <c r="E485" s="160">
        <v>26</v>
      </c>
      <c r="F485" s="161">
        <v>40263</v>
      </c>
      <c r="G485" s="159">
        <v>5</v>
      </c>
      <c r="H485" s="159" t="s">
        <v>152</v>
      </c>
      <c r="I485" s="159" t="s">
        <v>154</v>
      </c>
      <c r="J485" s="159" t="s">
        <v>23</v>
      </c>
      <c r="K485" s="159" t="s">
        <v>23</v>
      </c>
      <c r="L485" s="159">
        <v>14</v>
      </c>
      <c r="M485" s="159">
        <f t="shared" si="11"/>
        <v>2163</v>
      </c>
      <c r="N485" s="182">
        <v>4330</v>
      </c>
      <c r="O485" s="159" t="s">
        <v>209</v>
      </c>
      <c r="P485" s="159">
        <f t="shared" si="10"/>
        <v>26637</v>
      </c>
    </row>
    <row r="486" spans="1:16" x14ac:dyDescent="0.2">
      <c r="A486" s="159">
        <v>2010</v>
      </c>
      <c r="B486" s="159">
        <v>1</v>
      </c>
      <c r="C486" s="159">
        <v>3</v>
      </c>
      <c r="E486" s="160">
        <v>27</v>
      </c>
      <c r="F486" s="161">
        <v>40264</v>
      </c>
      <c r="G486" s="159">
        <v>6</v>
      </c>
      <c r="H486" s="159" t="s">
        <v>8</v>
      </c>
      <c r="I486" s="159" t="s">
        <v>129</v>
      </c>
      <c r="J486" s="159" t="s">
        <v>24</v>
      </c>
      <c r="K486" s="159" t="s">
        <v>27</v>
      </c>
      <c r="L486" s="159">
        <v>44</v>
      </c>
      <c r="M486" s="159">
        <f t="shared" si="11"/>
        <v>2207</v>
      </c>
      <c r="N486" s="182">
        <v>4330</v>
      </c>
      <c r="O486" s="159" t="s">
        <v>209</v>
      </c>
      <c r="P486" s="159">
        <f t="shared" si="10"/>
        <v>26681</v>
      </c>
    </row>
    <row r="487" spans="1:16" x14ac:dyDescent="0.2">
      <c r="A487" s="159">
        <v>2010</v>
      </c>
      <c r="B487" s="159">
        <v>1</v>
      </c>
      <c r="C487" s="159">
        <v>3</v>
      </c>
      <c r="E487" s="160">
        <v>29</v>
      </c>
      <c r="F487" s="161">
        <v>40266</v>
      </c>
      <c r="G487" s="159">
        <v>1</v>
      </c>
      <c r="H487" s="159" t="s">
        <v>152</v>
      </c>
      <c r="I487" s="159" t="s">
        <v>154</v>
      </c>
      <c r="J487" s="159" t="s">
        <v>23</v>
      </c>
      <c r="K487" s="159" t="s">
        <v>23</v>
      </c>
      <c r="L487" s="159">
        <v>14</v>
      </c>
      <c r="M487" s="159">
        <f t="shared" si="11"/>
        <v>2221</v>
      </c>
      <c r="N487" s="182">
        <v>4330</v>
      </c>
      <c r="O487" s="159" t="s">
        <v>209</v>
      </c>
      <c r="P487" s="159">
        <f t="shared" si="10"/>
        <v>26695</v>
      </c>
    </row>
    <row r="488" spans="1:16" x14ac:dyDescent="0.2">
      <c r="A488" s="159">
        <v>2010</v>
      </c>
      <c r="B488" s="159">
        <v>1</v>
      </c>
      <c r="C488" s="159">
        <v>3</v>
      </c>
      <c r="E488" s="160">
        <v>30</v>
      </c>
      <c r="F488" s="161">
        <v>40267</v>
      </c>
      <c r="G488" s="159">
        <v>2</v>
      </c>
      <c r="H488" s="159" t="s">
        <v>152</v>
      </c>
      <c r="I488" s="159" t="s">
        <v>154</v>
      </c>
      <c r="J488" s="159" t="s">
        <v>23</v>
      </c>
      <c r="K488" s="159" t="s">
        <v>23</v>
      </c>
      <c r="L488" s="159">
        <v>14</v>
      </c>
      <c r="M488" s="159">
        <f t="shared" si="11"/>
        <v>2235</v>
      </c>
      <c r="N488" s="182">
        <v>4330</v>
      </c>
      <c r="O488" s="159" t="s">
        <v>209</v>
      </c>
      <c r="P488" s="159">
        <f t="shared" si="10"/>
        <v>26709</v>
      </c>
    </row>
    <row r="489" spans="1:16" s="168" customFormat="1" x14ac:dyDescent="0.2">
      <c r="A489" s="165">
        <v>2010</v>
      </c>
      <c r="B489" s="165">
        <v>1</v>
      </c>
      <c r="C489" s="165">
        <v>3</v>
      </c>
      <c r="D489" s="165"/>
      <c r="E489" s="166">
        <v>31</v>
      </c>
      <c r="F489" s="167">
        <v>40268</v>
      </c>
      <c r="G489" s="165">
        <v>3</v>
      </c>
      <c r="H489" s="165" t="s">
        <v>152</v>
      </c>
      <c r="I489" s="165" t="s">
        <v>154</v>
      </c>
      <c r="J489" s="165" t="s">
        <v>24</v>
      </c>
      <c r="K489" s="165" t="s">
        <v>27</v>
      </c>
      <c r="L489" s="165">
        <v>11</v>
      </c>
      <c r="M489" s="159">
        <f t="shared" si="11"/>
        <v>2246</v>
      </c>
      <c r="N489" s="182">
        <v>4330</v>
      </c>
      <c r="O489" s="159" t="s">
        <v>209</v>
      </c>
      <c r="P489" s="159">
        <f t="shared" si="10"/>
        <v>26720</v>
      </c>
    </row>
    <row r="490" spans="1:16" x14ac:dyDescent="0.2">
      <c r="A490" s="159">
        <v>2010</v>
      </c>
      <c r="B490" s="159">
        <v>2</v>
      </c>
      <c r="C490" s="159">
        <v>4</v>
      </c>
      <c r="E490" s="160">
        <v>1</v>
      </c>
      <c r="F490" s="161">
        <v>40269</v>
      </c>
      <c r="G490" s="159">
        <v>4</v>
      </c>
      <c r="H490" s="159" t="s">
        <v>127</v>
      </c>
      <c r="I490" s="159" t="s">
        <v>96</v>
      </c>
      <c r="J490" s="159" t="s">
        <v>118</v>
      </c>
      <c r="K490" s="159" t="s">
        <v>121</v>
      </c>
      <c r="L490" s="159">
        <v>440</v>
      </c>
      <c r="M490" s="159">
        <v>440</v>
      </c>
      <c r="N490" s="182">
        <v>4330</v>
      </c>
      <c r="O490" s="159" t="s">
        <v>209</v>
      </c>
      <c r="P490" s="159">
        <f t="shared" si="10"/>
        <v>27160</v>
      </c>
    </row>
    <row r="491" spans="1:16" x14ac:dyDescent="0.2">
      <c r="A491" s="159">
        <v>2010</v>
      </c>
      <c r="B491" s="159">
        <v>2</v>
      </c>
      <c r="C491" s="159">
        <v>4</v>
      </c>
      <c r="E491" s="160">
        <v>1</v>
      </c>
      <c r="F491" s="161">
        <v>40269</v>
      </c>
      <c r="G491" s="159">
        <v>4</v>
      </c>
      <c r="H491" s="159" t="s">
        <v>152</v>
      </c>
      <c r="I491" s="159" t="s">
        <v>154</v>
      </c>
      <c r="J491" s="159" t="s">
        <v>23</v>
      </c>
      <c r="K491" s="159" t="s">
        <v>23</v>
      </c>
      <c r="L491" s="159">
        <v>9</v>
      </c>
      <c r="M491" s="159">
        <v>449</v>
      </c>
      <c r="N491" s="182">
        <v>4330</v>
      </c>
      <c r="O491" s="159" t="s">
        <v>209</v>
      </c>
      <c r="P491" s="159">
        <f t="shared" si="10"/>
        <v>27169</v>
      </c>
    </row>
    <row r="492" spans="1:16" x14ac:dyDescent="0.2">
      <c r="A492" s="159">
        <v>2010</v>
      </c>
      <c r="B492" s="159">
        <v>2</v>
      </c>
      <c r="C492" s="159">
        <v>4</v>
      </c>
      <c r="E492" s="160">
        <v>2</v>
      </c>
      <c r="F492" s="161">
        <v>40270</v>
      </c>
      <c r="G492" s="159">
        <v>5</v>
      </c>
      <c r="H492" s="159" t="s">
        <v>152</v>
      </c>
      <c r="I492" s="159" t="s">
        <v>154</v>
      </c>
      <c r="J492" s="159" t="s">
        <v>23</v>
      </c>
      <c r="K492" s="159" t="s">
        <v>23</v>
      </c>
      <c r="L492" s="159">
        <v>11</v>
      </c>
      <c r="M492" s="159">
        <v>460</v>
      </c>
      <c r="N492" s="182">
        <v>4330</v>
      </c>
      <c r="O492" s="159" t="s">
        <v>209</v>
      </c>
      <c r="P492" s="159">
        <f t="shared" si="10"/>
        <v>27180</v>
      </c>
    </row>
    <row r="493" spans="1:16" x14ac:dyDescent="0.2">
      <c r="A493" s="159">
        <v>2010</v>
      </c>
      <c r="B493" s="159">
        <v>2</v>
      </c>
      <c r="C493" s="159">
        <v>4</v>
      </c>
      <c r="E493" s="160">
        <v>3</v>
      </c>
      <c r="F493" s="161">
        <v>40271</v>
      </c>
      <c r="G493" s="159">
        <v>6</v>
      </c>
      <c r="H493" s="159" t="s">
        <v>8</v>
      </c>
      <c r="I493" s="159" t="s">
        <v>129</v>
      </c>
      <c r="J493" s="159" t="s">
        <v>24</v>
      </c>
      <c r="K493" s="159" t="s">
        <v>27</v>
      </c>
      <c r="L493" s="159">
        <v>24</v>
      </c>
      <c r="M493" s="159">
        <v>484</v>
      </c>
      <c r="N493" s="182">
        <v>4330</v>
      </c>
      <c r="O493" s="159" t="s">
        <v>209</v>
      </c>
      <c r="P493" s="159">
        <f t="shared" si="10"/>
        <v>27204</v>
      </c>
    </row>
    <row r="494" spans="1:16" x14ac:dyDescent="0.2">
      <c r="A494" s="159">
        <v>2010</v>
      </c>
      <c r="B494" s="159">
        <v>2</v>
      </c>
      <c r="C494" s="159">
        <v>4</v>
      </c>
      <c r="E494" s="160">
        <v>5</v>
      </c>
      <c r="F494" s="161">
        <v>40273</v>
      </c>
      <c r="G494" s="159">
        <v>1</v>
      </c>
      <c r="H494" s="159" t="s">
        <v>152</v>
      </c>
      <c r="I494" s="159" t="s">
        <v>154</v>
      </c>
      <c r="J494" s="159" t="s">
        <v>23</v>
      </c>
      <c r="K494" s="159" t="s">
        <v>23</v>
      </c>
      <c r="L494" s="159">
        <v>11</v>
      </c>
      <c r="M494" s="159">
        <v>495</v>
      </c>
      <c r="N494" s="182">
        <v>4330</v>
      </c>
      <c r="O494" s="159" t="s">
        <v>209</v>
      </c>
      <c r="P494" s="159">
        <f t="shared" si="10"/>
        <v>27215</v>
      </c>
    </row>
    <row r="495" spans="1:16" x14ac:dyDescent="0.2">
      <c r="A495" s="159">
        <v>2010</v>
      </c>
      <c r="B495" s="159">
        <v>2</v>
      </c>
      <c r="C495" s="159">
        <v>4</v>
      </c>
      <c r="E495" s="160">
        <v>5</v>
      </c>
      <c r="F495" s="161">
        <v>40273</v>
      </c>
      <c r="G495" s="159">
        <v>1</v>
      </c>
      <c r="H495" s="159" t="s">
        <v>152</v>
      </c>
      <c r="I495" s="159" t="s">
        <v>155</v>
      </c>
      <c r="J495" s="159" t="s">
        <v>24</v>
      </c>
      <c r="K495" s="159" t="s">
        <v>27</v>
      </c>
      <c r="L495" s="159">
        <v>88</v>
      </c>
      <c r="M495" s="159">
        <v>583</v>
      </c>
      <c r="N495" s="182">
        <v>4330</v>
      </c>
      <c r="O495" s="159" t="s">
        <v>209</v>
      </c>
      <c r="P495" s="159">
        <f t="shared" si="10"/>
        <v>27303</v>
      </c>
    </row>
    <row r="496" spans="1:16" x14ac:dyDescent="0.2">
      <c r="A496" s="159">
        <v>2010</v>
      </c>
      <c r="B496" s="159">
        <v>2</v>
      </c>
      <c r="C496" s="159">
        <v>4</v>
      </c>
      <c r="E496" s="160">
        <v>6</v>
      </c>
      <c r="F496" s="161">
        <v>40274</v>
      </c>
      <c r="G496" s="159">
        <v>2</v>
      </c>
      <c r="H496" s="159" t="s">
        <v>152</v>
      </c>
      <c r="I496" s="159" t="s">
        <v>154</v>
      </c>
      <c r="J496" s="159" t="s">
        <v>23</v>
      </c>
      <c r="K496" s="159" t="s">
        <v>23</v>
      </c>
      <c r="L496" s="159">
        <v>12</v>
      </c>
      <c r="M496" s="159">
        <v>595</v>
      </c>
      <c r="N496" s="182">
        <v>4330</v>
      </c>
      <c r="O496" s="159" t="s">
        <v>209</v>
      </c>
      <c r="P496" s="159">
        <f t="shared" si="10"/>
        <v>27315</v>
      </c>
    </row>
    <row r="497" spans="1:16" x14ac:dyDescent="0.2">
      <c r="A497" s="159">
        <v>2010</v>
      </c>
      <c r="B497" s="159">
        <v>2</v>
      </c>
      <c r="C497" s="159">
        <v>4</v>
      </c>
      <c r="E497" s="160">
        <v>7</v>
      </c>
      <c r="F497" s="161">
        <v>40275</v>
      </c>
      <c r="G497" s="159">
        <v>3</v>
      </c>
      <c r="H497" s="159" t="s">
        <v>152</v>
      </c>
      <c r="I497" s="159" t="s">
        <v>154</v>
      </c>
      <c r="J497" s="159" t="s">
        <v>23</v>
      </c>
      <c r="K497" s="159" t="s">
        <v>23</v>
      </c>
      <c r="L497" s="159">
        <v>11</v>
      </c>
      <c r="M497" s="159">
        <v>606</v>
      </c>
      <c r="N497" s="182">
        <v>4330</v>
      </c>
      <c r="O497" s="159" t="s">
        <v>209</v>
      </c>
      <c r="P497" s="159">
        <f t="shared" si="10"/>
        <v>27326</v>
      </c>
    </row>
    <row r="498" spans="1:16" x14ac:dyDescent="0.2">
      <c r="A498" s="159">
        <v>2010</v>
      </c>
      <c r="B498" s="159">
        <v>2</v>
      </c>
      <c r="C498" s="159">
        <v>4</v>
      </c>
      <c r="E498" s="160">
        <v>8</v>
      </c>
      <c r="F498" s="161">
        <v>40276</v>
      </c>
      <c r="G498" s="159">
        <v>4</v>
      </c>
      <c r="H498" s="159" t="s">
        <v>152</v>
      </c>
      <c r="I498" s="159" t="s">
        <v>154</v>
      </c>
      <c r="J498" s="159" t="s">
        <v>23</v>
      </c>
      <c r="K498" s="159" t="s">
        <v>23</v>
      </c>
      <c r="L498" s="159">
        <v>12</v>
      </c>
      <c r="M498" s="159">
        <v>618</v>
      </c>
      <c r="N498" s="182">
        <v>4330</v>
      </c>
      <c r="O498" s="159" t="s">
        <v>209</v>
      </c>
      <c r="P498" s="159">
        <f t="shared" si="10"/>
        <v>27338</v>
      </c>
    </row>
    <row r="499" spans="1:16" x14ac:dyDescent="0.2">
      <c r="A499" s="159">
        <v>2010</v>
      </c>
      <c r="B499" s="159">
        <v>2</v>
      </c>
      <c r="C499" s="159">
        <v>4</v>
      </c>
      <c r="E499" s="160">
        <v>8</v>
      </c>
      <c r="F499" s="161">
        <v>40276</v>
      </c>
      <c r="G499" s="159">
        <v>4</v>
      </c>
      <c r="H499" s="159" t="s">
        <v>7</v>
      </c>
      <c r="I499" s="159" t="s">
        <v>43</v>
      </c>
      <c r="J499" s="159" t="s">
        <v>23</v>
      </c>
      <c r="K499" s="159" t="s">
        <v>23</v>
      </c>
      <c r="L499" s="159">
        <v>11</v>
      </c>
      <c r="M499" s="159">
        <v>629</v>
      </c>
      <c r="N499" s="182">
        <v>4330</v>
      </c>
      <c r="O499" s="159" t="s">
        <v>209</v>
      </c>
      <c r="P499" s="159">
        <f t="shared" si="10"/>
        <v>27349</v>
      </c>
    </row>
    <row r="500" spans="1:16" x14ac:dyDescent="0.2">
      <c r="A500" s="159">
        <v>2010</v>
      </c>
      <c r="B500" s="159">
        <v>2</v>
      </c>
      <c r="C500" s="159">
        <v>4</v>
      </c>
      <c r="E500" s="160">
        <v>9</v>
      </c>
      <c r="F500" s="161">
        <v>40277</v>
      </c>
      <c r="G500" s="159">
        <v>5</v>
      </c>
      <c r="H500" s="159" t="s">
        <v>152</v>
      </c>
      <c r="I500" s="159" t="s">
        <v>154</v>
      </c>
      <c r="J500" s="159" t="s">
        <v>23</v>
      </c>
      <c r="K500" s="159" t="s">
        <v>23</v>
      </c>
      <c r="L500" s="159">
        <v>12</v>
      </c>
      <c r="M500" s="159">
        <v>641</v>
      </c>
      <c r="N500" s="182">
        <v>4330</v>
      </c>
      <c r="O500" s="159" t="s">
        <v>209</v>
      </c>
      <c r="P500" s="159">
        <f t="shared" si="10"/>
        <v>27361</v>
      </c>
    </row>
    <row r="501" spans="1:16" x14ac:dyDescent="0.2">
      <c r="A501" s="159">
        <v>2010</v>
      </c>
      <c r="B501" s="159">
        <v>2</v>
      </c>
      <c r="C501" s="159">
        <v>4</v>
      </c>
      <c r="E501" s="160">
        <v>12</v>
      </c>
      <c r="F501" s="161">
        <v>40280</v>
      </c>
      <c r="G501" s="159">
        <v>1</v>
      </c>
      <c r="H501" s="159" t="s">
        <v>8</v>
      </c>
      <c r="I501" s="159" t="s">
        <v>142</v>
      </c>
      <c r="J501" s="159" t="s">
        <v>24</v>
      </c>
      <c r="K501" s="159" t="s">
        <v>27</v>
      </c>
      <c r="L501" s="159">
        <v>44</v>
      </c>
      <c r="M501" s="159">
        <v>685</v>
      </c>
      <c r="N501" s="182">
        <v>4330</v>
      </c>
      <c r="O501" s="159" t="s">
        <v>209</v>
      </c>
      <c r="P501" s="159">
        <f t="shared" si="10"/>
        <v>27405</v>
      </c>
    </row>
    <row r="502" spans="1:16" x14ac:dyDescent="0.2">
      <c r="A502" s="159">
        <v>2010</v>
      </c>
      <c r="B502" s="159">
        <v>2</v>
      </c>
      <c r="C502" s="159">
        <v>4</v>
      </c>
      <c r="E502" s="160">
        <v>12</v>
      </c>
      <c r="F502" s="161">
        <v>40280</v>
      </c>
      <c r="G502" s="159">
        <v>1</v>
      </c>
      <c r="H502" s="159" t="s">
        <v>8</v>
      </c>
      <c r="I502" s="159" t="s">
        <v>143</v>
      </c>
      <c r="J502" s="159" t="s">
        <v>24</v>
      </c>
      <c r="K502" s="159" t="s">
        <v>27</v>
      </c>
      <c r="L502" s="159">
        <v>32</v>
      </c>
      <c r="M502" s="159">
        <v>717</v>
      </c>
      <c r="N502" s="182">
        <v>4330</v>
      </c>
      <c r="O502" s="159" t="s">
        <v>209</v>
      </c>
      <c r="P502" s="159">
        <f t="shared" si="10"/>
        <v>27437</v>
      </c>
    </row>
    <row r="503" spans="1:16" x14ac:dyDescent="0.2">
      <c r="A503" s="159">
        <v>2010</v>
      </c>
      <c r="B503" s="159">
        <v>2</v>
      </c>
      <c r="C503" s="159">
        <v>4</v>
      </c>
      <c r="E503" s="160">
        <v>12</v>
      </c>
      <c r="F503" s="161">
        <v>40280</v>
      </c>
      <c r="G503" s="159">
        <v>1</v>
      </c>
      <c r="H503" s="159" t="s">
        <v>8</v>
      </c>
      <c r="I503" s="159" t="s">
        <v>141</v>
      </c>
      <c r="J503" s="159" t="s">
        <v>24</v>
      </c>
      <c r="K503" s="159" t="s">
        <v>27</v>
      </c>
      <c r="L503" s="159">
        <v>30</v>
      </c>
      <c r="M503" s="159">
        <v>747</v>
      </c>
      <c r="N503" s="182">
        <v>4330</v>
      </c>
      <c r="O503" s="159" t="s">
        <v>209</v>
      </c>
      <c r="P503" s="159">
        <f t="shared" si="10"/>
        <v>27467</v>
      </c>
    </row>
    <row r="504" spans="1:16" x14ac:dyDescent="0.2">
      <c r="A504" s="159">
        <v>2010</v>
      </c>
      <c r="B504" s="159">
        <v>2</v>
      </c>
      <c r="C504" s="159">
        <v>4</v>
      </c>
      <c r="E504" s="160">
        <v>12</v>
      </c>
      <c r="F504" s="161">
        <v>40280</v>
      </c>
      <c r="G504" s="159">
        <v>1</v>
      </c>
      <c r="H504" s="159" t="s">
        <v>152</v>
      </c>
      <c r="I504" s="159" t="s">
        <v>154</v>
      </c>
      <c r="J504" s="159" t="s">
        <v>23</v>
      </c>
      <c r="K504" s="159" t="s">
        <v>23</v>
      </c>
      <c r="L504" s="159">
        <v>9</v>
      </c>
      <c r="M504" s="159">
        <v>756</v>
      </c>
      <c r="N504" s="182">
        <v>4330</v>
      </c>
      <c r="O504" s="159" t="s">
        <v>209</v>
      </c>
      <c r="P504" s="159">
        <f t="shared" si="10"/>
        <v>27476</v>
      </c>
    </row>
    <row r="505" spans="1:16" x14ac:dyDescent="0.2">
      <c r="A505" s="159">
        <v>2010</v>
      </c>
      <c r="B505" s="159">
        <v>2</v>
      </c>
      <c r="C505" s="159">
        <v>4</v>
      </c>
      <c r="E505" s="160">
        <v>13</v>
      </c>
      <c r="F505" s="161">
        <v>40281</v>
      </c>
      <c r="G505" s="159">
        <v>2</v>
      </c>
      <c r="H505" s="159" t="s">
        <v>152</v>
      </c>
      <c r="I505" s="159" t="s">
        <v>154</v>
      </c>
      <c r="J505" s="159" t="s">
        <v>23</v>
      </c>
      <c r="K505" s="159" t="s">
        <v>23</v>
      </c>
      <c r="L505" s="159">
        <v>14</v>
      </c>
      <c r="M505" s="159">
        <v>770</v>
      </c>
      <c r="N505" s="182">
        <v>4330</v>
      </c>
      <c r="O505" s="159" t="s">
        <v>209</v>
      </c>
      <c r="P505" s="159">
        <f t="shared" si="10"/>
        <v>27490</v>
      </c>
    </row>
    <row r="506" spans="1:16" x14ac:dyDescent="0.2">
      <c r="A506" s="159">
        <v>2010</v>
      </c>
      <c r="B506" s="159">
        <v>2</v>
      </c>
      <c r="C506" s="159">
        <v>4</v>
      </c>
      <c r="E506" s="160">
        <v>14</v>
      </c>
      <c r="F506" s="161">
        <v>40282</v>
      </c>
      <c r="G506" s="159">
        <v>3</v>
      </c>
      <c r="H506" s="159" t="s">
        <v>127</v>
      </c>
      <c r="I506" s="159" t="s">
        <v>96</v>
      </c>
      <c r="J506" s="159" t="s">
        <v>118</v>
      </c>
      <c r="K506" s="159" t="s">
        <v>121</v>
      </c>
      <c r="L506" s="159">
        <v>440</v>
      </c>
      <c r="M506" s="159">
        <v>1210</v>
      </c>
      <c r="N506" s="182">
        <v>4330</v>
      </c>
      <c r="O506" s="159" t="s">
        <v>209</v>
      </c>
      <c r="P506" s="159">
        <f t="shared" si="10"/>
        <v>27930</v>
      </c>
    </row>
    <row r="507" spans="1:16" x14ac:dyDescent="0.2">
      <c r="A507" s="159">
        <v>2010</v>
      </c>
      <c r="B507" s="159">
        <v>2</v>
      </c>
      <c r="C507" s="159">
        <v>4</v>
      </c>
      <c r="E507" s="160">
        <v>14</v>
      </c>
      <c r="F507" s="161">
        <v>40282</v>
      </c>
      <c r="G507" s="159">
        <v>3</v>
      </c>
      <c r="H507" s="159" t="s">
        <v>152</v>
      </c>
      <c r="I507" s="159" t="s">
        <v>154</v>
      </c>
      <c r="J507" s="159" t="s">
        <v>23</v>
      </c>
      <c r="K507" s="159" t="s">
        <v>23</v>
      </c>
      <c r="L507" s="159">
        <v>11</v>
      </c>
      <c r="M507" s="159">
        <v>1221</v>
      </c>
      <c r="N507" s="182">
        <v>4330</v>
      </c>
      <c r="O507" s="159" t="s">
        <v>209</v>
      </c>
      <c r="P507" s="159">
        <f t="shared" si="10"/>
        <v>27941</v>
      </c>
    </row>
    <row r="508" spans="1:16" x14ac:dyDescent="0.2">
      <c r="A508" s="159">
        <v>2010</v>
      </c>
      <c r="B508" s="159">
        <v>2</v>
      </c>
      <c r="C508" s="159">
        <v>4</v>
      </c>
      <c r="E508" s="160">
        <v>15</v>
      </c>
      <c r="F508" s="161">
        <v>40283</v>
      </c>
      <c r="G508" s="159">
        <v>4</v>
      </c>
      <c r="H508" s="159" t="s">
        <v>152</v>
      </c>
      <c r="I508" s="159" t="s">
        <v>154</v>
      </c>
      <c r="J508" s="159" t="s">
        <v>23</v>
      </c>
      <c r="K508" s="159" t="s">
        <v>23</v>
      </c>
      <c r="L508" s="159">
        <v>12</v>
      </c>
      <c r="M508" s="159">
        <v>1233</v>
      </c>
      <c r="N508" s="182">
        <v>4330</v>
      </c>
      <c r="O508" s="159" t="s">
        <v>209</v>
      </c>
      <c r="P508" s="159">
        <f t="shared" si="10"/>
        <v>27953</v>
      </c>
    </row>
    <row r="509" spans="1:16" x14ac:dyDescent="0.2">
      <c r="A509" s="159">
        <v>2010</v>
      </c>
      <c r="B509" s="159">
        <v>2</v>
      </c>
      <c r="C509" s="159">
        <v>4</v>
      </c>
      <c r="E509" s="160">
        <v>16</v>
      </c>
      <c r="F509" s="161">
        <v>40284</v>
      </c>
      <c r="G509" s="159">
        <v>5</v>
      </c>
      <c r="H509" s="159" t="s">
        <v>152</v>
      </c>
      <c r="I509" s="159" t="s">
        <v>154</v>
      </c>
      <c r="J509" s="159" t="s">
        <v>23</v>
      </c>
      <c r="K509" s="159" t="s">
        <v>23</v>
      </c>
      <c r="L509" s="159">
        <v>11</v>
      </c>
      <c r="M509" s="159">
        <v>1244</v>
      </c>
      <c r="N509" s="182">
        <v>4330</v>
      </c>
      <c r="O509" s="159" t="s">
        <v>209</v>
      </c>
      <c r="P509" s="159">
        <f t="shared" si="10"/>
        <v>27964</v>
      </c>
    </row>
    <row r="510" spans="1:16" x14ac:dyDescent="0.2">
      <c r="A510" s="159">
        <v>2010</v>
      </c>
      <c r="B510" s="159">
        <v>2</v>
      </c>
      <c r="C510" s="159">
        <v>4</v>
      </c>
      <c r="E510" s="160">
        <v>16</v>
      </c>
      <c r="F510" s="161">
        <v>40284</v>
      </c>
      <c r="G510" s="159">
        <v>5</v>
      </c>
      <c r="H510" s="159" t="s">
        <v>8</v>
      </c>
      <c r="I510" s="159" t="s">
        <v>130</v>
      </c>
      <c r="J510" s="159" t="s">
        <v>24</v>
      </c>
      <c r="K510" s="159" t="s">
        <v>27</v>
      </c>
      <c r="L510" s="159">
        <v>20</v>
      </c>
      <c r="M510" s="159">
        <v>1264</v>
      </c>
      <c r="N510" s="182">
        <v>4330</v>
      </c>
      <c r="O510" s="159" t="s">
        <v>209</v>
      </c>
      <c r="P510" s="159">
        <f t="shared" si="10"/>
        <v>27984</v>
      </c>
    </row>
    <row r="511" spans="1:16" x14ac:dyDescent="0.2">
      <c r="A511" s="159">
        <v>2010</v>
      </c>
      <c r="B511" s="159">
        <v>2</v>
      </c>
      <c r="C511" s="159">
        <v>4</v>
      </c>
      <c r="E511" s="160">
        <v>17</v>
      </c>
      <c r="F511" s="161">
        <v>40285</v>
      </c>
      <c r="G511" s="159">
        <v>6</v>
      </c>
      <c r="H511" s="159" t="s">
        <v>8</v>
      </c>
      <c r="I511" s="159" t="s">
        <v>129</v>
      </c>
      <c r="J511" s="159" t="s">
        <v>24</v>
      </c>
      <c r="K511" s="159" t="s">
        <v>196</v>
      </c>
      <c r="L511" s="159">
        <v>62</v>
      </c>
      <c r="M511" s="159">
        <v>1326</v>
      </c>
      <c r="N511" s="182">
        <v>4330</v>
      </c>
      <c r="O511" s="159" t="s">
        <v>209</v>
      </c>
      <c r="P511" s="159">
        <f t="shared" si="10"/>
        <v>28046</v>
      </c>
    </row>
    <row r="512" spans="1:16" x14ac:dyDescent="0.2">
      <c r="A512" s="159">
        <v>2010</v>
      </c>
      <c r="B512" s="159">
        <v>2</v>
      </c>
      <c r="C512" s="159">
        <v>4</v>
      </c>
      <c r="E512" s="160">
        <v>19</v>
      </c>
      <c r="F512" s="161">
        <v>40287</v>
      </c>
      <c r="G512" s="159">
        <v>1</v>
      </c>
      <c r="H512" s="159" t="s">
        <v>152</v>
      </c>
      <c r="I512" s="159" t="s">
        <v>154</v>
      </c>
      <c r="J512" s="159" t="s">
        <v>23</v>
      </c>
      <c r="K512" s="159" t="s">
        <v>23</v>
      </c>
      <c r="L512" s="159">
        <v>11</v>
      </c>
      <c r="M512" s="159">
        <v>1337</v>
      </c>
      <c r="N512" s="182">
        <v>4330</v>
      </c>
      <c r="O512" s="159" t="s">
        <v>209</v>
      </c>
      <c r="P512" s="159">
        <f t="shared" si="10"/>
        <v>28057</v>
      </c>
    </row>
    <row r="513" spans="1:16" x14ac:dyDescent="0.2">
      <c r="A513" s="159">
        <v>2010</v>
      </c>
      <c r="B513" s="159">
        <v>2</v>
      </c>
      <c r="C513" s="159">
        <v>4</v>
      </c>
      <c r="E513" s="160">
        <v>20</v>
      </c>
      <c r="F513" s="161">
        <v>40288</v>
      </c>
      <c r="G513" s="159">
        <v>2</v>
      </c>
      <c r="H513" s="159" t="s">
        <v>152</v>
      </c>
      <c r="I513" s="159" t="s">
        <v>154</v>
      </c>
      <c r="J513" s="159" t="s">
        <v>23</v>
      </c>
      <c r="K513" s="159" t="s">
        <v>23</v>
      </c>
      <c r="L513" s="159">
        <v>12</v>
      </c>
      <c r="M513" s="159">
        <v>1349</v>
      </c>
      <c r="N513" s="182">
        <v>4330</v>
      </c>
      <c r="O513" s="159" t="s">
        <v>209</v>
      </c>
      <c r="P513" s="159">
        <f t="shared" si="10"/>
        <v>28069</v>
      </c>
    </row>
    <row r="514" spans="1:16" x14ac:dyDescent="0.2">
      <c r="A514" s="159">
        <v>2010</v>
      </c>
      <c r="B514" s="159">
        <v>2</v>
      </c>
      <c r="C514" s="159">
        <v>4</v>
      </c>
      <c r="E514" s="160">
        <v>21</v>
      </c>
      <c r="F514" s="161">
        <v>40289</v>
      </c>
      <c r="G514" s="159">
        <v>3</v>
      </c>
      <c r="H514" s="159" t="s">
        <v>152</v>
      </c>
      <c r="I514" s="159" t="s">
        <v>154</v>
      </c>
      <c r="J514" s="159" t="s">
        <v>23</v>
      </c>
      <c r="K514" s="159" t="s">
        <v>23</v>
      </c>
      <c r="L514" s="159">
        <v>11</v>
      </c>
      <c r="M514" s="159">
        <v>1360</v>
      </c>
      <c r="N514" s="182">
        <v>4330</v>
      </c>
      <c r="O514" s="159" t="s">
        <v>209</v>
      </c>
      <c r="P514" s="159">
        <f t="shared" si="10"/>
        <v>28080</v>
      </c>
    </row>
    <row r="515" spans="1:16" x14ac:dyDescent="0.2">
      <c r="A515" s="159">
        <v>2010</v>
      </c>
      <c r="B515" s="159">
        <v>2</v>
      </c>
      <c r="C515" s="159">
        <v>4</v>
      </c>
      <c r="E515" s="160">
        <v>22</v>
      </c>
      <c r="F515" s="161">
        <v>40290</v>
      </c>
      <c r="G515" s="159">
        <v>4</v>
      </c>
      <c r="H515" s="159" t="s">
        <v>152</v>
      </c>
      <c r="I515" s="159" t="s">
        <v>154</v>
      </c>
      <c r="J515" s="159" t="s">
        <v>23</v>
      </c>
      <c r="K515" s="159" t="s">
        <v>23</v>
      </c>
      <c r="L515" s="159">
        <v>12</v>
      </c>
      <c r="M515" s="159">
        <v>1372</v>
      </c>
      <c r="N515" s="182">
        <v>4330</v>
      </c>
      <c r="O515" s="159" t="s">
        <v>209</v>
      </c>
      <c r="P515" s="159">
        <f t="shared" si="10"/>
        <v>28092</v>
      </c>
    </row>
    <row r="516" spans="1:16" x14ac:dyDescent="0.2">
      <c r="A516" s="159">
        <v>2010</v>
      </c>
      <c r="B516" s="159">
        <v>2</v>
      </c>
      <c r="C516" s="159">
        <v>4</v>
      </c>
      <c r="E516" s="160">
        <v>23</v>
      </c>
      <c r="F516" s="161">
        <v>40291</v>
      </c>
      <c r="G516" s="159">
        <v>5</v>
      </c>
      <c r="H516" s="159" t="s">
        <v>152</v>
      </c>
      <c r="I516" s="159" t="s">
        <v>154</v>
      </c>
      <c r="J516" s="159" t="s">
        <v>23</v>
      </c>
      <c r="K516" s="159" t="s">
        <v>23</v>
      </c>
      <c r="L516" s="159">
        <v>12</v>
      </c>
      <c r="M516" s="159">
        <v>1384</v>
      </c>
      <c r="N516" s="182">
        <v>4330</v>
      </c>
      <c r="O516" s="159" t="s">
        <v>209</v>
      </c>
      <c r="P516" s="159">
        <f t="shared" ref="P516:P559" si="12">SUM(P515,L516)</f>
        <v>28104</v>
      </c>
    </row>
    <row r="517" spans="1:16" x14ac:dyDescent="0.2">
      <c r="A517" s="159">
        <v>2010</v>
      </c>
      <c r="B517" s="159">
        <v>2</v>
      </c>
      <c r="C517" s="159">
        <v>4</v>
      </c>
      <c r="E517" s="160">
        <v>24</v>
      </c>
      <c r="F517" s="161">
        <v>40292</v>
      </c>
      <c r="G517" s="159">
        <v>6</v>
      </c>
      <c r="H517" s="159" t="s">
        <v>8</v>
      </c>
      <c r="I517" s="159" t="s">
        <v>132</v>
      </c>
      <c r="J517" s="159" t="s">
        <v>24</v>
      </c>
      <c r="K517" s="159" t="s">
        <v>27</v>
      </c>
      <c r="L517" s="159">
        <v>22</v>
      </c>
      <c r="M517" s="159">
        <v>1406</v>
      </c>
      <c r="N517" s="182">
        <v>4330</v>
      </c>
      <c r="O517" s="159" t="s">
        <v>209</v>
      </c>
      <c r="P517" s="159">
        <f t="shared" si="12"/>
        <v>28126</v>
      </c>
    </row>
    <row r="518" spans="1:16" x14ac:dyDescent="0.2">
      <c r="A518" s="159">
        <v>2010</v>
      </c>
      <c r="B518" s="159">
        <v>2</v>
      </c>
      <c r="C518" s="159">
        <v>4</v>
      </c>
      <c r="E518" s="160">
        <v>26</v>
      </c>
      <c r="F518" s="161">
        <v>40294</v>
      </c>
      <c r="G518" s="159">
        <v>1</v>
      </c>
      <c r="H518" s="159" t="s">
        <v>152</v>
      </c>
      <c r="I518" s="159" t="s">
        <v>154</v>
      </c>
      <c r="J518" s="159" t="s">
        <v>23</v>
      </c>
      <c r="K518" s="159" t="s">
        <v>23</v>
      </c>
      <c r="L518" s="159">
        <v>13</v>
      </c>
      <c r="M518" s="159">
        <v>1419</v>
      </c>
      <c r="N518" s="182">
        <v>4330</v>
      </c>
      <c r="O518" s="159" t="s">
        <v>209</v>
      </c>
      <c r="P518" s="159">
        <f t="shared" si="12"/>
        <v>28139</v>
      </c>
    </row>
    <row r="519" spans="1:16" x14ac:dyDescent="0.2">
      <c r="A519" s="159">
        <v>2010</v>
      </c>
      <c r="B519" s="159">
        <v>2</v>
      </c>
      <c r="C519" s="159">
        <v>4</v>
      </c>
      <c r="E519" s="160">
        <v>27</v>
      </c>
      <c r="F519" s="161">
        <v>40295</v>
      </c>
      <c r="G519" s="159">
        <v>2</v>
      </c>
      <c r="H519" s="159" t="s">
        <v>152</v>
      </c>
      <c r="I519" s="159" t="s">
        <v>154</v>
      </c>
      <c r="J519" s="159" t="s">
        <v>23</v>
      </c>
      <c r="K519" s="159" t="s">
        <v>23</v>
      </c>
      <c r="L519" s="159">
        <v>9</v>
      </c>
      <c r="M519" s="159">
        <v>1428</v>
      </c>
      <c r="N519" s="182">
        <v>4330</v>
      </c>
      <c r="O519" s="159" t="s">
        <v>209</v>
      </c>
      <c r="P519" s="159">
        <f t="shared" si="12"/>
        <v>28148</v>
      </c>
    </row>
    <row r="520" spans="1:16" x14ac:dyDescent="0.2">
      <c r="A520" s="159">
        <v>2010</v>
      </c>
      <c r="B520" s="159">
        <v>2</v>
      </c>
      <c r="C520" s="159">
        <v>4</v>
      </c>
      <c r="E520" s="160">
        <v>28</v>
      </c>
      <c r="F520" s="161">
        <v>40296</v>
      </c>
      <c r="G520" s="159">
        <v>3</v>
      </c>
      <c r="H520" s="159" t="s">
        <v>152</v>
      </c>
      <c r="I520" s="159" t="s">
        <v>154</v>
      </c>
      <c r="J520" s="159" t="s">
        <v>23</v>
      </c>
      <c r="K520" s="159" t="s">
        <v>23</v>
      </c>
      <c r="L520" s="159">
        <v>14</v>
      </c>
      <c r="M520" s="159">
        <v>1442</v>
      </c>
      <c r="N520" s="182">
        <v>4330</v>
      </c>
      <c r="O520" s="159" t="s">
        <v>209</v>
      </c>
      <c r="P520" s="159">
        <f t="shared" si="12"/>
        <v>28162</v>
      </c>
    </row>
    <row r="521" spans="1:16" x14ac:dyDescent="0.2">
      <c r="A521" s="159">
        <v>2010</v>
      </c>
      <c r="B521" s="159">
        <v>2</v>
      </c>
      <c r="C521" s="159">
        <v>4</v>
      </c>
      <c r="E521" s="160">
        <v>29</v>
      </c>
      <c r="F521" s="161">
        <v>40297</v>
      </c>
      <c r="G521" s="159">
        <v>4</v>
      </c>
      <c r="H521" s="159" t="s">
        <v>152</v>
      </c>
      <c r="I521" s="159" t="s">
        <v>154</v>
      </c>
      <c r="J521" s="159" t="s">
        <v>23</v>
      </c>
      <c r="K521" s="159" t="s">
        <v>23</v>
      </c>
      <c r="L521" s="159">
        <v>10</v>
      </c>
      <c r="M521" s="159">
        <v>1452</v>
      </c>
      <c r="N521" s="182">
        <v>4330</v>
      </c>
      <c r="O521" s="159" t="s">
        <v>209</v>
      </c>
      <c r="P521" s="159">
        <f t="shared" si="12"/>
        <v>28172</v>
      </c>
    </row>
    <row r="522" spans="1:16" s="168" customFormat="1" x14ac:dyDescent="0.2">
      <c r="A522" s="165">
        <v>2010</v>
      </c>
      <c r="B522" s="165">
        <v>2</v>
      </c>
      <c r="C522" s="165">
        <v>4</v>
      </c>
      <c r="D522" s="165"/>
      <c r="E522" s="166">
        <v>30</v>
      </c>
      <c r="F522" s="167">
        <v>40298</v>
      </c>
      <c r="G522" s="165">
        <v>5</v>
      </c>
      <c r="H522" s="165" t="s">
        <v>152</v>
      </c>
      <c r="I522" s="165" t="s">
        <v>154</v>
      </c>
      <c r="J522" s="165" t="s">
        <v>23</v>
      </c>
      <c r="K522" s="165" t="s">
        <v>23</v>
      </c>
      <c r="L522" s="165">
        <v>10</v>
      </c>
      <c r="M522" s="165">
        <v>1462</v>
      </c>
      <c r="N522" s="182">
        <v>4330</v>
      </c>
      <c r="O522" s="159" t="s">
        <v>209</v>
      </c>
      <c r="P522" s="159">
        <f t="shared" si="12"/>
        <v>28182</v>
      </c>
    </row>
    <row r="523" spans="1:16" x14ac:dyDescent="0.2">
      <c r="A523" s="159">
        <v>2010</v>
      </c>
      <c r="B523" s="159">
        <v>2</v>
      </c>
      <c r="C523" s="159">
        <v>5</v>
      </c>
      <c r="E523" s="160">
        <v>1</v>
      </c>
      <c r="F523" s="161" t="s">
        <v>211</v>
      </c>
      <c r="G523" s="159">
        <v>6</v>
      </c>
      <c r="H523" s="159" t="s">
        <v>8</v>
      </c>
      <c r="I523" s="159" t="s">
        <v>129</v>
      </c>
      <c r="J523" s="159" t="s">
        <v>24</v>
      </c>
      <c r="K523" s="159" t="s">
        <v>27</v>
      </c>
      <c r="L523" s="159">
        <v>46</v>
      </c>
      <c r="M523" s="159">
        <v>46</v>
      </c>
      <c r="N523" s="182">
        <v>4330</v>
      </c>
      <c r="O523" s="159" t="s">
        <v>209</v>
      </c>
      <c r="P523" s="159">
        <f t="shared" si="12"/>
        <v>28228</v>
      </c>
    </row>
    <row r="524" spans="1:16" x14ac:dyDescent="0.2">
      <c r="A524" s="159">
        <v>2010</v>
      </c>
      <c r="B524" s="159">
        <v>2</v>
      </c>
      <c r="C524" s="159">
        <v>5</v>
      </c>
      <c r="E524" s="160">
        <v>1</v>
      </c>
      <c r="F524" s="161" t="s">
        <v>211</v>
      </c>
      <c r="G524" s="159">
        <v>6</v>
      </c>
      <c r="H524" s="159" t="s">
        <v>7</v>
      </c>
      <c r="I524" s="159" t="s">
        <v>58</v>
      </c>
      <c r="J524" s="159" t="s">
        <v>24</v>
      </c>
      <c r="K524" s="159" t="s">
        <v>27</v>
      </c>
      <c r="L524" s="159">
        <v>45</v>
      </c>
      <c r="M524" s="159">
        <v>91</v>
      </c>
      <c r="N524" s="182">
        <v>4330</v>
      </c>
      <c r="O524" s="159" t="s">
        <v>209</v>
      </c>
      <c r="P524" s="159">
        <f t="shared" si="12"/>
        <v>28273</v>
      </c>
    </row>
    <row r="525" spans="1:16" x14ac:dyDescent="0.2">
      <c r="A525" s="159">
        <v>2010</v>
      </c>
      <c r="B525" s="159">
        <v>2</v>
      </c>
      <c r="C525" s="159">
        <v>5</v>
      </c>
      <c r="E525" s="160">
        <v>2</v>
      </c>
      <c r="F525" s="161" t="s">
        <v>212</v>
      </c>
      <c r="G525" s="159">
        <v>7</v>
      </c>
      <c r="H525" s="159" t="s">
        <v>127</v>
      </c>
      <c r="I525" s="159" t="s">
        <v>96</v>
      </c>
      <c r="J525" s="159" t="s">
        <v>118</v>
      </c>
      <c r="K525" s="159" t="s">
        <v>121</v>
      </c>
      <c r="L525" s="159">
        <v>440</v>
      </c>
      <c r="M525" s="159">
        <v>486</v>
      </c>
      <c r="N525" s="182">
        <v>4330</v>
      </c>
      <c r="O525" s="159" t="s">
        <v>209</v>
      </c>
      <c r="P525" s="159">
        <f t="shared" si="12"/>
        <v>28713</v>
      </c>
    </row>
    <row r="526" spans="1:16" x14ac:dyDescent="0.2">
      <c r="A526" s="159">
        <v>2010</v>
      </c>
      <c r="B526" s="159">
        <v>2</v>
      </c>
      <c r="C526" s="159">
        <v>5</v>
      </c>
      <c r="E526" s="160">
        <v>2</v>
      </c>
      <c r="F526" s="161" t="s">
        <v>212</v>
      </c>
      <c r="G526" s="159">
        <v>7</v>
      </c>
      <c r="H526" s="159" t="s">
        <v>166</v>
      </c>
      <c r="I526" s="159" t="s">
        <v>132</v>
      </c>
      <c r="J526" s="159" t="s">
        <v>24</v>
      </c>
      <c r="K526" s="159" t="s">
        <v>27</v>
      </c>
      <c r="L526" s="159">
        <v>400</v>
      </c>
      <c r="M526" s="159">
        <v>491</v>
      </c>
      <c r="N526" s="182">
        <v>4330</v>
      </c>
      <c r="O526" s="159" t="s">
        <v>209</v>
      </c>
      <c r="P526" s="159">
        <f t="shared" si="12"/>
        <v>29113</v>
      </c>
    </row>
    <row r="527" spans="1:16" x14ac:dyDescent="0.2">
      <c r="A527" s="159">
        <v>2010</v>
      </c>
      <c r="B527" s="159">
        <v>2</v>
      </c>
      <c r="C527" s="159">
        <v>5</v>
      </c>
      <c r="E527" s="160">
        <v>2</v>
      </c>
      <c r="F527" s="161" t="s">
        <v>212</v>
      </c>
      <c r="G527" s="159">
        <v>7</v>
      </c>
      <c r="H527" s="159" t="s">
        <v>7</v>
      </c>
      <c r="I527" s="159" t="s">
        <v>58</v>
      </c>
      <c r="J527" s="159" t="s">
        <v>24</v>
      </c>
      <c r="K527" s="159" t="s">
        <v>27</v>
      </c>
      <c r="L527" s="159">
        <v>22</v>
      </c>
      <c r="M527" s="159">
        <v>513</v>
      </c>
      <c r="N527" s="182">
        <v>4330</v>
      </c>
      <c r="O527" s="159" t="s">
        <v>209</v>
      </c>
      <c r="P527" s="159">
        <f t="shared" si="12"/>
        <v>29135</v>
      </c>
    </row>
    <row r="528" spans="1:16" x14ac:dyDescent="0.2">
      <c r="A528" s="159">
        <v>2010</v>
      </c>
      <c r="B528" s="159">
        <v>2</v>
      </c>
      <c r="C528" s="159">
        <v>5</v>
      </c>
      <c r="E528" s="160">
        <v>2</v>
      </c>
      <c r="F528" s="161" t="s">
        <v>212</v>
      </c>
      <c r="G528" s="159">
        <v>7</v>
      </c>
      <c r="H528" s="159" t="s">
        <v>7</v>
      </c>
      <c r="I528" s="159" t="s">
        <v>43</v>
      </c>
      <c r="J528" s="159" t="s">
        <v>23</v>
      </c>
      <c r="K528" s="159" t="s">
        <v>23</v>
      </c>
      <c r="L528" s="159">
        <v>16</v>
      </c>
      <c r="M528" s="159">
        <v>529</v>
      </c>
      <c r="N528" s="182">
        <v>4330</v>
      </c>
      <c r="O528" s="159" t="s">
        <v>209</v>
      </c>
      <c r="P528" s="159">
        <f t="shared" si="12"/>
        <v>29151</v>
      </c>
    </row>
    <row r="529" spans="1:16" x14ac:dyDescent="0.2">
      <c r="A529" s="159">
        <v>2010</v>
      </c>
      <c r="B529" s="159">
        <v>2</v>
      </c>
      <c r="C529" s="159">
        <v>5</v>
      </c>
      <c r="E529" s="160">
        <v>3</v>
      </c>
      <c r="F529" s="161" t="s">
        <v>213</v>
      </c>
      <c r="G529" s="159">
        <v>1</v>
      </c>
      <c r="H529" s="159" t="s">
        <v>152</v>
      </c>
      <c r="I529" s="159" t="s">
        <v>154</v>
      </c>
      <c r="J529" s="159" t="s">
        <v>23</v>
      </c>
      <c r="K529" s="159" t="s">
        <v>23</v>
      </c>
      <c r="L529" s="159">
        <v>12</v>
      </c>
      <c r="M529" s="159">
        <v>541</v>
      </c>
      <c r="N529" s="182">
        <v>4330</v>
      </c>
      <c r="O529" s="159" t="s">
        <v>209</v>
      </c>
      <c r="P529" s="159">
        <f t="shared" si="12"/>
        <v>29163</v>
      </c>
    </row>
    <row r="530" spans="1:16" x14ac:dyDescent="0.2">
      <c r="A530" s="159">
        <v>2010</v>
      </c>
      <c r="B530" s="159">
        <v>2</v>
      </c>
      <c r="C530" s="159">
        <v>5</v>
      </c>
      <c r="E530" s="160">
        <v>3</v>
      </c>
      <c r="F530" s="161" t="s">
        <v>213</v>
      </c>
      <c r="G530" s="159">
        <v>1</v>
      </c>
      <c r="H530" s="159" t="s">
        <v>152</v>
      </c>
      <c r="I530" s="159" t="s">
        <v>155</v>
      </c>
      <c r="J530" s="159" t="s">
        <v>24</v>
      </c>
      <c r="K530" s="159" t="s">
        <v>27</v>
      </c>
      <c r="L530" s="159">
        <v>88</v>
      </c>
      <c r="M530" s="159">
        <v>629</v>
      </c>
      <c r="N530" s="182">
        <v>4330</v>
      </c>
      <c r="O530" s="159" t="s">
        <v>209</v>
      </c>
      <c r="P530" s="159">
        <f t="shared" si="12"/>
        <v>29251</v>
      </c>
    </row>
    <row r="531" spans="1:16" x14ac:dyDescent="0.2">
      <c r="A531" s="159">
        <v>2010</v>
      </c>
      <c r="B531" s="159">
        <v>2</v>
      </c>
      <c r="C531" s="159">
        <v>5</v>
      </c>
      <c r="E531" s="160">
        <v>4</v>
      </c>
      <c r="F531" s="161" t="s">
        <v>214</v>
      </c>
      <c r="G531" s="159">
        <v>2</v>
      </c>
      <c r="H531" s="159" t="s">
        <v>152</v>
      </c>
      <c r="I531" s="159" t="s">
        <v>154</v>
      </c>
      <c r="J531" s="159" t="s">
        <v>23</v>
      </c>
      <c r="K531" s="159" t="s">
        <v>23</v>
      </c>
      <c r="L531" s="159">
        <v>15</v>
      </c>
      <c r="M531" s="159">
        <v>644</v>
      </c>
      <c r="N531" s="182">
        <v>4330</v>
      </c>
      <c r="O531" s="159" t="s">
        <v>209</v>
      </c>
      <c r="P531" s="159">
        <f t="shared" si="12"/>
        <v>29266</v>
      </c>
    </row>
    <row r="532" spans="1:16" x14ac:dyDescent="0.2">
      <c r="A532" s="159">
        <v>2010</v>
      </c>
      <c r="B532" s="159">
        <v>2</v>
      </c>
      <c r="C532" s="159">
        <v>5</v>
      </c>
      <c r="E532" s="160">
        <v>5</v>
      </c>
      <c r="F532" s="161" t="s">
        <v>215</v>
      </c>
      <c r="G532" s="159">
        <v>3</v>
      </c>
      <c r="H532" s="159" t="s">
        <v>152</v>
      </c>
      <c r="I532" s="159" t="s">
        <v>154</v>
      </c>
      <c r="J532" s="159" t="s">
        <v>23</v>
      </c>
      <c r="K532" s="159" t="s">
        <v>23</v>
      </c>
      <c r="L532" s="159">
        <v>15</v>
      </c>
      <c r="M532" s="159">
        <v>659</v>
      </c>
      <c r="N532" s="182">
        <v>4330</v>
      </c>
      <c r="O532" s="159" t="s">
        <v>209</v>
      </c>
      <c r="P532" s="159">
        <f t="shared" si="12"/>
        <v>29281</v>
      </c>
    </row>
    <row r="533" spans="1:16" x14ac:dyDescent="0.2">
      <c r="A533" s="159">
        <v>2010</v>
      </c>
      <c r="B533" s="159">
        <v>2</v>
      </c>
      <c r="C533" s="159">
        <v>5</v>
      </c>
      <c r="E533" s="160">
        <v>6</v>
      </c>
      <c r="F533" s="161" t="s">
        <v>216</v>
      </c>
      <c r="G533" s="159">
        <v>4</v>
      </c>
      <c r="H533" s="159" t="s">
        <v>152</v>
      </c>
      <c r="I533" s="159" t="s">
        <v>154</v>
      </c>
      <c r="J533" s="159" t="s">
        <v>23</v>
      </c>
      <c r="K533" s="159" t="s">
        <v>23</v>
      </c>
      <c r="L533" s="159">
        <v>15</v>
      </c>
      <c r="M533" s="159">
        <v>674</v>
      </c>
      <c r="N533" s="182">
        <v>4330</v>
      </c>
      <c r="O533" s="159" t="s">
        <v>209</v>
      </c>
      <c r="P533" s="159">
        <f t="shared" si="12"/>
        <v>29296</v>
      </c>
    </row>
    <row r="534" spans="1:16" x14ac:dyDescent="0.2">
      <c r="A534" s="159">
        <v>2010</v>
      </c>
      <c r="B534" s="159">
        <v>2</v>
      </c>
      <c r="C534" s="159">
        <v>5</v>
      </c>
      <c r="E534" s="160">
        <v>8</v>
      </c>
      <c r="F534" s="161" t="s">
        <v>217</v>
      </c>
      <c r="G534" s="159">
        <v>6</v>
      </c>
      <c r="H534" s="159" t="s">
        <v>7</v>
      </c>
      <c r="I534" s="159" t="s">
        <v>96</v>
      </c>
      <c r="J534" s="159" t="s">
        <v>23</v>
      </c>
      <c r="K534" s="159" t="s">
        <v>23</v>
      </c>
      <c r="L534" s="159">
        <v>10</v>
      </c>
      <c r="M534" s="159">
        <v>684</v>
      </c>
      <c r="N534" s="182">
        <v>4330</v>
      </c>
      <c r="O534" s="159" t="s">
        <v>209</v>
      </c>
      <c r="P534" s="159">
        <f t="shared" si="12"/>
        <v>29306</v>
      </c>
    </row>
    <row r="535" spans="1:16" x14ac:dyDescent="0.2">
      <c r="A535" s="159">
        <v>2010</v>
      </c>
      <c r="B535" s="159">
        <v>2</v>
      </c>
      <c r="C535" s="159">
        <v>5</v>
      </c>
      <c r="E535" s="160">
        <v>9</v>
      </c>
      <c r="F535" s="161" t="s">
        <v>218</v>
      </c>
      <c r="G535" s="159">
        <v>7</v>
      </c>
      <c r="H535" s="159" t="s">
        <v>8</v>
      </c>
      <c r="I535" s="159" t="s">
        <v>129</v>
      </c>
      <c r="J535" s="159" t="s">
        <v>24</v>
      </c>
      <c r="K535" s="159" t="s">
        <v>27</v>
      </c>
      <c r="L535" s="159">
        <v>38</v>
      </c>
      <c r="M535" s="159">
        <v>722</v>
      </c>
      <c r="N535" s="182">
        <v>4330</v>
      </c>
      <c r="O535" s="159" t="s">
        <v>209</v>
      </c>
      <c r="P535" s="159">
        <f t="shared" si="12"/>
        <v>29344</v>
      </c>
    </row>
    <row r="536" spans="1:16" x14ac:dyDescent="0.2">
      <c r="A536" s="159">
        <v>2010</v>
      </c>
      <c r="B536" s="159">
        <v>2</v>
      </c>
      <c r="C536" s="159">
        <v>5</v>
      </c>
      <c r="E536" s="160">
        <v>10</v>
      </c>
      <c r="F536" s="161" t="s">
        <v>219</v>
      </c>
      <c r="G536" s="159">
        <v>1</v>
      </c>
      <c r="H536" s="159" t="s">
        <v>152</v>
      </c>
      <c r="I536" s="159" t="s">
        <v>154</v>
      </c>
      <c r="J536" s="159" t="s">
        <v>23</v>
      </c>
      <c r="K536" s="159" t="s">
        <v>23</v>
      </c>
      <c r="L536" s="159">
        <v>12</v>
      </c>
      <c r="M536" s="159">
        <v>734</v>
      </c>
      <c r="N536" s="182">
        <v>4330</v>
      </c>
      <c r="O536" s="159" t="s">
        <v>209</v>
      </c>
      <c r="P536" s="159">
        <f t="shared" si="12"/>
        <v>29356</v>
      </c>
    </row>
    <row r="537" spans="1:16" x14ac:dyDescent="0.2">
      <c r="A537" s="159">
        <v>2010</v>
      </c>
      <c r="B537" s="159">
        <v>2</v>
      </c>
      <c r="C537" s="159">
        <v>5</v>
      </c>
      <c r="E537" s="160">
        <v>11</v>
      </c>
      <c r="F537" s="161" t="s">
        <v>220</v>
      </c>
      <c r="G537" s="159">
        <v>2</v>
      </c>
      <c r="H537" s="159" t="s">
        <v>152</v>
      </c>
      <c r="I537" s="159" t="s">
        <v>154</v>
      </c>
      <c r="J537" s="159" t="s">
        <v>23</v>
      </c>
      <c r="K537" s="159" t="s">
        <v>23</v>
      </c>
      <c r="L537" s="159">
        <v>14</v>
      </c>
      <c r="M537" s="159">
        <v>748</v>
      </c>
      <c r="N537" s="182">
        <v>4330</v>
      </c>
      <c r="O537" s="159" t="s">
        <v>209</v>
      </c>
      <c r="P537" s="159">
        <f t="shared" si="12"/>
        <v>29370</v>
      </c>
    </row>
    <row r="538" spans="1:16" x14ac:dyDescent="0.2">
      <c r="A538" s="159">
        <v>2010</v>
      </c>
      <c r="B538" s="159">
        <v>2</v>
      </c>
      <c r="C538" s="159">
        <v>5</v>
      </c>
      <c r="E538" s="160">
        <v>12</v>
      </c>
      <c r="F538" s="161" t="s">
        <v>221</v>
      </c>
      <c r="G538" s="159">
        <v>3</v>
      </c>
      <c r="H538" s="159" t="s">
        <v>152</v>
      </c>
      <c r="I538" s="159" t="s">
        <v>154</v>
      </c>
      <c r="J538" s="159" t="s">
        <v>23</v>
      </c>
      <c r="K538" s="159" t="s">
        <v>23</v>
      </c>
      <c r="L538" s="159">
        <v>14</v>
      </c>
      <c r="M538" s="159">
        <v>762</v>
      </c>
      <c r="N538" s="182">
        <v>4330</v>
      </c>
      <c r="O538" s="159" t="s">
        <v>209</v>
      </c>
      <c r="P538" s="159">
        <f t="shared" si="12"/>
        <v>29384</v>
      </c>
    </row>
    <row r="539" spans="1:16" x14ac:dyDescent="0.2">
      <c r="A539" s="159">
        <v>2010</v>
      </c>
      <c r="B539" s="159">
        <v>2</v>
      </c>
      <c r="C539" s="159">
        <v>5</v>
      </c>
      <c r="E539" s="160">
        <v>13</v>
      </c>
      <c r="F539" s="161" t="s">
        <v>222</v>
      </c>
      <c r="G539" s="159">
        <v>4</v>
      </c>
      <c r="H539" s="159" t="s">
        <v>152</v>
      </c>
      <c r="I539" s="159" t="s">
        <v>154</v>
      </c>
      <c r="J539" s="159" t="s">
        <v>23</v>
      </c>
      <c r="K539" s="159" t="s">
        <v>23</v>
      </c>
      <c r="L539" s="159">
        <v>15</v>
      </c>
      <c r="M539" s="159">
        <v>777</v>
      </c>
      <c r="N539" s="182">
        <v>4330</v>
      </c>
      <c r="O539" s="159" t="s">
        <v>209</v>
      </c>
      <c r="P539" s="159">
        <f t="shared" si="12"/>
        <v>29399</v>
      </c>
    </row>
    <row r="540" spans="1:16" x14ac:dyDescent="0.2">
      <c r="A540" s="159">
        <v>2010</v>
      </c>
      <c r="B540" s="159">
        <v>2</v>
      </c>
      <c r="C540" s="159">
        <v>5</v>
      </c>
      <c r="E540" s="160">
        <v>14</v>
      </c>
      <c r="F540" s="161" t="s">
        <v>223</v>
      </c>
      <c r="G540" s="159">
        <v>5</v>
      </c>
      <c r="H540" s="159" t="s">
        <v>138</v>
      </c>
      <c r="I540" s="159" t="s">
        <v>45</v>
      </c>
      <c r="J540" s="159" t="s">
        <v>24</v>
      </c>
      <c r="K540" s="159" t="s">
        <v>27</v>
      </c>
      <c r="L540" s="159">
        <v>40</v>
      </c>
      <c r="M540" s="159">
        <v>817</v>
      </c>
      <c r="N540" s="182">
        <v>4330</v>
      </c>
      <c r="O540" s="159" t="s">
        <v>209</v>
      </c>
      <c r="P540" s="159">
        <f t="shared" si="12"/>
        <v>29439</v>
      </c>
    </row>
    <row r="541" spans="1:16" x14ac:dyDescent="0.2">
      <c r="A541" s="159">
        <v>2010</v>
      </c>
      <c r="B541" s="159">
        <v>2</v>
      </c>
      <c r="C541" s="159">
        <v>5</v>
      </c>
      <c r="E541" s="160">
        <v>14</v>
      </c>
      <c r="F541" s="161" t="s">
        <v>223</v>
      </c>
      <c r="G541" s="159">
        <v>5</v>
      </c>
      <c r="H541" s="159" t="s">
        <v>138</v>
      </c>
      <c r="I541" s="159" t="s">
        <v>10</v>
      </c>
      <c r="J541" s="159" t="s">
        <v>24</v>
      </c>
      <c r="K541" s="159" t="s">
        <v>27</v>
      </c>
      <c r="L541" s="159">
        <v>28</v>
      </c>
      <c r="M541" s="159">
        <v>845</v>
      </c>
      <c r="N541" s="182">
        <v>4330</v>
      </c>
      <c r="O541" s="159" t="s">
        <v>209</v>
      </c>
      <c r="P541" s="159">
        <f t="shared" si="12"/>
        <v>29467</v>
      </c>
    </row>
    <row r="542" spans="1:16" x14ac:dyDescent="0.2">
      <c r="A542" s="159">
        <v>2010</v>
      </c>
      <c r="B542" s="159">
        <v>2</v>
      </c>
      <c r="C542" s="159">
        <v>5</v>
      </c>
      <c r="E542" s="160">
        <v>16</v>
      </c>
      <c r="F542" s="161" t="s">
        <v>224</v>
      </c>
      <c r="G542" s="159">
        <v>7</v>
      </c>
      <c r="H542" s="159" t="s">
        <v>127</v>
      </c>
      <c r="I542" s="159" t="s">
        <v>96</v>
      </c>
      <c r="J542" s="159" t="s">
        <v>118</v>
      </c>
      <c r="K542" s="159" t="s">
        <v>121</v>
      </c>
      <c r="L542" s="159">
        <v>440</v>
      </c>
      <c r="M542" s="159">
        <v>1285</v>
      </c>
      <c r="N542" s="182">
        <v>4330</v>
      </c>
      <c r="O542" s="159" t="s">
        <v>209</v>
      </c>
      <c r="P542" s="159">
        <f t="shared" si="12"/>
        <v>29907</v>
      </c>
    </row>
    <row r="543" spans="1:16" x14ac:dyDescent="0.2">
      <c r="A543" s="159">
        <v>2010</v>
      </c>
      <c r="B543" s="159">
        <v>2</v>
      </c>
      <c r="C543" s="159">
        <v>5</v>
      </c>
      <c r="E543" s="160">
        <v>16</v>
      </c>
      <c r="F543" s="161" t="s">
        <v>224</v>
      </c>
      <c r="G543" s="159">
        <v>7</v>
      </c>
      <c r="H543" s="159" t="s">
        <v>8</v>
      </c>
      <c r="I543" s="159" t="s">
        <v>130</v>
      </c>
      <c r="J543" s="159" t="s">
        <v>24</v>
      </c>
      <c r="K543" s="159" t="s">
        <v>27</v>
      </c>
      <c r="L543" s="159">
        <v>20</v>
      </c>
      <c r="M543" s="159">
        <v>1305</v>
      </c>
      <c r="N543" s="182">
        <v>4330</v>
      </c>
      <c r="O543" s="159" t="s">
        <v>209</v>
      </c>
      <c r="P543" s="159">
        <f t="shared" si="12"/>
        <v>29927</v>
      </c>
    </row>
    <row r="544" spans="1:16" x14ac:dyDescent="0.2">
      <c r="A544" s="159">
        <v>2010</v>
      </c>
      <c r="B544" s="159">
        <v>2</v>
      </c>
      <c r="C544" s="159">
        <v>5</v>
      </c>
      <c r="E544" s="160">
        <v>17</v>
      </c>
      <c r="F544" s="161" t="s">
        <v>225</v>
      </c>
      <c r="G544" s="159">
        <v>1</v>
      </c>
      <c r="H544" s="159" t="s">
        <v>152</v>
      </c>
      <c r="I544" s="159" t="s">
        <v>154</v>
      </c>
      <c r="J544" s="159" t="s">
        <v>23</v>
      </c>
      <c r="K544" s="159" t="s">
        <v>23</v>
      </c>
      <c r="L544" s="159">
        <v>14</v>
      </c>
      <c r="M544" s="159">
        <v>1319</v>
      </c>
      <c r="N544" s="182">
        <v>4330</v>
      </c>
      <c r="O544" s="159" t="s">
        <v>209</v>
      </c>
      <c r="P544" s="159">
        <f t="shared" si="12"/>
        <v>29941</v>
      </c>
    </row>
    <row r="545" spans="1:16" x14ac:dyDescent="0.2">
      <c r="A545" s="159">
        <v>2010</v>
      </c>
      <c r="B545" s="159">
        <v>2</v>
      </c>
      <c r="C545" s="159">
        <v>5</v>
      </c>
      <c r="E545" s="160">
        <v>18</v>
      </c>
      <c r="F545" s="161" t="s">
        <v>226</v>
      </c>
      <c r="G545" s="159">
        <v>2</v>
      </c>
      <c r="H545" s="159" t="s">
        <v>152</v>
      </c>
      <c r="I545" s="159" t="s">
        <v>154</v>
      </c>
      <c r="J545" s="159" t="s">
        <v>23</v>
      </c>
      <c r="K545" s="159" t="s">
        <v>23</v>
      </c>
      <c r="L545" s="159">
        <v>16</v>
      </c>
      <c r="M545" s="159">
        <v>1335</v>
      </c>
      <c r="N545" s="182">
        <v>4330</v>
      </c>
      <c r="O545" s="159" t="s">
        <v>209</v>
      </c>
      <c r="P545" s="159">
        <f t="shared" si="12"/>
        <v>29957</v>
      </c>
    </row>
    <row r="546" spans="1:16" x14ac:dyDescent="0.2">
      <c r="A546" s="159">
        <v>2010</v>
      </c>
      <c r="B546" s="159">
        <v>2</v>
      </c>
      <c r="C546" s="159">
        <v>5</v>
      </c>
      <c r="E546" s="160">
        <v>19</v>
      </c>
      <c r="F546" s="161" t="s">
        <v>227</v>
      </c>
      <c r="G546" s="159">
        <v>3</v>
      </c>
      <c r="H546" s="159" t="s">
        <v>152</v>
      </c>
      <c r="I546" s="159" t="s">
        <v>154</v>
      </c>
      <c r="J546" s="159" t="s">
        <v>23</v>
      </c>
      <c r="K546" s="159" t="s">
        <v>23</v>
      </c>
      <c r="L546" s="159">
        <v>14</v>
      </c>
      <c r="M546" s="159">
        <v>1349</v>
      </c>
      <c r="N546" s="182">
        <v>4330</v>
      </c>
      <c r="O546" s="159" t="s">
        <v>209</v>
      </c>
      <c r="P546" s="159">
        <f t="shared" si="12"/>
        <v>29971</v>
      </c>
    </row>
    <row r="547" spans="1:16" x14ac:dyDescent="0.2">
      <c r="A547" s="159">
        <v>2010</v>
      </c>
      <c r="B547" s="159">
        <v>2</v>
      </c>
      <c r="C547" s="159">
        <v>5</v>
      </c>
      <c r="E547" s="160">
        <v>20</v>
      </c>
      <c r="F547" s="161" t="s">
        <v>228</v>
      </c>
      <c r="G547" s="159">
        <v>4</v>
      </c>
      <c r="H547" s="159" t="s">
        <v>152</v>
      </c>
      <c r="I547" s="159" t="s">
        <v>154</v>
      </c>
      <c r="J547" s="159" t="s">
        <v>24</v>
      </c>
      <c r="K547" s="159" t="s">
        <v>27</v>
      </c>
      <c r="L547" s="159">
        <v>28</v>
      </c>
      <c r="M547" s="159">
        <v>1377</v>
      </c>
      <c r="N547" s="182">
        <v>4330</v>
      </c>
      <c r="O547" s="159" t="s">
        <v>209</v>
      </c>
      <c r="P547" s="159">
        <f t="shared" si="12"/>
        <v>29999</v>
      </c>
    </row>
    <row r="548" spans="1:16" x14ac:dyDescent="0.2">
      <c r="A548" s="159">
        <v>2010</v>
      </c>
      <c r="B548" s="159">
        <v>2</v>
      </c>
      <c r="C548" s="159">
        <v>5</v>
      </c>
      <c r="E548" s="160">
        <v>21</v>
      </c>
      <c r="F548" s="161" t="s">
        <v>229</v>
      </c>
      <c r="G548" s="159">
        <v>5</v>
      </c>
      <c r="H548" s="159" t="s">
        <v>152</v>
      </c>
      <c r="I548" s="159" t="s">
        <v>154</v>
      </c>
      <c r="J548" s="159" t="s">
        <v>23</v>
      </c>
      <c r="K548" s="159" t="s">
        <v>23</v>
      </c>
      <c r="L548" s="159">
        <v>12</v>
      </c>
      <c r="M548" s="159">
        <v>1389</v>
      </c>
      <c r="N548" s="182">
        <v>4330</v>
      </c>
      <c r="O548" s="159" t="s">
        <v>209</v>
      </c>
      <c r="P548" s="159">
        <f t="shared" si="12"/>
        <v>30011</v>
      </c>
    </row>
    <row r="549" spans="1:16" x14ac:dyDescent="0.2">
      <c r="A549" s="159">
        <v>2010</v>
      </c>
      <c r="B549" s="159">
        <v>2</v>
      </c>
      <c r="C549" s="159">
        <v>5</v>
      </c>
      <c r="E549" s="160">
        <v>22</v>
      </c>
      <c r="F549" s="161" t="s">
        <v>230</v>
      </c>
      <c r="G549" s="159">
        <v>6</v>
      </c>
      <c r="H549" s="159" t="s">
        <v>8</v>
      </c>
      <c r="I549" s="159" t="s">
        <v>129</v>
      </c>
      <c r="J549" s="159" t="s">
        <v>24</v>
      </c>
      <c r="K549" s="159" t="s">
        <v>27</v>
      </c>
      <c r="L549" s="159">
        <v>42</v>
      </c>
      <c r="M549" s="159">
        <v>1431</v>
      </c>
      <c r="N549" s="182">
        <v>4330</v>
      </c>
      <c r="O549" s="159" t="s">
        <v>209</v>
      </c>
      <c r="P549" s="159">
        <f t="shared" si="12"/>
        <v>30053</v>
      </c>
    </row>
    <row r="550" spans="1:16" x14ac:dyDescent="0.2">
      <c r="A550" s="159">
        <v>2010</v>
      </c>
      <c r="B550" s="159">
        <v>2</v>
      </c>
      <c r="C550" s="159">
        <v>5</v>
      </c>
      <c r="E550" s="160">
        <v>23</v>
      </c>
      <c r="F550" s="161" t="s">
        <v>231</v>
      </c>
      <c r="G550" s="159">
        <v>7</v>
      </c>
      <c r="H550" s="159" t="s">
        <v>127</v>
      </c>
      <c r="I550" s="159" t="s">
        <v>132</v>
      </c>
      <c r="J550" s="159" t="s">
        <v>24</v>
      </c>
      <c r="K550" s="159" t="s">
        <v>27</v>
      </c>
      <c r="L550" s="159">
        <v>22</v>
      </c>
      <c r="M550" s="159">
        <v>1453</v>
      </c>
      <c r="N550" s="182">
        <v>4330</v>
      </c>
      <c r="O550" s="159" t="s">
        <v>209</v>
      </c>
      <c r="P550" s="159">
        <f t="shared" si="12"/>
        <v>30075</v>
      </c>
    </row>
    <row r="551" spans="1:16" x14ac:dyDescent="0.2">
      <c r="A551" s="159">
        <v>2010</v>
      </c>
      <c r="B551" s="159">
        <v>2</v>
      </c>
      <c r="C551" s="159">
        <v>5</v>
      </c>
      <c r="E551" s="160">
        <v>23</v>
      </c>
      <c r="F551" s="161" t="s">
        <v>231</v>
      </c>
      <c r="G551" s="159">
        <v>7</v>
      </c>
      <c r="H551" s="159" t="s">
        <v>7</v>
      </c>
      <c r="I551" s="159" t="s">
        <v>135</v>
      </c>
      <c r="J551" s="159" t="s">
        <v>23</v>
      </c>
      <c r="K551" s="159" t="s">
        <v>23</v>
      </c>
      <c r="L551" s="159">
        <v>8</v>
      </c>
      <c r="M551" s="159">
        <v>1461</v>
      </c>
      <c r="N551" s="182">
        <v>4330</v>
      </c>
      <c r="O551" s="159" t="s">
        <v>209</v>
      </c>
      <c r="P551" s="159">
        <f t="shared" si="12"/>
        <v>30083</v>
      </c>
    </row>
    <row r="552" spans="1:16" x14ac:dyDescent="0.2">
      <c r="A552" s="159">
        <v>2010</v>
      </c>
      <c r="B552" s="159">
        <v>2</v>
      </c>
      <c r="C552" s="159">
        <v>5</v>
      </c>
      <c r="E552" s="160">
        <v>23</v>
      </c>
      <c r="F552" s="161" t="s">
        <v>231</v>
      </c>
      <c r="G552" s="159">
        <v>7</v>
      </c>
      <c r="H552" s="159" t="s">
        <v>7</v>
      </c>
      <c r="I552" s="159" t="s">
        <v>58</v>
      </c>
      <c r="J552" s="159" t="s">
        <v>23</v>
      </c>
      <c r="K552" s="159" t="s">
        <v>23</v>
      </c>
      <c r="L552" s="159">
        <v>18</v>
      </c>
      <c r="M552" s="159">
        <v>1479</v>
      </c>
      <c r="N552" s="182">
        <v>4330</v>
      </c>
      <c r="O552" s="159" t="s">
        <v>209</v>
      </c>
      <c r="P552" s="159">
        <f t="shared" si="12"/>
        <v>30101</v>
      </c>
    </row>
    <row r="553" spans="1:16" x14ac:dyDescent="0.2">
      <c r="A553" s="159">
        <v>2010</v>
      </c>
      <c r="B553" s="159">
        <v>2</v>
      </c>
      <c r="C553" s="159">
        <v>5</v>
      </c>
      <c r="E553" s="160">
        <v>24</v>
      </c>
      <c r="F553" s="161" t="s">
        <v>232</v>
      </c>
      <c r="G553" s="159">
        <v>1</v>
      </c>
      <c r="H553" s="159" t="s">
        <v>152</v>
      </c>
      <c r="I553" s="159" t="s">
        <v>154</v>
      </c>
      <c r="J553" s="159" t="s">
        <v>23</v>
      </c>
      <c r="K553" s="159" t="s">
        <v>23</v>
      </c>
      <c r="L553" s="159">
        <v>13</v>
      </c>
      <c r="M553" s="159">
        <v>1492</v>
      </c>
      <c r="N553" s="182">
        <v>4330</v>
      </c>
      <c r="O553" s="159" t="s">
        <v>209</v>
      </c>
      <c r="P553" s="159">
        <f t="shared" si="12"/>
        <v>30114</v>
      </c>
    </row>
    <row r="554" spans="1:16" x14ac:dyDescent="0.2">
      <c r="A554" s="159">
        <v>2010</v>
      </c>
      <c r="B554" s="159">
        <v>2</v>
      </c>
      <c r="C554" s="159">
        <v>5</v>
      </c>
      <c r="E554" s="160">
        <v>25</v>
      </c>
      <c r="F554" s="161" t="s">
        <v>233</v>
      </c>
      <c r="G554" s="159">
        <v>2</v>
      </c>
      <c r="H554" s="159" t="s">
        <v>152</v>
      </c>
      <c r="I554" s="159" t="s">
        <v>154</v>
      </c>
      <c r="J554" s="159" t="s">
        <v>23</v>
      </c>
      <c r="K554" s="159" t="s">
        <v>23</v>
      </c>
      <c r="L554" s="159">
        <v>15</v>
      </c>
      <c r="M554" s="159">
        <v>1507</v>
      </c>
      <c r="N554" s="182">
        <v>4330</v>
      </c>
      <c r="O554" s="159" t="s">
        <v>209</v>
      </c>
      <c r="P554" s="159">
        <f t="shared" si="12"/>
        <v>30129</v>
      </c>
    </row>
    <row r="555" spans="1:16" x14ac:dyDescent="0.2">
      <c r="A555" s="159">
        <v>2010</v>
      </c>
      <c r="B555" s="159">
        <v>2</v>
      </c>
      <c r="C555" s="159">
        <v>5</v>
      </c>
      <c r="E555" s="160">
        <v>26</v>
      </c>
      <c r="F555" s="161" t="s">
        <v>234</v>
      </c>
      <c r="G555" s="159">
        <v>3</v>
      </c>
      <c r="H555" s="159" t="s">
        <v>152</v>
      </c>
      <c r="I555" s="159" t="s">
        <v>154</v>
      </c>
      <c r="J555" s="159" t="s">
        <v>23</v>
      </c>
      <c r="K555" s="159" t="s">
        <v>23</v>
      </c>
      <c r="L555" s="159">
        <v>12</v>
      </c>
      <c r="M555" s="159">
        <v>1519</v>
      </c>
      <c r="N555" s="182">
        <v>4330</v>
      </c>
      <c r="O555" s="159" t="s">
        <v>209</v>
      </c>
      <c r="P555" s="159">
        <f t="shared" si="12"/>
        <v>30141</v>
      </c>
    </row>
    <row r="556" spans="1:16" x14ac:dyDescent="0.2">
      <c r="A556" s="159">
        <v>2010</v>
      </c>
      <c r="B556" s="159">
        <v>2</v>
      </c>
      <c r="C556" s="159">
        <v>5</v>
      </c>
      <c r="E556" s="160">
        <v>27</v>
      </c>
      <c r="F556" s="161" t="s">
        <v>235</v>
      </c>
      <c r="G556" s="159">
        <v>4</v>
      </c>
      <c r="H556" s="159" t="s">
        <v>152</v>
      </c>
      <c r="I556" s="159" t="s">
        <v>154</v>
      </c>
      <c r="J556" s="159" t="s">
        <v>23</v>
      </c>
      <c r="K556" s="159" t="s">
        <v>23</v>
      </c>
      <c r="L556" s="159">
        <v>14</v>
      </c>
      <c r="M556" s="159">
        <v>1533</v>
      </c>
      <c r="N556" s="182">
        <v>4330</v>
      </c>
      <c r="O556" s="159" t="s">
        <v>209</v>
      </c>
      <c r="P556" s="159">
        <f t="shared" si="12"/>
        <v>30155</v>
      </c>
    </row>
    <row r="557" spans="1:16" x14ac:dyDescent="0.2">
      <c r="A557" s="159">
        <v>2010</v>
      </c>
      <c r="B557" s="159">
        <v>2</v>
      </c>
      <c r="C557" s="159">
        <v>5</v>
      </c>
      <c r="E557" s="160">
        <v>28</v>
      </c>
      <c r="F557" s="161" t="s">
        <v>236</v>
      </c>
      <c r="G557" s="159">
        <v>5</v>
      </c>
      <c r="H557" s="159" t="s">
        <v>152</v>
      </c>
      <c r="I557" s="159" t="s">
        <v>154</v>
      </c>
      <c r="J557" s="159" t="s">
        <v>23</v>
      </c>
      <c r="K557" s="159" t="s">
        <v>23</v>
      </c>
      <c r="L557" s="159">
        <v>14</v>
      </c>
      <c r="M557" s="159">
        <v>1547</v>
      </c>
      <c r="N557" s="182">
        <v>4330</v>
      </c>
      <c r="O557" s="159" t="s">
        <v>209</v>
      </c>
      <c r="P557" s="159">
        <f t="shared" si="12"/>
        <v>30169</v>
      </c>
    </row>
    <row r="558" spans="1:16" x14ac:dyDescent="0.2">
      <c r="A558" s="159">
        <v>2010</v>
      </c>
      <c r="B558" s="159">
        <v>2</v>
      </c>
      <c r="C558" s="159">
        <v>5</v>
      </c>
      <c r="E558" s="160">
        <v>29</v>
      </c>
      <c r="F558" s="161" t="s">
        <v>237</v>
      </c>
      <c r="G558" s="159">
        <v>6</v>
      </c>
      <c r="H558" s="159" t="s">
        <v>8</v>
      </c>
      <c r="I558" s="159" t="s">
        <v>129</v>
      </c>
      <c r="J558" s="159" t="s">
        <v>24</v>
      </c>
      <c r="K558" s="159" t="s">
        <v>27</v>
      </c>
      <c r="L558" s="159">
        <v>45</v>
      </c>
      <c r="M558" s="159">
        <v>1592</v>
      </c>
      <c r="N558" s="182">
        <v>4330</v>
      </c>
      <c r="O558" s="159" t="s">
        <v>209</v>
      </c>
      <c r="P558" s="159">
        <f t="shared" si="12"/>
        <v>30214</v>
      </c>
    </row>
    <row r="559" spans="1:16" x14ac:dyDescent="0.2">
      <c r="A559" s="159">
        <v>2010</v>
      </c>
      <c r="B559" s="159">
        <v>2</v>
      </c>
      <c r="C559" s="159">
        <v>5</v>
      </c>
      <c r="E559" s="160">
        <v>31</v>
      </c>
      <c r="F559" s="161" t="s">
        <v>238</v>
      </c>
      <c r="G559" s="159">
        <v>1</v>
      </c>
      <c r="H559" s="159" t="s">
        <v>152</v>
      </c>
      <c r="I559" s="159" t="s">
        <v>154</v>
      </c>
      <c r="J559" s="159" t="s">
        <v>23</v>
      </c>
      <c r="K559" s="159" t="s">
        <v>23</v>
      </c>
      <c r="L559" s="159">
        <v>14</v>
      </c>
      <c r="M559" s="159">
        <v>1606</v>
      </c>
      <c r="N559" s="182">
        <v>4330</v>
      </c>
      <c r="O559" s="159" t="s">
        <v>209</v>
      </c>
      <c r="P559" s="159">
        <f t="shared" si="12"/>
        <v>30228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 x14ac:dyDescent="0.25"/>
  <cols>
    <col min="1" max="1" width="9.140625" style="171"/>
    <col min="4" max="4" width="15.85546875" bestFit="1" customWidth="1"/>
  </cols>
  <sheetData>
    <row r="1" spans="1:4" x14ac:dyDescent="0.25">
      <c r="A1" s="170" t="s">
        <v>36</v>
      </c>
    </row>
    <row r="2" spans="1:4" x14ac:dyDescent="0.25">
      <c r="A2" s="171">
        <f t="array" aca="1" ref="A2" ca="1">YearlyData_Column_Year</f>
        <v>2009</v>
      </c>
    </row>
    <row r="3" spans="1:4" x14ac:dyDescent="0.25">
      <c r="A3" s="171">
        <f ca="1">IF(ISERR($A2+1),"",IF($A2+1&lt;=VALUE(TEXT(NOW(),"yyyy")),$A2+1,""))</f>
        <v>2010</v>
      </c>
      <c r="D3" s="191"/>
    </row>
    <row r="4" spans="1:4" x14ac:dyDescent="0.25">
      <c r="A4" s="171">
        <f t="shared" ref="A4:A67" ca="1" si="0">IF(ISERR($A3+1),"",IF($A3+1&lt;=VALUE(TEXT(NOW(),"yyyy")),$A3+1,""))</f>
        <v>2011</v>
      </c>
    </row>
    <row r="5" spans="1:4" x14ac:dyDescent="0.25">
      <c r="A5" s="171">
        <f t="shared" ca="1" si="0"/>
        <v>2012</v>
      </c>
    </row>
    <row r="6" spans="1:4" x14ac:dyDescent="0.25">
      <c r="A6" s="171">
        <f t="shared" ca="1" si="0"/>
        <v>2013</v>
      </c>
    </row>
    <row r="7" spans="1:4" x14ac:dyDescent="0.25">
      <c r="A7" s="171">
        <f t="shared" ca="1" si="0"/>
        <v>2014</v>
      </c>
    </row>
    <row r="8" spans="1:4" x14ac:dyDescent="0.25">
      <c r="A8" s="171">
        <f t="shared" ca="1" si="0"/>
        <v>2015</v>
      </c>
    </row>
    <row r="9" spans="1:4" x14ac:dyDescent="0.25">
      <c r="A9" s="171">
        <f t="shared" ca="1" si="0"/>
        <v>2016</v>
      </c>
    </row>
    <row r="10" spans="1:4" x14ac:dyDescent="0.25">
      <c r="A10" s="171">
        <f t="shared" ca="1" si="0"/>
        <v>2017</v>
      </c>
    </row>
    <row r="11" spans="1:4" x14ac:dyDescent="0.25">
      <c r="A11" s="171">
        <f t="shared" ca="1" si="0"/>
        <v>2018</v>
      </c>
    </row>
    <row r="12" spans="1:4" x14ac:dyDescent="0.25">
      <c r="A12" s="171">
        <f t="shared" ca="1" si="0"/>
        <v>2019</v>
      </c>
    </row>
    <row r="13" spans="1:4" x14ac:dyDescent="0.25">
      <c r="A13" s="171">
        <f t="shared" ca="1" si="0"/>
        <v>2020</v>
      </c>
    </row>
    <row r="14" spans="1:4" x14ac:dyDescent="0.25">
      <c r="A14" s="171">
        <f t="shared" ca="1" si="0"/>
        <v>2021</v>
      </c>
    </row>
    <row r="15" spans="1:4" x14ac:dyDescent="0.25">
      <c r="A15" s="171">
        <f t="shared" ca="1" si="0"/>
        <v>2022</v>
      </c>
    </row>
    <row r="16" spans="1:4" x14ac:dyDescent="0.25">
      <c r="A16" s="171">
        <f t="shared" ca="1" si="0"/>
        <v>2023</v>
      </c>
    </row>
    <row r="17" spans="1:1" x14ac:dyDescent="0.25">
      <c r="A17" s="171" t="str">
        <f t="shared" ca="1" si="0"/>
        <v/>
      </c>
    </row>
    <row r="18" spans="1:1" x14ac:dyDescent="0.25">
      <c r="A18" s="171" t="str">
        <f t="shared" ca="1" si="0"/>
        <v/>
      </c>
    </row>
    <row r="19" spans="1:1" x14ac:dyDescent="0.25">
      <c r="A19" s="171" t="str">
        <f t="shared" ca="1" si="0"/>
        <v/>
      </c>
    </row>
    <row r="20" spans="1:1" x14ac:dyDescent="0.25">
      <c r="A20" s="171" t="str">
        <f t="shared" ca="1" si="0"/>
        <v/>
      </c>
    </row>
    <row r="21" spans="1:1" x14ac:dyDescent="0.25">
      <c r="A21" s="171" t="str">
        <f t="shared" ca="1" si="0"/>
        <v/>
      </c>
    </row>
    <row r="22" spans="1:1" x14ac:dyDescent="0.25">
      <c r="A22" s="171" t="str">
        <f t="shared" ca="1" si="0"/>
        <v/>
      </c>
    </row>
    <row r="23" spans="1:1" x14ac:dyDescent="0.25">
      <c r="A23" s="171" t="str">
        <f t="shared" ca="1" si="0"/>
        <v/>
      </c>
    </row>
    <row r="24" spans="1:1" x14ac:dyDescent="0.25">
      <c r="A24" s="171" t="str">
        <f t="shared" ca="1" si="0"/>
        <v/>
      </c>
    </row>
    <row r="25" spans="1:1" x14ac:dyDescent="0.25">
      <c r="A25" s="171" t="str">
        <f t="shared" ca="1" si="0"/>
        <v/>
      </c>
    </row>
    <row r="26" spans="1:1" x14ac:dyDescent="0.25">
      <c r="A26" s="171" t="str">
        <f t="shared" ca="1" si="0"/>
        <v/>
      </c>
    </row>
    <row r="27" spans="1:1" x14ac:dyDescent="0.25">
      <c r="A27" s="171" t="str">
        <f t="shared" ca="1" si="0"/>
        <v/>
      </c>
    </row>
    <row r="28" spans="1:1" x14ac:dyDescent="0.25">
      <c r="A28" s="171" t="str">
        <f t="shared" ca="1" si="0"/>
        <v/>
      </c>
    </row>
    <row r="29" spans="1:1" x14ac:dyDescent="0.25">
      <c r="A29" s="171" t="str">
        <f t="shared" ca="1" si="0"/>
        <v/>
      </c>
    </row>
    <row r="30" spans="1:1" x14ac:dyDescent="0.25">
      <c r="A30" s="171" t="str">
        <f t="shared" ca="1" si="0"/>
        <v/>
      </c>
    </row>
    <row r="31" spans="1:1" x14ac:dyDescent="0.25">
      <c r="A31" s="171" t="str">
        <f t="shared" ca="1" si="0"/>
        <v/>
      </c>
    </row>
    <row r="32" spans="1:1" x14ac:dyDescent="0.25">
      <c r="A32" s="171" t="str">
        <f t="shared" ca="1" si="0"/>
        <v/>
      </c>
    </row>
    <row r="33" spans="1:1" x14ac:dyDescent="0.25">
      <c r="A33" s="171" t="str">
        <f t="shared" ca="1" si="0"/>
        <v/>
      </c>
    </row>
    <row r="34" spans="1:1" x14ac:dyDescent="0.25">
      <c r="A34" s="171" t="str">
        <f t="shared" ca="1" si="0"/>
        <v/>
      </c>
    </row>
    <row r="35" spans="1:1" x14ac:dyDescent="0.25">
      <c r="A35" s="171" t="str">
        <f t="shared" ca="1" si="0"/>
        <v/>
      </c>
    </row>
    <row r="36" spans="1:1" x14ac:dyDescent="0.25">
      <c r="A36" s="171" t="str">
        <f t="shared" ca="1" si="0"/>
        <v/>
      </c>
    </row>
    <row r="37" spans="1:1" x14ac:dyDescent="0.25">
      <c r="A37" s="171" t="str">
        <f t="shared" ca="1" si="0"/>
        <v/>
      </c>
    </row>
    <row r="38" spans="1:1" x14ac:dyDescent="0.25">
      <c r="A38" s="171" t="str">
        <f t="shared" ca="1" si="0"/>
        <v/>
      </c>
    </row>
    <row r="39" spans="1:1" x14ac:dyDescent="0.25">
      <c r="A39" s="171" t="str">
        <f t="shared" ca="1" si="0"/>
        <v/>
      </c>
    </row>
    <row r="40" spans="1:1" x14ac:dyDescent="0.25">
      <c r="A40" s="171" t="str">
        <f t="shared" ca="1" si="0"/>
        <v/>
      </c>
    </row>
    <row r="41" spans="1:1" x14ac:dyDescent="0.25">
      <c r="A41" s="171" t="str">
        <f t="shared" ca="1" si="0"/>
        <v/>
      </c>
    </row>
    <row r="42" spans="1:1" x14ac:dyDescent="0.25">
      <c r="A42" s="171" t="str">
        <f t="shared" ca="1" si="0"/>
        <v/>
      </c>
    </row>
    <row r="43" spans="1:1" x14ac:dyDescent="0.25">
      <c r="A43" s="171" t="str">
        <f t="shared" ca="1" si="0"/>
        <v/>
      </c>
    </row>
    <row r="44" spans="1:1" x14ac:dyDescent="0.25">
      <c r="A44" s="171" t="str">
        <f t="shared" ca="1" si="0"/>
        <v/>
      </c>
    </row>
    <row r="45" spans="1:1" x14ac:dyDescent="0.25">
      <c r="A45" s="171" t="str">
        <f t="shared" ca="1" si="0"/>
        <v/>
      </c>
    </row>
    <row r="46" spans="1:1" x14ac:dyDescent="0.25">
      <c r="A46" s="171" t="str">
        <f t="shared" ca="1" si="0"/>
        <v/>
      </c>
    </row>
    <row r="47" spans="1:1" x14ac:dyDescent="0.25">
      <c r="A47" s="171" t="str">
        <f t="shared" ca="1" si="0"/>
        <v/>
      </c>
    </row>
    <row r="48" spans="1:1" x14ac:dyDescent="0.25">
      <c r="A48" s="171" t="str">
        <f t="shared" ca="1" si="0"/>
        <v/>
      </c>
    </row>
    <row r="49" spans="1:1" x14ac:dyDescent="0.25">
      <c r="A49" s="171" t="str">
        <f t="shared" ca="1" si="0"/>
        <v/>
      </c>
    </row>
    <row r="50" spans="1:1" x14ac:dyDescent="0.25">
      <c r="A50" s="171" t="str">
        <f t="shared" ca="1" si="0"/>
        <v/>
      </c>
    </row>
    <row r="51" spans="1:1" x14ac:dyDescent="0.25">
      <c r="A51" s="171" t="str">
        <f t="shared" ca="1" si="0"/>
        <v/>
      </c>
    </row>
    <row r="52" spans="1:1" x14ac:dyDescent="0.25">
      <c r="A52" s="171" t="str">
        <f t="shared" ca="1" si="0"/>
        <v/>
      </c>
    </row>
    <row r="53" spans="1:1" x14ac:dyDescent="0.25">
      <c r="A53" s="171" t="str">
        <f t="shared" ca="1" si="0"/>
        <v/>
      </c>
    </row>
    <row r="54" spans="1:1" x14ac:dyDescent="0.25">
      <c r="A54" s="171" t="str">
        <f t="shared" ca="1" si="0"/>
        <v/>
      </c>
    </row>
    <row r="55" spans="1:1" x14ac:dyDescent="0.25">
      <c r="A55" s="171" t="str">
        <f t="shared" ca="1" si="0"/>
        <v/>
      </c>
    </row>
    <row r="56" spans="1:1" x14ac:dyDescent="0.25">
      <c r="A56" s="171" t="str">
        <f t="shared" ca="1" si="0"/>
        <v/>
      </c>
    </row>
    <row r="57" spans="1:1" x14ac:dyDescent="0.25">
      <c r="A57" s="171" t="str">
        <f t="shared" ca="1" si="0"/>
        <v/>
      </c>
    </row>
    <row r="58" spans="1:1" x14ac:dyDescent="0.25">
      <c r="A58" s="171" t="str">
        <f t="shared" ca="1" si="0"/>
        <v/>
      </c>
    </row>
    <row r="59" spans="1:1" x14ac:dyDescent="0.25">
      <c r="A59" s="171" t="str">
        <f t="shared" ca="1" si="0"/>
        <v/>
      </c>
    </row>
    <row r="60" spans="1:1" x14ac:dyDescent="0.25">
      <c r="A60" s="171" t="str">
        <f t="shared" ca="1" si="0"/>
        <v/>
      </c>
    </row>
    <row r="61" spans="1:1" x14ac:dyDescent="0.25">
      <c r="A61" s="171" t="str">
        <f t="shared" ca="1" si="0"/>
        <v/>
      </c>
    </row>
    <row r="62" spans="1:1" x14ac:dyDescent="0.25">
      <c r="A62" s="171" t="str">
        <f t="shared" ca="1" si="0"/>
        <v/>
      </c>
    </row>
    <row r="63" spans="1:1" x14ac:dyDescent="0.25">
      <c r="A63" s="171" t="str">
        <f t="shared" ca="1" si="0"/>
        <v/>
      </c>
    </row>
    <row r="64" spans="1:1" x14ac:dyDescent="0.25">
      <c r="A64" s="171" t="str">
        <f t="shared" ca="1" si="0"/>
        <v/>
      </c>
    </row>
    <row r="65" spans="1:1" x14ac:dyDescent="0.25">
      <c r="A65" s="171" t="str">
        <f t="shared" ca="1" si="0"/>
        <v/>
      </c>
    </row>
    <row r="66" spans="1:1" x14ac:dyDescent="0.25">
      <c r="A66" s="171" t="str">
        <f t="shared" ca="1" si="0"/>
        <v/>
      </c>
    </row>
    <row r="67" spans="1:1" x14ac:dyDescent="0.25">
      <c r="A67" s="171" t="str">
        <f t="shared" ca="1" si="0"/>
        <v/>
      </c>
    </row>
    <row r="68" spans="1:1" x14ac:dyDescent="0.25">
      <c r="A68" s="171" t="str">
        <f t="shared" ref="A68:A100" ca="1" si="1">IF(ISERR($A67+1),"",IF($A67+1&lt;=VALUE(TEXT(NOW(),"yyyy")),$A67+1,""))</f>
        <v/>
      </c>
    </row>
    <row r="69" spans="1:1" x14ac:dyDescent="0.25">
      <c r="A69" s="171" t="str">
        <f t="shared" ca="1" si="1"/>
        <v/>
      </c>
    </row>
    <row r="70" spans="1:1" x14ac:dyDescent="0.25">
      <c r="A70" s="171" t="str">
        <f t="shared" ca="1" si="1"/>
        <v/>
      </c>
    </row>
    <row r="71" spans="1:1" x14ac:dyDescent="0.25">
      <c r="A71" s="171" t="str">
        <f t="shared" ca="1" si="1"/>
        <v/>
      </c>
    </row>
    <row r="72" spans="1:1" x14ac:dyDescent="0.25">
      <c r="A72" s="171" t="str">
        <f t="shared" ca="1" si="1"/>
        <v/>
      </c>
    </row>
    <row r="73" spans="1:1" x14ac:dyDescent="0.25">
      <c r="A73" s="171" t="str">
        <f t="shared" ca="1" si="1"/>
        <v/>
      </c>
    </row>
    <row r="74" spans="1:1" x14ac:dyDescent="0.25">
      <c r="A74" s="171" t="str">
        <f t="shared" ca="1" si="1"/>
        <v/>
      </c>
    </row>
    <row r="75" spans="1:1" x14ac:dyDescent="0.25">
      <c r="A75" s="171" t="str">
        <f t="shared" ca="1" si="1"/>
        <v/>
      </c>
    </row>
    <row r="76" spans="1:1" x14ac:dyDescent="0.25">
      <c r="A76" s="171" t="str">
        <f t="shared" ca="1" si="1"/>
        <v/>
      </c>
    </row>
    <row r="77" spans="1:1" x14ac:dyDescent="0.25">
      <c r="A77" s="171" t="str">
        <f t="shared" ca="1" si="1"/>
        <v/>
      </c>
    </row>
    <row r="78" spans="1:1" x14ac:dyDescent="0.25">
      <c r="A78" s="171" t="str">
        <f t="shared" ca="1" si="1"/>
        <v/>
      </c>
    </row>
    <row r="79" spans="1:1" x14ac:dyDescent="0.25">
      <c r="A79" s="171" t="str">
        <f t="shared" ca="1" si="1"/>
        <v/>
      </c>
    </row>
    <row r="80" spans="1:1" x14ac:dyDescent="0.25">
      <c r="A80" s="171" t="str">
        <f t="shared" ca="1" si="1"/>
        <v/>
      </c>
    </row>
    <row r="81" spans="1:1" x14ac:dyDescent="0.25">
      <c r="A81" s="171" t="str">
        <f t="shared" ca="1" si="1"/>
        <v/>
      </c>
    </row>
    <row r="82" spans="1:1" x14ac:dyDescent="0.25">
      <c r="A82" s="171" t="str">
        <f t="shared" ca="1" si="1"/>
        <v/>
      </c>
    </row>
    <row r="83" spans="1:1" x14ac:dyDescent="0.25">
      <c r="A83" s="171" t="str">
        <f t="shared" ca="1" si="1"/>
        <v/>
      </c>
    </row>
    <row r="84" spans="1:1" x14ac:dyDescent="0.25">
      <c r="A84" s="171" t="str">
        <f t="shared" ca="1" si="1"/>
        <v/>
      </c>
    </row>
    <row r="85" spans="1:1" x14ac:dyDescent="0.25">
      <c r="A85" s="171" t="str">
        <f t="shared" ca="1" si="1"/>
        <v/>
      </c>
    </row>
    <row r="86" spans="1:1" x14ac:dyDescent="0.25">
      <c r="A86" s="171" t="str">
        <f t="shared" ca="1" si="1"/>
        <v/>
      </c>
    </row>
    <row r="87" spans="1:1" x14ac:dyDescent="0.25">
      <c r="A87" s="171" t="str">
        <f t="shared" ca="1" si="1"/>
        <v/>
      </c>
    </row>
    <row r="88" spans="1:1" x14ac:dyDescent="0.25">
      <c r="A88" s="171" t="str">
        <f t="shared" ca="1" si="1"/>
        <v/>
      </c>
    </row>
    <row r="89" spans="1:1" x14ac:dyDescent="0.25">
      <c r="A89" s="171" t="str">
        <f t="shared" ca="1" si="1"/>
        <v/>
      </c>
    </row>
    <row r="90" spans="1:1" x14ac:dyDescent="0.25">
      <c r="A90" s="171" t="str">
        <f t="shared" ca="1" si="1"/>
        <v/>
      </c>
    </row>
    <row r="91" spans="1:1" x14ac:dyDescent="0.25">
      <c r="A91" s="171" t="str">
        <f t="shared" ca="1" si="1"/>
        <v/>
      </c>
    </row>
    <row r="92" spans="1:1" x14ac:dyDescent="0.25">
      <c r="A92" s="171" t="str">
        <f t="shared" ca="1" si="1"/>
        <v/>
      </c>
    </row>
    <row r="93" spans="1:1" x14ac:dyDescent="0.25">
      <c r="A93" s="171" t="str">
        <f t="shared" ca="1" si="1"/>
        <v/>
      </c>
    </row>
    <row r="94" spans="1:1" x14ac:dyDescent="0.25">
      <c r="A94" s="171" t="str">
        <f t="shared" ca="1" si="1"/>
        <v/>
      </c>
    </row>
    <row r="95" spans="1:1" x14ac:dyDescent="0.25">
      <c r="A95" s="171" t="str">
        <f t="shared" ca="1" si="1"/>
        <v/>
      </c>
    </row>
    <row r="96" spans="1:1" x14ac:dyDescent="0.25">
      <c r="A96" s="171" t="str">
        <f t="shared" ca="1" si="1"/>
        <v/>
      </c>
    </row>
    <row r="97" spans="1:1" x14ac:dyDescent="0.25">
      <c r="A97" s="171" t="str">
        <f t="shared" ca="1" si="1"/>
        <v/>
      </c>
    </row>
    <row r="98" spans="1:1" x14ac:dyDescent="0.25">
      <c r="A98" s="171" t="str">
        <f t="shared" ca="1" si="1"/>
        <v/>
      </c>
    </row>
    <row r="99" spans="1:1" x14ac:dyDescent="0.25">
      <c r="A99" s="171" t="str">
        <f t="shared" ca="1" si="1"/>
        <v/>
      </c>
    </row>
    <row r="100" spans="1:1" x14ac:dyDescent="0.25">
      <c r="A100" s="171" t="str">
        <f t="shared" ca="1" si="1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2557"/>
  <sheetViews>
    <sheetView workbookViewId="0">
      <selection activeCell="K39" sqref="K39"/>
    </sheetView>
  </sheetViews>
  <sheetFormatPr defaultRowHeight="11.25" x14ac:dyDescent="0.2"/>
  <cols>
    <col min="1" max="4" width="9.140625" style="9"/>
    <col min="5" max="5" width="9.140625" style="8"/>
    <col min="6" max="6" width="14.28515625" style="24" bestFit="1" customWidth="1"/>
    <col min="7" max="7" width="13.42578125" style="3" bestFit="1" customWidth="1"/>
    <col min="8" max="16384" width="9.140625" style="3"/>
  </cols>
  <sheetData>
    <row r="1" spans="1:7" x14ac:dyDescent="0.2">
      <c r="A1" s="26" t="s">
        <v>36</v>
      </c>
      <c r="B1" s="26" t="s">
        <v>2</v>
      </c>
      <c r="C1" s="26" t="s">
        <v>1</v>
      </c>
      <c r="D1" s="26" t="s">
        <v>35</v>
      </c>
      <c r="E1" s="21" t="s">
        <v>37</v>
      </c>
      <c r="F1" s="27" t="s">
        <v>85</v>
      </c>
      <c r="G1" s="27" t="s">
        <v>86</v>
      </c>
    </row>
    <row r="2" spans="1:7" x14ac:dyDescent="0.2">
      <c r="A2" s="9">
        <f>YEAR($F2)</f>
        <v>2009</v>
      </c>
      <c r="B2" s="9">
        <f>VLOOKUP($C2,Quarter_Month!$A$1:$B$13,2)</f>
        <v>1</v>
      </c>
      <c r="C2" s="9">
        <f>MONTH($F2)</f>
        <v>1</v>
      </c>
      <c r="D2" s="9">
        <f>DAY($F2)</f>
        <v>1</v>
      </c>
      <c r="E2" s="8" t="str">
        <f>CONCATENATE($A2,IF(LEN($C2)=1,"0"&amp;$C2,$C2),IF(LEN($D2)=1,"0"&amp;$D2,$D2))</f>
        <v>20090101</v>
      </c>
      <c r="F2" s="24">
        <v>39814</v>
      </c>
      <c r="G2" s="25">
        <f>F2</f>
        <v>39814</v>
      </c>
    </row>
    <row r="3" spans="1:7" x14ac:dyDescent="0.2">
      <c r="A3" s="9">
        <f>YEAR(F3)</f>
        <v>2009</v>
      </c>
      <c r="B3" s="9">
        <f>VLOOKUP($C3,Quarter_Month!$A$1:$B$13,2)</f>
        <v>1</v>
      </c>
      <c r="C3" s="9">
        <f>MONTH(F3)</f>
        <v>1</v>
      </c>
      <c r="D3" s="9">
        <f>DAY(F3)</f>
        <v>2</v>
      </c>
      <c r="E3" s="8" t="str">
        <f>CONCATENATE(A3,IF(LEN(C3)=1,"0"&amp;C3,C3),IF(LEN(D3)=1,"0"&amp;D3,D3))</f>
        <v>20090102</v>
      </c>
      <c r="F3" s="24">
        <v>39815</v>
      </c>
      <c r="G3" s="25">
        <f t="shared" ref="G3:G66" si="0">F3</f>
        <v>39815</v>
      </c>
    </row>
    <row r="4" spans="1:7" x14ac:dyDescent="0.2">
      <c r="A4" s="9">
        <f t="shared" ref="A4:A48" si="1">YEAR(F4)</f>
        <v>2009</v>
      </c>
      <c r="B4" s="9">
        <f>VLOOKUP($C4,Quarter_Month!$A$1:$B$13,2)</f>
        <v>1</v>
      </c>
      <c r="C4" s="9">
        <f t="shared" ref="C4:C48" si="2">MONTH(F4)</f>
        <v>1</v>
      </c>
      <c r="D4" s="9">
        <f t="shared" ref="D4:D48" si="3">DAY(F4)</f>
        <v>3</v>
      </c>
      <c r="E4" s="8" t="str">
        <f t="shared" ref="E4:E48" si="4">CONCATENATE(A4,IF(LEN(C4)=1,"0"&amp;C4,C4),IF(LEN(D4)=1,"0"&amp;D4,D4))</f>
        <v>20090103</v>
      </c>
      <c r="F4" s="24">
        <v>39816</v>
      </c>
      <c r="G4" s="25">
        <f t="shared" si="0"/>
        <v>39816</v>
      </c>
    </row>
    <row r="5" spans="1:7" x14ac:dyDescent="0.2">
      <c r="A5" s="9">
        <f t="shared" si="1"/>
        <v>2009</v>
      </c>
      <c r="B5" s="9">
        <f>VLOOKUP($C5,Quarter_Month!$A$1:$B$13,2)</f>
        <v>1</v>
      </c>
      <c r="C5" s="9">
        <f t="shared" si="2"/>
        <v>1</v>
      </c>
      <c r="D5" s="9">
        <f t="shared" si="3"/>
        <v>4</v>
      </c>
      <c r="E5" s="8" t="str">
        <f t="shared" si="4"/>
        <v>20090104</v>
      </c>
      <c r="F5" s="24">
        <v>39817</v>
      </c>
      <c r="G5" s="25">
        <f t="shared" si="0"/>
        <v>39817</v>
      </c>
    </row>
    <row r="6" spans="1:7" x14ac:dyDescent="0.2">
      <c r="A6" s="9">
        <f t="shared" si="1"/>
        <v>2009</v>
      </c>
      <c r="B6" s="9">
        <f>VLOOKUP($C6,Quarter_Month!$A$1:$B$13,2)</f>
        <v>1</v>
      </c>
      <c r="C6" s="9">
        <f t="shared" si="2"/>
        <v>1</v>
      </c>
      <c r="D6" s="9">
        <f t="shared" si="3"/>
        <v>5</v>
      </c>
      <c r="E6" s="8" t="str">
        <f t="shared" si="4"/>
        <v>20090105</v>
      </c>
      <c r="F6" s="24">
        <v>39818</v>
      </c>
      <c r="G6" s="25">
        <f t="shared" si="0"/>
        <v>39818</v>
      </c>
    </row>
    <row r="7" spans="1:7" x14ac:dyDescent="0.2">
      <c r="A7" s="9">
        <f t="shared" si="1"/>
        <v>2009</v>
      </c>
      <c r="B7" s="9">
        <f>VLOOKUP($C7,Quarter_Month!$A$1:$B$13,2)</f>
        <v>1</v>
      </c>
      <c r="C7" s="9">
        <f t="shared" si="2"/>
        <v>1</v>
      </c>
      <c r="D7" s="9">
        <f t="shared" si="3"/>
        <v>6</v>
      </c>
      <c r="E7" s="8" t="str">
        <f t="shared" si="4"/>
        <v>20090106</v>
      </c>
      <c r="F7" s="24">
        <v>39819</v>
      </c>
      <c r="G7" s="25">
        <f t="shared" si="0"/>
        <v>39819</v>
      </c>
    </row>
    <row r="8" spans="1:7" x14ac:dyDescent="0.2">
      <c r="A8" s="9">
        <f t="shared" si="1"/>
        <v>2009</v>
      </c>
      <c r="B8" s="9">
        <f>VLOOKUP($C8,Quarter_Month!$A$1:$B$13,2)</f>
        <v>1</v>
      </c>
      <c r="C8" s="9">
        <f t="shared" si="2"/>
        <v>1</v>
      </c>
      <c r="D8" s="9">
        <f t="shared" si="3"/>
        <v>7</v>
      </c>
      <c r="E8" s="8" t="str">
        <f t="shared" si="4"/>
        <v>20090107</v>
      </c>
      <c r="F8" s="24">
        <v>39820</v>
      </c>
      <c r="G8" s="25">
        <f t="shared" si="0"/>
        <v>39820</v>
      </c>
    </row>
    <row r="9" spans="1:7" x14ac:dyDescent="0.2">
      <c r="A9" s="9">
        <f t="shared" si="1"/>
        <v>2009</v>
      </c>
      <c r="B9" s="9">
        <f>VLOOKUP($C9,Quarter_Month!$A$1:$B$13,2)</f>
        <v>1</v>
      </c>
      <c r="C9" s="9">
        <f t="shared" si="2"/>
        <v>1</v>
      </c>
      <c r="D9" s="9">
        <f t="shared" si="3"/>
        <v>8</v>
      </c>
      <c r="E9" s="8" t="str">
        <f t="shared" si="4"/>
        <v>20090108</v>
      </c>
      <c r="F9" s="24">
        <v>39821</v>
      </c>
      <c r="G9" s="25">
        <f t="shared" si="0"/>
        <v>39821</v>
      </c>
    </row>
    <row r="10" spans="1:7" x14ac:dyDescent="0.2">
      <c r="A10" s="9">
        <f t="shared" si="1"/>
        <v>2009</v>
      </c>
      <c r="B10" s="9">
        <f>VLOOKUP($C10,Quarter_Month!$A$1:$B$13,2)</f>
        <v>1</v>
      </c>
      <c r="C10" s="9">
        <f t="shared" si="2"/>
        <v>1</v>
      </c>
      <c r="D10" s="9">
        <f t="shared" si="3"/>
        <v>9</v>
      </c>
      <c r="E10" s="8" t="str">
        <f t="shared" si="4"/>
        <v>20090109</v>
      </c>
      <c r="F10" s="24">
        <v>39822</v>
      </c>
      <c r="G10" s="25">
        <f t="shared" si="0"/>
        <v>39822</v>
      </c>
    </row>
    <row r="11" spans="1:7" x14ac:dyDescent="0.2">
      <c r="A11" s="9">
        <f t="shared" si="1"/>
        <v>2009</v>
      </c>
      <c r="B11" s="9">
        <f>VLOOKUP($C11,Quarter_Month!$A$1:$B$13,2)</f>
        <v>1</v>
      </c>
      <c r="C11" s="9">
        <f t="shared" si="2"/>
        <v>1</v>
      </c>
      <c r="D11" s="9">
        <f t="shared" si="3"/>
        <v>10</v>
      </c>
      <c r="E11" s="8" t="str">
        <f t="shared" si="4"/>
        <v>20090110</v>
      </c>
      <c r="F11" s="24">
        <v>39823</v>
      </c>
      <c r="G11" s="25">
        <f t="shared" si="0"/>
        <v>39823</v>
      </c>
    </row>
    <row r="12" spans="1:7" x14ac:dyDescent="0.2">
      <c r="A12" s="9">
        <f t="shared" si="1"/>
        <v>2009</v>
      </c>
      <c r="B12" s="9">
        <f>VLOOKUP($C12,Quarter_Month!$A$1:$B$13,2)</f>
        <v>1</v>
      </c>
      <c r="C12" s="9">
        <f t="shared" si="2"/>
        <v>1</v>
      </c>
      <c r="D12" s="9">
        <f t="shared" si="3"/>
        <v>11</v>
      </c>
      <c r="E12" s="8" t="str">
        <f t="shared" si="4"/>
        <v>20090111</v>
      </c>
      <c r="F12" s="24">
        <v>39824</v>
      </c>
      <c r="G12" s="25">
        <f t="shared" si="0"/>
        <v>39824</v>
      </c>
    </row>
    <row r="13" spans="1:7" x14ac:dyDescent="0.2">
      <c r="A13" s="9">
        <f t="shared" si="1"/>
        <v>2009</v>
      </c>
      <c r="B13" s="9">
        <f>VLOOKUP($C13,Quarter_Month!$A$1:$B$13,2)</f>
        <v>1</v>
      </c>
      <c r="C13" s="9">
        <f t="shared" si="2"/>
        <v>1</v>
      </c>
      <c r="D13" s="9">
        <f t="shared" si="3"/>
        <v>12</v>
      </c>
      <c r="E13" s="8" t="str">
        <f t="shared" si="4"/>
        <v>20090112</v>
      </c>
      <c r="F13" s="24">
        <v>39825</v>
      </c>
      <c r="G13" s="25">
        <f t="shared" si="0"/>
        <v>39825</v>
      </c>
    </row>
    <row r="14" spans="1:7" x14ac:dyDescent="0.2">
      <c r="A14" s="9">
        <f t="shared" si="1"/>
        <v>2009</v>
      </c>
      <c r="B14" s="9">
        <f>VLOOKUP($C14,Quarter_Month!$A$1:$B$13,2)</f>
        <v>1</v>
      </c>
      <c r="C14" s="9">
        <f t="shared" si="2"/>
        <v>1</v>
      </c>
      <c r="D14" s="9">
        <f t="shared" si="3"/>
        <v>13</v>
      </c>
      <c r="E14" s="8" t="str">
        <f t="shared" si="4"/>
        <v>20090113</v>
      </c>
      <c r="F14" s="24">
        <v>39826</v>
      </c>
      <c r="G14" s="25">
        <f t="shared" si="0"/>
        <v>39826</v>
      </c>
    </row>
    <row r="15" spans="1:7" x14ac:dyDescent="0.2">
      <c r="A15" s="9">
        <f t="shared" si="1"/>
        <v>2009</v>
      </c>
      <c r="B15" s="9">
        <f>VLOOKUP($C15,Quarter_Month!$A$1:$B$13,2)</f>
        <v>1</v>
      </c>
      <c r="C15" s="9">
        <f t="shared" si="2"/>
        <v>1</v>
      </c>
      <c r="D15" s="9">
        <f t="shared" si="3"/>
        <v>14</v>
      </c>
      <c r="E15" s="8" t="str">
        <f t="shared" si="4"/>
        <v>20090114</v>
      </c>
      <c r="F15" s="24">
        <v>39827</v>
      </c>
      <c r="G15" s="25">
        <f t="shared" si="0"/>
        <v>39827</v>
      </c>
    </row>
    <row r="16" spans="1:7" x14ac:dyDescent="0.2">
      <c r="A16" s="9">
        <f t="shared" si="1"/>
        <v>2009</v>
      </c>
      <c r="B16" s="9">
        <f>VLOOKUP($C16,Quarter_Month!$A$1:$B$13,2)</f>
        <v>1</v>
      </c>
      <c r="C16" s="9">
        <f t="shared" si="2"/>
        <v>1</v>
      </c>
      <c r="D16" s="9">
        <f t="shared" si="3"/>
        <v>15</v>
      </c>
      <c r="E16" s="8" t="str">
        <f t="shared" si="4"/>
        <v>20090115</v>
      </c>
      <c r="F16" s="24">
        <v>39828</v>
      </c>
      <c r="G16" s="25">
        <f t="shared" si="0"/>
        <v>39828</v>
      </c>
    </row>
    <row r="17" spans="1:7" x14ac:dyDescent="0.2">
      <c r="A17" s="9">
        <f t="shared" si="1"/>
        <v>2009</v>
      </c>
      <c r="B17" s="9">
        <f>VLOOKUP($C17,Quarter_Month!$A$1:$B$13,2)</f>
        <v>1</v>
      </c>
      <c r="C17" s="9">
        <f t="shared" si="2"/>
        <v>1</v>
      </c>
      <c r="D17" s="9">
        <f t="shared" si="3"/>
        <v>16</v>
      </c>
      <c r="E17" s="8" t="str">
        <f t="shared" si="4"/>
        <v>20090116</v>
      </c>
      <c r="F17" s="24">
        <v>39829</v>
      </c>
      <c r="G17" s="25">
        <f t="shared" si="0"/>
        <v>39829</v>
      </c>
    </row>
    <row r="18" spans="1:7" x14ac:dyDescent="0.2">
      <c r="A18" s="9">
        <f t="shared" si="1"/>
        <v>2009</v>
      </c>
      <c r="B18" s="9">
        <f>VLOOKUP($C18,Quarter_Month!$A$1:$B$13,2)</f>
        <v>1</v>
      </c>
      <c r="C18" s="9">
        <f t="shared" si="2"/>
        <v>1</v>
      </c>
      <c r="D18" s="9">
        <f t="shared" si="3"/>
        <v>17</v>
      </c>
      <c r="E18" s="8" t="str">
        <f t="shared" si="4"/>
        <v>20090117</v>
      </c>
      <c r="F18" s="24">
        <v>39830</v>
      </c>
      <c r="G18" s="25">
        <f t="shared" si="0"/>
        <v>39830</v>
      </c>
    </row>
    <row r="19" spans="1:7" x14ac:dyDescent="0.2">
      <c r="A19" s="9">
        <f t="shared" si="1"/>
        <v>2009</v>
      </c>
      <c r="B19" s="9">
        <f>VLOOKUP($C19,Quarter_Month!$A$1:$B$13,2)</f>
        <v>1</v>
      </c>
      <c r="C19" s="9">
        <f t="shared" si="2"/>
        <v>1</v>
      </c>
      <c r="D19" s="9">
        <f t="shared" si="3"/>
        <v>18</v>
      </c>
      <c r="E19" s="8" t="str">
        <f t="shared" si="4"/>
        <v>20090118</v>
      </c>
      <c r="F19" s="24">
        <v>39831</v>
      </c>
      <c r="G19" s="25">
        <f t="shared" si="0"/>
        <v>39831</v>
      </c>
    </row>
    <row r="20" spans="1:7" x14ac:dyDescent="0.2">
      <c r="A20" s="9">
        <f t="shared" si="1"/>
        <v>2009</v>
      </c>
      <c r="B20" s="9">
        <f>VLOOKUP($C20,Quarter_Month!$A$1:$B$13,2)</f>
        <v>1</v>
      </c>
      <c r="C20" s="9">
        <f t="shared" si="2"/>
        <v>1</v>
      </c>
      <c r="D20" s="9">
        <f t="shared" si="3"/>
        <v>19</v>
      </c>
      <c r="E20" s="8" t="str">
        <f t="shared" si="4"/>
        <v>20090119</v>
      </c>
      <c r="F20" s="24">
        <v>39832</v>
      </c>
      <c r="G20" s="25">
        <f t="shared" si="0"/>
        <v>39832</v>
      </c>
    </row>
    <row r="21" spans="1:7" x14ac:dyDescent="0.2">
      <c r="A21" s="9">
        <f t="shared" si="1"/>
        <v>2009</v>
      </c>
      <c r="B21" s="9">
        <f>VLOOKUP($C21,Quarter_Month!$A$1:$B$13,2)</f>
        <v>1</v>
      </c>
      <c r="C21" s="9">
        <f t="shared" si="2"/>
        <v>1</v>
      </c>
      <c r="D21" s="9">
        <f t="shared" si="3"/>
        <v>20</v>
      </c>
      <c r="E21" s="8" t="str">
        <f t="shared" si="4"/>
        <v>20090120</v>
      </c>
      <c r="F21" s="24">
        <v>39833</v>
      </c>
      <c r="G21" s="25">
        <f t="shared" si="0"/>
        <v>39833</v>
      </c>
    </row>
    <row r="22" spans="1:7" x14ac:dyDescent="0.2">
      <c r="A22" s="9">
        <f t="shared" si="1"/>
        <v>2009</v>
      </c>
      <c r="B22" s="9">
        <f>VLOOKUP($C22,Quarter_Month!$A$1:$B$13,2)</f>
        <v>1</v>
      </c>
      <c r="C22" s="9">
        <f t="shared" si="2"/>
        <v>1</v>
      </c>
      <c r="D22" s="9">
        <f t="shared" si="3"/>
        <v>21</v>
      </c>
      <c r="E22" s="8" t="str">
        <f t="shared" si="4"/>
        <v>20090121</v>
      </c>
      <c r="F22" s="24">
        <v>39834</v>
      </c>
      <c r="G22" s="25">
        <f t="shared" si="0"/>
        <v>39834</v>
      </c>
    </row>
    <row r="23" spans="1:7" x14ac:dyDescent="0.2">
      <c r="A23" s="9">
        <f t="shared" si="1"/>
        <v>2009</v>
      </c>
      <c r="B23" s="9">
        <f>VLOOKUP($C23,Quarter_Month!$A$1:$B$13,2)</f>
        <v>1</v>
      </c>
      <c r="C23" s="9">
        <f t="shared" si="2"/>
        <v>1</v>
      </c>
      <c r="D23" s="9">
        <f t="shared" si="3"/>
        <v>22</v>
      </c>
      <c r="E23" s="8" t="str">
        <f t="shared" si="4"/>
        <v>20090122</v>
      </c>
      <c r="F23" s="24">
        <v>39835</v>
      </c>
      <c r="G23" s="25">
        <f t="shared" si="0"/>
        <v>39835</v>
      </c>
    </row>
    <row r="24" spans="1:7" x14ac:dyDescent="0.2">
      <c r="A24" s="9">
        <f t="shared" si="1"/>
        <v>2009</v>
      </c>
      <c r="B24" s="9">
        <f>VLOOKUP($C24,Quarter_Month!$A$1:$B$13,2)</f>
        <v>1</v>
      </c>
      <c r="C24" s="9">
        <f t="shared" si="2"/>
        <v>1</v>
      </c>
      <c r="D24" s="9">
        <f t="shared" si="3"/>
        <v>23</v>
      </c>
      <c r="E24" s="8" t="str">
        <f t="shared" si="4"/>
        <v>20090123</v>
      </c>
      <c r="F24" s="24">
        <v>39836</v>
      </c>
      <c r="G24" s="25">
        <f t="shared" si="0"/>
        <v>39836</v>
      </c>
    </row>
    <row r="25" spans="1:7" x14ac:dyDescent="0.2">
      <c r="A25" s="9">
        <f t="shared" si="1"/>
        <v>2009</v>
      </c>
      <c r="B25" s="9">
        <f>VLOOKUP($C25,Quarter_Month!$A$1:$B$13,2)</f>
        <v>1</v>
      </c>
      <c r="C25" s="9">
        <f t="shared" si="2"/>
        <v>1</v>
      </c>
      <c r="D25" s="9">
        <f t="shared" si="3"/>
        <v>24</v>
      </c>
      <c r="E25" s="8" t="str">
        <f t="shared" si="4"/>
        <v>20090124</v>
      </c>
      <c r="F25" s="24">
        <v>39837</v>
      </c>
      <c r="G25" s="25">
        <f t="shared" si="0"/>
        <v>39837</v>
      </c>
    </row>
    <row r="26" spans="1:7" x14ac:dyDescent="0.2">
      <c r="A26" s="9">
        <f t="shared" si="1"/>
        <v>2009</v>
      </c>
      <c r="B26" s="9">
        <f>VLOOKUP($C26,Quarter_Month!$A$1:$B$13,2)</f>
        <v>1</v>
      </c>
      <c r="C26" s="9">
        <f t="shared" si="2"/>
        <v>1</v>
      </c>
      <c r="D26" s="9">
        <f t="shared" si="3"/>
        <v>25</v>
      </c>
      <c r="E26" s="8" t="str">
        <f t="shared" si="4"/>
        <v>20090125</v>
      </c>
      <c r="F26" s="24">
        <v>39838</v>
      </c>
      <c r="G26" s="25">
        <f t="shared" si="0"/>
        <v>39838</v>
      </c>
    </row>
    <row r="27" spans="1:7" x14ac:dyDescent="0.2">
      <c r="A27" s="9">
        <f t="shared" si="1"/>
        <v>2009</v>
      </c>
      <c r="B27" s="9">
        <f>VLOOKUP($C27,Quarter_Month!$A$1:$B$13,2)</f>
        <v>1</v>
      </c>
      <c r="C27" s="9">
        <f t="shared" si="2"/>
        <v>1</v>
      </c>
      <c r="D27" s="9">
        <f t="shared" si="3"/>
        <v>26</v>
      </c>
      <c r="E27" s="8" t="str">
        <f t="shared" si="4"/>
        <v>20090126</v>
      </c>
      <c r="F27" s="24">
        <v>39839</v>
      </c>
      <c r="G27" s="25">
        <f t="shared" si="0"/>
        <v>39839</v>
      </c>
    </row>
    <row r="28" spans="1:7" x14ac:dyDescent="0.2">
      <c r="A28" s="9">
        <f t="shared" si="1"/>
        <v>2009</v>
      </c>
      <c r="B28" s="9">
        <f>VLOOKUP($C28,Quarter_Month!$A$1:$B$13,2)</f>
        <v>1</v>
      </c>
      <c r="C28" s="9">
        <f t="shared" si="2"/>
        <v>1</v>
      </c>
      <c r="D28" s="9">
        <f t="shared" si="3"/>
        <v>27</v>
      </c>
      <c r="E28" s="8" t="str">
        <f t="shared" si="4"/>
        <v>20090127</v>
      </c>
      <c r="F28" s="24">
        <v>39840</v>
      </c>
      <c r="G28" s="25">
        <f t="shared" si="0"/>
        <v>39840</v>
      </c>
    </row>
    <row r="29" spans="1:7" x14ac:dyDescent="0.2">
      <c r="A29" s="9">
        <f t="shared" si="1"/>
        <v>2009</v>
      </c>
      <c r="B29" s="9">
        <f>VLOOKUP($C29,Quarter_Month!$A$1:$B$13,2)</f>
        <v>1</v>
      </c>
      <c r="C29" s="9">
        <f t="shared" si="2"/>
        <v>1</v>
      </c>
      <c r="D29" s="9">
        <f t="shared" si="3"/>
        <v>28</v>
      </c>
      <c r="E29" s="8" t="str">
        <f t="shared" si="4"/>
        <v>20090128</v>
      </c>
      <c r="F29" s="24">
        <v>39841</v>
      </c>
      <c r="G29" s="25">
        <f t="shared" si="0"/>
        <v>39841</v>
      </c>
    </row>
    <row r="30" spans="1:7" x14ac:dyDescent="0.2">
      <c r="A30" s="9">
        <f t="shared" si="1"/>
        <v>2009</v>
      </c>
      <c r="B30" s="9">
        <f>VLOOKUP($C30,Quarter_Month!$A$1:$B$13,2)</f>
        <v>1</v>
      </c>
      <c r="C30" s="9">
        <f t="shared" si="2"/>
        <v>1</v>
      </c>
      <c r="D30" s="9">
        <f t="shared" si="3"/>
        <v>29</v>
      </c>
      <c r="E30" s="8" t="str">
        <f t="shared" si="4"/>
        <v>20090129</v>
      </c>
      <c r="F30" s="24">
        <v>39842</v>
      </c>
      <c r="G30" s="25">
        <f t="shared" si="0"/>
        <v>39842</v>
      </c>
    </row>
    <row r="31" spans="1:7" x14ac:dyDescent="0.2">
      <c r="A31" s="9">
        <f t="shared" si="1"/>
        <v>2009</v>
      </c>
      <c r="B31" s="9">
        <f>VLOOKUP($C31,Quarter_Month!$A$1:$B$13,2)</f>
        <v>1</v>
      </c>
      <c r="C31" s="9">
        <f t="shared" si="2"/>
        <v>1</v>
      </c>
      <c r="D31" s="9">
        <f t="shared" si="3"/>
        <v>30</v>
      </c>
      <c r="E31" s="8" t="str">
        <f t="shared" si="4"/>
        <v>20090130</v>
      </c>
      <c r="F31" s="24">
        <v>39843</v>
      </c>
      <c r="G31" s="25">
        <f t="shared" si="0"/>
        <v>39843</v>
      </c>
    </row>
    <row r="32" spans="1:7" x14ac:dyDescent="0.2">
      <c r="A32" s="9">
        <f t="shared" si="1"/>
        <v>2009</v>
      </c>
      <c r="B32" s="9">
        <f>VLOOKUP($C32,Quarter_Month!$A$1:$B$13,2)</f>
        <v>1</v>
      </c>
      <c r="C32" s="9">
        <f t="shared" si="2"/>
        <v>1</v>
      </c>
      <c r="D32" s="9">
        <f t="shared" si="3"/>
        <v>31</v>
      </c>
      <c r="E32" s="8" t="str">
        <f t="shared" si="4"/>
        <v>20090131</v>
      </c>
      <c r="F32" s="24">
        <v>39844</v>
      </c>
      <c r="G32" s="25">
        <f t="shared" si="0"/>
        <v>39844</v>
      </c>
    </row>
    <row r="33" spans="1:7" x14ac:dyDescent="0.2">
      <c r="A33" s="9">
        <f t="shared" si="1"/>
        <v>2009</v>
      </c>
      <c r="B33" s="9">
        <f>VLOOKUP($C33,Quarter_Month!$A$1:$B$13,2)</f>
        <v>1</v>
      </c>
      <c r="C33" s="9">
        <f t="shared" si="2"/>
        <v>2</v>
      </c>
      <c r="D33" s="9">
        <f t="shared" si="3"/>
        <v>1</v>
      </c>
      <c r="E33" s="8" t="str">
        <f t="shared" si="4"/>
        <v>20090201</v>
      </c>
      <c r="F33" s="24">
        <v>39845</v>
      </c>
      <c r="G33" s="25">
        <f t="shared" si="0"/>
        <v>39845</v>
      </c>
    </row>
    <row r="34" spans="1:7" x14ac:dyDescent="0.2">
      <c r="A34" s="9">
        <f t="shared" si="1"/>
        <v>2009</v>
      </c>
      <c r="B34" s="9">
        <f>VLOOKUP($C34,Quarter_Month!$A$1:$B$13,2)</f>
        <v>1</v>
      </c>
      <c r="C34" s="9">
        <f t="shared" si="2"/>
        <v>2</v>
      </c>
      <c r="D34" s="9">
        <f t="shared" si="3"/>
        <v>2</v>
      </c>
      <c r="E34" s="8" t="str">
        <f t="shared" si="4"/>
        <v>20090202</v>
      </c>
      <c r="F34" s="24">
        <v>39846</v>
      </c>
      <c r="G34" s="25">
        <f t="shared" si="0"/>
        <v>39846</v>
      </c>
    </row>
    <row r="35" spans="1:7" x14ac:dyDescent="0.2">
      <c r="A35" s="9">
        <f t="shared" si="1"/>
        <v>2009</v>
      </c>
      <c r="B35" s="9">
        <f>VLOOKUP($C35,Quarter_Month!$A$1:$B$13,2)</f>
        <v>1</v>
      </c>
      <c r="C35" s="9">
        <f t="shared" si="2"/>
        <v>2</v>
      </c>
      <c r="D35" s="9">
        <f t="shared" si="3"/>
        <v>3</v>
      </c>
      <c r="E35" s="8" t="str">
        <f t="shared" si="4"/>
        <v>20090203</v>
      </c>
      <c r="F35" s="24">
        <v>39847</v>
      </c>
      <c r="G35" s="25">
        <f t="shared" si="0"/>
        <v>39847</v>
      </c>
    </row>
    <row r="36" spans="1:7" x14ac:dyDescent="0.2">
      <c r="A36" s="9">
        <f t="shared" si="1"/>
        <v>2009</v>
      </c>
      <c r="B36" s="9">
        <f>VLOOKUP($C36,Quarter_Month!$A$1:$B$13,2)</f>
        <v>1</v>
      </c>
      <c r="C36" s="9">
        <f t="shared" si="2"/>
        <v>2</v>
      </c>
      <c r="D36" s="9">
        <f t="shared" si="3"/>
        <v>4</v>
      </c>
      <c r="E36" s="8" t="str">
        <f t="shared" si="4"/>
        <v>20090204</v>
      </c>
      <c r="F36" s="24">
        <v>39848</v>
      </c>
      <c r="G36" s="25">
        <f t="shared" si="0"/>
        <v>39848</v>
      </c>
    </row>
    <row r="37" spans="1:7" x14ac:dyDescent="0.2">
      <c r="A37" s="9">
        <f t="shared" si="1"/>
        <v>2009</v>
      </c>
      <c r="B37" s="9">
        <f>VLOOKUP($C37,Quarter_Month!$A$1:$B$13,2)</f>
        <v>1</v>
      </c>
      <c r="C37" s="9">
        <f t="shared" si="2"/>
        <v>2</v>
      </c>
      <c r="D37" s="9">
        <f t="shared" si="3"/>
        <v>5</v>
      </c>
      <c r="E37" s="8" t="str">
        <f t="shared" si="4"/>
        <v>20090205</v>
      </c>
      <c r="F37" s="24">
        <v>39849</v>
      </c>
      <c r="G37" s="25">
        <f t="shared" si="0"/>
        <v>39849</v>
      </c>
    </row>
    <row r="38" spans="1:7" x14ac:dyDescent="0.2">
      <c r="A38" s="9">
        <f t="shared" si="1"/>
        <v>2009</v>
      </c>
      <c r="B38" s="9">
        <f>VLOOKUP($C38,Quarter_Month!$A$1:$B$13,2)</f>
        <v>1</v>
      </c>
      <c r="C38" s="9">
        <f t="shared" si="2"/>
        <v>2</v>
      </c>
      <c r="D38" s="9">
        <f t="shared" si="3"/>
        <v>6</v>
      </c>
      <c r="E38" s="8" t="str">
        <f t="shared" si="4"/>
        <v>20090206</v>
      </c>
      <c r="F38" s="24">
        <v>39850</v>
      </c>
      <c r="G38" s="25">
        <f t="shared" si="0"/>
        <v>39850</v>
      </c>
    </row>
    <row r="39" spans="1:7" x14ac:dyDescent="0.2">
      <c r="A39" s="9">
        <f t="shared" si="1"/>
        <v>2009</v>
      </c>
      <c r="B39" s="9">
        <f>VLOOKUP($C39,Quarter_Month!$A$1:$B$13,2)</f>
        <v>1</v>
      </c>
      <c r="C39" s="9">
        <f t="shared" si="2"/>
        <v>2</v>
      </c>
      <c r="D39" s="9">
        <f t="shared" si="3"/>
        <v>7</v>
      </c>
      <c r="E39" s="8" t="str">
        <f t="shared" si="4"/>
        <v>20090207</v>
      </c>
      <c r="F39" s="24">
        <v>39851</v>
      </c>
      <c r="G39" s="25">
        <f t="shared" si="0"/>
        <v>39851</v>
      </c>
    </row>
    <row r="40" spans="1:7" x14ac:dyDescent="0.2">
      <c r="A40" s="9">
        <f t="shared" si="1"/>
        <v>2009</v>
      </c>
      <c r="B40" s="9">
        <f>VLOOKUP($C40,Quarter_Month!$A$1:$B$13,2)</f>
        <v>1</v>
      </c>
      <c r="C40" s="9">
        <f t="shared" si="2"/>
        <v>2</v>
      </c>
      <c r="D40" s="9">
        <f t="shared" si="3"/>
        <v>8</v>
      </c>
      <c r="E40" s="8" t="str">
        <f t="shared" si="4"/>
        <v>20090208</v>
      </c>
      <c r="F40" s="24">
        <v>39852</v>
      </c>
      <c r="G40" s="25">
        <f t="shared" si="0"/>
        <v>39852</v>
      </c>
    </row>
    <row r="41" spans="1:7" x14ac:dyDescent="0.2">
      <c r="A41" s="9">
        <f t="shared" si="1"/>
        <v>2009</v>
      </c>
      <c r="B41" s="9">
        <f>VLOOKUP($C41,Quarter_Month!$A$1:$B$13,2)</f>
        <v>1</v>
      </c>
      <c r="C41" s="9">
        <f t="shared" si="2"/>
        <v>2</v>
      </c>
      <c r="D41" s="9">
        <f t="shared" si="3"/>
        <v>9</v>
      </c>
      <c r="E41" s="8" t="str">
        <f t="shared" si="4"/>
        <v>20090209</v>
      </c>
      <c r="F41" s="24">
        <v>39853</v>
      </c>
      <c r="G41" s="25">
        <f t="shared" si="0"/>
        <v>39853</v>
      </c>
    </row>
    <row r="42" spans="1:7" x14ac:dyDescent="0.2">
      <c r="A42" s="9">
        <f t="shared" si="1"/>
        <v>2009</v>
      </c>
      <c r="B42" s="9">
        <f>VLOOKUP($C42,Quarter_Month!$A$1:$B$13,2)</f>
        <v>1</v>
      </c>
      <c r="C42" s="9">
        <f t="shared" si="2"/>
        <v>2</v>
      </c>
      <c r="D42" s="9">
        <f t="shared" si="3"/>
        <v>10</v>
      </c>
      <c r="E42" s="8" t="str">
        <f t="shared" si="4"/>
        <v>20090210</v>
      </c>
      <c r="F42" s="24">
        <v>39854</v>
      </c>
      <c r="G42" s="25">
        <f t="shared" si="0"/>
        <v>39854</v>
      </c>
    </row>
    <row r="43" spans="1:7" x14ac:dyDescent="0.2">
      <c r="A43" s="9">
        <f t="shared" si="1"/>
        <v>2009</v>
      </c>
      <c r="B43" s="9">
        <f>VLOOKUP($C43,Quarter_Month!$A$1:$B$13,2)</f>
        <v>1</v>
      </c>
      <c r="C43" s="9">
        <f t="shared" si="2"/>
        <v>2</v>
      </c>
      <c r="D43" s="9">
        <f t="shared" si="3"/>
        <v>11</v>
      </c>
      <c r="E43" s="8" t="str">
        <f t="shared" si="4"/>
        <v>20090211</v>
      </c>
      <c r="F43" s="24">
        <v>39855</v>
      </c>
      <c r="G43" s="25">
        <f t="shared" si="0"/>
        <v>39855</v>
      </c>
    </row>
    <row r="44" spans="1:7" x14ac:dyDescent="0.2">
      <c r="A44" s="9">
        <f t="shared" si="1"/>
        <v>2009</v>
      </c>
      <c r="B44" s="9">
        <f>VLOOKUP($C44,Quarter_Month!$A$1:$B$13,2)</f>
        <v>1</v>
      </c>
      <c r="C44" s="9">
        <f t="shared" si="2"/>
        <v>2</v>
      </c>
      <c r="D44" s="9">
        <f t="shared" si="3"/>
        <v>12</v>
      </c>
      <c r="E44" s="8" t="str">
        <f t="shared" si="4"/>
        <v>20090212</v>
      </c>
      <c r="F44" s="24">
        <v>39856</v>
      </c>
      <c r="G44" s="25">
        <f t="shared" si="0"/>
        <v>39856</v>
      </c>
    </row>
    <row r="45" spans="1:7" x14ac:dyDescent="0.2">
      <c r="A45" s="9">
        <f t="shared" si="1"/>
        <v>2009</v>
      </c>
      <c r="B45" s="9">
        <f>VLOOKUP($C45,Quarter_Month!$A$1:$B$13,2)</f>
        <v>1</v>
      </c>
      <c r="C45" s="9">
        <f t="shared" si="2"/>
        <v>2</v>
      </c>
      <c r="D45" s="9">
        <f t="shared" si="3"/>
        <v>13</v>
      </c>
      <c r="E45" s="8" t="str">
        <f t="shared" si="4"/>
        <v>20090213</v>
      </c>
      <c r="F45" s="24">
        <v>39857</v>
      </c>
      <c r="G45" s="25">
        <f t="shared" si="0"/>
        <v>39857</v>
      </c>
    </row>
    <row r="46" spans="1:7" x14ac:dyDescent="0.2">
      <c r="A46" s="9">
        <f t="shared" si="1"/>
        <v>2009</v>
      </c>
      <c r="B46" s="9">
        <f>VLOOKUP($C46,Quarter_Month!$A$1:$B$13,2)</f>
        <v>1</v>
      </c>
      <c r="C46" s="9">
        <f t="shared" si="2"/>
        <v>2</v>
      </c>
      <c r="D46" s="9">
        <f t="shared" si="3"/>
        <v>14</v>
      </c>
      <c r="E46" s="8" t="str">
        <f t="shared" si="4"/>
        <v>20090214</v>
      </c>
      <c r="F46" s="24">
        <v>39858</v>
      </c>
      <c r="G46" s="25">
        <f t="shared" si="0"/>
        <v>39858</v>
      </c>
    </row>
    <row r="47" spans="1:7" x14ac:dyDescent="0.2">
      <c r="A47" s="9">
        <f t="shared" si="1"/>
        <v>2009</v>
      </c>
      <c r="B47" s="9">
        <f>VLOOKUP($C47,Quarter_Month!$A$1:$B$13,2)</f>
        <v>1</v>
      </c>
      <c r="C47" s="9">
        <f t="shared" si="2"/>
        <v>2</v>
      </c>
      <c r="D47" s="9">
        <f t="shared" si="3"/>
        <v>15</v>
      </c>
      <c r="E47" s="8" t="str">
        <f t="shared" si="4"/>
        <v>20090215</v>
      </c>
      <c r="F47" s="24">
        <v>39859</v>
      </c>
      <c r="G47" s="25">
        <f t="shared" si="0"/>
        <v>39859</v>
      </c>
    </row>
    <row r="48" spans="1:7" x14ac:dyDescent="0.2">
      <c r="A48" s="9">
        <f t="shared" si="1"/>
        <v>2009</v>
      </c>
      <c r="B48" s="9">
        <f>VLOOKUP($C48,Quarter_Month!$A$1:$B$13,2)</f>
        <v>1</v>
      </c>
      <c r="C48" s="9">
        <f t="shared" si="2"/>
        <v>2</v>
      </c>
      <c r="D48" s="9">
        <f t="shared" si="3"/>
        <v>16</v>
      </c>
      <c r="E48" s="8" t="str">
        <f t="shared" si="4"/>
        <v>20090216</v>
      </c>
      <c r="F48" s="24">
        <v>39860</v>
      </c>
      <c r="G48" s="25">
        <f t="shared" si="0"/>
        <v>39860</v>
      </c>
    </row>
    <row r="49" spans="1:7" x14ac:dyDescent="0.2">
      <c r="A49" s="9">
        <f t="shared" ref="A49:A112" si="5">YEAR(F49)</f>
        <v>2009</v>
      </c>
      <c r="B49" s="9">
        <f>VLOOKUP($C49,Quarter_Month!$A$1:$B$13,2)</f>
        <v>1</v>
      </c>
      <c r="C49" s="9">
        <f t="shared" ref="C49:C112" si="6">MONTH(F49)</f>
        <v>2</v>
      </c>
      <c r="D49" s="9">
        <f t="shared" ref="D49:D112" si="7">DAY(F49)</f>
        <v>17</v>
      </c>
      <c r="E49" s="8" t="str">
        <f t="shared" ref="E49:E112" si="8">CONCATENATE(A49,IF(LEN(C49)=1,"0"&amp;C49,C49),IF(LEN(D49)=1,"0"&amp;D49,D49))</f>
        <v>20090217</v>
      </c>
      <c r="F49" s="24">
        <v>39861</v>
      </c>
      <c r="G49" s="25">
        <f t="shared" si="0"/>
        <v>39861</v>
      </c>
    </row>
    <row r="50" spans="1:7" x14ac:dyDescent="0.2">
      <c r="A50" s="9">
        <f t="shared" si="5"/>
        <v>2009</v>
      </c>
      <c r="B50" s="9">
        <f>VLOOKUP($C50,Quarter_Month!$A$1:$B$13,2)</f>
        <v>1</v>
      </c>
      <c r="C50" s="9">
        <f t="shared" si="6"/>
        <v>2</v>
      </c>
      <c r="D50" s="9">
        <f t="shared" si="7"/>
        <v>18</v>
      </c>
      <c r="E50" s="8" t="str">
        <f t="shared" si="8"/>
        <v>20090218</v>
      </c>
      <c r="F50" s="24">
        <v>39862</v>
      </c>
      <c r="G50" s="25">
        <f t="shared" si="0"/>
        <v>39862</v>
      </c>
    </row>
    <row r="51" spans="1:7" x14ac:dyDescent="0.2">
      <c r="A51" s="9">
        <f t="shared" si="5"/>
        <v>2009</v>
      </c>
      <c r="B51" s="9">
        <f>VLOOKUP($C51,Quarter_Month!$A$1:$B$13,2)</f>
        <v>1</v>
      </c>
      <c r="C51" s="9">
        <f t="shared" si="6"/>
        <v>2</v>
      </c>
      <c r="D51" s="9">
        <f t="shared" si="7"/>
        <v>19</v>
      </c>
      <c r="E51" s="8" t="str">
        <f t="shared" si="8"/>
        <v>20090219</v>
      </c>
      <c r="F51" s="24">
        <v>39863</v>
      </c>
      <c r="G51" s="25">
        <f t="shared" si="0"/>
        <v>39863</v>
      </c>
    </row>
    <row r="52" spans="1:7" x14ac:dyDescent="0.2">
      <c r="A52" s="9">
        <f t="shared" si="5"/>
        <v>2009</v>
      </c>
      <c r="B52" s="9">
        <f>VLOOKUP($C52,Quarter_Month!$A$1:$B$13,2)</f>
        <v>1</v>
      </c>
      <c r="C52" s="9">
        <f t="shared" si="6"/>
        <v>2</v>
      </c>
      <c r="D52" s="9">
        <f t="shared" si="7"/>
        <v>20</v>
      </c>
      <c r="E52" s="8" t="str">
        <f t="shared" si="8"/>
        <v>20090220</v>
      </c>
      <c r="F52" s="24">
        <v>39864</v>
      </c>
      <c r="G52" s="25">
        <f t="shared" si="0"/>
        <v>39864</v>
      </c>
    </row>
    <row r="53" spans="1:7" x14ac:dyDescent="0.2">
      <c r="A53" s="9">
        <f t="shared" si="5"/>
        <v>2009</v>
      </c>
      <c r="B53" s="9">
        <f>VLOOKUP($C53,Quarter_Month!$A$1:$B$13,2)</f>
        <v>1</v>
      </c>
      <c r="C53" s="9">
        <f t="shared" si="6"/>
        <v>2</v>
      </c>
      <c r="D53" s="9">
        <f t="shared" si="7"/>
        <v>21</v>
      </c>
      <c r="E53" s="8" t="str">
        <f t="shared" si="8"/>
        <v>20090221</v>
      </c>
      <c r="F53" s="24">
        <v>39865</v>
      </c>
      <c r="G53" s="25">
        <f t="shared" si="0"/>
        <v>39865</v>
      </c>
    </row>
    <row r="54" spans="1:7" x14ac:dyDescent="0.2">
      <c r="A54" s="9">
        <f t="shared" si="5"/>
        <v>2009</v>
      </c>
      <c r="B54" s="9">
        <f>VLOOKUP($C54,Quarter_Month!$A$1:$B$13,2)</f>
        <v>1</v>
      </c>
      <c r="C54" s="9">
        <f t="shared" si="6"/>
        <v>2</v>
      </c>
      <c r="D54" s="9">
        <f t="shared" si="7"/>
        <v>22</v>
      </c>
      <c r="E54" s="8" t="str">
        <f t="shared" si="8"/>
        <v>20090222</v>
      </c>
      <c r="F54" s="24">
        <v>39866</v>
      </c>
      <c r="G54" s="25">
        <f t="shared" si="0"/>
        <v>39866</v>
      </c>
    </row>
    <row r="55" spans="1:7" x14ac:dyDescent="0.2">
      <c r="A55" s="9">
        <f t="shared" si="5"/>
        <v>2009</v>
      </c>
      <c r="B55" s="9">
        <f>VLOOKUP($C55,Quarter_Month!$A$1:$B$13,2)</f>
        <v>1</v>
      </c>
      <c r="C55" s="9">
        <f t="shared" si="6"/>
        <v>2</v>
      </c>
      <c r="D55" s="9">
        <f t="shared" si="7"/>
        <v>23</v>
      </c>
      <c r="E55" s="8" t="str">
        <f t="shared" si="8"/>
        <v>20090223</v>
      </c>
      <c r="F55" s="24">
        <v>39867</v>
      </c>
      <c r="G55" s="25">
        <f t="shared" si="0"/>
        <v>39867</v>
      </c>
    </row>
    <row r="56" spans="1:7" x14ac:dyDescent="0.2">
      <c r="A56" s="9">
        <f t="shared" si="5"/>
        <v>2009</v>
      </c>
      <c r="B56" s="9">
        <f>VLOOKUP($C56,Quarter_Month!$A$1:$B$13,2)</f>
        <v>1</v>
      </c>
      <c r="C56" s="9">
        <f t="shared" si="6"/>
        <v>2</v>
      </c>
      <c r="D56" s="9">
        <f t="shared" si="7"/>
        <v>24</v>
      </c>
      <c r="E56" s="8" t="str">
        <f t="shared" si="8"/>
        <v>20090224</v>
      </c>
      <c r="F56" s="24">
        <v>39868</v>
      </c>
      <c r="G56" s="25">
        <f t="shared" si="0"/>
        <v>39868</v>
      </c>
    </row>
    <row r="57" spans="1:7" x14ac:dyDescent="0.2">
      <c r="A57" s="9">
        <f t="shared" si="5"/>
        <v>2009</v>
      </c>
      <c r="B57" s="9">
        <f>VLOOKUP($C57,Quarter_Month!$A$1:$B$13,2)</f>
        <v>1</v>
      </c>
      <c r="C57" s="9">
        <f t="shared" si="6"/>
        <v>2</v>
      </c>
      <c r="D57" s="9">
        <f t="shared" si="7"/>
        <v>25</v>
      </c>
      <c r="E57" s="8" t="str">
        <f t="shared" si="8"/>
        <v>20090225</v>
      </c>
      <c r="F57" s="24">
        <v>39869</v>
      </c>
      <c r="G57" s="25">
        <f t="shared" si="0"/>
        <v>39869</v>
      </c>
    </row>
    <row r="58" spans="1:7" x14ac:dyDescent="0.2">
      <c r="A58" s="9">
        <f t="shared" si="5"/>
        <v>2009</v>
      </c>
      <c r="B58" s="9">
        <f>VLOOKUP($C58,Quarter_Month!$A$1:$B$13,2)</f>
        <v>1</v>
      </c>
      <c r="C58" s="9">
        <f t="shared" si="6"/>
        <v>2</v>
      </c>
      <c r="D58" s="9">
        <f t="shared" si="7"/>
        <v>26</v>
      </c>
      <c r="E58" s="8" t="str">
        <f t="shared" si="8"/>
        <v>20090226</v>
      </c>
      <c r="F58" s="24">
        <v>39870</v>
      </c>
      <c r="G58" s="25">
        <f t="shared" si="0"/>
        <v>39870</v>
      </c>
    </row>
    <row r="59" spans="1:7" x14ac:dyDescent="0.2">
      <c r="A59" s="9">
        <f t="shared" si="5"/>
        <v>2009</v>
      </c>
      <c r="B59" s="9">
        <f>VLOOKUP($C59,Quarter_Month!$A$1:$B$13,2)</f>
        <v>1</v>
      </c>
      <c r="C59" s="9">
        <f t="shared" si="6"/>
        <v>2</v>
      </c>
      <c r="D59" s="9">
        <f t="shared" si="7"/>
        <v>27</v>
      </c>
      <c r="E59" s="8" t="str">
        <f t="shared" si="8"/>
        <v>20090227</v>
      </c>
      <c r="F59" s="24">
        <v>39871</v>
      </c>
      <c r="G59" s="25">
        <f t="shared" si="0"/>
        <v>39871</v>
      </c>
    </row>
    <row r="60" spans="1:7" x14ac:dyDescent="0.2">
      <c r="A60" s="9">
        <f t="shared" si="5"/>
        <v>2009</v>
      </c>
      <c r="B60" s="9">
        <f>VLOOKUP($C60,Quarter_Month!$A$1:$B$13,2)</f>
        <v>1</v>
      </c>
      <c r="C60" s="9">
        <f t="shared" si="6"/>
        <v>2</v>
      </c>
      <c r="D60" s="9">
        <f t="shared" si="7"/>
        <v>28</v>
      </c>
      <c r="E60" s="8" t="str">
        <f t="shared" si="8"/>
        <v>20090228</v>
      </c>
      <c r="F60" s="24">
        <v>39872</v>
      </c>
      <c r="G60" s="25">
        <f t="shared" si="0"/>
        <v>39872</v>
      </c>
    </row>
    <row r="61" spans="1:7" x14ac:dyDescent="0.2">
      <c r="A61" s="9">
        <f t="shared" si="5"/>
        <v>2009</v>
      </c>
      <c r="B61" s="9">
        <f>VLOOKUP($C61,Quarter_Month!$A$1:$B$13,2)</f>
        <v>1</v>
      </c>
      <c r="C61" s="9">
        <f t="shared" si="6"/>
        <v>3</v>
      </c>
      <c r="D61" s="9">
        <f t="shared" si="7"/>
        <v>1</v>
      </c>
      <c r="E61" s="8" t="str">
        <f t="shared" si="8"/>
        <v>20090301</v>
      </c>
      <c r="F61" s="24">
        <v>39873</v>
      </c>
      <c r="G61" s="25">
        <f t="shared" si="0"/>
        <v>39873</v>
      </c>
    </row>
    <row r="62" spans="1:7" x14ac:dyDescent="0.2">
      <c r="A62" s="9">
        <f t="shared" si="5"/>
        <v>2009</v>
      </c>
      <c r="B62" s="9">
        <f>VLOOKUP($C62,Quarter_Month!$A$1:$B$13,2)</f>
        <v>1</v>
      </c>
      <c r="C62" s="9">
        <f t="shared" si="6"/>
        <v>3</v>
      </c>
      <c r="D62" s="9">
        <f t="shared" si="7"/>
        <v>2</v>
      </c>
      <c r="E62" s="8" t="str">
        <f t="shared" si="8"/>
        <v>20090302</v>
      </c>
      <c r="F62" s="24">
        <v>39874</v>
      </c>
      <c r="G62" s="25">
        <f t="shared" si="0"/>
        <v>39874</v>
      </c>
    </row>
    <row r="63" spans="1:7" x14ac:dyDescent="0.2">
      <c r="A63" s="9">
        <f t="shared" si="5"/>
        <v>2009</v>
      </c>
      <c r="B63" s="9">
        <f>VLOOKUP($C63,Quarter_Month!$A$1:$B$13,2)</f>
        <v>1</v>
      </c>
      <c r="C63" s="9">
        <f t="shared" si="6"/>
        <v>3</v>
      </c>
      <c r="D63" s="9">
        <f t="shared" si="7"/>
        <v>3</v>
      </c>
      <c r="E63" s="8" t="str">
        <f t="shared" si="8"/>
        <v>20090303</v>
      </c>
      <c r="F63" s="24">
        <v>39875</v>
      </c>
      <c r="G63" s="25">
        <f t="shared" si="0"/>
        <v>39875</v>
      </c>
    </row>
    <row r="64" spans="1:7" x14ac:dyDescent="0.2">
      <c r="A64" s="9">
        <f t="shared" si="5"/>
        <v>2009</v>
      </c>
      <c r="B64" s="9">
        <f>VLOOKUP($C64,Quarter_Month!$A$1:$B$13,2)</f>
        <v>1</v>
      </c>
      <c r="C64" s="9">
        <f t="shared" si="6"/>
        <v>3</v>
      </c>
      <c r="D64" s="9">
        <f t="shared" si="7"/>
        <v>4</v>
      </c>
      <c r="E64" s="8" t="str">
        <f t="shared" si="8"/>
        <v>20090304</v>
      </c>
      <c r="F64" s="24">
        <v>39876</v>
      </c>
      <c r="G64" s="25">
        <f t="shared" si="0"/>
        <v>39876</v>
      </c>
    </row>
    <row r="65" spans="1:7" x14ac:dyDescent="0.2">
      <c r="A65" s="9">
        <f t="shared" si="5"/>
        <v>2009</v>
      </c>
      <c r="B65" s="9">
        <f>VLOOKUP($C65,Quarter_Month!$A$1:$B$13,2)</f>
        <v>1</v>
      </c>
      <c r="C65" s="9">
        <f t="shared" si="6"/>
        <v>3</v>
      </c>
      <c r="D65" s="9">
        <f t="shared" si="7"/>
        <v>5</v>
      </c>
      <c r="E65" s="8" t="str">
        <f t="shared" si="8"/>
        <v>20090305</v>
      </c>
      <c r="F65" s="24">
        <v>39877</v>
      </c>
      <c r="G65" s="25">
        <f t="shared" si="0"/>
        <v>39877</v>
      </c>
    </row>
    <row r="66" spans="1:7" x14ac:dyDescent="0.2">
      <c r="A66" s="9">
        <f t="shared" si="5"/>
        <v>2009</v>
      </c>
      <c r="B66" s="9">
        <f>VLOOKUP($C66,Quarter_Month!$A$1:$B$13,2)</f>
        <v>1</v>
      </c>
      <c r="C66" s="9">
        <f t="shared" si="6"/>
        <v>3</v>
      </c>
      <c r="D66" s="9">
        <f t="shared" si="7"/>
        <v>6</v>
      </c>
      <c r="E66" s="8" t="str">
        <f t="shared" si="8"/>
        <v>20090306</v>
      </c>
      <c r="F66" s="24">
        <v>39878</v>
      </c>
      <c r="G66" s="25">
        <f t="shared" si="0"/>
        <v>39878</v>
      </c>
    </row>
    <row r="67" spans="1:7" x14ac:dyDescent="0.2">
      <c r="A67" s="9">
        <f t="shared" si="5"/>
        <v>2009</v>
      </c>
      <c r="B67" s="9">
        <f>VLOOKUP($C67,Quarter_Month!$A$1:$B$13,2)</f>
        <v>1</v>
      </c>
      <c r="C67" s="9">
        <f t="shared" si="6"/>
        <v>3</v>
      </c>
      <c r="D67" s="9">
        <f t="shared" si="7"/>
        <v>7</v>
      </c>
      <c r="E67" s="8" t="str">
        <f t="shared" si="8"/>
        <v>20090307</v>
      </c>
      <c r="F67" s="24">
        <v>39879</v>
      </c>
      <c r="G67" s="25">
        <f t="shared" ref="G67:G130" si="9">F67</f>
        <v>39879</v>
      </c>
    </row>
    <row r="68" spans="1:7" x14ac:dyDescent="0.2">
      <c r="A68" s="9">
        <f t="shared" si="5"/>
        <v>2009</v>
      </c>
      <c r="B68" s="9">
        <f>VLOOKUP($C68,Quarter_Month!$A$1:$B$13,2)</f>
        <v>1</v>
      </c>
      <c r="C68" s="9">
        <f t="shared" si="6"/>
        <v>3</v>
      </c>
      <c r="D68" s="9">
        <f t="shared" si="7"/>
        <v>8</v>
      </c>
      <c r="E68" s="8" t="str">
        <f t="shared" si="8"/>
        <v>20090308</v>
      </c>
      <c r="F68" s="24">
        <v>39880</v>
      </c>
      <c r="G68" s="25">
        <f t="shared" si="9"/>
        <v>39880</v>
      </c>
    </row>
    <row r="69" spans="1:7" x14ac:dyDescent="0.2">
      <c r="A69" s="9">
        <f t="shared" si="5"/>
        <v>2009</v>
      </c>
      <c r="B69" s="9">
        <f>VLOOKUP($C69,Quarter_Month!$A$1:$B$13,2)</f>
        <v>1</v>
      </c>
      <c r="C69" s="9">
        <f t="shared" si="6"/>
        <v>3</v>
      </c>
      <c r="D69" s="9">
        <f t="shared" si="7"/>
        <v>9</v>
      </c>
      <c r="E69" s="8" t="str">
        <f t="shared" si="8"/>
        <v>20090309</v>
      </c>
      <c r="F69" s="24">
        <v>39881</v>
      </c>
      <c r="G69" s="25">
        <f t="shared" si="9"/>
        <v>39881</v>
      </c>
    </row>
    <row r="70" spans="1:7" x14ac:dyDescent="0.2">
      <c r="A70" s="9">
        <f t="shared" si="5"/>
        <v>2009</v>
      </c>
      <c r="B70" s="9">
        <f>VLOOKUP($C70,Quarter_Month!$A$1:$B$13,2)</f>
        <v>1</v>
      </c>
      <c r="C70" s="9">
        <f t="shared" si="6"/>
        <v>3</v>
      </c>
      <c r="D70" s="9">
        <f t="shared" si="7"/>
        <v>10</v>
      </c>
      <c r="E70" s="8" t="str">
        <f t="shared" si="8"/>
        <v>20090310</v>
      </c>
      <c r="F70" s="24">
        <v>39882</v>
      </c>
      <c r="G70" s="25">
        <f t="shared" si="9"/>
        <v>39882</v>
      </c>
    </row>
    <row r="71" spans="1:7" x14ac:dyDescent="0.2">
      <c r="A71" s="9">
        <f t="shared" si="5"/>
        <v>2009</v>
      </c>
      <c r="B71" s="9">
        <f>VLOOKUP($C71,Quarter_Month!$A$1:$B$13,2)</f>
        <v>1</v>
      </c>
      <c r="C71" s="9">
        <f t="shared" si="6"/>
        <v>3</v>
      </c>
      <c r="D71" s="9">
        <f t="shared" si="7"/>
        <v>11</v>
      </c>
      <c r="E71" s="8" t="str">
        <f t="shared" si="8"/>
        <v>20090311</v>
      </c>
      <c r="F71" s="24">
        <v>39883</v>
      </c>
      <c r="G71" s="25">
        <f t="shared" si="9"/>
        <v>39883</v>
      </c>
    </row>
    <row r="72" spans="1:7" x14ac:dyDescent="0.2">
      <c r="A72" s="9">
        <f t="shared" si="5"/>
        <v>2009</v>
      </c>
      <c r="B72" s="9">
        <f>VLOOKUP($C72,Quarter_Month!$A$1:$B$13,2)</f>
        <v>1</v>
      </c>
      <c r="C72" s="9">
        <f t="shared" si="6"/>
        <v>3</v>
      </c>
      <c r="D72" s="9">
        <f t="shared" si="7"/>
        <v>12</v>
      </c>
      <c r="E72" s="8" t="str">
        <f t="shared" si="8"/>
        <v>20090312</v>
      </c>
      <c r="F72" s="24">
        <v>39884</v>
      </c>
      <c r="G72" s="25">
        <f t="shared" si="9"/>
        <v>39884</v>
      </c>
    </row>
    <row r="73" spans="1:7" x14ac:dyDescent="0.2">
      <c r="A73" s="9">
        <f t="shared" si="5"/>
        <v>2009</v>
      </c>
      <c r="B73" s="9">
        <f>VLOOKUP($C73,Quarter_Month!$A$1:$B$13,2)</f>
        <v>1</v>
      </c>
      <c r="C73" s="9">
        <f t="shared" si="6"/>
        <v>3</v>
      </c>
      <c r="D73" s="9">
        <f t="shared" si="7"/>
        <v>13</v>
      </c>
      <c r="E73" s="8" t="str">
        <f t="shared" si="8"/>
        <v>20090313</v>
      </c>
      <c r="F73" s="24">
        <v>39885</v>
      </c>
      <c r="G73" s="25">
        <f t="shared" si="9"/>
        <v>39885</v>
      </c>
    </row>
    <row r="74" spans="1:7" x14ac:dyDescent="0.2">
      <c r="A74" s="9">
        <f t="shared" si="5"/>
        <v>2009</v>
      </c>
      <c r="B74" s="9">
        <f>VLOOKUP($C74,Quarter_Month!$A$1:$B$13,2)</f>
        <v>1</v>
      </c>
      <c r="C74" s="9">
        <f t="shared" si="6"/>
        <v>3</v>
      </c>
      <c r="D74" s="9">
        <f t="shared" si="7"/>
        <v>14</v>
      </c>
      <c r="E74" s="8" t="str">
        <f t="shared" si="8"/>
        <v>20090314</v>
      </c>
      <c r="F74" s="24">
        <v>39886</v>
      </c>
      <c r="G74" s="25">
        <f t="shared" si="9"/>
        <v>39886</v>
      </c>
    </row>
    <row r="75" spans="1:7" x14ac:dyDescent="0.2">
      <c r="A75" s="9">
        <f t="shared" si="5"/>
        <v>2009</v>
      </c>
      <c r="B75" s="9">
        <f>VLOOKUP($C75,Quarter_Month!$A$1:$B$13,2)</f>
        <v>1</v>
      </c>
      <c r="C75" s="9">
        <f t="shared" si="6"/>
        <v>3</v>
      </c>
      <c r="D75" s="9">
        <f t="shared" si="7"/>
        <v>15</v>
      </c>
      <c r="E75" s="8" t="str">
        <f t="shared" si="8"/>
        <v>20090315</v>
      </c>
      <c r="F75" s="24">
        <v>39887</v>
      </c>
      <c r="G75" s="25">
        <f t="shared" si="9"/>
        <v>39887</v>
      </c>
    </row>
    <row r="76" spans="1:7" x14ac:dyDescent="0.2">
      <c r="A76" s="9">
        <f t="shared" si="5"/>
        <v>2009</v>
      </c>
      <c r="B76" s="9">
        <f>VLOOKUP($C76,Quarter_Month!$A$1:$B$13,2)</f>
        <v>1</v>
      </c>
      <c r="C76" s="9">
        <f t="shared" si="6"/>
        <v>3</v>
      </c>
      <c r="D76" s="9">
        <f t="shared" si="7"/>
        <v>16</v>
      </c>
      <c r="E76" s="8" t="str">
        <f t="shared" si="8"/>
        <v>20090316</v>
      </c>
      <c r="F76" s="24">
        <v>39888</v>
      </c>
      <c r="G76" s="25">
        <f t="shared" si="9"/>
        <v>39888</v>
      </c>
    </row>
    <row r="77" spans="1:7" x14ac:dyDescent="0.2">
      <c r="A77" s="9">
        <f t="shared" si="5"/>
        <v>2009</v>
      </c>
      <c r="B77" s="9">
        <f>VLOOKUP($C77,Quarter_Month!$A$1:$B$13,2)</f>
        <v>1</v>
      </c>
      <c r="C77" s="9">
        <f t="shared" si="6"/>
        <v>3</v>
      </c>
      <c r="D77" s="9">
        <f t="shared" si="7"/>
        <v>17</v>
      </c>
      <c r="E77" s="8" t="str">
        <f t="shared" si="8"/>
        <v>20090317</v>
      </c>
      <c r="F77" s="24">
        <v>39889</v>
      </c>
      <c r="G77" s="25">
        <f t="shared" si="9"/>
        <v>39889</v>
      </c>
    </row>
    <row r="78" spans="1:7" x14ac:dyDescent="0.2">
      <c r="A78" s="9">
        <f t="shared" si="5"/>
        <v>2009</v>
      </c>
      <c r="B78" s="9">
        <f>VLOOKUP($C78,Quarter_Month!$A$1:$B$13,2)</f>
        <v>1</v>
      </c>
      <c r="C78" s="9">
        <f t="shared" si="6"/>
        <v>3</v>
      </c>
      <c r="D78" s="9">
        <f t="shared" si="7"/>
        <v>18</v>
      </c>
      <c r="E78" s="8" t="str">
        <f t="shared" si="8"/>
        <v>20090318</v>
      </c>
      <c r="F78" s="24">
        <v>39890</v>
      </c>
      <c r="G78" s="25">
        <f t="shared" si="9"/>
        <v>39890</v>
      </c>
    </row>
    <row r="79" spans="1:7" x14ac:dyDescent="0.2">
      <c r="A79" s="9">
        <f t="shared" si="5"/>
        <v>2009</v>
      </c>
      <c r="B79" s="9">
        <f>VLOOKUP($C79,Quarter_Month!$A$1:$B$13,2)</f>
        <v>1</v>
      </c>
      <c r="C79" s="9">
        <f t="shared" si="6"/>
        <v>3</v>
      </c>
      <c r="D79" s="9">
        <f t="shared" si="7"/>
        <v>19</v>
      </c>
      <c r="E79" s="8" t="str">
        <f t="shared" si="8"/>
        <v>20090319</v>
      </c>
      <c r="F79" s="24">
        <v>39891</v>
      </c>
      <c r="G79" s="25">
        <f t="shared" si="9"/>
        <v>39891</v>
      </c>
    </row>
    <row r="80" spans="1:7" x14ac:dyDescent="0.2">
      <c r="A80" s="9">
        <f t="shared" si="5"/>
        <v>2009</v>
      </c>
      <c r="B80" s="9">
        <f>VLOOKUP($C80,Quarter_Month!$A$1:$B$13,2)</f>
        <v>1</v>
      </c>
      <c r="C80" s="9">
        <f t="shared" si="6"/>
        <v>3</v>
      </c>
      <c r="D80" s="9">
        <f t="shared" si="7"/>
        <v>20</v>
      </c>
      <c r="E80" s="8" t="str">
        <f t="shared" si="8"/>
        <v>20090320</v>
      </c>
      <c r="F80" s="24">
        <v>39892</v>
      </c>
      <c r="G80" s="25">
        <f t="shared" si="9"/>
        <v>39892</v>
      </c>
    </row>
    <row r="81" spans="1:7" x14ac:dyDescent="0.2">
      <c r="A81" s="9">
        <f t="shared" si="5"/>
        <v>2009</v>
      </c>
      <c r="B81" s="9">
        <f>VLOOKUP($C81,Quarter_Month!$A$1:$B$13,2)</f>
        <v>1</v>
      </c>
      <c r="C81" s="9">
        <f t="shared" si="6"/>
        <v>3</v>
      </c>
      <c r="D81" s="9">
        <f t="shared" si="7"/>
        <v>21</v>
      </c>
      <c r="E81" s="8" t="str">
        <f t="shared" si="8"/>
        <v>20090321</v>
      </c>
      <c r="F81" s="24">
        <v>39893</v>
      </c>
      <c r="G81" s="25">
        <f t="shared" si="9"/>
        <v>39893</v>
      </c>
    </row>
    <row r="82" spans="1:7" x14ac:dyDescent="0.2">
      <c r="A82" s="9">
        <f t="shared" si="5"/>
        <v>2009</v>
      </c>
      <c r="B82" s="9">
        <f>VLOOKUP($C82,Quarter_Month!$A$1:$B$13,2)</f>
        <v>1</v>
      </c>
      <c r="C82" s="9">
        <f t="shared" si="6"/>
        <v>3</v>
      </c>
      <c r="D82" s="9">
        <f t="shared" si="7"/>
        <v>22</v>
      </c>
      <c r="E82" s="8" t="str">
        <f t="shared" si="8"/>
        <v>20090322</v>
      </c>
      <c r="F82" s="24">
        <v>39894</v>
      </c>
      <c r="G82" s="25">
        <f t="shared" si="9"/>
        <v>39894</v>
      </c>
    </row>
    <row r="83" spans="1:7" x14ac:dyDescent="0.2">
      <c r="A83" s="9">
        <f t="shared" si="5"/>
        <v>2009</v>
      </c>
      <c r="B83" s="9">
        <f>VLOOKUP($C83,Quarter_Month!$A$1:$B$13,2)</f>
        <v>1</v>
      </c>
      <c r="C83" s="9">
        <f t="shared" si="6"/>
        <v>3</v>
      </c>
      <c r="D83" s="9">
        <f t="shared" si="7"/>
        <v>23</v>
      </c>
      <c r="E83" s="8" t="str">
        <f t="shared" si="8"/>
        <v>20090323</v>
      </c>
      <c r="F83" s="24">
        <v>39895</v>
      </c>
      <c r="G83" s="25">
        <f t="shared" si="9"/>
        <v>39895</v>
      </c>
    </row>
    <row r="84" spans="1:7" x14ac:dyDescent="0.2">
      <c r="A84" s="9">
        <f t="shared" si="5"/>
        <v>2009</v>
      </c>
      <c r="B84" s="9">
        <f>VLOOKUP($C84,Quarter_Month!$A$1:$B$13,2)</f>
        <v>1</v>
      </c>
      <c r="C84" s="9">
        <f t="shared" si="6"/>
        <v>3</v>
      </c>
      <c r="D84" s="9">
        <f t="shared" si="7"/>
        <v>24</v>
      </c>
      <c r="E84" s="8" t="str">
        <f t="shared" si="8"/>
        <v>20090324</v>
      </c>
      <c r="F84" s="24">
        <v>39896</v>
      </c>
      <c r="G84" s="25">
        <f t="shared" si="9"/>
        <v>39896</v>
      </c>
    </row>
    <row r="85" spans="1:7" x14ac:dyDescent="0.2">
      <c r="A85" s="9">
        <f t="shared" si="5"/>
        <v>2009</v>
      </c>
      <c r="B85" s="9">
        <f>VLOOKUP($C85,Quarter_Month!$A$1:$B$13,2)</f>
        <v>1</v>
      </c>
      <c r="C85" s="9">
        <f t="shared" si="6"/>
        <v>3</v>
      </c>
      <c r="D85" s="9">
        <f t="shared" si="7"/>
        <v>25</v>
      </c>
      <c r="E85" s="8" t="str">
        <f t="shared" si="8"/>
        <v>20090325</v>
      </c>
      <c r="F85" s="24">
        <v>39897</v>
      </c>
      <c r="G85" s="25">
        <f t="shared" si="9"/>
        <v>39897</v>
      </c>
    </row>
    <row r="86" spans="1:7" x14ac:dyDescent="0.2">
      <c r="A86" s="9">
        <f t="shared" si="5"/>
        <v>2009</v>
      </c>
      <c r="B86" s="9">
        <f>VLOOKUP($C86,Quarter_Month!$A$1:$B$13,2)</f>
        <v>1</v>
      </c>
      <c r="C86" s="9">
        <f t="shared" si="6"/>
        <v>3</v>
      </c>
      <c r="D86" s="9">
        <f t="shared" si="7"/>
        <v>26</v>
      </c>
      <c r="E86" s="8" t="str">
        <f t="shared" si="8"/>
        <v>20090326</v>
      </c>
      <c r="F86" s="24">
        <v>39898</v>
      </c>
      <c r="G86" s="25">
        <f t="shared" si="9"/>
        <v>39898</v>
      </c>
    </row>
    <row r="87" spans="1:7" x14ac:dyDescent="0.2">
      <c r="A87" s="9">
        <f t="shared" si="5"/>
        <v>2009</v>
      </c>
      <c r="B87" s="9">
        <f>VLOOKUP($C87,Quarter_Month!$A$1:$B$13,2)</f>
        <v>1</v>
      </c>
      <c r="C87" s="9">
        <f t="shared" si="6"/>
        <v>3</v>
      </c>
      <c r="D87" s="9">
        <f t="shared" si="7"/>
        <v>27</v>
      </c>
      <c r="E87" s="8" t="str">
        <f t="shared" si="8"/>
        <v>20090327</v>
      </c>
      <c r="F87" s="24">
        <v>39899</v>
      </c>
      <c r="G87" s="25">
        <f t="shared" si="9"/>
        <v>39899</v>
      </c>
    </row>
    <row r="88" spans="1:7" x14ac:dyDescent="0.2">
      <c r="A88" s="9">
        <f t="shared" si="5"/>
        <v>2009</v>
      </c>
      <c r="B88" s="9">
        <f>VLOOKUP($C88,Quarter_Month!$A$1:$B$13,2)</f>
        <v>1</v>
      </c>
      <c r="C88" s="9">
        <f t="shared" si="6"/>
        <v>3</v>
      </c>
      <c r="D88" s="9">
        <f t="shared" si="7"/>
        <v>28</v>
      </c>
      <c r="E88" s="8" t="str">
        <f t="shared" si="8"/>
        <v>20090328</v>
      </c>
      <c r="F88" s="24">
        <v>39900</v>
      </c>
      <c r="G88" s="25">
        <f t="shared" si="9"/>
        <v>39900</v>
      </c>
    </row>
    <row r="89" spans="1:7" x14ac:dyDescent="0.2">
      <c r="A89" s="9">
        <f t="shared" si="5"/>
        <v>2009</v>
      </c>
      <c r="B89" s="9">
        <f>VLOOKUP($C89,Quarter_Month!$A$1:$B$13,2)</f>
        <v>1</v>
      </c>
      <c r="C89" s="9">
        <f t="shared" si="6"/>
        <v>3</v>
      </c>
      <c r="D89" s="9">
        <f t="shared" si="7"/>
        <v>29</v>
      </c>
      <c r="E89" s="8" t="str">
        <f t="shared" si="8"/>
        <v>20090329</v>
      </c>
      <c r="F89" s="24">
        <v>39901</v>
      </c>
      <c r="G89" s="25">
        <f t="shared" si="9"/>
        <v>39901</v>
      </c>
    </row>
    <row r="90" spans="1:7" x14ac:dyDescent="0.2">
      <c r="A90" s="9">
        <f t="shared" si="5"/>
        <v>2009</v>
      </c>
      <c r="B90" s="9">
        <f>VLOOKUP($C90,Quarter_Month!$A$1:$B$13,2)</f>
        <v>1</v>
      </c>
      <c r="C90" s="9">
        <f t="shared" si="6"/>
        <v>3</v>
      </c>
      <c r="D90" s="9">
        <f t="shared" si="7"/>
        <v>30</v>
      </c>
      <c r="E90" s="8" t="str">
        <f t="shared" si="8"/>
        <v>20090330</v>
      </c>
      <c r="F90" s="24">
        <v>39902</v>
      </c>
      <c r="G90" s="25">
        <f t="shared" si="9"/>
        <v>39902</v>
      </c>
    </row>
    <row r="91" spans="1:7" x14ac:dyDescent="0.2">
      <c r="A91" s="9">
        <f t="shared" si="5"/>
        <v>2009</v>
      </c>
      <c r="B91" s="9">
        <f>VLOOKUP($C91,Quarter_Month!$A$1:$B$13,2)</f>
        <v>1</v>
      </c>
      <c r="C91" s="9">
        <f t="shared" si="6"/>
        <v>3</v>
      </c>
      <c r="D91" s="9">
        <f t="shared" si="7"/>
        <v>31</v>
      </c>
      <c r="E91" s="8" t="str">
        <f t="shared" si="8"/>
        <v>20090331</v>
      </c>
      <c r="F91" s="24">
        <v>39903</v>
      </c>
      <c r="G91" s="25">
        <f t="shared" si="9"/>
        <v>39903</v>
      </c>
    </row>
    <row r="92" spans="1:7" x14ac:dyDescent="0.2">
      <c r="A92" s="9">
        <f t="shared" si="5"/>
        <v>2009</v>
      </c>
      <c r="B92" s="9">
        <f>VLOOKUP($C92,Quarter_Month!$A$1:$B$13,2)</f>
        <v>2</v>
      </c>
      <c r="C92" s="9">
        <f t="shared" si="6"/>
        <v>4</v>
      </c>
      <c r="D92" s="9">
        <f t="shared" si="7"/>
        <v>1</v>
      </c>
      <c r="E92" s="8" t="str">
        <f t="shared" si="8"/>
        <v>20090401</v>
      </c>
      <c r="F92" s="24">
        <v>39904</v>
      </c>
      <c r="G92" s="25">
        <f t="shared" si="9"/>
        <v>39904</v>
      </c>
    </row>
    <row r="93" spans="1:7" x14ac:dyDescent="0.2">
      <c r="A93" s="9">
        <f t="shared" si="5"/>
        <v>2009</v>
      </c>
      <c r="B93" s="9">
        <f>VLOOKUP($C93,Quarter_Month!$A$1:$B$13,2)</f>
        <v>2</v>
      </c>
      <c r="C93" s="9">
        <f t="shared" si="6"/>
        <v>4</v>
      </c>
      <c r="D93" s="9">
        <f t="shared" si="7"/>
        <v>2</v>
      </c>
      <c r="E93" s="8" t="str">
        <f t="shared" si="8"/>
        <v>20090402</v>
      </c>
      <c r="F93" s="24">
        <v>39905</v>
      </c>
      <c r="G93" s="25">
        <f t="shared" si="9"/>
        <v>39905</v>
      </c>
    </row>
    <row r="94" spans="1:7" x14ac:dyDescent="0.2">
      <c r="A94" s="9">
        <f t="shared" si="5"/>
        <v>2009</v>
      </c>
      <c r="B94" s="9">
        <f>VLOOKUP($C94,Quarter_Month!$A$1:$B$13,2)</f>
        <v>2</v>
      </c>
      <c r="C94" s="9">
        <f t="shared" si="6"/>
        <v>4</v>
      </c>
      <c r="D94" s="9">
        <f t="shared" si="7"/>
        <v>3</v>
      </c>
      <c r="E94" s="8" t="str">
        <f t="shared" si="8"/>
        <v>20090403</v>
      </c>
      <c r="F94" s="24">
        <v>39906</v>
      </c>
      <c r="G94" s="25">
        <f t="shared" si="9"/>
        <v>39906</v>
      </c>
    </row>
    <row r="95" spans="1:7" x14ac:dyDescent="0.2">
      <c r="A95" s="9">
        <f t="shared" si="5"/>
        <v>2009</v>
      </c>
      <c r="B95" s="9">
        <f>VLOOKUP($C95,Quarter_Month!$A$1:$B$13,2)</f>
        <v>2</v>
      </c>
      <c r="C95" s="9">
        <f t="shared" si="6"/>
        <v>4</v>
      </c>
      <c r="D95" s="9">
        <f t="shared" si="7"/>
        <v>4</v>
      </c>
      <c r="E95" s="8" t="str">
        <f t="shared" si="8"/>
        <v>20090404</v>
      </c>
      <c r="F95" s="24">
        <v>39907</v>
      </c>
      <c r="G95" s="25">
        <f t="shared" si="9"/>
        <v>39907</v>
      </c>
    </row>
    <row r="96" spans="1:7" x14ac:dyDescent="0.2">
      <c r="A96" s="9">
        <f t="shared" si="5"/>
        <v>2009</v>
      </c>
      <c r="B96" s="9">
        <f>VLOOKUP($C96,Quarter_Month!$A$1:$B$13,2)</f>
        <v>2</v>
      </c>
      <c r="C96" s="9">
        <f t="shared" si="6"/>
        <v>4</v>
      </c>
      <c r="D96" s="9">
        <f t="shared" si="7"/>
        <v>5</v>
      </c>
      <c r="E96" s="8" t="str">
        <f t="shared" si="8"/>
        <v>20090405</v>
      </c>
      <c r="F96" s="24">
        <v>39908</v>
      </c>
      <c r="G96" s="25">
        <f t="shared" si="9"/>
        <v>39908</v>
      </c>
    </row>
    <row r="97" spans="1:7" x14ac:dyDescent="0.2">
      <c r="A97" s="9">
        <f t="shared" si="5"/>
        <v>2009</v>
      </c>
      <c r="B97" s="9">
        <f>VLOOKUP($C97,Quarter_Month!$A$1:$B$13,2)</f>
        <v>2</v>
      </c>
      <c r="C97" s="9">
        <f t="shared" si="6"/>
        <v>4</v>
      </c>
      <c r="D97" s="9">
        <f t="shared" si="7"/>
        <v>6</v>
      </c>
      <c r="E97" s="8" t="str">
        <f t="shared" si="8"/>
        <v>20090406</v>
      </c>
      <c r="F97" s="24">
        <v>39909</v>
      </c>
      <c r="G97" s="25">
        <f t="shared" si="9"/>
        <v>39909</v>
      </c>
    </row>
    <row r="98" spans="1:7" x14ac:dyDescent="0.2">
      <c r="A98" s="9">
        <f t="shared" si="5"/>
        <v>2009</v>
      </c>
      <c r="B98" s="9">
        <f>VLOOKUP($C98,Quarter_Month!$A$1:$B$13,2)</f>
        <v>2</v>
      </c>
      <c r="C98" s="9">
        <f t="shared" si="6"/>
        <v>4</v>
      </c>
      <c r="D98" s="9">
        <f t="shared" si="7"/>
        <v>7</v>
      </c>
      <c r="E98" s="8" t="str">
        <f t="shared" si="8"/>
        <v>20090407</v>
      </c>
      <c r="F98" s="24">
        <v>39910</v>
      </c>
      <c r="G98" s="25">
        <f t="shared" si="9"/>
        <v>39910</v>
      </c>
    </row>
    <row r="99" spans="1:7" x14ac:dyDescent="0.2">
      <c r="A99" s="9">
        <f t="shared" si="5"/>
        <v>2009</v>
      </c>
      <c r="B99" s="9">
        <f>VLOOKUP($C99,Quarter_Month!$A$1:$B$13,2)</f>
        <v>2</v>
      </c>
      <c r="C99" s="9">
        <f t="shared" si="6"/>
        <v>4</v>
      </c>
      <c r="D99" s="9">
        <f t="shared" si="7"/>
        <v>8</v>
      </c>
      <c r="E99" s="8" t="str">
        <f t="shared" si="8"/>
        <v>20090408</v>
      </c>
      <c r="F99" s="24">
        <v>39911</v>
      </c>
      <c r="G99" s="25">
        <f t="shared" si="9"/>
        <v>39911</v>
      </c>
    </row>
    <row r="100" spans="1:7" x14ac:dyDescent="0.2">
      <c r="A100" s="9">
        <f t="shared" si="5"/>
        <v>2009</v>
      </c>
      <c r="B100" s="9">
        <f>VLOOKUP($C100,Quarter_Month!$A$1:$B$13,2)</f>
        <v>2</v>
      </c>
      <c r="C100" s="9">
        <f t="shared" si="6"/>
        <v>4</v>
      </c>
      <c r="D100" s="9">
        <f t="shared" si="7"/>
        <v>9</v>
      </c>
      <c r="E100" s="8" t="str">
        <f t="shared" si="8"/>
        <v>20090409</v>
      </c>
      <c r="F100" s="24">
        <v>39912</v>
      </c>
      <c r="G100" s="25">
        <f t="shared" si="9"/>
        <v>39912</v>
      </c>
    </row>
    <row r="101" spans="1:7" x14ac:dyDescent="0.2">
      <c r="A101" s="9">
        <f t="shared" si="5"/>
        <v>2009</v>
      </c>
      <c r="B101" s="9">
        <f>VLOOKUP($C101,Quarter_Month!$A$1:$B$13,2)</f>
        <v>2</v>
      </c>
      <c r="C101" s="9">
        <f t="shared" si="6"/>
        <v>4</v>
      </c>
      <c r="D101" s="9">
        <f t="shared" si="7"/>
        <v>10</v>
      </c>
      <c r="E101" s="8" t="str">
        <f t="shared" si="8"/>
        <v>20090410</v>
      </c>
      <c r="F101" s="24">
        <v>39913</v>
      </c>
      <c r="G101" s="25">
        <f t="shared" si="9"/>
        <v>39913</v>
      </c>
    </row>
    <row r="102" spans="1:7" x14ac:dyDescent="0.2">
      <c r="A102" s="9">
        <f t="shared" si="5"/>
        <v>2009</v>
      </c>
      <c r="B102" s="9">
        <f>VLOOKUP($C102,Quarter_Month!$A$1:$B$13,2)</f>
        <v>2</v>
      </c>
      <c r="C102" s="9">
        <f t="shared" si="6"/>
        <v>4</v>
      </c>
      <c r="D102" s="9">
        <f t="shared" si="7"/>
        <v>11</v>
      </c>
      <c r="E102" s="8" t="str">
        <f t="shared" si="8"/>
        <v>20090411</v>
      </c>
      <c r="F102" s="24">
        <v>39914</v>
      </c>
      <c r="G102" s="25">
        <f t="shared" si="9"/>
        <v>39914</v>
      </c>
    </row>
    <row r="103" spans="1:7" x14ac:dyDescent="0.2">
      <c r="A103" s="9">
        <f t="shared" si="5"/>
        <v>2009</v>
      </c>
      <c r="B103" s="9">
        <f>VLOOKUP($C103,Quarter_Month!$A$1:$B$13,2)</f>
        <v>2</v>
      </c>
      <c r="C103" s="9">
        <f t="shared" si="6"/>
        <v>4</v>
      </c>
      <c r="D103" s="9">
        <f t="shared" si="7"/>
        <v>12</v>
      </c>
      <c r="E103" s="8" t="str">
        <f t="shared" si="8"/>
        <v>20090412</v>
      </c>
      <c r="F103" s="24">
        <v>39915</v>
      </c>
      <c r="G103" s="25">
        <f t="shared" si="9"/>
        <v>39915</v>
      </c>
    </row>
    <row r="104" spans="1:7" x14ac:dyDescent="0.2">
      <c r="A104" s="9">
        <f t="shared" si="5"/>
        <v>2009</v>
      </c>
      <c r="B104" s="9">
        <f>VLOOKUP($C104,Quarter_Month!$A$1:$B$13,2)</f>
        <v>2</v>
      </c>
      <c r="C104" s="9">
        <f t="shared" si="6"/>
        <v>4</v>
      </c>
      <c r="D104" s="9">
        <f t="shared" si="7"/>
        <v>13</v>
      </c>
      <c r="E104" s="8" t="str">
        <f t="shared" si="8"/>
        <v>20090413</v>
      </c>
      <c r="F104" s="24">
        <v>39916</v>
      </c>
      <c r="G104" s="25">
        <f t="shared" si="9"/>
        <v>39916</v>
      </c>
    </row>
    <row r="105" spans="1:7" x14ac:dyDescent="0.2">
      <c r="A105" s="9">
        <f t="shared" si="5"/>
        <v>2009</v>
      </c>
      <c r="B105" s="9">
        <f>VLOOKUP($C105,Quarter_Month!$A$1:$B$13,2)</f>
        <v>2</v>
      </c>
      <c r="C105" s="9">
        <f t="shared" si="6"/>
        <v>4</v>
      </c>
      <c r="D105" s="9">
        <f t="shared" si="7"/>
        <v>14</v>
      </c>
      <c r="E105" s="8" t="str">
        <f t="shared" si="8"/>
        <v>20090414</v>
      </c>
      <c r="F105" s="24">
        <v>39917</v>
      </c>
      <c r="G105" s="25">
        <f t="shared" si="9"/>
        <v>39917</v>
      </c>
    </row>
    <row r="106" spans="1:7" x14ac:dyDescent="0.2">
      <c r="A106" s="9">
        <f t="shared" si="5"/>
        <v>2009</v>
      </c>
      <c r="B106" s="9">
        <f>VLOOKUP($C106,Quarter_Month!$A$1:$B$13,2)</f>
        <v>2</v>
      </c>
      <c r="C106" s="9">
        <f t="shared" si="6"/>
        <v>4</v>
      </c>
      <c r="D106" s="9">
        <f t="shared" si="7"/>
        <v>15</v>
      </c>
      <c r="E106" s="8" t="str">
        <f t="shared" si="8"/>
        <v>20090415</v>
      </c>
      <c r="F106" s="24">
        <v>39918</v>
      </c>
      <c r="G106" s="25">
        <f t="shared" si="9"/>
        <v>39918</v>
      </c>
    </row>
    <row r="107" spans="1:7" x14ac:dyDescent="0.2">
      <c r="A107" s="9">
        <f t="shared" si="5"/>
        <v>2009</v>
      </c>
      <c r="B107" s="9">
        <f>VLOOKUP($C107,Quarter_Month!$A$1:$B$13,2)</f>
        <v>2</v>
      </c>
      <c r="C107" s="9">
        <f t="shared" si="6"/>
        <v>4</v>
      </c>
      <c r="D107" s="9">
        <f t="shared" si="7"/>
        <v>16</v>
      </c>
      <c r="E107" s="8" t="str">
        <f t="shared" si="8"/>
        <v>20090416</v>
      </c>
      <c r="F107" s="24">
        <v>39919</v>
      </c>
      <c r="G107" s="25">
        <f t="shared" si="9"/>
        <v>39919</v>
      </c>
    </row>
    <row r="108" spans="1:7" x14ac:dyDescent="0.2">
      <c r="A108" s="9">
        <f t="shared" si="5"/>
        <v>2009</v>
      </c>
      <c r="B108" s="9">
        <f>VLOOKUP($C108,Quarter_Month!$A$1:$B$13,2)</f>
        <v>2</v>
      </c>
      <c r="C108" s="9">
        <f t="shared" si="6"/>
        <v>4</v>
      </c>
      <c r="D108" s="9">
        <f t="shared" si="7"/>
        <v>17</v>
      </c>
      <c r="E108" s="8" t="str">
        <f t="shared" si="8"/>
        <v>20090417</v>
      </c>
      <c r="F108" s="24">
        <v>39920</v>
      </c>
      <c r="G108" s="25">
        <f t="shared" si="9"/>
        <v>39920</v>
      </c>
    </row>
    <row r="109" spans="1:7" x14ac:dyDescent="0.2">
      <c r="A109" s="9">
        <f t="shared" si="5"/>
        <v>2009</v>
      </c>
      <c r="B109" s="9">
        <f>VLOOKUP($C109,Quarter_Month!$A$1:$B$13,2)</f>
        <v>2</v>
      </c>
      <c r="C109" s="9">
        <f t="shared" si="6"/>
        <v>4</v>
      </c>
      <c r="D109" s="9">
        <f t="shared" si="7"/>
        <v>18</v>
      </c>
      <c r="E109" s="8" t="str">
        <f t="shared" si="8"/>
        <v>20090418</v>
      </c>
      <c r="F109" s="24">
        <v>39921</v>
      </c>
      <c r="G109" s="25">
        <f t="shared" si="9"/>
        <v>39921</v>
      </c>
    </row>
    <row r="110" spans="1:7" x14ac:dyDescent="0.2">
      <c r="A110" s="9">
        <f t="shared" si="5"/>
        <v>2009</v>
      </c>
      <c r="B110" s="9">
        <f>VLOOKUP($C110,Quarter_Month!$A$1:$B$13,2)</f>
        <v>2</v>
      </c>
      <c r="C110" s="9">
        <f t="shared" si="6"/>
        <v>4</v>
      </c>
      <c r="D110" s="9">
        <f t="shared" si="7"/>
        <v>19</v>
      </c>
      <c r="E110" s="8" t="str">
        <f t="shared" si="8"/>
        <v>20090419</v>
      </c>
      <c r="F110" s="24">
        <v>39922</v>
      </c>
      <c r="G110" s="25">
        <f t="shared" si="9"/>
        <v>39922</v>
      </c>
    </row>
    <row r="111" spans="1:7" x14ac:dyDescent="0.2">
      <c r="A111" s="9">
        <f t="shared" si="5"/>
        <v>2009</v>
      </c>
      <c r="B111" s="9">
        <f>VLOOKUP($C111,Quarter_Month!$A$1:$B$13,2)</f>
        <v>2</v>
      </c>
      <c r="C111" s="9">
        <f t="shared" si="6"/>
        <v>4</v>
      </c>
      <c r="D111" s="9">
        <f t="shared" si="7"/>
        <v>20</v>
      </c>
      <c r="E111" s="8" t="str">
        <f t="shared" si="8"/>
        <v>20090420</v>
      </c>
      <c r="F111" s="24">
        <v>39923</v>
      </c>
      <c r="G111" s="25">
        <f t="shared" si="9"/>
        <v>39923</v>
      </c>
    </row>
    <row r="112" spans="1:7" x14ac:dyDescent="0.2">
      <c r="A112" s="9">
        <f t="shared" si="5"/>
        <v>2009</v>
      </c>
      <c r="B112" s="9">
        <f>VLOOKUP($C112,Quarter_Month!$A$1:$B$13,2)</f>
        <v>2</v>
      </c>
      <c r="C112" s="9">
        <f t="shared" si="6"/>
        <v>4</v>
      </c>
      <c r="D112" s="9">
        <f t="shared" si="7"/>
        <v>21</v>
      </c>
      <c r="E112" s="8" t="str">
        <f t="shared" si="8"/>
        <v>20090421</v>
      </c>
      <c r="F112" s="24">
        <v>39924</v>
      </c>
      <c r="G112" s="25">
        <f t="shared" si="9"/>
        <v>39924</v>
      </c>
    </row>
    <row r="113" spans="1:7" x14ac:dyDescent="0.2">
      <c r="A113" s="9">
        <f t="shared" ref="A113:A176" si="10">YEAR(F113)</f>
        <v>2009</v>
      </c>
      <c r="B113" s="9">
        <f>VLOOKUP($C113,Quarter_Month!$A$1:$B$13,2)</f>
        <v>2</v>
      </c>
      <c r="C113" s="9">
        <f t="shared" ref="C113:C176" si="11">MONTH(F113)</f>
        <v>4</v>
      </c>
      <c r="D113" s="9">
        <f t="shared" ref="D113:D176" si="12">DAY(F113)</f>
        <v>22</v>
      </c>
      <c r="E113" s="8" t="str">
        <f t="shared" ref="E113:E176" si="13">CONCATENATE(A113,IF(LEN(C113)=1,"0"&amp;C113,C113),IF(LEN(D113)=1,"0"&amp;D113,D113))</f>
        <v>20090422</v>
      </c>
      <c r="F113" s="24">
        <v>39925</v>
      </c>
      <c r="G113" s="25">
        <f t="shared" si="9"/>
        <v>39925</v>
      </c>
    </row>
    <row r="114" spans="1:7" x14ac:dyDescent="0.2">
      <c r="A114" s="9">
        <f t="shared" si="10"/>
        <v>2009</v>
      </c>
      <c r="B114" s="9">
        <f>VLOOKUP($C114,Quarter_Month!$A$1:$B$13,2)</f>
        <v>2</v>
      </c>
      <c r="C114" s="9">
        <f t="shared" si="11"/>
        <v>4</v>
      </c>
      <c r="D114" s="9">
        <f t="shared" si="12"/>
        <v>23</v>
      </c>
      <c r="E114" s="8" t="str">
        <f t="shared" si="13"/>
        <v>20090423</v>
      </c>
      <c r="F114" s="24">
        <v>39926</v>
      </c>
      <c r="G114" s="25">
        <f t="shared" si="9"/>
        <v>39926</v>
      </c>
    </row>
    <row r="115" spans="1:7" x14ac:dyDescent="0.2">
      <c r="A115" s="9">
        <f t="shared" si="10"/>
        <v>2009</v>
      </c>
      <c r="B115" s="9">
        <f>VLOOKUP($C115,Quarter_Month!$A$1:$B$13,2)</f>
        <v>2</v>
      </c>
      <c r="C115" s="9">
        <f t="shared" si="11"/>
        <v>4</v>
      </c>
      <c r="D115" s="9">
        <f t="shared" si="12"/>
        <v>24</v>
      </c>
      <c r="E115" s="8" t="str">
        <f t="shared" si="13"/>
        <v>20090424</v>
      </c>
      <c r="F115" s="24">
        <v>39927</v>
      </c>
      <c r="G115" s="25">
        <f t="shared" si="9"/>
        <v>39927</v>
      </c>
    </row>
    <row r="116" spans="1:7" x14ac:dyDescent="0.2">
      <c r="A116" s="9">
        <f t="shared" si="10"/>
        <v>2009</v>
      </c>
      <c r="B116" s="9">
        <f>VLOOKUP($C116,Quarter_Month!$A$1:$B$13,2)</f>
        <v>2</v>
      </c>
      <c r="C116" s="9">
        <f t="shared" si="11"/>
        <v>4</v>
      </c>
      <c r="D116" s="9">
        <f t="shared" si="12"/>
        <v>25</v>
      </c>
      <c r="E116" s="8" t="str">
        <f t="shared" si="13"/>
        <v>20090425</v>
      </c>
      <c r="F116" s="24">
        <v>39928</v>
      </c>
      <c r="G116" s="25">
        <f t="shared" si="9"/>
        <v>39928</v>
      </c>
    </row>
    <row r="117" spans="1:7" x14ac:dyDescent="0.2">
      <c r="A117" s="9">
        <f t="shared" si="10"/>
        <v>2009</v>
      </c>
      <c r="B117" s="9">
        <f>VLOOKUP($C117,Quarter_Month!$A$1:$B$13,2)</f>
        <v>2</v>
      </c>
      <c r="C117" s="9">
        <f t="shared" si="11"/>
        <v>4</v>
      </c>
      <c r="D117" s="9">
        <f t="shared" si="12"/>
        <v>26</v>
      </c>
      <c r="E117" s="8" t="str">
        <f t="shared" si="13"/>
        <v>20090426</v>
      </c>
      <c r="F117" s="24">
        <v>39929</v>
      </c>
      <c r="G117" s="25">
        <f t="shared" si="9"/>
        <v>39929</v>
      </c>
    </row>
    <row r="118" spans="1:7" x14ac:dyDescent="0.2">
      <c r="A118" s="9">
        <f t="shared" si="10"/>
        <v>2009</v>
      </c>
      <c r="B118" s="9">
        <f>VLOOKUP($C118,Quarter_Month!$A$1:$B$13,2)</f>
        <v>2</v>
      </c>
      <c r="C118" s="9">
        <f t="shared" si="11"/>
        <v>4</v>
      </c>
      <c r="D118" s="9">
        <f t="shared" si="12"/>
        <v>27</v>
      </c>
      <c r="E118" s="8" t="str">
        <f t="shared" si="13"/>
        <v>20090427</v>
      </c>
      <c r="F118" s="24">
        <v>39930</v>
      </c>
      <c r="G118" s="25">
        <f t="shared" si="9"/>
        <v>39930</v>
      </c>
    </row>
    <row r="119" spans="1:7" x14ac:dyDescent="0.2">
      <c r="A119" s="9">
        <f t="shared" si="10"/>
        <v>2009</v>
      </c>
      <c r="B119" s="9">
        <f>VLOOKUP($C119,Quarter_Month!$A$1:$B$13,2)</f>
        <v>2</v>
      </c>
      <c r="C119" s="9">
        <f t="shared" si="11"/>
        <v>4</v>
      </c>
      <c r="D119" s="9">
        <f t="shared" si="12"/>
        <v>28</v>
      </c>
      <c r="E119" s="8" t="str">
        <f t="shared" si="13"/>
        <v>20090428</v>
      </c>
      <c r="F119" s="24">
        <v>39931</v>
      </c>
      <c r="G119" s="25">
        <f t="shared" si="9"/>
        <v>39931</v>
      </c>
    </row>
    <row r="120" spans="1:7" x14ac:dyDescent="0.2">
      <c r="A120" s="9">
        <f t="shared" si="10"/>
        <v>2009</v>
      </c>
      <c r="B120" s="9">
        <f>VLOOKUP($C120,Quarter_Month!$A$1:$B$13,2)</f>
        <v>2</v>
      </c>
      <c r="C120" s="9">
        <f t="shared" si="11"/>
        <v>4</v>
      </c>
      <c r="D120" s="9">
        <f t="shared" si="12"/>
        <v>29</v>
      </c>
      <c r="E120" s="8" t="str">
        <f t="shared" si="13"/>
        <v>20090429</v>
      </c>
      <c r="F120" s="24">
        <v>39932</v>
      </c>
      <c r="G120" s="25">
        <f t="shared" si="9"/>
        <v>39932</v>
      </c>
    </row>
    <row r="121" spans="1:7" x14ac:dyDescent="0.2">
      <c r="A121" s="9">
        <f t="shared" si="10"/>
        <v>2009</v>
      </c>
      <c r="B121" s="9">
        <f>VLOOKUP($C121,Quarter_Month!$A$1:$B$13,2)</f>
        <v>2</v>
      </c>
      <c r="C121" s="9">
        <f t="shared" si="11"/>
        <v>4</v>
      </c>
      <c r="D121" s="9">
        <f t="shared" si="12"/>
        <v>30</v>
      </c>
      <c r="E121" s="8" t="str">
        <f t="shared" si="13"/>
        <v>20090430</v>
      </c>
      <c r="F121" s="24">
        <v>39933</v>
      </c>
      <c r="G121" s="25">
        <f t="shared" si="9"/>
        <v>39933</v>
      </c>
    </row>
    <row r="122" spans="1:7" x14ac:dyDescent="0.2">
      <c r="A122" s="9">
        <f t="shared" si="10"/>
        <v>2009</v>
      </c>
      <c r="B122" s="9">
        <f>VLOOKUP($C122,Quarter_Month!$A$1:$B$13,2)</f>
        <v>2</v>
      </c>
      <c r="C122" s="9">
        <f t="shared" si="11"/>
        <v>5</v>
      </c>
      <c r="D122" s="9">
        <f t="shared" si="12"/>
        <v>1</v>
      </c>
      <c r="E122" s="8" t="str">
        <f t="shared" si="13"/>
        <v>20090501</v>
      </c>
      <c r="F122" s="24">
        <v>39934</v>
      </c>
      <c r="G122" s="25">
        <f t="shared" si="9"/>
        <v>39934</v>
      </c>
    </row>
    <row r="123" spans="1:7" x14ac:dyDescent="0.2">
      <c r="A123" s="9">
        <f t="shared" si="10"/>
        <v>2009</v>
      </c>
      <c r="B123" s="9">
        <f>VLOOKUP($C123,Quarter_Month!$A$1:$B$13,2)</f>
        <v>2</v>
      </c>
      <c r="C123" s="9">
        <f t="shared" si="11"/>
        <v>5</v>
      </c>
      <c r="D123" s="9">
        <f t="shared" si="12"/>
        <v>2</v>
      </c>
      <c r="E123" s="8" t="str">
        <f t="shared" si="13"/>
        <v>20090502</v>
      </c>
      <c r="F123" s="24">
        <v>39935</v>
      </c>
      <c r="G123" s="25">
        <f t="shared" si="9"/>
        <v>39935</v>
      </c>
    </row>
    <row r="124" spans="1:7" x14ac:dyDescent="0.2">
      <c r="A124" s="9">
        <f t="shared" si="10"/>
        <v>2009</v>
      </c>
      <c r="B124" s="9">
        <f>VLOOKUP($C124,Quarter_Month!$A$1:$B$13,2)</f>
        <v>2</v>
      </c>
      <c r="C124" s="9">
        <f t="shared" si="11"/>
        <v>5</v>
      </c>
      <c r="D124" s="9">
        <f t="shared" si="12"/>
        <v>3</v>
      </c>
      <c r="E124" s="8" t="str">
        <f t="shared" si="13"/>
        <v>20090503</v>
      </c>
      <c r="F124" s="24">
        <v>39936</v>
      </c>
      <c r="G124" s="25">
        <f t="shared" si="9"/>
        <v>39936</v>
      </c>
    </row>
    <row r="125" spans="1:7" x14ac:dyDescent="0.2">
      <c r="A125" s="9">
        <f t="shared" si="10"/>
        <v>2009</v>
      </c>
      <c r="B125" s="9">
        <f>VLOOKUP($C125,Quarter_Month!$A$1:$B$13,2)</f>
        <v>2</v>
      </c>
      <c r="C125" s="9">
        <f t="shared" si="11"/>
        <v>5</v>
      </c>
      <c r="D125" s="9">
        <f t="shared" si="12"/>
        <v>4</v>
      </c>
      <c r="E125" s="8" t="str">
        <f t="shared" si="13"/>
        <v>20090504</v>
      </c>
      <c r="F125" s="24">
        <v>39937</v>
      </c>
      <c r="G125" s="25">
        <f t="shared" si="9"/>
        <v>39937</v>
      </c>
    </row>
    <row r="126" spans="1:7" x14ac:dyDescent="0.2">
      <c r="A126" s="9">
        <f t="shared" si="10"/>
        <v>2009</v>
      </c>
      <c r="B126" s="9">
        <f>VLOOKUP($C126,Quarter_Month!$A$1:$B$13,2)</f>
        <v>2</v>
      </c>
      <c r="C126" s="9">
        <f t="shared" si="11"/>
        <v>5</v>
      </c>
      <c r="D126" s="9">
        <f t="shared" si="12"/>
        <v>5</v>
      </c>
      <c r="E126" s="8" t="str">
        <f t="shared" si="13"/>
        <v>20090505</v>
      </c>
      <c r="F126" s="24">
        <v>39938</v>
      </c>
      <c r="G126" s="25">
        <f t="shared" si="9"/>
        <v>39938</v>
      </c>
    </row>
    <row r="127" spans="1:7" x14ac:dyDescent="0.2">
      <c r="A127" s="9">
        <f t="shared" si="10"/>
        <v>2009</v>
      </c>
      <c r="B127" s="9">
        <f>VLOOKUP($C127,Quarter_Month!$A$1:$B$13,2)</f>
        <v>2</v>
      </c>
      <c r="C127" s="9">
        <f t="shared" si="11"/>
        <v>5</v>
      </c>
      <c r="D127" s="9">
        <f t="shared" si="12"/>
        <v>6</v>
      </c>
      <c r="E127" s="8" t="str">
        <f t="shared" si="13"/>
        <v>20090506</v>
      </c>
      <c r="F127" s="24">
        <v>39939</v>
      </c>
      <c r="G127" s="25">
        <f t="shared" si="9"/>
        <v>39939</v>
      </c>
    </row>
    <row r="128" spans="1:7" x14ac:dyDescent="0.2">
      <c r="A128" s="9">
        <f t="shared" si="10"/>
        <v>2009</v>
      </c>
      <c r="B128" s="9">
        <f>VLOOKUP($C128,Quarter_Month!$A$1:$B$13,2)</f>
        <v>2</v>
      </c>
      <c r="C128" s="9">
        <f t="shared" si="11"/>
        <v>5</v>
      </c>
      <c r="D128" s="9">
        <f t="shared" si="12"/>
        <v>7</v>
      </c>
      <c r="E128" s="8" t="str">
        <f t="shared" si="13"/>
        <v>20090507</v>
      </c>
      <c r="F128" s="24">
        <v>39940</v>
      </c>
      <c r="G128" s="25">
        <f t="shared" si="9"/>
        <v>39940</v>
      </c>
    </row>
    <row r="129" spans="1:7" x14ac:dyDescent="0.2">
      <c r="A129" s="9">
        <f t="shared" si="10"/>
        <v>2009</v>
      </c>
      <c r="B129" s="9">
        <f>VLOOKUP($C129,Quarter_Month!$A$1:$B$13,2)</f>
        <v>2</v>
      </c>
      <c r="C129" s="9">
        <f t="shared" si="11"/>
        <v>5</v>
      </c>
      <c r="D129" s="9">
        <f t="shared" si="12"/>
        <v>8</v>
      </c>
      <c r="E129" s="8" t="str">
        <f t="shared" si="13"/>
        <v>20090508</v>
      </c>
      <c r="F129" s="24">
        <v>39941</v>
      </c>
      <c r="G129" s="25">
        <f t="shared" si="9"/>
        <v>39941</v>
      </c>
    </row>
    <row r="130" spans="1:7" x14ac:dyDescent="0.2">
      <c r="A130" s="9">
        <f t="shared" si="10"/>
        <v>2009</v>
      </c>
      <c r="B130" s="9">
        <f>VLOOKUP($C130,Quarter_Month!$A$1:$B$13,2)</f>
        <v>2</v>
      </c>
      <c r="C130" s="9">
        <f t="shared" si="11"/>
        <v>5</v>
      </c>
      <c r="D130" s="9">
        <f t="shared" si="12"/>
        <v>9</v>
      </c>
      <c r="E130" s="8" t="str">
        <f t="shared" si="13"/>
        <v>20090509</v>
      </c>
      <c r="F130" s="24">
        <v>39942</v>
      </c>
      <c r="G130" s="25">
        <f t="shared" si="9"/>
        <v>39942</v>
      </c>
    </row>
    <row r="131" spans="1:7" x14ac:dyDescent="0.2">
      <c r="A131" s="9">
        <f t="shared" si="10"/>
        <v>2009</v>
      </c>
      <c r="B131" s="9">
        <f>VLOOKUP($C131,Quarter_Month!$A$1:$B$13,2)</f>
        <v>2</v>
      </c>
      <c r="C131" s="9">
        <f t="shared" si="11"/>
        <v>5</v>
      </c>
      <c r="D131" s="9">
        <f t="shared" si="12"/>
        <v>10</v>
      </c>
      <c r="E131" s="8" t="str">
        <f t="shared" si="13"/>
        <v>20090510</v>
      </c>
      <c r="F131" s="24">
        <v>39943</v>
      </c>
      <c r="G131" s="25">
        <f t="shared" ref="G131:G194" si="14">F131</f>
        <v>39943</v>
      </c>
    </row>
    <row r="132" spans="1:7" x14ac:dyDescent="0.2">
      <c r="A132" s="9">
        <f t="shared" si="10"/>
        <v>2009</v>
      </c>
      <c r="B132" s="9">
        <f>VLOOKUP($C132,Quarter_Month!$A$1:$B$13,2)</f>
        <v>2</v>
      </c>
      <c r="C132" s="9">
        <f t="shared" si="11"/>
        <v>5</v>
      </c>
      <c r="D132" s="9">
        <f t="shared" si="12"/>
        <v>11</v>
      </c>
      <c r="E132" s="8" t="str">
        <f t="shared" si="13"/>
        <v>20090511</v>
      </c>
      <c r="F132" s="24">
        <v>39944</v>
      </c>
      <c r="G132" s="25">
        <f t="shared" si="14"/>
        <v>39944</v>
      </c>
    </row>
    <row r="133" spans="1:7" x14ac:dyDescent="0.2">
      <c r="A133" s="9">
        <f t="shared" si="10"/>
        <v>2009</v>
      </c>
      <c r="B133" s="9">
        <f>VLOOKUP($C133,Quarter_Month!$A$1:$B$13,2)</f>
        <v>2</v>
      </c>
      <c r="C133" s="9">
        <f t="shared" si="11"/>
        <v>5</v>
      </c>
      <c r="D133" s="9">
        <f t="shared" si="12"/>
        <v>12</v>
      </c>
      <c r="E133" s="8" t="str">
        <f t="shared" si="13"/>
        <v>20090512</v>
      </c>
      <c r="F133" s="24">
        <v>39945</v>
      </c>
      <c r="G133" s="25">
        <f t="shared" si="14"/>
        <v>39945</v>
      </c>
    </row>
    <row r="134" spans="1:7" x14ac:dyDescent="0.2">
      <c r="A134" s="9">
        <f t="shared" si="10"/>
        <v>2009</v>
      </c>
      <c r="B134" s="9">
        <f>VLOOKUP($C134,Quarter_Month!$A$1:$B$13,2)</f>
        <v>2</v>
      </c>
      <c r="C134" s="9">
        <f t="shared" si="11"/>
        <v>5</v>
      </c>
      <c r="D134" s="9">
        <f t="shared" si="12"/>
        <v>13</v>
      </c>
      <c r="E134" s="8" t="str">
        <f t="shared" si="13"/>
        <v>20090513</v>
      </c>
      <c r="F134" s="24">
        <v>39946</v>
      </c>
      <c r="G134" s="25">
        <f t="shared" si="14"/>
        <v>39946</v>
      </c>
    </row>
    <row r="135" spans="1:7" x14ac:dyDescent="0.2">
      <c r="A135" s="9">
        <f t="shared" si="10"/>
        <v>2009</v>
      </c>
      <c r="B135" s="9">
        <f>VLOOKUP($C135,Quarter_Month!$A$1:$B$13,2)</f>
        <v>2</v>
      </c>
      <c r="C135" s="9">
        <f t="shared" si="11"/>
        <v>5</v>
      </c>
      <c r="D135" s="9">
        <f t="shared" si="12"/>
        <v>14</v>
      </c>
      <c r="E135" s="8" t="str">
        <f t="shared" si="13"/>
        <v>20090514</v>
      </c>
      <c r="F135" s="24">
        <v>39947</v>
      </c>
      <c r="G135" s="25">
        <f t="shared" si="14"/>
        <v>39947</v>
      </c>
    </row>
    <row r="136" spans="1:7" x14ac:dyDescent="0.2">
      <c r="A136" s="9">
        <f t="shared" si="10"/>
        <v>2009</v>
      </c>
      <c r="B136" s="9">
        <f>VLOOKUP($C136,Quarter_Month!$A$1:$B$13,2)</f>
        <v>2</v>
      </c>
      <c r="C136" s="9">
        <f t="shared" si="11"/>
        <v>5</v>
      </c>
      <c r="D136" s="9">
        <f t="shared" si="12"/>
        <v>15</v>
      </c>
      <c r="E136" s="8" t="str">
        <f t="shared" si="13"/>
        <v>20090515</v>
      </c>
      <c r="F136" s="24">
        <v>39948</v>
      </c>
      <c r="G136" s="25">
        <f t="shared" si="14"/>
        <v>39948</v>
      </c>
    </row>
    <row r="137" spans="1:7" x14ac:dyDescent="0.2">
      <c r="A137" s="9">
        <f t="shared" si="10"/>
        <v>2009</v>
      </c>
      <c r="B137" s="9">
        <f>VLOOKUP($C137,Quarter_Month!$A$1:$B$13,2)</f>
        <v>2</v>
      </c>
      <c r="C137" s="9">
        <f t="shared" si="11"/>
        <v>5</v>
      </c>
      <c r="D137" s="9">
        <f t="shared" si="12"/>
        <v>16</v>
      </c>
      <c r="E137" s="8" t="str">
        <f t="shared" si="13"/>
        <v>20090516</v>
      </c>
      <c r="F137" s="24">
        <v>39949</v>
      </c>
      <c r="G137" s="25">
        <f t="shared" si="14"/>
        <v>39949</v>
      </c>
    </row>
    <row r="138" spans="1:7" x14ac:dyDescent="0.2">
      <c r="A138" s="9">
        <f t="shared" si="10"/>
        <v>2009</v>
      </c>
      <c r="B138" s="9">
        <f>VLOOKUP($C138,Quarter_Month!$A$1:$B$13,2)</f>
        <v>2</v>
      </c>
      <c r="C138" s="9">
        <f t="shared" si="11"/>
        <v>5</v>
      </c>
      <c r="D138" s="9">
        <f t="shared" si="12"/>
        <v>17</v>
      </c>
      <c r="E138" s="8" t="str">
        <f t="shared" si="13"/>
        <v>20090517</v>
      </c>
      <c r="F138" s="24">
        <v>39950</v>
      </c>
      <c r="G138" s="25">
        <f t="shared" si="14"/>
        <v>39950</v>
      </c>
    </row>
    <row r="139" spans="1:7" x14ac:dyDescent="0.2">
      <c r="A139" s="9">
        <f t="shared" si="10"/>
        <v>2009</v>
      </c>
      <c r="B139" s="9">
        <f>VLOOKUP($C139,Quarter_Month!$A$1:$B$13,2)</f>
        <v>2</v>
      </c>
      <c r="C139" s="9">
        <f t="shared" si="11"/>
        <v>5</v>
      </c>
      <c r="D139" s="9">
        <f t="shared" si="12"/>
        <v>18</v>
      </c>
      <c r="E139" s="8" t="str">
        <f t="shared" si="13"/>
        <v>20090518</v>
      </c>
      <c r="F139" s="24">
        <v>39951</v>
      </c>
      <c r="G139" s="25">
        <f t="shared" si="14"/>
        <v>39951</v>
      </c>
    </row>
    <row r="140" spans="1:7" x14ac:dyDescent="0.2">
      <c r="A140" s="9">
        <f t="shared" si="10"/>
        <v>2009</v>
      </c>
      <c r="B140" s="9">
        <f>VLOOKUP($C140,Quarter_Month!$A$1:$B$13,2)</f>
        <v>2</v>
      </c>
      <c r="C140" s="9">
        <f t="shared" si="11"/>
        <v>5</v>
      </c>
      <c r="D140" s="9">
        <f t="shared" si="12"/>
        <v>19</v>
      </c>
      <c r="E140" s="8" t="str">
        <f t="shared" si="13"/>
        <v>20090519</v>
      </c>
      <c r="F140" s="24">
        <v>39952</v>
      </c>
      <c r="G140" s="25">
        <f t="shared" si="14"/>
        <v>39952</v>
      </c>
    </row>
    <row r="141" spans="1:7" x14ac:dyDescent="0.2">
      <c r="A141" s="9">
        <f t="shared" si="10"/>
        <v>2009</v>
      </c>
      <c r="B141" s="9">
        <f>VLOOKUP($C141,Quarter_Month!$A$1:$B$13,2)</f>
        <v>2</v>
      </c>
      <c r="C141" s="9">
        <f t="shared" si="11"/>
        <v>5</v>
      </c>
      <c r="D141" s="9">
        <f t="shared" si="12"/>
        <v>20</v>
      </c>
      <c r="E141" s="8" t="str">
        <f t="shared" si="13"/>
        <v>20090520</v>
      </c>
      <c r="F141" s="24">
        <v>39953</v>
      </c>
      <c r="G141" s="25">
        <f t="shared" si="14"/>
        <v>39953</v>
      </c>
    </row>
    <row r="142" spans="1:7" x14ac:dyDescent="0.2">
      <c r="A142" s="9">
        <f t="shared" si="10"/>
        <v>2009</v>
      </c>
      <c r="B142" s="9">
        <f>VLOOKUP($C142,Quarter_Month!$A$1:$B$13,2)</f>
        <v>2</v>
      </c>
      <c r="C142" s="9">
        <f t="shared" si="11"/>
        <v>5</v>
      </c>
      <c r="D142" s="9">
        <f t="shared" si="12"/>
        <v>21</v>
      </c>
      <c r="E142" s="8" t="str">
        <f t="shared" si="13"/>
        <v>20090521</v>
      </c>
      <c r="F142" s="24">
        <v>39954</v>
      </c>
      <c r="G142" s="25">
        <f t="shared" si="14"/>
        <v>39954</v>
      </c>
    </row>
    <row r="143" spans="1:7" x14ac:dyDescent="0.2">
      <c r="A143" s="9">
        <f t="shared" si="10"/>
        <v>2009</v>
      </c>
      <c r="B143" s="9">
        <f>VLOOKUP($C143,Quarter_Month!$A$1:$B$13,2)</f>
        <v>2</v>
      </c>
      <c r="C143" s="9">
        <f t="shared" si="11"/>
        <v>5</v>
      </c>
      <c r="D143" s="9">
        <f t="shared" si="12"/>
        <v>22</v>
      </c>
      <c r="E143" s="8" t="str">
        <f t="shared" si="13"/>
        <v>20090522</v>
      </c>
      <c r="F143" s="24">
        <v>39955</v>
      </c>
      <c r="G143" s="25">
        <f t="shared" si="14"/>
        <v>39955</v>
      </c>
    </row>
    <row r="144" spans="1:7" x14ac:dyDescent="0.2">
      <c r="A144" s="9">
        <f t="shared" si="10"/>
        <v>2009</v>
      </c>
      <c r="B144" s="9">
        <f>VLOOKUP($C144,Quarter_Month!$A$1:$B$13,2)</f>
        <v>2</v>
      </c>
      <c r="C144" s="9">
        <f t="shared" si="11"/>
        <v>5</v>
      </c>
      <c r="D144" s="9">
        <f t="shared" si="12"/>
        <v>23</v>
      </c>
      <c r="E144" s="8" t="str">
        <f t="shared" si="13"/>
        <v>20090523</v>
      </c>
      <c r="F144" s="24">
        <v>39956</v>
      </c>
      <c r="G144" s="25">
        <f t="shared" si="14"/>
        <v>39956</v>
      </c>
    </row>
    <row r="145" spans="1:7" x14ac:dyDescent="0.2">
      <c r="A145" s="9">
        <f t="shared" si="10"/>
        <v>2009</v>
      </c>
      <c r="B145" s="9">
        <f>VLOOKUP($C145,Quarter_Month!$A$1:$B$13,2)</f>
        <v>2</v>
      </c>
      <c r="C145" s="9">
        <f t="shared" si="11"/>
        <v>5</v>
      </c>
      <c r="D145" s="9">
        <f t="shared" si="12"/>
        <v>24</v>
      </c>
      <c r="E145" s="8" t="str">
        <f t="shared" si="13"/>
        <v>20090524</v>
      </c>
      <c r="F145" s="24">
        <v>39957</v>
      </c>
      <c r="G145" s="25">
        <f t="shared" si="14"/>
        <v>39957</v>
      </c>
    </row>
    <row r="146" spans="1:7" x14ac:dyDescent="0.2">
      <c r="A146" s="9">
        <f t="shared" si="10"/>
        <v>2009</v>
      </c>
      <c r="B146" s="9">
        <f>VLOOKUP($C146,Quarter_Month!$A$1:$B$13,2)</f>
        <v>2</v>
      </c>
      <c r="C146" s="9">
        <f t="shared" si="11"/>
        <v>5</v>
      </c>
      <c r="D146" s="9">
        <f t="shared" si="12"/>
        <v>25</v>
      </c>
      <c r="E146" s="8" t="str">
        <f t="shared" si="13"/>
        <v>20090525</v>
      </c>
      <c r="F146" s="24">
        <v>39958</v>
      </c>
      <c r="G146" s="25">
        <f t="shared" si="14"/>
        <v>39958</v>
      </c>
    </row>
    <row r="147" spans="1:7" x14ac:dyDescent="0.2">
      <c r="A147" s="9">
        <f t="shared" si="10"/>
        <v>2009</v>
      </c>
      <c r="B147" s="9">
        <f>VLOOKUP($C147,Quarter_Month!$A$1:$B$13,2)</f>
        <v>2</v>
      </c>
      <c r="C147" s="9">
        <f t="shared" si="11"/>
        <v>5</v>
      </c>
      <c r="D147" s="9">
        <f t="shared" si="12"/>
        <v>26</v>
      </c>
      <c r="E147" s="8" t="str">
        <f t="shared" si="13"/>
        <v>20090526</v>
      </c>
      <c r="F147" s="24">
        <v>39959</v>
      </c>
      <c r="G147" s="25">
        <f t="shared" si="14"/>
        <v>39959</v>
      </c>
    </row>
    <row r="148" spans="1:7" x14ac:dyDescent="0.2">
      <c r="A148" s="9">
        <f t="shared" si="10"/>
        <v>2009</v>
      </c>
      <c r="B148" s="9">
        <f>VLOOKUP($C148,Quarter_Month!$A$1:$B$13,2)</f>
        <v>2</v>
      </c>
      <c r="C148" s="9">
        <f t="shared" si="11"/>
        <v>5</v>
      </c>
      <c r="D148" s="9">
        <f t="shared" si="12"/>
        <v>27</v>
      </c>
      <c r="E148" s="8" t="str">
        <f t="shared" si="13"/>
        <v>20090527</v>
      </c>
      <c r="F148" s="24">
        <v>39960</v>
      </c>
      <c r="G148" s="25">
        <f t="shared" si="14"/>
        <v>39960</v>
      </c>
    </row>
    <row r="149" spans="1:7" x14ac:dyDescent="0.2">
      <c r="A149" s="9">
        <f t="shared" si="10"/>
        <v>2009</v>
      </c>
      <c r="B149" s="9">
        <f>VLOOKUP($C149,Quarter_Month!$A$1:$B$13,2)</f>
        <v>2</v>
      </c>
      <c r="C149" s="9">
        <f t="shared" si="11"/>
        <v>5</v>
      </c>
      <c r="D149" s="9">
        <f t="shared" si="12"/>
        <v>28</v>
      </c>
      <c r="E149" s="8" t="str">
        <f t="shared" si="13"/>
        <v>20090528</v>
      </c>
      <c r="F149" s="24">
        <v>39961</v>
      </c>
      <c r="G149" s="25">
        <f t="shared" si="14"/>
        <v>39961</v>
      </c>
    </row>
    <row r="150" spans="1:7" x14ac:dyDescent="0.2">
      <c r="A150" s="9">
        <f t="shared" si="10"/>
        <v>2009</v>
      </c>
      <c r="B150" s="9">
        <f>VLOOKUP($C150,Quarter_Month!$A$1:$B$13,2)</f>
        <v>2</v>
      </c>
      <c r="C150" s="9">
        <f t="shared" si="11"/>
        <v>5</v>
      </c>
      <c r="D150" s="9">
        <f t="shared" si="12"/>
        <v>29</v>
      </c>
      <c r="E150" s="8" t="str">
        <f t="shared" si="13"/>
        <v>20090529</v>
      </c>
      <c r="F150" s="24">
        <v>39962</v>
      </c>
      <c r="G150" s="25">
        <f t="shared" si="14"/>
        <v>39962</v>
      </c>
    </row>
    <row r="151" spans="1:7" x14ac:dyDescent="0.2">
      <c r="A151" s="9">
        <f t="shared" si="10"/>
        <v>2009</v>
      </c>
      <c r="B151" s="9">
        <f>VLOOKUP($C151,Quarter_Month!$A$1:$B$13,2)</f>
        <v>2</v>
      </c>
      <c r="C151" s="9">
        <f t="shared" si="11"/>
        <v>5</v>
      </c>
      <c r="D151" s="9">
        <f t="shared" si="12"/>
        <v>30</v>
      </c>
      <c r="E151" s="8" t="str">
        <f t="shared" si="13"/>
        <v>20090530</v>
      </c>
      <c r="F151" s="24">
        <v>39963</v>
      </c>
      <c r="G151" s="25">
        <f t="shared" si="14"/>
        <v>39963</v>
      </c>
    </row>
    <row r="152" spans="1:7" x14ac:dyDescent="0.2">
      <c r="A152" s="9">
        <f t="shared" si="10"/>
        <v>2009</v>
      </c>
      <c r="B152" s="9">
        <f>VLOOKUP($C152,Quarter_Month!$A$1:$B$13,2)</f>
        <v>2</v>
      </c>
      <c r="C152" s="9">
        <f t="shared" si="11"/>
        <v>5</v>
      </c>
      <c r="D152" s="9">
        <f t="shared" si="12"/>
        <v>31</v>
      </c>
      <c r="E152" s="8" t="str">
        <f t="shared" si="13"/>
        <v>20090531</v>
      </c>
      <c r="F152" s="24">
        <v>39964</v>
      </c>
      <c r="G152" s="25">
        <f t="shared" si="14"/>
        <v>39964</v>
      </c>
    </row>
    <row r="153" spans="1:7" x14ac:dyDescent="0.2">
      <c r="A153" s="9">
        <f t="shared" si="10"/>
        <v>2009</v>
      </c>
      <c r="B153" s="9">
        <f>VLOOKUP($C153,Quarter_Month!$A$1:$B$13,2)</f>
        <v>2</v>
      </c>
      <c r="C153" s="9">
        <f t="shared" si="11"/>
        <v>6</v>
      </c>
      <c r="D153" s="9">
        <f t="shared" si="12"/>
        <v>1</v>
      </c>
      <c r="E153" s="8" t="str">
        <f t="shared" si="13"/>
        <v>20090601</v>
      </c>
      <c r="F153" s="24">
        <v>39965</v>
      </c>
      <c r="G153" s="25">
        <f t="shared" si="14"/>
        <v>39965</v>
      </c>
    </row>
    <row r="154" spans="1:7" x14ac:dyDescent="0.2">
      <c r="A154" s="9">
        <f t="shared" si="10"/>
        <v>2009</v>
      </c>
      <c r="B154" s="9">
        <f>VLOOKUP($C154,Quarter_Month!$A$1:$B$13,2)</f>
        <v>2</v>
      </c>
      <c r="C154" s="9">
        <f t="shared" si="11"/>
        <v>6</v>
      </c>
      <c r="D154" s="9">
        <f t="shared" si="12"/>
        <v>2</v>
      </c>
      <c r="E154" s="8" t="str">
        <f t="shared" si="13"/>
        <v>20090602</v>
      </c>
      <c r="F154" s="24">
        <v>39966</v>
      </c>
      <c r="G154" s="25">
        <f t="shared" si="14"/>
        <v>39966</v>
      </c>
    </row>
    <row r="155" spans="1:7" x14ac:dyDescent="0.2">
      <c r="A155" s="9">
        <f t="shared" si="10"/>
        <v>2009</v>
      </c>
      <c r="B155" s="9">
        <f>VLOOKUP($C155,Quarter_Month!$A$1:$B$13,2)</f>
        <v>2</v>
      </c>
      <c r="C155" s="9">
        <f t="shared" si="11"/>
        <v>6</v>
      </c>
      <c r="D155" s="9">
        <f t="shared" si="12"/>
        <v>3</v>
      </c>
      <c r="E155" s="8" t="str">
        <f t="shared" si="13"/>
        <v>20090603</v>
      </c>
      <c r="F155" s="24">
        <v>39967</v>
      </c>
      <c r="G155" s="25">
        <f t="shared" si="14"/>
        <v>39967</v>
      </c>
    </row>
    <row r="156" spans="1:7" x14ac:dyDescent="0.2">
      <c r="A156" s="9">
        <f t="shared" si="10"/>
        <v>2009</v>
      </c>
      <c r="B156" s="9">
        <f>VLOOKUP($C156,Quarter_Month!$A$1:$B$13,2)</f>
        <v>2</v>
      </c>
      <c r="C156" s="9">
        <f t="shared" si="11"/>
        <v>6</v>
      </c>
      <c r="D156" s="9">
        <f t="shared" si="12"/>
        <v>4</v>
      </c>
      <c r="E156" s="8" t="str">
        <f t="shared" si="13"/>
        <v>20090604</v>
      </c>
      <c r="F156" s="24">
        <v>39968</v>
      </c>
      <c r="G156" s="25">
        <f t="shared" si="14"/>
        <v>39968</v>
      </c>
    </row>
    <row r="157" spans="1:7" x14ac:dyDescent="0.2">
      <c r="A157" s="9">
        <f t="shared" si="10"/>
        <v>2009</v>
      </c>
      <c r="B157" s="9">
        <f>VLOOKUP($C157,Quarter_Month!$A$1:$B$13,2)</f>
        <v>2</v>
      </c>
      <c r="C157" s="9">
        <f t="shared" si="11"/>
        <v>6</v>
      </c>
      <c r="D157" s="9">
        <f t="shared" si="12"/>
        <v>5</v>
      </c>
      <c r="E157" s="8" t="str">
        <f t="shared" si="13"/>
        <v>20090605</v>
      </c>
      <c r="F157" s="24">
        <v>39969</v>
      </c>
      <c r="G157" s="25">
        <f t="shared" si="14"/>
        <v>39969</v>
      </c>
    </row>
    <row r="158" spans="1:7" x14ac:dyDescent="0.2">
      <c r="A158" s="9">
        <f t="shared" si="10"/>
        <v>2009</v>
      </c>
      <c r="B158" s="9">
        <f>VLOOKUP($C158,Quarter_Month!$A$1:$B$13,2)</f>
        <v>2</v>
      </c>
      <c r="C158" s="9">
        <f t="shared" si="11"/>
        <v>6</v>
      </c>
      <c r="D158" s="9">
        <f t="shared" si="12"/>
        <v>6</v>
      </c>
      <c r="E158" s="8" t="str">
        <f t="shared" si="13"/>
        <v>20090606</v>
      </c>
      <c r="F158" s="24">
        <v>39970</v>
      </c>
      <c r="G158" s="25">
        <f t="shared" si="14"/>
        <v>39970</v>
      </c>
    </row>
    <row r="159" spans="1:7" x14ac:dyDescent="0.2">
      <c r="A159" s="9">
        <f t="shared" si="10"/>
        <v>2009</v>
      </c>
      <c r="B159" s="9">
        <f>VLOOKUP($C159,Quarter_Month!$A$1:$B$13,2)</f>
        <v>2</v>
      </c>
      <c r="C159" s="9">
        <f t="shared" si="11"/>
        <v>6</v>
      </c>
      <c r="D159" s="9">
        <f t="shared" si="12"/>
        <v>7</v>
      </c>
      <c r="E159" s="8" t="str">
        <f t="shared" si="13"/>
        <v>20090607</v>
      </c>
      <c r="F159" s="24">
        <v>39971</v>
      </c>
      <c r="G159" s="25">
        <f t="shared" si="14"/>
        <v>39971</v>
      </c>
    </row>
    <row r="160" spans="1:7" x14ac:dyDescent="0.2">
      <c r="A160" s="9">
        <f t="shared" si="10"/>
        <v>2009</v>
      </c>
      <c r="B160" s="9">
        <f>VLOOKUP($C160,Quarter_Month!$A$1:$B$13,2)</f>
        <v>2</v>
      </c>
      <c r="C160" s="9">
        <f t="shared" si="11"/>
        <v>6</v>
      </c>
      <c r="D160" s="9">
        <f t="shared" si="12"/>
        <v>8</v>
      </c>
      <c r="E160" s="8" t="str">
        <f t="shared" si="13"/>
        <v>20090608</v>
      </c>
      <c r="F160" s="24">
        <v>39972</v>
      </c>
      <c r="G160" s="25">
        <f t="shared" si="14"/>
        <v>39972</v>
      </c>
    </row>
    <row r="161" spans="1:7" x14ac:dyDescent="0.2">
      <c r="A161" s="9">
        <f t="shared" si="10"/>
        <v>2009</v>
      </c>
      <c r="B161" s="9">
        <f>VLOOKUP($C161,Quarter_Month!$A$1:$B$13,2)</f>
        <v>2</v>
      </c>
      <c r="C161" s="9">
        <f t="shared" si="11"/>
        <v>6</v>
      </c>
      <c r="D161" s="9">
        <f t="shared" si="12"/>
        <v>9</v>
      </c>
      <c r="E161" s="8" t="str">
        <f t="shared" si="13"/>
        <v>20090609</v>
      </c>
      <c r="F161" s="24">
        <v>39973</v>
      </c>
      <c r="G161" s="25">
        <f t="shared" si="14"/>
        <v>39973</v>
      </c>
    </row>
    <row r="162" spans="1:7" x14ac:dyDescent="0.2">
      <c r="A162" s="9">
        <f t="shared" si="10"/>
        <v>2009</v>
      </c>
      <c r="B162" s="9">
        <f>VLOOKUP($C162,Quarter_Month!$A$1:$B$13,2)</f>
        <v>2</v>
      </c>
      <c r="C162" s="9">
        <f t="shared" si="11"/>
        <v>6</v>
      </c>
      <c r="D162" s="9">
        <f t="shared" si="12"/>
        <v>10</v>
      </c>
      <c r="E162" s="8" t="str">
        <f t="shared" si="13"/>
        <v>20090610</v>
      </c>
      <c r="F162" s="24">
        <v>39974</v>
      </c>
      <c r="G162" s="25">
        <f t="shared" si="14"/>
        <v>39974</v>
      </c>
    </row>
    <row r="163" spans="1:7" x14ac:dyDescent="0.2">
      <c r="A163" s="9">
        <f t="shared" si="10"/>
        <v>2009</v>
      </c>
      <c r="B163" s="9">
        <f>VLOOKUP($C163,Quarter_Month!$A$1:$B$13,2)</f>
        <v>2</v>
      </c>
      <c r="C163" s="9">
        <f t="shared" si="11"/>
        <v>6</v>
      </c>
      <c r="D163" s="9">
        <f t="shared" si="12"/>
        <v>11</v>
      </c>
      <c r="E163" s="8" t="str">
        <f t="shared" si="13"/>
        <v>20090611</v>
      </c>
      <c r="F163" s="24">
        <v>39975</v>
      </c>
      <c r="G163" s="25">
        <f t="shared" si="14"/>
        <v>39975</v>
      </c>
    </row>
    <row r="164" spans="1:7" x14ac:dyDescent="0.2">
      <c r="A164" s="9">
        <f t="shared" si="10"/>
        <v>2009</v>
      </c>
      <c r="B164" s="9">
        <f>VLOOKUP($C164,Quarter_Month!$A$1:$B$13,2)</f>
        <v>2</v>
      </c>
      <c r="C164" s="9">
        <f t="shared" si="11"/>
        <v>6</v>
      </c>
      <c r="D164" s="9">
        <f t="shared" si="12"/>
        <v>12</v>
      </c>
      <c r="E164" s="8" t="str">
        <f t="shared" si="13"/>
        <v>20090612</v>
      </c>
      <c r="F164" s="24">
        <v>39976</v>
      </c>
      <c r="G164" s="25">
        <f t="shared" si="14"/>
        <v>39976</v>
      </c>
    </row>
    <row r="165" spans="1:7" x14ac:dyDescent="0.2">
      <c r="A165" s="9">
        <f t="shared" si="10"/>
        <v>2009</v>
      </c>
      <c r="B165" s="9">
        <f>VLOOKUP($C165,Quarter_Month!$A$1:$B$13,2)</f>
        <v>2</v>
      </c>
      <c r="C165" s="9">
        <f t="shared" si="11"/>
        <v>6</v>
      </c>
      <c r="D165" s="9">
        <f t="shared" si="12"/>
        <v>13</v>
      </c>
      <c r="E165" s="8" t="str">
        <f t="shared" si="13"/>
        <v>20090613</v>
      </c>
      <c r="F165" s="24">
        <v>39977</v>
      </c>
      <c r="G165" s="25">
        <f t="shared" si="14"/>
        <v>39977</v>
      </c>
    </row>
    <row r="166" spans="1:7" x14ac:dyDescent="0.2">
      <c r="A166" s="9">
        <f t="shared" si="10"/>
        <v>2009</v>
      </c>
      <c r="B166" s="9">
        <f>VLOOKUP($C166,Quarter_Month!$A$1:$B$13,2)</f>
        <v>2</v>
      </c>
      <c r="C166" s="9">
        <f t="shared" si="11"/>
        <v>6</v>
      </c>
      <c r="D166" s="9">
        <f t="shared" si="12"/>
        <v>14</v>
      </c>
      <c r="E166" s="8" t="str">
        <f t="shared" si="13"/>
        <v>20090614</v>
      </c>
      <c r="F166" s="24">
        <v>39978</v>
      </c>
      <c r="G166" s="25">
        <f t="shared" si="14"/>
        <v>39978</v>
      </c>
    </row>
    <row r="167" spans="1:7" x14ac:dyDescent="0.2">
      <c r="A167" s="9">
        <f t="shared" si="10"/>
        <v>2009</v>
      </c>
      <c r="B167" s="9">
        <f>VLOOKUP($C167,Quarter_Month!$A$1:$B$13,2)</f>
        <v>2</v>
      </c>
      <c r="C167" s="9">
        <f t="shared" si="11"/>
        <v>6</v>
      </c>
      <c r="D167" s="9">
        <f t="shared" si="12"/>
        <v>15</v>
      </c>
      <c r="E167" s="8" t="str">
        <f t="shared" si="13"/>
        <v>20090615</v>
      </c>
      <c r="F167" s="24">
        <v>39979</v>
      </c>
      <c r="G167" s="25">
        <f t="shared" si="14"/>
        <v>39979</v>
      </c>
    </row>
    <row r="168" spans="1:7" x14ac:dyDescent="0.2">
      <c r="A168" s="9">
        <f t="shared" si="10"/>
        <v>2009</v>
      </c>
      <c r="B168" s="9">
        <f>VLOOKUP($C168,Quarter_Month!$A$1:$B$13,2)</f>
        <v>2</v>
      </c>
      <c r="C168" s="9">
        <f t="shared" si="11"/>
        <v>6</v>
      </c>
      <c r="D168" s="9">
        <f t="shared" si="12"/>
        <v>16</v>
      </c>
      <c r="E168" s="8" t="str">
        <f t="shared" si="13"/>
        <v>20090616</v>
      </c>
      <c r="F168" s="24">
        <v>39980</v>
      </c>
      <c r="G168" s="25">
        <f t="shared" si="14"/>
        <v>39980</v>
      </c>
    </row>
    <row r="169" spans="1:7" x14ac:dyDescent="0.2">
      <c r="A169" s="9">
        <f t="shared" si="10"/>
        <v>2009</v>
      </c>
      <c r="B169" s="9">
        <f>VLOOKUP($C169,Quarter_Month!$A$1:$B$13,2)</f>
        <v>2</v>
      </c>
      <c r="C169" s="9">
        <f t="shared" si="11"/>
        <v>6</v>
      </c>
      <c r="D169" s="9">
        <f t="shared" si="12"/>
        <v>17</v>
      </c>
      <c r="E169" s="8" t="str">
        <f t="shared" si="13"/>
        <v>20090617</v>
      </c>
      <c r="F169" s="24">
        <v>39981</v>
      </c>
      <c r="G169" s="25">
        <f t="shared" si="14"/>
        <v>39981</v>
      </c>
    </row>
    <row r="170" spans="1:7" x14ac:dyDescent="0.2">
      <c r="A170" s="9">
        <f t="shared" si="10"/>
        <v>2009</v>
      </c>
      <c r="B170" s="9">
        <f>VLOOKUP($C170,Quarter_Month!$A$1:$B$13,2)</f>
        <v>2</v>
      </c>
      <c r="C170" s="9">
        <f t="shared" si="11"/>
        <v>6</v>
      </c>
      <c r="D170" s="9">
        <f t="shared" si="12"/>
        <v>18</v>
      </c>
      <c r="E170" s="8" t="str">
        <f t="shared" si="13"/>
        <v>20090618</v>
      </c>
      <c r="F170" s="24">
        <v>39982</v>
      </c>
      <c r="G170" s="25">
        <f t="shared" si="14"/>
        <v>39982</v>
      </c>
    </row>
    <row r="171" spans="1:7" x14ac:dyDescent="0.2">
      <c r="A171" s="9">
        <f t="shared" si="10"/>
        <v>2009</v>
      </c>
      <c r="B171" s="9">
        <f>VLOOKUP($C171,Quarter_Month!$A$1:$B$13,2)</f>
        <v>2</v>
      </c>
      <c r="C171" s="9">
        <f t="shared" si="11"/>
        <v>6</v>
      </c>
      <c r="D171" s="9">
        <f t="shared" si="12"/>
        <v>19</v>
      </c>
      <c r="E171" s="8" t="str">
        <f t="shared" si="13"/>
        <v>20090619</v>
      </c>
      <c r="F171" s="24">
        <v>39983</v>
      </c>
      <c r="G171" s="25">
        <f t="shared" si="14"/>
        <v>39983</v>
      </c>
    </row>
    <row r="172" spans="1:7" x14ac:dyDescent="0.2">
      <c r="A172" s="9">
        <f t="shared" si="10"/>
        <v>2009</v>
      </c>
      <c r="B172" s="9">
        <f>VLOOKUP($C172,Quarter_Month!$A$1:$B$13,2)</f>
        <v>2</v>
      </c>
      <c r="C172" s="9">
        <f t="shared" si="11"/>
        <v>6</v>
      </c>
      <c r="D172" s="9">
        <f t="shared" si="12"/>
        <v>20</v>
      </c>
      <c r="E172" s="8" t="str">
        <f t="shared" si="13"/>
        <v>20090620</v>
      </c>
      <c r="F172" s="24">
        <v>39984</v>
      </c>
      <c r="G172" s="25">
        <f t="shared" si="14"/>
        <v>39984</v>
      </c>
    </row>
    <row r="173" spans="1:7" x14ac:dyDescent="0.2">
      <c r="A173" s="9">
        <f t="shared" si="10"/>
        <v>2009</v>
      </c>
      <c r="B173" s="9">
        <f>VLOOKUP($C173,Quarter_Month!$A$1:$B$13,2)</f>
        <v>2</v>
      </c>
      <c r="C173" s="9">
        <f t="shared" si="11"/>
        <v>6</v>
      </c>
      <c r="D173" s="9">
        <f t="shared" si="12"/>
        <v>21</v>
      </c>
      <c r="E173" s="8" t="str">
        <f t="shared" si="13"/>
        <v>20090621</v>
      </c>
      <c r="F173" s="24">
        <v>39985</v>
      </c>
      <c r="G173" s="25">
        <f t="shared" si="14"/>
        <v>39985</v>
      </c>
    </row>
    <row r="174" spans="1:7" x14ac:dyDescent="0.2">
      <c r="A174" s="9">
        <f t="shared" si="10"/>
        <v>2009</v>
      </c>
      <c r="B174" s="9">
        <f>VLOOKUP($C174,Quarter_Month!$A$1:$B$13,2)</f>
        <v>2</v>
      </c>
      <c r="C174" s="9">
        <f t="shared" si="11"/>
        <v>6</v>
      </c>
      <c r="D174" s="9">
        <f t="shared" si="12"/>
        <v>22</v>
      </c>
      <c r="E174" s="8" t="str">
        <f t="shared" si="13"/>
        <v>20090622</v>
      </c>
      <c r="F174" s="24">
        <v>39986</v>
      </c>
      <c r="G174" s="25">
        <f t="shared" si="14"/>
        <v>39986</v>
      </c>
    </row>
    <row r="175" spans="1:7" x14ac:dyDescent="0.2">
      <c r="A175" s="9">
        <f t="shared" si="10"/>
        <v>2009</v>
      </c>
      <c r="B175" s="9">
        <f>VLOOKUP($C175,Quarter_Month!$A$1:$B$13,2)</f>
        <v>2</v>
      </c>
      <c r="C175" s="9">
        <f t="shared" si="11"/>
        <v>6</v>
      </c>
      <c r="D175" s="9">
        <f t="shared" si="12"/>
        <v>23</v>
      </c>
      <c r="E175" s="8" t="str">
        <f t="shared" si="13"/>
        <v>20090623</v>
      </c>
      <c r="F175" s="24">
        <v>39987</v>
      </c>
      <c r="G175" s="25">
        <f t="shared" si="14"/>
        <v>39987</v>
      </c>
    </row>
    <row r="176" spans="1:7" x14ac:dyDescent="0.2">
      <c r="A176" s="9">
        <f t="shared" si="10"/>
        <v>2009</v>
      </c>
      <c r="B176" s="9">
        <f>VLOOKUP($C176,Quarter_Month!$A$1:$B$13,2)</f>
        <v>2</v>
      </c>
      <c r="C176" s="9">
        <f t="shared" si="11"/>
        <v>6</v>
      </c>
      <c r="D176" s="9">
        <f t="shared" si="12"/>
        <v>24</v>
      </c>
      <c r="E176" s="8" t="str">
        <f t="shared" si="13"/>
        <v>20090624</v>
      </c>
      <c r="F176" s="24">
        <v>39988</v>
      </c>
      <c r="G176" s="25">
        <f t="shared" si="14"/>
        <v>39988</v>
      </c>
    </row>
    <row r="177" spans="1:7" x14ac:dyDescent="0.2">
      <c r="A177" s="9">
        <f t="shared" ref="A177:A240" si="15">YEAR(F177)</f>
        <v>2009</v>
      </c>
      <c r="B177" s="9">
        <f>VLOOKUP($C177,Quarter_Month!$A$1:$B$13,2)</f>
        <v>2</v>
      </c>
      <c r="C177" s="9">
        <f t="shared" ref="C177:C240" si="16">MONTH(F177)</f>
        <v>6</v>
      </c>
      <c r="D177" s="9">
        <f t="shared" ref="D177:D240" si="17">DAY(F177)</f>
        <v>25</v>
      </c>
      <c r="E177" s="8" t="str">
        <f t="shared" ref="E177:E240" si="18">CONCATENATE(A177,IF(LEN(C177)=1,"0"&amp;C177,C177),IF(LEN(D177)=1,"0"&amp;D177,D177))</f>
        <v>20090625</v>
      </c>
      <c r="F177" s="24">
        <v>39989</v>
      </c>
      <c r="G177" s="25">
        <f t="shared" si="14"/>
        <v>39989</v>
      </c>
    </row>
    <row r="178" spans="1:7" x14ac:dyDescent="0.2">
      <c r="A178" s="9">
        <f t="shared" si="15"/>
        <v>2009</v>
      </c>
      <c r="B178" s="9">
        <f>VLOOKUP($C178,Quarter_Month!$A$1:$B$13,2)</f>
        <v>2</v>
      </c>
      <c r="C178" s="9">
        <f t="shared" si="16"/>
        <v>6</v>
      </c>
      <c r="D178" s="9">
        <f t="shared" si="17"/>
        <v>26</v>
      </c>
      <c r="E178" s="8" t="str">
        <f t="shared" si="18"/>
        <v>20090626</v>
      </c>
      <c r="F178" s="24">
        <v>39990</v>
      </c>
      <c r="G178" s="25">
        <f t="shared" si="14"/>
        <v>39990</v>
      </c>
    </row>
    <row r="179" spans="1:7" x14ac:dyDescent="0.2">
      <c r="A179" s="9">
        <f t="shared" si="15"/>
        <v>2009</v>
      </c>
      <c r="B179" s="9">
        <f>VLOOKUP($C179,Quarter_Month!$A$1:$B$13,2)</f>
        <v>2</v>
      </c>
      <c r="C179" s="9">
        <f t="shared" si="16"/>
        <v>6</v>
      </c>
      <c r="D179" s="9">
        <f t="shared" si="17"/>
        <v>27</v>
      </c>
      <c r="E179" s="8" t="str">
        <f t="shared" si="18"/>
        <v>20090627</v>
      </c>
      <c r="F179" s="24">
        <v>39991</v>
      </c>
      <c r="G179" s="25">
        <f t="shared" si="14"/>
        <v>39991</v>
      </c>
    </row>
    <row r="180" spans="1:7" x14ac:dyDescent="0.2">
      <c r="A180" s="9">
        <f t="shared" si="15"/>
        <v>2009</v>
      </c>
      <c r="B180" s="9">
        <f>VLOOKUP($C180,Quarter_Month!$A$1:$B$13,2)</f>
        <v>2</v>
      </c>
      <c r="C180" s="9">
        <f t="shared" si="16"/>
        <v>6</v>
      </c>
      <c r="D180" s="9">
        <f t="shared" si="17"/>
        <v>28</v>
      </c>
      <c r="E180" s="8" t="str">
        <f t="shared" si="18"/>
        <v>20090628</v>
      </c>
      <c r="F180" s="24">
        <v>39992</v>
      </c>
      <c r="G180" s="25">
        <f t="shared" si="14"/>
        <v>39992</v>
      </c>
    </row>
    <row r="181" spans="1:7" x14ac:dyDescent="0.2">
      <c r="A181" s="9">
        <f t="shared" si="15"/>
        <v>2009</v>
      </c>
      <c r="B181" s="9">
        <f>VLOOKUP($C181,Quarter_Month!$A$1:$B$13,2)</f>
        <v>2</v>
      </c>
      <c r="C181" s="9">
        <f t="shared" si="16"/>
        <v>6</v>
      </c>
      <c r="D181" s="9">
        <f t="shared" si="17"/>
        <v>29</v>
      </c>
      <c r="E181" s="8" t="str">
        <f t="shared" si="18"/>
        <v>20090629</v>
      </c>
      <c r="F181" s="24">
        <v>39993</v>
      </c>
      <c r="G181" s="25">
        <f t="shared" si="14"/>
        <v>39993</v>
      </c>
    </row>
    <row r="182" spans="1:7" x14ac:dyDescent="0.2">
      <c r="A182" s="9">
        <f t="shared" si="15"/>
        <v>2009</v>
      </c>
      <c r="B182" s="9">
        <f>VLOOKUP($C182,Quarter_Month!$A$1:$B$13,2)</f>
        <v>2</v>
      </c>
      <c r="C182" s="9">
        <f t="shared" si="16"/>
        <v>6</v>
      </c>
      <c r="D182" s="9">
        <f t="shared" si="17"/>
        <v>30</v>
      </c>
      <c r="E182" s="8" t="str">
        <f t="shared" si="18"/>
        <v>20090630</v>
      </c>
      <c r="F182" s="24">
        <v>39994</v>
      </c>
      <c r="G182" s="25">
        <f t="shared" si="14"/>
        <v>39994</v>
      </c>
    </row>
    <row r="183" spans="1:7" x14ac:dyDescent="0.2">
      <c r="A183" s="9">
        <f t="shared" si="15"/>
        <v>2009</v>
      </c>
      <c r="B183" s="9">
        <f>VLOOKUP($C183,Quarter_Month!$A$1:$B$13,2)</f>
        <v>3</v>
      </c>
      <c r="C183" s="9">
        <f t="shared" si="16"/>
        <v>7</v>
      </c>
      <c r="D183" s="9">
        <f t="shared" si="17"/>
        <v>1</v>
      </c>
      <c r="E183" s="8" t="str">
        <f t="shared" si="18"/>
        <v>20090701</v>
      </c>
      <c r="F183" s="24">
        <v>39995</v>
      </c>
      <c r="G183" s="25">
        <f t="shared" si="14"/>
        <v>39995</v>
      </c>
    </row>
    <row r="184" spans="1:7" x14ac:dyDescent="0.2">
      <c r="A184" s="9">
        <f t="shared" si="15"/>
        <v>2009</v>
      </c>
      <c r="B184" s="9">
        <f>VLOOKUP($C184,Quarter_Month!$A$1:$B$13,2)</f>
        <v>3</v>
      </c>
      <c r="C184" s="9">
        <f t="shared" si="16"/>
        <v>7</v>
      </c>
      <c r="D184" s="9">
        <f t="shared" si="17"/>
        <v>2</v>
      </c>
      <c r="E184" s="8" t="str">
        <f t="shared" si="18"/>
        <v>20090702</v>
      </c>
      <c r="F184" s="24">
        <v>39996</v>
      </c>
      <c r="G184" s="25">
        <f t="shared" si="14"/>
        <v>39996</v>
      </c>
    </row>
    <row r="185" spans="1:7" x14ac:dyDescent="0.2">
      <c r="A185" s="9">
        <f t="shared" si="15"/>
        <v>2009</v>
      </c>
      <c r="B185" s="9">
        <f>VLOOKUP($C185,Quarter_Month!$A$1:$B$13,2)</f>
        <v>3</v>
      </c>
      <c r="C185" s="9">
        <f t="shared" si="16"/>
        <v>7</v>
      </c>
      <c r="D185" s="9">
        <f t="shared" si="17"/>
        <v>3</v>
      </c>
      <c r="E185" s="8" t="str">
        <f t="shared" si="18"/>
        <v>20090703</v>
      </c>
      <c r="F185" s="24">
        <v>39997</v>
      </c>
      <c r="G185" s="25">
        <f t="shared" si="14"/>
        <v>39997</v>
      </c>
    </row>
    <row r="186" spans="1:7" x14ac:dyDescent="0.2">
      <c r="A186" s="9">
        <f t="shared" si="15"/>
        <v>2009</v>
      </c>
      <c r="B186" s="9">
        <f>VLOOKUP($C186,Quarter_Month!$A$1:$B$13,2)</f>
        <v>3</v>
      </c>
      <c r="C186" s="9">
        <f t="shared" si="16"/>
        <v>7</v>
      </c>
      <c r="D186" s="9">
        <f t="shared" si="17"/>
        <v>4</v>
      </c>
      <c r="E186" s="8" t="str">
        <f t="shared" si="18"/>
        <v>20090704</v>
      </c>
      <c r="F186" s="24">
        <v>39998</v>
      </c>
      <c r="G186" s="25">
        <f t="shared" si="14"/>
        <v>39998</v>
      </c>
    </row>
    <row r="187" spans="1:7" x14ac:dyDescent="0.2">
      <c r="A187" s="9">
        <f t="shared" si="15"/>
        <v>2009</v>
      </c>
      <c r="B187" s="9">
        <f>VLOOKUP($C187,Quarter_Month!$A$1:$B$13,2)</f>
        <v>3</v>
      </c>
      <c r="C187" s="9">
        <f t="shared" si="16"/>
        <v>7</v>
      </c>
      <c r="D187" s="9">
        <f t="shared" si="17"/>
        <v>5</v>
      </c>
      <c r="E187" s="8" t="str">
        <f t="shared" si="18"/>
        <v>20090705</v>
      </c>
      <c r="F187" s="24">
        <v>39999</v>
      </c>
      <c r="G187" s="25">
        <f t="shared" si="14"/>
        <v>39999</v>
      </c>
    </row>
    <row r="188" spans="1:7" x14ac:dyDescent="0.2">
      <c r="A188" s="9">
        <f t="shared" si="15"/>
        <v>2009</v>
      </c>
      <c r="B188" s="9">
        <f>VLOOKUP($C188,Quarter_Month!$A$1:$B$13,2)</f>
        <v>3</v>
      </c>
      <c r="C188" s="9">
        <f t="shared" si="16"/>
        <v>7</v>
      </c>
      <c r="D188" s="9">
        <f t="shared" si="17"/>
        <v>6</v>
      </c>
      <c r="E188" s="8" t="str">
        <f t="shared" si="18"/>
        <v>20090706</v>
      </c>
      <c r="F188" s="24">
        <v>40000</v>
      </c>
      <c r="G188" s="25">
        <f t="shared" si="14"/>
        <v>40000</v>
      </c>
    </row>
    <row r="189" spans="1:7" x14ac:dyDescent="0.2">
      <c r="A189" s="9">
        <f t="shared" si="15"/>
        <v>2009</v>
      </c>
      <c r="B189" s="9">
        <f>VLOOKUP($C189,Quarter_Month!$A$1:$B$13,2)</f>
        <v>3</v>
      </c>
      <c r="C189" s="9">
        <f t="shared" si="16"/>
        <v>7</v>
      </c>
      <c r="D189" s="9">
        <f t="shared" si="17"/>
        <v>7</v>
      </c>
      <c r="E189" s="8" t="str">
        <f t="shared" si="18"/>
        <v>20090707</v>
      </c>
      <c r="F189" s="24">
        <v>40001</v>
      </c>
      <c r="G189" s="25">
        <f t="shared" si="14"/>
        <v>40001</v>
      </c>
    </row>
    <row r="190" spans="1:7" x14ac:dyDescent="0.2">
      <c r="A190" s="9">
        <f t="shared" si="15"/>
        <v>2009</v>
      </c>
      <c r="B190" s="9">
        <f>VLOOKUP($C190,Quarter_Month!$A$1:$B$13,2)</f>
        <v>3</v>
      </c>
      <c r="C190" s="9">
        <f t="shared" si="16"/>
        <v>7</v>
      </c>
      <c r="D190" s="9">
        <f t="shared" si="17"/>
        <v>8</v>
      </c>
      <c r="E190" s="8" t="str">
        <f t="shared" si="18"/>
        <v>20090708</v>
      </c>
      <c r="F190" s="24">
        <v>40002</v>
      </c>
      <c r="G190" s="25">
        <f t="shared" si="14"/>
        <v>40002</v>
      </c>
    </row>
    <row r="191" spans="1:7" x14ac:dyDescent="0.2">
      <c r="A191" s="9">
        <f t="shared" si="15"/>
        <v>2009</v>
      </c>
      <c r="B191" s="9">
        <f>VLOOKUP($C191,Quarter_Month!$A$1:$B$13,2)</f>
        <v>3</v>
      </c>
      <c r="C191" s="9">
        <f t="shared" si="16"/>
        <v>7</v>
      </c>
      <c r="D191" s="9">
        <f t="shared" si="17"/>
        <v>9</v>
      </c>
      <c r="E191" s="8" t="str">
        <f t="shared" si="18"/>
        <v>20090709</v>
      </c>
      <c r="F191" s="24">
        <v>40003</v>
      </c>
      <c r="G191" s="25">
        <f t="shared" si="14"/>
        <v>40003</v>
      </c>
    </row>
    <row r="192" spans="1:7" x14ac:dyDescent="0.2">
      <c r="A192" s="9">
        <f t="shared" si="15"/>
        <v>2009</v>
      </c>
      <c r="B192" s="9">
        <f>VLOOKUP($C192,Quarter_Month!$A$1:$B$13,2)</f>
        <v>3</v>
      </c>
      <c r="C192" s="9">
        <f t="shared" si="16"/>
        <v>7</v>
      </c>
      <c r="D192" s="9">
        <f t="shared" si="17"/>
        <v>10</v>
      </c>
      <c r="E192" s="8" t="str">
        <f t="shared" si="18"/>
        <v>20090710</v>
      </c>
      <c r="F192" s="24">
        <v>40004</v>
      </c>
      <c r="G192" s="25">
        <f t="shared" si="14"/>
        <v>40004</v>
      </c>
    </row>
    <row r="193" spans="1:7" x14ac:dyDescent="0.2">
      <c r="A193" s="9">
        <f t="shared" si="15"/>
        <v>2009</v>
      </c>
      <c r="B193" s="9">
        <f>VLOOKUP($C193,Quarter_Month!$A$1:$B$13,2)</f>
        <v>3</v>
      </c>
      <c r="C193" s="9">
        <f t="shared" si="16"/>
        <v>7</v>
      </c>
      <c r="D193" s="9">
        <f t="shared" si="17"/>
        <v>11</v>
      </c>
      <c r="E193" s="8" t="str">
        <f t="shared" si="18"/>
        <v>20090711</v>
      </c>
      <c r="F193" s="24">
        <v>40005</v>
      </c>
      <c r="G193" s="25">
        <f t="shared" si="14"/>
        <v>40005</v>
      </c>
    </row>
    <row r="194" spans="1:7" x14ac:dyDescent="0.2">
      <c r="A194" s="9">
        <f t="shared" si="15"/>
        <v>2009</v>
      </c>
      <c r="B194" s="9">
        <f>VLOOKUP($C194,Quarter_Month!$A$1:$B$13,2)</f>
        <v>3</v>
      </c>
      <c r="C194" s="9">
        <f t="shared" si="16"/>
        <v>7</v>
      </c>
      <c r="D194" s="9">
        <f t="shared" si="17"/>
        <v>12</v>
      </c>
      <c r="E194" s="8" t="str">
        <f t="shared" si="18"/>
        <v>20090712</v>
      </c>
      <c r="F194" s="24">
        <v>40006</v>
      </c>
      <c r="G194" s="25">
        <f t="shared" si="14"/>
        <v>40006</v>
      </c>
    </row>
    <row r="195" spans="1:7" x14ac:dyDescent="0.2">
      <c r="A195" s="9">
        <f t="shared" si="15"/>
        <v>2009</v>
      </c>
      <c r="B195" s="9">
        <f>VLOOKUP($C195,Quarter_Month!$A$1:$B$13,2)</f>
        <v>3</v>
      </c>
      <c r="C195" s="9">
        <f t="shared" si="16"/>
        <v>7</v>
      </c>
      <c r="D195" s="9">
        <f t="shared" si="17"/>
        <v>13</v>
      </c>
      <c r="E195" s="8" t="str">
        <f t="shared" si="18"/>
        <v>20090713</v>
      </c>
      <c r="F195" s="24">
        <v>40007</v>
      </c>
      <c r="G195" s="25">
        <f t="shared" ref="G195:G258" si="19">F195</f>
        <v>40007</v>
      </c>
    </row>
    <row r="196" spans="1:7" x14ac:dyDescent="0.2">
      <c r="A196" s="9">
        <f t="shared" si="15"/>
        <v>2009</v>
      </c>
      <c r="B196" s="9">
        <f>VLOOKUP($C196,Quarter_Month!$A$1:$B$13,2)</f>
        <v>3</v>
      </c>
      <c r="C196" s="9">
        <f t="shared" si="16"/>
        <v>7</v>
      </c>
      <c r="D196" s="9">
        <f t="shared" si="17"/>
        <v>14</v>
      </c>
      <c r="E196" s="8" t="str">
        <f t="shared" si="18"/>
        <v>20090714</v>
      </c>
      <c r="F196" s="24">
        <v>40008</v>
      </c>
      <c r="G196" s="25">
        <f t="shared" si="19"/>
        <v>40008</v>
      </c>
    </row>
    <row r="197" spans="1:7" x14ac:dyDescent="0.2">
      <c r="A197" s="9">
        <f t="shared" si="15"/>
        <v>2009</v>
      </c>
      <c r="B197" s="9">
        <f>VLOOKUP($C197,Quarter_Month!$A$1:$B$13,2)</f>
        <v>3</v>
      </c>
      <c r="C197" s="9">
        <f t="shared" si="16"/>
        <v>7</v>
      </c>
      <c r="D197" s="9">
        <f t="shared" si="17"/>
        <v>15</v>
      </c>
      <c r="E197" s="8" t="str">
        <f t="shared" si="18"/>
        <v>20090715</v>
      </c>
      <c r="F197" s="24">
        <v>40009</v>
      </c>
      <c r="G197" s="25">
        <f t="shared" si="19"/>
        <v>40009</v>
      </c>
    </row>
    <row r="198" spans="1:7" x14ac:dyDescent="0.2">
      <c r="A198" s="9">
        <f t="shared" si="15"/>
        <v>2009</v>
      </c>
      <c r="B198" s="9">
        <f>VLOOKUP($C198,Quarter_Month!$A$1:$B$13,2)</f>
        <v>3</v>
      </c>
      <c r="C198" s="9">
        <f t="shared" si="16"/>
        <v>7</v>
      </c>
      <c r="D198" s="9">
        <f t="shared" si="17"/>
        <v>16</v>
      </c>
      <c r="E198" s="8" t="str">
        <f t="shared" si="18"/>
        <v>20090716</v>
      </c>
      <c r="F198" s="24">
        <v>40010</v>
      </c>
      <c r="G198" s="25">
        <f t="shared" si="19"/>
        <v>40010</v>
      </c>
    </row>
    <row r="199" spans="1:7" x14ac:dyDescent="0.2">
      <c r="A199" s="9">
        <f t="shared" si="15"/>
        <v>2009</v>
      </c>
      <c r="B199" s="9">
        <f>VLOOKUP($C199,Quarter_Month!$A$1:$B$13,2)</f>
        <v>3</v>
      </c>
      <c r="C199" s="9">
        <f t="shared" si="16"/>
        <v>7</v>
      </c>
      <c r="D199" s="9">
        <f t="shared" si="17"/>
        <v>17</v>
      </c>
      <c r="E199" s="8" t="str">
        <f t="shared" si="18"/>
        <v>20090717</v>
      </c>
      <c r="F199" s="24">
        <v>40011</v>
      </c>
      <c r="G199" s="25">
        <f t="shared" si="19"/>
        <v>40011</v>
      </c>
    </row>
    <row r="200" spans="1:7" x14ac:dyDescent="0.2">
      <c r="A200" s="9">
        <f t="shared" si="15"/>
        <v>2009</v>
      </c>
      <c r="B200" s="9">
        <f>VLOOKUP($C200,Quarter_Month!$A$1:$B$13,2)</f>
        <v>3</v>
      </c>
      <c r="C200" s="9">
        <f t="shared" si="16"/>
        <v>7</v>
      </c>
      <c r="D200" s="9">
        <f t="shared" si="17"/>
        <v>18</v>
      </c>
      <c r="E200" s="8" t="str">
        <f t="shared" si="18"/>
        <v>20090718</v>
      </c>
      <c r="F200" s="24">
        <v>40012</v>
      </c>
      <c r="G200" s="25">
        <f t="shared" si="19"/>
        <v>40012</v>
      </c>
    </row>
    <row r="201" spans="1:7" x14ac:dyDescent="0.2">
      <c r="A201" s="9">
        <f t="shared" si="15"/>
        <v>2009</v>
      </c>
      <c r="B201" s="9">
        <f>VLOOKUP($C201,Quarter_Month!$A$1:$B$13,2)</f>
        <v>3</v>
      </c>
      <c r="C201" s="9">
        <f t="shared" si="16"/>
        <v>7</v>
      </c>
      <c r="D201" s="9">
        <f t="shared" si="17"/>
        <v>19</v>
      </c>
      <c r="E201" s="8" t="str">
        <f t="shared" si="18"/>
        <v>20090719</v>
      </c>
      <c r="F201" s="24">
        <v>40013</v>
      </c>
      <c r="G201" s="25">
        <f t="shared" si="19"/>
        <v>40013</v>
      </c>
    </row>
    <row r="202" spans="1:7" x14ac:dyDescent="0.2">
      <c r="A202" s="9">
        <f t="shared" si="15"/>
        <v>2009</v>
      </c>
      <c r="B202" s="9">
        <f>VLOOKUP($C202,Quarter_Month!$A$1:$B$13,2)</f>
        <v>3</v>
      </c>
      <c r="C202" s="9">
        <f t="shared" si="16"/>
        <v>7</v>
      </c>
      <c r="D202" s="9">
        <f t="shared" si="17"/>
        <v>20</v>
      </c>
      <c r="E202" s="8" t="str">
        <f t="shared" si="18"/>
        <v>20090720</v>
      </c>
      <c r="F202" s="24">
        <v>40014</v>
      </c>
      <c r="G202" s="25">
        <f t="shared" si="19"/>
        <v>40014</v>
      </c>
    </row>
    <row r="203" spans="1:7" x14ac:dyDescent="0.2">
      <c r="A203" s="9">
        <f t="shared" si="15"/>
        <v>2009</v>
      </c>
      <c r="B203" s="9">
        <f>VLOOKUP($C203,Quarter_Month!$A$1:$B$13,2)</f>
        <v>3</v>
      </c>
      <c r="C203" s="9">
        <f t="shared" si="16"/>
        <v>7</v>
      </c>
      <c r="D203" s="9">
        <f t="shared" si="17"/>
        <v>21</v>
      </c>
      <c r="E203" s="8" t="str">
        <f t="shared" si="18"/>
        <v>20090721</v>
      </c>
      <c r="F203" s="24">
        <v>40015</v>
      </c>
      <c r="G203" s="25">
        <f t="shared" si="19"/>
        <v>40015</v>
      </c>
    </row>
    <row r="204" spans="1:7" x14ac:dyDescent="0.2">
      <c r="A204" s="9">
        <f t="shared" si="15"/>
        <v>2009</v>
      </c>
      <c r="B204" s="9">
        <f>VLOOKUP($C204,Quarter_Month!$A$1:$B$13,2)</f>
        <v>3</v>
      </c>
      <c r="C204" s="9">
        <f t="shared" si="16"/>
        <v>7</v>
      </c>
      <c r="D204" s="9">
        <f t="shared" si="17"/>
        <v>22</v>
      </c>
      <c r="E204" s="8" t="str">
        <f t="shared" si="18"/>
        <v>20090722</v>
      </c>
      <c r="F204" s="24">
        <v>40016</v>
      </c>
      <c r="G204" s="25">
        <f t="shared" si="19"/>
        <v>40016</v>
      </c>
    </row>
    <row r="205" spans="1:7" x14ac:dyDescent="0.2">
      <c r="A205" s="9">
        <f t="shared" si="15"/>
        <v>2009</v>
      </c>
      <c r="B205" s="9">
        <f>VLOOKUP($C205,Quarter_Month!$A$1:$B$13,2)</f>
        <v>3</v>
      </c>
      <c r="C205" s="9">
        <f t="shared" si="16"/>
        <v>7</v>
      </c>
      <c r="D205" s="9">
        <f t="shared" si="17"/>
        <v>23</v>
      </c>
      <c r="E205" s="8" t="str">
        <f t="shared" si="18"/>
        <v>20090723</v>
      </c>
      <c r="F205" s="24">
        <v>40017</v>
      </c>
      <c r="G205" s="25">
        <f t="shared" si="19"/>
        <v>40017</v>
      </c>
    </row>
    <row r="206" spans="1:7" x14ac:dyDescent="0.2">
      <c r="A206" s="9">
        <f t="shared" si="15"/>
        <v>2009</v>
      </c>
      <c r="B206" s="9">
        <f>VLOOKUP($C206,Quarter_Month!$A$1:$B$13,2)</f>
        <v>3</v>
      </c>
      <c r="C206" s="9">
        <f t="shared" si="16"/>
        <v>7</v>
      </c>
      <c r="D206" s="9">
        <f t="shared" si="17"/>
        <v>24</v>
      </c>
      <c r="E206" s="8" t="str">
        <f t="shared" si="18"/>
        <v>20090724</v>
      </c>
      <c r="F206" s="24">
        <v>40018</v>
      </c>
      <c r="G206" s="25">
        <f t="shared" si="19"/>
        <v>40018</v>
      </c>
    </row>
    <row r="207" spans="1:7" x14ac:dyDescent="0.2">
      <c r="A207" s="9">
        <f t="shared" si="15"/>
        <v>2009</v>
      </c>
      <c r="B207" s="9">
        <f>VLOOKUP($C207,Quarter_Month!$A$1:$B$13,2)</f>
        <v>3</v>
      </c>
      <c r="C207" s="9">
        <f t="shared" si="16"/>
        <v>7</v>
      </c>
      <c r="D207" s="9">
        <f t="shared" si="17"/>
        <v>25</v>
      </c>
      <c r="E207" s="8" t="str">
        <f t="shared" si="18"/>
        <v>20090725</v>
      </c>
      <c r="F207" s="24">
        <v>40019</v>
      </c>
      <c r="G207" s="25">
        <f t="shared" si="19"/>
        <v>40019</v>
      </c>
    </row>
    <row r="208" spans="1:7" x14ac:dyDescent="0.2">
      <c r="A208" s="9">
        <f t="shared" si="15"/>
        <v>2009</v>
      </c>
      <c r="B208" s="9">
        <f>VLOOKUP($C208,Quarter_Month!$A$1:$B$13,2)</f>
        <v>3</v>
      </c>
      <c r="C208" s="9">
        <f t="shared" si="16"/>
        <v>7</v>
      </c>
      <c r="D208" s="9">
        <f t="shared" si="17"/>
        <v>26</v>
      </c>
      <c r="E208" s="8" t="str">
        <f t="shared" si="18"/>
        <v>20090726</v>
      </c>
      <c r="F208" s="24">
        <v>40020</v>
      </c>
      <c r="G208" s="25">
        <f t="shared" si="19"/>
        <v>40020</v>
      </c>
    </row>
    <row r="209" spans="1:7" x14ac:dyDescent="0.2">
      <c r="A209" s="9">
        <f t="shared" si="15"/>
        <v>2009</v>
      </c>
      <c r="B209" s="9">
        <f>VLOOKUP($C209,Quarter_Month!$A$1:$B$13,2)</f>
        <v>3</v>
      </c>
      <c r="C209" s="9">
        <f t="shared" si="16"/>
        <v>7</v>
      </c>
      <c r="D209" s="9">
        <f t="shared" si="17"/>
        <v>27</v>
      </c>
      <c r="E209" s="8" t="str">
        <f t="shared" si="18"/>
        <v>20090727</v>
      </c>
      <c r="F209" s="24">
        <v>40021</v>
      </c>
      <c r="G209" s="25">
        <f t="shared" si="19"/>
        <v>40021</v>
      </c>
    </row>
    <row r="210" spans="1:7" x14ac:dyDescent="0.2">
      <c r="A210" s="9">
        <f t="shared" si="15"/>
        <v>2009</v>
      </c>
      <c r="B210" s="9">
        <f>VLOOKUP($C210,Quarter_Month!$A$1:$B$13,2)</f>
        <v>3</v>
      </c>
      <c r="C210" s="9">
        <f t="shared" si="16"/>
        <v>7</v>
      </c>
      <c r="D210" s="9">
        <f t="shared" si="17"/>
        <v>28</v>
      </c>
      <c r="E210" s="8" t="str">
        <f t="shared" si="18"/>
        <v>20090728</v>
      </c>
      <c r="F210" s="24">
        <v>40022</v>
      </c>
      <c r="G210" s="25">
        <f t="shared" si="19"/>
        <v>40022</v>
      </c>
    </row>
    <row r="211" spans="1:7" x14ac:dyDescent="0.2">
      <c r="A211" s="9">
        <f t="shared" si="15"/>
        <v>2009</v>
      </c>
      <c r="B211" s="9">
        <f>VLOOKUP($C211,Quarter_Month!$A$1:$B$13,2)</f>
        <v>3</v>
      </c>
      <c r="C211" s="9">
        <f t="shared" si="16"/>
        <v>7</v>
      </c>
      <c r="D211" s="9">
        <f t="shared" si="17"/>
        <v>29</v>
      </c>
      <c r="E211" s="8" t="str">
        <f t="shared" si="18"/>
        <v>20090729</v>
      </c>
      <c r="F211" s="24">
        <v>40023</v>
      </c>
      <c r="G211" s="25">
        <f t="shared" si="19"/>
        <v>40023</v>
      </c>
    </row>
    <row r="212" spans="1:7" x14ac:dyDescent="0.2">
      <c r="A212" s="9">
        <f t="shared" si="15"/>
        <v>2009</v>
      </c>
      <c r="B212" s="9">
        <f>VLOOKUP($C212,Quarter_Month!$A$1:$B$13,2)</f>
        <v>3</v>
      </c>
      <c r="C212" s="9">
        <f t="shared" si="16"/>
        <v>7</v>
      </c>
      <c r="D212" s="9">
        <f t="shared" si="17"/>
        <v>30</v>
      </c>
      <c r="E212" s="8" t="str">
        <f t="shared" si="18"/>
        <v>20090730</v>
      </c>
      <c r="F212" s="24">
        <v>40024</v>
      </c>
      <c r="G212" s="25">
        <f t="shared" si="19"/>
        <v>40024</v>
      </c>
    </row>
    <row r="213" spans="1:7" x14ac:dyDescent="0.2">
      <c r="A213" s="9">
        <f t="shared" si="15"/>
        <v>2009</v>
      </c>
      <c r="B213" s="9">
        <f>VLOOKUP($C213,Quarter_Month!$A$1:$B$13,2)</f>
        <v>3</v>
      </c>
      <c r="C213" s="9">
        <f t="shared" si="16"/>
        <v>7</v>
      </c>
      <c r="D213" s="9">
        <f t="shared" si="17"/>
        <v>31</v>
      </c>
      <c r="E213" s="8" t="str">
        <f t="shared" si="18"/>
        <v>20090731</v>
      </c>
      <c r="F213" s="24">
        <v>40025</v>
      </c>
      <c r="G213" s="25">
        <f t="shared" si="19"/>
        <v>40025</v>
      </c>
    </row>
    <row r="214" spans="1:7" x14ac:dyDescent="0.2">
      <c r="A214" s="9">
        <f t="shared" si="15"/>
        <v>2009</v>
      </c>
      <c r="B214" s="9">
        <f>VLOOKUP($C214,Quarter_Month!$A$1:$B$13,2)</f>
        <v>3</v>
      </c>
      <c r="C214" s="9">
        <f t="shared" si="16"/>
        <v>8</v>
      </c>
      <c r="D214" s="9">
        <f t="shared" si="17"/>
        <v>1</v>
      </c>
      <c r="E214" s="8" t="str">
        <f t="shared" si="18"/>
        <v>20090801</v>
      </c>
      <c r="F214" s="24">
        <v>40026</v>
      </c>
      <c r="G214" s="25">
        <f t="shared" si="19"/>
        <v>40026</v>
      </c>
    </row>
    <row r="215" spans="1:7" x14ac:dyDescent="0.2">
      <c r="A215" s="9">
        <f t="shared" si="15"/>
        <v>2009</v>
      </c>
      <c r="B215" s="9">
        <f>VLOOKUP($C215,Quarter_Month!$A$1:$B$13,2)</f>
        <v>3</v>
      </c>
      <c r="C215" s="9">
        <f t="shared" si="16"/>
        <v>8</v>
      </c>
      <c r="D215" s="9">
        <f t="shared" si="17"/>
        <v>2</v>
      </c>
      <c r="E215" s="8" t="str">
        <f t="shared" si="18"/>
        <v>20090802</v>
      </c>
      <c r="F215" s="24">
        <v>40027</v>
      </c>
      <c r="G215" s="25">
        <f t="shared" si="19"/>
        <v>40027</v>
      </c>
    </row>
    <row r="216" spans="1:7" x14ac:dyDescent="0.2">
      <c r="A216" s="9">
        <f t="shared" si="15"/>
        <v>2009</v>
      </c>
      <c r="B216" s="9">
        <f>VLOOKUP($C216,Quarter_Month!$A$1:$B$13,2)</f>
        <v>3</v>
      </c>
      <c r="C216" s="9">
        <f t="shared" si="16"/>
        <v>8</v>
      </c>
      <c r="D216" s="9">
        <f t="shared" si="17"/>
        <v>3</v>
      </c>
      <c r="E216" s="8" t="str">
        <f t="shared" si="18"/>
        <v>20090803</v>
      </c>
      <c r="F216" s="24">
        <v>40028</v>
      </c>
      <c r="G216" s="25">
        <f t="shared" si="19"/>
        <v>40028</v>
      </c>
    </row>
    <row r="217" spans="1:7" x14ac:dyDescent="0.2">
      <c r="A217" s="9">
        <f t="shared" si="15"/>
        <v>2009</v>
      </c>
      <c r="B217" s="9">
        <f>VLOOKUP($C217,Quarter_Month!$A$1:$B$13,2)</f>
        <v>3</v>
      </c>
      <c r="C217" s="9">
        <f t="shared" si="16"/>
        <v>8</v>
      </c>
      <c r="D217" s="9">
        <f t="shared" si="17"/>
        <v>4</v>
      </c>
      <c r="E217" s="8" t="str">
        <f t="shared" si="18"/>
        <v>20090804</v>
      </c>
      <c r="F217" s="24">
        <v>40029</v>
      </c>
      <c r="G217" s="25">
        <f t="shared" si="19"/>
        <v>40029</v>
      </c>
    </row>
    <row r="218" spans="1:7" x14ac:dyDescent="0.2">
      <c r="A218" s="9">
        <f t="shared" si="15"/>
        <v>2009</v>
      </c>
      <c r="B218" s="9">
        <f>VLOOKUP($C218,Quarter_Month!$A$1:$B$13,2)</f>
        <v>3</v>
      </c>
      <c r="C218" s="9">
        <f t="shared" si="16"/>
        <v>8</v>
      </c>
      <c r="D218" s="9">
        <f t="shared" si="17"/>
        <v>5</v>
      </c>
      <c r="E218" s="8" t="str">
        <f t="shared" si="18"/>
        <v>20090805</v>
      </c>
      <c r="F218" s="24">
        <v>40030</v>
      </c>
      <c r="G218" s="25">
        <f t="shared" si="19"/>
        <v>40030</v>
      </c>
    </row>
    <row r="219" spans="1:7" x14ac:dyDescent="0.2">
      <c r="A219" s="9">
        <f t="shared" si="15"/>
        <v>2009</v>
      </c>
      <c r="B219" s="9">
        <f>VLOOKUP($C219,Quarter_Month!$A$1:$B$13,2)</f>
        <v>3</v>
      </c>
      <c r="C219" s="9">
        <f t="shared" si="16"/>
        <v>8</v>
      </c>
      <c r="D219" s="9">
        <f t="shared" si="17"/>
        <v>6</v>
      </c>
      <c r="E219" s="8" t="str">
        <f t="shared" si="18"/>
        <v>20090806</v>
      </c>
      <c r="F219" s="24">
        <v>40031</v>
      </c>
      <c r="G219" s="25">
        <f t="shared" si="19"/>
        <v>40031</v>
      </c>
    </row>
    <row r="220" spans="1:7" x14ac:dyDescent="0.2">
      <c r="A220" s="9">
        <f t="shared" si="15"/>
        <v>2009</v>
      </c>
      <c r="B220" s="9">
        <f>VLOOKUP($C220,Quarter_Month!$A$1:$B$13,2)</f>
        <v>3</v>
      </c>
      <c r="C220" s="9">
        <f t="shared" si="16"/>
        <v>8</v>
      </c>
      <c r="D220" s="9">
        <f t="shared" si="17"/>
        <v>7</v>
      </c>
      <c r="E220" s="8" t="str">
        <f t="shared" si="18"/>
        <v>20090807</v>
      </c>
      <c r="F220" s="24">
        <v>40032</v>
      </c>
      <c r="G220" s="25">
        <f t="shared" si="19"/>
        <v>40032</v>
      </c>
    </row>
    <row r="221" spans="1:7" x14ac:dyDescent="0.2">
      <c r="A221" s="9">
        <f t="shared" si="15"/>
        <v>2009</v>
      </c>
      <c r="B221" s="9">
        <f>VLOOKUP($C221,Quarter_Month!$A$1:$B$13,2)</f>
        <v>3</v>
      </c>
      <c r="C221" s="9">
        <f t="shared" si="16"/>
        <v>8</v>
      </c>
      <c r="D221" s="9">
        <f t="shared" si="17"/>
        <v>8</v>
      </c>
      <c r="E221" s="8" t="str">
        <f t="shared" si="18"/>
        <v>20090808</v>
      </c>
      <c r="F221" s="24">
        <v>40033</v>
      </c>
      <c r="G221" s="25">
        <f t="shared" si="19"/>
        <v>40033</v>
      </c>
    </row>
    <row r="222" spans="1:7" x14ac:dyDescent="0.2">
      <c r="A222" s="9">
        <f t="shared" si="15"/>
        <v>2009</v>
      </c>
      <c r="B222" s="9">
        <f>VLOOKUP($C222,Quarter_Month!$A$1:$B$13,2)</f>
        <v>3</v>
      </c>
      <c r="C222" s="9">
        <f t="shared" si="16"/>
        <v>8</v>
      </c>
      <c r="D222" s="9">
        <f t="shared" si="17"/>
        <v>9</v>
      </c>
      <c r="E222" s="8" t="str">
        <f t="shared" si="18"/>
        <v>20090809</v>
      </c>
      <c r="F222" s="24">
        <v>40034</v>
      </c>
      <c r="G222" s="25">
        <f t="shared" si="19"/>
        <v>40034</v>
      </c>
    </row>
    <row r="223" spans="1:7" x14ac:dyDescent="0.2">
      <c r="A223" s="9">
        <f t="shared" si="15"/>
        <v>2009</v>
      </c>
      <c r="B223" s="9">
        <f>VLOOKUP($C223,Quarter_Month!$A$1:$B$13,2)</f>
        <v>3</v>
      </c>
      <c r="C223" s="9">
        <f t="shared" si="16"/>
        <v>8</v>
      </c>
      <c r="D223" s="9">
        <f t="shared" si="17"/>
        <v>10</v>
      </c>
      <c r="E223" s="8" t="str">
        <f t="shared" si="18"/>
        <v>20090810</v>
      </c>
      <c r="F223" s="24">
        <v>40035</v>
      </c>
      <c r="G223" s="25">
        <f t="shared" si="19"/>
        <v>40035</v>
      </c>
    </row>
    <row r="224" spans="1:7" x14ac:dyDescent="0.2">
      <c r="A224" s="9">
        <f t="shared" si="15"/>
        <v>2009</v>
      </c>
      <c r="B224" s="9">
        <f>VLOOKUP($C224,Quarter_Month!$A$1:$B$13,2)</f>
        <v>3</v>
      </c>
      <c r="C224" s="9">
        <f t="shared" si="16"/>
        <v>8</v>
      </c>
      <c r="D224" s="9">
        <f t="shared" si="17"/>
        <v>11</v>
      </c>
      <c r="E224" s="8" t="str">
        <f t="shared" si="18"/>
        <v>20090811</v>
      </c>
      <c r="F224" s="24">
        <v>40036</v>
      </c>
      <c r="G224" s="25">
        <f t="shared" si="19"/>
        <v>40036</v>
      </c>
    </row>
    <row r="225" spans="1:7" x14ac:dyDescent="0.2">
      <c r="A225" s="9">
        <f t="shared" si="15"/>
        <v>2009</v>
      </c>
      <c r="B225" s="9">
        <f>VLOOKUP($C225,Quarter_Month!$A$1:$B$13,2)</f>
        <v>3</v>
      </c>
      <c r="C225" s="9">
        <f t="shared" si="16"/>
        <v>8</v>
      </c>
      <c r="D225" s="9">
        <f t="shared" si="17"/>
        <v>12</v>
      </c>
      <c r="E225" s="8" t="str">
        <f t="shared" si="18"/>
        <v>20090812</v>
      </c>
      <c r="F225" s="24">
        <v>40037</v>
      </c>
      <c r="G225" s="25">
        <f t="shared" si="19"/>
        <v>40037</v>
      </c>
    </row>
    <row r="226" spans="1:7" x14ac:dyDescent="0.2">
      <c r="A226" s="9">
        <f t="shared" si="15"/>
        <v>2009</v>
      </c>
      <c r="B226" s="9">
        <f>VLOOKUP($C226,Quarter_Month!$A$1:$B$13,2)</f>
        <v>3</v>
      </c>
      <c r="C226" s="9">
        <f t="shared" si="16"/>
        <v>8</v>
      </c>
      <c r="D226" s="9">
        <f t="shared" si="17"/>
        <v>13</v>
      </c>
      <c r="E226" s="8" t="str">
        <f t="shared" si="18"/>
        <v>20090813</v>
      </c>
      <c r="F226" s="24">
        <v>40038</v>
      </c>
      <c r="G226" s="25">
        <f t="shared" si="19"/>
        <v>40038</v>
      </c>
    </row>
    <row r="227" spans="1:7" x14ac:dyDescent="0.2">
      <c r="A227" s="9">
        <f t="shared" si="15"/>
        <v>2009</v>
      </c>
      <c r="B227" s="9">
        <f>VLOOKUP($C227,Quarter_Month!$A$1:$B$13,2)</f>
        <v>3</v>
      </c>
      <c r="C227" s="9">
        <f t="shared" si="16"/>
        <v>8</v>
      </c>
      <c r="D227" s="9">
        <f t="shared" si="17"/>
        <v>14</v>
      </c>
      <c r="E227" s="8" t="str">
        <f t="shared" si="18"/>
        <v>20090814</v>
      </c>
      <c r="F227" s="24">
        <v>40039</v>
      </c>
      <c r="G227" s="25">
        <f t="shared" si="19"/>
        <v>40039</v>
      </c>
    </row>
    <row r="228" spans="1:7" x14ac:dyDescent="0.2">
      <c r="A228" s="9">
        <f t="shared" si="15"/>
        <v>2009</v>
      </c>
      <c r="B228" s="9">
        <f>VLOOKUP($C228,Quarter_Month!$A$1:$B$13,2)</f>
        <v>3</v>
      </c>
      <c r="C228" s="9">
        <f t="shared" si="16"/>
        <v>8</v>
      </c>
      <c r="D228" s="9">
        <f t="shared" si="17"/>
        <v>15</v>
      </c>
      <c r="E228" s="8" t="str">
        <f t="shared" si="18"/>
        <v>20090815</v>
      </c>
      <c r="F228" s="24">
        <v>40040</v>
      </c>
      <c r="G228" s="25">
        <f t="shared" si="19"/>
        <v>40040</v>
      </c>
    </row>
    <row r="229" spans="1:7" x14ac:dyDescent="0.2">
      <c r="A229" s="9">
        <f t="shared" si="15"/>
        <v>2009</v>
      </c>
      <c r="B229" s="9">
        <f>VLOOKUP($C229,Quarter_Month!$A$1:$B$13,2)</f>
        <v>3</v>
      </c>
      <c r="C229" s="9">
        <f t="shared" si="16"/>
        <v>8</v>
      </c>
      <c r="D229" s="9">
        <f t="shared" si="17"/>
        <v>16</v>
      </c>
      <c r="E229" s="8" t="str">
        <f t="shared" si="18"/>
        <v>20090816</v>
      </c>
      <c r="F229" s="24">
        <v>40041</v>
      </c>
      <c r="G229" s="25">
        <f t="shared" si="19"/>
        <v>40041</v>
      </c>
    </row>
    <row r="230" spans="1:7" x14ac:dyDescent="0.2">
      <c r="A230" s="9">
        <f t="shared" si="15"/>
        <v>2009</v>
      </c>
      <c r="B230" s="9">
        <f>VLOOKUP($C230,Quarter_Month!$A$1:$B$13,2)</f>
        <v>3</v>
      </c>
      <c r="C230" s="9">
        <f t="shared" si="16"/>
        <v>8</v>
      </c>
      <c r="D230" s="9">
        <f t="shared" si="17"/>
        <v>17</v>
      </c>
      <c r="E230" s="8" t="str">
        <f t="shared" si="18"/>
        <v>20090817</v>
      </c>
      <c r="F230" s="24">
        <v>40042</v>
      </c>
      <c r="G230" s="25">
        <f t="shared" si="19"/>
        <v>40042</v>
      </c>
    </row>
    <row r="231" spans="1:7" x14ac:dyDescent="0.2">
      <c r="A231" s="9">
        <f t="shared" si="15"/>
        <v>2009</v>
      </c>
      <c r="B231" s="9">
        <f>VLOOKUP($C231,Quarter_Month!$A$1:$B$13,2)</f>
        <v>3</v>
      </c>
      <c r="C231" s="9">
        <f t="shared" si="16"/>
        <v>8</v>
      </c>
      <c r="D231" s="9">
        <f t="shared" si="17"/>
        <v>18</v>
      </c>
      <c r="E231" s="8" t="str">
        <f t="shared" si="18"/>
        <v>20090818</v>
      </c>
      <c r="F231" s="24">
        <v>40043</v>
      </c>
      <c r="G231" s="25">
        <f t="shared" si="19"/>
        <v>40043</v>
      </c>
    </row>
    <row r="232" spans="1:7" x14ac:dyDescent="0.2">
      <c r="A232" s="9">
        <f t="shared" si="15"/>
        <v>2009</v>
      </c>
      <c r="B232" s="9">
        <f>VLOOKUP($C232,Quarter_Month!$A$1:$B$13,2)</f>
        <v>3</v>
      </c>
      <c r="C232" s="9">
        <f t="shared" si="16"/>
        <v>8</v>
      </c>
      <c r="D232" s="9">
        <f t="shared" si="17"/>
        <v>19</v>
      </c>
      <c r="E232" s="8" t="str">
        <f t="shared" si="18"/>
        <v>20090819</v>
      </c>
      <c r="F232" s="24">
        <v>40044</v>
      </c>
      <c r="G232" s="25">
        <f t="shared" si="19"/>
        <v>40044</v>
      </c>
    </row>
    <row r="233" spans="1:7" x14ac:dyDescent="0.2">
      <c r="A233" s="9">
        <f t="shared" si="15"/>
        <v>2009</v>
      </c>
      <c r="B233" s="9">
        <f>VLOOKUP($C233,Quarter_Month!$A$1:$B$13,2)</f>
        <v>3</v>
      </c>
      <c r="C233" s="9">
        <f t="shared" si="16"/>
        <v>8</v>
      </c>
      <c r="D233" s="9">
        <f t="shared" si="17"/>
        <v>20</v>
      </c>
      <c r="E233" s="8" t="str">
        <f t="shared" si="18"/>
        <v>20090820</v>
      </c>
      <c r="F233" s="24">
        <v>40045</v>
      </c>
      <c r="G233" s="25">
        <f t="shared" si="19"/>
        <v>40045</v>
      </c>
    </row>
    <row r="234" spans="1:7" x14ac:dyDescent="0.2">
      <c r="A234" s="9">
        <f t="shared" si="15"/>
        <v>2009</v>
      </c>
      <c r="B234" s="9">
        <f>VLOOKUP($C234,Quarter_Month!$A$1:$B$13,2)</f>
        <v>3</v>
      </c>
      <c r="C234" s="9">
        <f t="shared" si="16"/>
        <v>8</v>
      </c>
      <c r="D234" s="9">
        <f t="shared" si="17"/>
        <v>21</v>
      </c>
      <c r="E234" s="8" t="str">
        <f t="shared" si="18"/>
        <v>20090821</v>
      </c>
      <c r="F234" s="24">
        <v>40046</v>
      </c>
      <c r="G234" s="25">
        <f t="shared" si="19"/>
        <v>40046</v>
      </c>
    </row>
    <row r="235" spans="1:7" x14ac:dyDescent="0.2">
      <c r="A235" s="9">
        <f t="shared" si="15"/>
        <v>2009</v>
      </c>
      <c r="B235" s="9">
        <f>VLOOKUP($C235,Quarter_Month!$A$1:$B$13,2)</f>
        <v>3</v>
      </c>
      <c r="C235" s="9">
        <f t="shared" si="16"/>
        <v>8</v>
      </c>
      <c r="D235" s="9">
        <f t="shared" si="17"/>
        <v>22</v>
      </c>
      <c r="E235" s="8" t="str">
        <f t="shared" si="18"/>
        <v>20090822</v>
      </c>
      <c r="F235" s="24">
        <v>40047</v>
      </c>
      <c r="G235" s="25">
        <f t="shared" si="19"/>
        <v>40047</v>
      </c>
    </row>
    <row r="236" spans="1:7" x14ac:dyDescent="0.2">
      <c r="A236" s="9">
        <f t="shared" si="15"/>
        <v>2009</v>
      </c>
      <c r="B236" s="9">
        <f>VLOOKUP($C236,Quarter_Month!$A$1:$B$13,2)</f>
        <v>3</v>
      </c>
      <c r="C236" s="9">
        <f t="shared" si="16"/>
        <v>8</v>
      </c>
      <c r="D236" s="9">
        <f t="shared" si="17"/>
        <v>23</v>
      </c>
      <c r="E236" s="8" t="str">
        <f t="shared" si="18"/>
        <v>20090823</v>
      </c>
      <c r="F236" s="24">
        <v>40048</v>
      </c>
      <c r="G236" s="25">
        <f t="shared" si="19"/>
        <v>40048</v>
      </c>
    </row>
    <row r="237" spans="1:7" x14ac:dyDescent="0.2">
      <c r="A237" s="9">
        <f t="shared" si="15"/>
        <v>2009</v>
      </c>
      <c r="B237" s="9">
        <f>VLOOKUP($C237,Quarter_Month!$A$1:$B$13,2)</f>
        <v>3</v>
      </c>
      <c r="C237" s="9">
        <f t="shared" si="16"/>
        <v>8</v>
      </c>
      <c r="D237" s="9">
        <f t="shared" si="17"/>
        <v>24</v>
      </c>
      <c r="E237" s="8" t="str">
        <f t="shared" si="18"/>
        <v>20090824</v>
      </c>
      <c r="F237" s="24">
        <v>40049</v>
      </c>
      <c r="G237" s="25">
        <f t="shared" si="19"/>
        <v>40049</v>
      </c>
    </row>
    <row r="238" spans="1:7" x14ac:dyDescent="0.2">
      <c r="A238" s="9">
        <f t="shared" si="15"/>
        <v>2009</v>
      </c>
      <c r="B238" s="9">
        <f>VLOOKUP($C238,Quarter_Month!$A$1:$B$13,2)</f>
        <v>3</v>
      </c>
      <c r="C238" s="9">
        <f t="shared" si="16"/>
        <v>8</v>
      </c>
      <c r="D238" s="9">
        <f t="shared" si="17"/>
        <v>25</v>
      </c>
      <c r="E238" s="8" t="str">
        <f t="shared" si="18"/>
        <v>20090825</v>
      </c>
      <c r="F238" s="24">
        <v>40050</v>
      </c>
      <c r="G238" s="25">
        <f t="shared" si="19"/>
        <v>40050</v>
      </c>
    </row>
    <row r="239" spans="1:7" x14ac:dyDescent="0.2">
      <c r="A239" s="9">
        <f t="shared" si="15"/>
        <v>2009</v>
      </c>
      <c r="B239" s="9">
        <f>VLOOKUP($C239,Quarter_Month!$A$1:$B$13,2)</f>
        <v>3</v>
      </c>
      <c r="C239" s="9">
        <f t="shared" si="16"/>
        <v>8</v>
      </c>
      <c r="D239" s="9">
        <f t="shared" si="17"/>
        <v>26</v>
      </c>
      <c r="E239" s="8" t="str">
        <f t="shared" si="18"/>
        <v>20090826</v>
      </c>
      <c r="F239" s="24">
        <v>40051</v>
      </c>
      <c r="G239" s="25">
        <f t="shared" si="19"/>
        <v>40051</v>
      </c>
    </row>
    <row r="240" spans="1:7" x14ac:dyDescent="0.2">
      <c r="A240" s="9">
        <f t="shared" si="15"/>
        <v>2009</v>
      </c>
      <c r="B240" s="9">
        <f>VLOOKUP($C240,Quarter_Month!$A$1:$B$13,2)</f>
        <v>3</v>
      </c>
      <c r="C240" s="9">
        <f t="shared" si="16"/>
        <v>8</v>
      </c>
      <c r="D240" s="9">
        <f t="shared" si="17"/>
        <v>27</v>
      </c>
      <c r="E240" s="8" t="str">
        <f t="shared" si="18"/>
        <v>20090827</v>
      </c>
      <c r="F240" s="24">
        <v>40052</v>
      </c>
      <c r="G240" s="25">
        <f t="shared" si="19"/>
        <v>40052</v>
      </c>
    </row>
    <row r="241" spans="1:7" x14ac:dyDescent="0.2">
      <c r="A241" s="9">
        <f t="shared" ref="A241:A304" si="20">YEAR(F241)</f>
        <v>2009</v>
      </c>
      <c r="B241" s="9">
        <f>VLOOKUP($C241,Quarter_Month!$A$1:$B$13,2)</f>
        <v>3</v>
      </c>
      <c r="C241" s="9">
        <f t="shared" ref="C241:C304" si="21">MONTH(F241)</f>
        <v>8</v>
      </c>
      <c r="D241" s="9">
        <f t="shared" ref="D241:D304" si="22">DAY(F241)</f>
        <v>28</v>
      </c>
      <c r="E241" s="8" t="str">
        <f t="shared" ref="E241:E304" si="23">CONCATENATE(A241,IF(LEN(C241)=1,"0"&amp;C241,C241),IF(LEN(D241)=1,"0"&amp;D241,D241))</f>
        <v>20090828</v>
      </c>
      <c r="F241" s="24">
        <v>40053</v>
      </c>
      <c r="G241" s="25">
        <f t="shared" si="19"/>
        <v>40053</v>
      </c>
    </row>
    <row r="242" spans="1:7" x14ac:dyDescent="0.2">
      <c r="A242" s="9">
        <f t="shared" si="20"/>
        <v>2009</v>
      </c>
      <c r="B242" s="9">
        <f>VLOOKUP($C242,Quarter_Month!$A$1:$B$13,2)</f>
        <v>3</v>
      </c>
      <c r="C242" s="9">
        <f t="shared" si="21"/>
        <v>8</v>
      </c>
      <c r="D242" s="9">
        <f t="shared" si="22"/>
        <v>29</v>
      </c>
      <c r="E242" s="8" t="str">
        <f t="shared" si="23"/>
        <v>20090829</v>
      </c>
      <c r="F242" s="24">
        <v>40054</v>
      </c>
      <c r="G242" s="25">
        <f t="shared" si="19"/>
        <v>40054</v>
      </c>
    </row>
    <row r="243" spans="1:7" x14ac:dyDescent="0.2">
      <c r="A243" s="9">
        <f t="shared" si="20"/>
        <v>2009</v>
      </c>
      <c r="B243" s="9">
        <f>VLOOKUP($C243,Quarter_Month!$A$1:$B$13,2)</f>
        <v>3</v>
      </c>
      <c r="C243" s="9">
        <f t="shared" si="21"/>
        <v>8</v>
      </c>
      <c r="D243" s="9">
        <f t="shared" si="22"/>
        <v>30</v>
      </c>
      <c r="E243" s="8" t="str">
        <f t="shared" si="23"/>
        <v>20090830</v>
      </c>
      <c r="F243" s="24">
        <v>40055</v>
      </c>
      <c r="G243" s="25">
        <f t="shared" si="19"/>
        <v>40055</v>
      </c>
    </row>
    <row r="244" spans="1:7" x14ac:dyDescent="0.2">
      <c r="A244" s="9">
        <f t="shared" si="20"/>
        <v>2009</v>
      </c>
      <c r="B244" s="9">
        <f>VLOOKUP($C244,Quarter_Month!$A$1:$B$13,2)</f>
        <v>3</v>
      </c>
      <c r="C244" s="9">
        <f t="shared" si="21"/>
        <v>8</v>
      </c>
      <c r="D244" s="9">
        <f t="shared" si="22"/>
        <v>31</v>
      </c>
      <c r="E244" s="8" t="str">
        <f t="shared" si="23"/>
        <v>20090831</v>
      </c>
      <c r="F244" s="24">
        <v>40056</v>
      </c>
      <c r="G244" s="25">
        <f t="shared" si="19"/>
        <v>40056</v>
      </c>
    </row>
    <row r="245" spans="1:7" x14ac:dyDescent="0.2">
      <c r="A245" s="9">
        <f t="shared" si="20"/>
        <v>2009</v>
      </c>
      <c r="B245" s="9">
        <f>VLOOKUP($C245,Quarter_Month!$A$1:$B$13,2)</f>
        <v>3</v>
      </c>
      <c r="C245" s="9">
        <f t="shared" si="21"/>
        <v>9</v>
      </c>
      <c r="D245" s="9">
        <f t="shared" si="22"/>
        <v>1</v>
      </c>
      <c r="E245" s="8" t="str">
        <f t="shared" si="23"/>
        <v>20090901</v>
      </c>
      <c r="F245" s="24">
        <v>40057</v>
      </c>
      <c r="G245" s="25">
        <f t="shared" si="19"/>
        <v>40057</v>
      </c>
    </row>
    <row r="246" spans="1:7" x14ac:dyDescent="0.2">
      <c r="A246" s="9">
        <f t="shared" si="20"/>
        <v>2009</v>
      </c>
      <c r="B246" s="9">
        <f>VLOOKUP($C246,Quarter_Month!$A$1:$B$13,2)</f>
        <v>3</v>
      </c>
      <c r="C246" s="9">
        <f t="shared" si="21"/>
        <v>9</v>
      </c>
      <c r="D246" s="9">
        <f t="shared" si="22"/>
        <v>2</v>
      </c>
      <c r="E246" s="8" t="str">
        <f t="shared" si="23"/>
        <v>20090902</v>
      </c>
      <c r="F246" s="24">
        <v>40058</v>
      </c>
      <c r="G246" s="25">
        <f t="shared" si="19"/>
        <v>40058</v>
      </c>
    </row>
    <row r="247" spans="1:7" x14ac:dyDescent="0.2">
      <c r="A247" s="9">
        <f t="shared" si="20"/>
        <v>2009</v>
      </c>
      <c r="B247" s="9">
        <f>VLOOKUP($C247,Quarter_Month!$A$1:$B$13,2)</f>
        <v>3</v>
      </c>
      <c r="C247" s="9">
        <f t="shared" si="21"/>
        <v>9</v>
      </c>
      <c r="D247" s="9">
        <f t="shared" si="22"/>
        <v>3</v>
      </c>
      <c r="E247" s="8" t="str">
        <f t="shared" si="23"/>
        <v>20090903</v>
      </c>
      <c r="F247" s="24">
        <v>40059</v>
      </c>
      <c r="G247" s="25">
        <f t="shared" si="19"/>
        <v>40059</v>
      </c>
    </row>
    <row r="248" spans="1:7" x14ac:dyDescent="0.2">
      <c r="A248" s="9">
        <f t="shared" si="20"/>
        <v>2009</v>
      </c>
      <c r="B248" s="9">
        <f>VLOOKUP($C248,Quarter_Month!$A$1:$B$13,2)</f>
        <v>3</v>
      </c>
      <c r="C248" s="9">
        <f t="shared" si="21"/>
        <v>9</v>
      </c>
      <c r="D248" s="9">
        <f t="shared" si="22"/>
        <v>4</v>
      </c>
      <c r="E248" s="8" t="str">
        <f t="shared" si="23"/>
        <v>20090904</v>
      </c>
      <c r="F248" s="24">
        <v>40060</v>
      </c>
      <c r="G248" s="25">
        <f t="shared" si="19"/>
        <v>40060</v>
      </c>
    </row>
    <row r="249" spans="1:7" x14ac:dyDescent="0.2">
      <c r="A249" s="9">
        <f t="shared" si="20"/>
        <v>2009</v>
      </c>
      <c r="B249" s="9">
        <f>VLOOKUP($C249,Quarter_Month!$A$1:$B$13,2)</f>
        <v>3</v>
      </c>
      <c r="C249" s="9">
        <f t="shared" si="21"/>
        <v>9</v>
      </c>
      <c r="D249" s="9">
        <f t="shared" si="22"/>
        <v>5</v>
      </c>
      <c r="E249" s="8" t="str">
        <f t="shared" si="23"/>
        <v>20090905</v>
      </c>
      <c r="F249" s="24">
        <v>40061</v>
      </c>
      <c r="G249" s="25">
        <f t="shared" si="19"/>
        <v>40061</v>
      </c>
    </row>
    <row r="250" spans="1:7" x14ac:dyDescent="0.2">
      <c r="A250" s="9">
        <f t="shared" si="20"/>
        <v>2009</v>
      </c>
      <c r="B250" s="9">
        <f>VLOOKUP($C250,Quarter_Month!$A$1:$B$13,2)</f>
        <v>3</v>
      </c>
      <c r="C250" s="9">
        <f t="shared" si="21"/>
        <v>9</v>
      </c>
      <c r="D250" s="9">
        <f t="shared" si="22"/>
        <v>6</v>
      </c>
      <c r="E250" s="8" t="str">
        <f t="shared" si="23"/>
        <v>20090906</v>
      </c>
      <c r="F250" s="24">
        <v>40062</v>
      </c>
      <c r="G250" s="25">
        <f t="shared" si="19"/>
        <v>40062</v>
      </c>
    </row>
    <row r="251" spans="1:7" x14ac:dyDescent="0.2">
      <c r="A251" s="9">
        <f t="shared" si="20"/>
        <v>2009</v>
      </c>
      <c r="B251" s="9">
        <f>VLOOKUP($C251,Quarter_Month!$A$1:$B$13,2)</f>
        <v>3</v>
      </c>
      <c r="C251" s="9">
        <f t="shared" si="21"/>
        <v>9</v>
      </c>
      <c r="D251" s="9">
        <f t="shared" si="22"/>
        <v>7</v>
      </c>
      <c r="E251" s="8" t="str">
        <f t="shared" si="23"/>
        <v>20090907</v>
      </c>
      <c r="F251" s="24">
        <v>40063</v>
      </c>
      <c r="G251" s="25">
        <f t="shared" si="19"/>
        <v>40063</v>
      </c>
    </row>
    <row r="252" spans="1:7" x14ac:dyDescent="0.2">
      <c r="A252" s="9">
        <f t="shared" si="20"/>
        <v>2009</v>
      </c>
      <c r="B252" s="9">
        <f>VLOOKUP($C252,Quarter_Month!$A$1:$B$13,2)</f>
        <v>3</v>
      </c>
      <c r="C252" s="9">
        <f t="shared" si="21"/>
        <v>9</v>
      </c>
      <c r="D252" s="9">
        <f t="shared" si="22"/>
        <v>8</v>
      </c>
      <c r="E252" s="8" t="str">
        <f t="shared" si="23"/>
        <v>20090908</v>
      </c>
      <c r="F252" s="24">
        <v>40064</v>
      </c>
      <c r="G252" s="25">
        <f t="shared" si="19"/>
        <v>40064</v>
      </c>
    </row>
    <row r="253" spans="1:7" x14ac:dyDescent="0.2">
      <c r="A253" s="9">
        <f t="shared" si="20"/>
        <v>2009</v>
      </c>
      <c r="B253" s="9">
        <f>VLOOKUP($C253,Quarter_Month!$A$1:$B$13,2)</f>
        <v>3</v>
      </c>
      <c r="C253" s="9">
        <f t="shared" si="21"/>
        <v>9</v>
      </c>
      <c r="D253" s="9">
        <f t="shared" si="22"/>
        <v>9</v>
      </c>
      <c r="E253" s="8" t="str">
        <f t="shared" si="23"/>
        <v>20090909</v>
      </c>
      <c r="F253" s="24">
        <v>40065</v>
      </c>
      <c r="G253" s="25">
        <f t="shared" si="19"/>
        <v>40065</v>
      </c>
    </row>
    <row r="254" spans="1:7" x14ac:dyDescent="0.2">
      <c r="A254" s="9">
        <f t="shared" si="20"/>
        <v>2009</v>
      </c>
      <c r="B254" s="9">
        <f>VLOOKUP($C254,Quarter_Month!$A$1:$B$13,2)</f>
        <v>3</v>
      </c>
      <c r="C254" s="9">
        <f t="shared" si="21"/>
        <v>9</v>
      </c>
      <c r="D254" s="9">
        <f t="shared" si="22"/>
        <v>10</v>
      </c>
      <c r="E254" s="8" t="str">
        <f t="shared" si="23"/>
        <v>20090910</v>
      </c>
      <c r="F254" s="24">
        <v>40066</v>
      </c>
      <c r="G254" s="25">
        <f t="shared" si="19"/>
        <v>40066</v>
      </c>
    </row>
    <row r="255" spans="1:7" x14ac:dyDescent="0.2">
      <c r="A255" s="9">
        <f t="shared" si="20"/>
        <v>2009</v>
      </c>
      <c r="B255" s="9">
        <f>VLOOKUP($C255,Quarter_Month!$A$1:$B$13,2)</f>
        <v>3</v>
      </c>
      <c r="C255" s="9">
        <f t="shared" si="21"/>
        <v>9</v>
      </c>
      <c r="D255" s="9">
        <f t="shared" si="22"/>
        <v>11</v>
      </c>
      <c r="E255" s="8" t="str">
        <f t="shared" si="23"/>
        <v>20090911</v>
      </c>
      <c r="F255" s="24">
        <v>40067</v>
      </c>
      <c r="G255" s="25">
        <f t="shared" si="19"/>
        <v>40067</v>
      </c>
    </row>
    <row r="256" spans="1:7" x14ac:dyDescent="0.2">
      <c r="A256" s="9">
        <f t="shared" si="20"/>
        <v>2009</v>
      </c>
      <c r="B256" s="9">
        <f>VLOOKUP($C256,Quarter_Month!$A$1:$B$13,2)</f>
        <v>3</v>
      </c>
      <c r="C256" s="9">
        <f t="shared" si="21"/>
        <v>9</v>
      </c>
      <c r="D256" s="9">
        <f t="shared" si="22"/>
        <v>12</v>
      </c>
      <c r="E256" s="8" t="str">
        <f t="shared" si="23"/>
        <v>20090912</v>
      </c>
      <c r="F256" s="24">
        <v>40068</v>
      </c>
      <c r="G256" s="25">
        <f t="shared" si="19"/>
        <v>40068</v>
      </c>
    </row>
    <row r="257" spans="1:7" x14ac:dyDescent="0.2">
      <c r="A257" s="9">
        <f t="shared" si="20"/>
        <v>2009</v>
      </c>
      <c r="B257" s="9">
        <f>VLOOKUP($C257,Quarter_Month!$A$1:$B$13,2)</f>
        <v>3</v>
      </c>
      <c r="C257" s="9">
        <f t="shared" si="21"/>
        <v>9</v>
      </c>
      <c r="D257" s="9">
        <f t="shared" si="22"/>
        <v>13</v>
      </c>
      <c r="E257" s="8" t="str">
        <f t="shared" si="23"/>
        <v>20090913</v>
      </c>
      <c r="F257" s="24">
        <v>40069</v>
      </c>
      <c r="G257" s="25">
        <f t="shared" si="19"/>
        <v>40069</v>
      </c>
    </row>
    <row r="258" spans="1:7" x14ac:dyDescent="0.2">
      <c r="A258" s="9">
        <f t="shared" si="20"/>
        <v>2009</v>
      </c>
      <c r="B258" s="9">
        <f>VLOOKUP($C258,Quarter_Month!$A$1:$B$13,2)</f>
        <v>3</v>
      </c>
      <c r="C258" s="9">
        <f t="shared" si="21"/>
        <v>9</v>
      </c>
      <c r="D258" s="9">
        <f t="shared" si="22"/>
        <v>14</v>
      </c>
      <c r="E258" s="8" t="str">
        <f t="shared" si="23"/>
        <v>20090914</v>
      </c>
      <c r="F258" s="24">
        <v>40070</v>
      </c>
      <c r="G258" s="25">
        <f t="shared" si="19"/>
        <v>40070</v>
      </c>
    </row>
    <row r="259" spans="1:7" x14ac:dyDescent="0.2">
      <c r="A259" s="9">
        <f t="shared" si="20"/>
        <v>2009</v>
      </c>
      <c r="B259" s="9">
        <f>VLOOKUP($C259,Quarter_Month!$A$1:$B$13,2)</f>
        <v>3</v>
      </c>
      <c r="C259" s="9">
        <f t="shared" si="21"/>
        <v>9</v>
      </c>
      <c r="D259" s="9">
        <f t="shared" si="22"/>
        <v>15</v>
      </c>
      <c r="E259" s="8" t="str">
        <f t="shared" si="23"/>
        <v>20090915</v>
      </c>
      <c r="F259" s="24">
        <v>40071</v>
      </c>
      <c r="G259" s="25">
        <f t="shared" ref="G259:G322" si="24">F259</f>
        <v>40071</v>
      </c>
    </row>
    <row r="260" spans="1:7" x14ac:dyDescent="0.2">
      <c r="A260" s="9">
        <f t="shared" si="20"/>
        <v>2009</v>
      </c>
      <c r="B260" s="9">
        <f>VLOOKUP($C260,Quarter_Month!$A$1:$B$13,2)</f>
        <v>3</v>
      </c>
      <c r="C260" s="9">
        <f t="shared" si="21"/>
        <v>9</v>
      </c>
      <c r="D260" s="9">
        <f t="shared" si="22"/>
        <v>16</v>
      </c>
      <c r="E260" s="8" t="str">
        <f t="shared" si="23"/>
        <v>20090916</v>
      </c>
      <c r="F260" s="24">
        <v>40072</v>
      </c>
      <c r="G260" s="25">
        <f t="shared" si="24"/>
        <v>40072</v>
      </c>
    </row>
    <row r="261" spans="1:7" x14ac:dyDescent="0.2">
      <c r="A261" s="9">
        <f t="shared" si="20"/>
        <v>2009</v>
      </c>
      <c r="B261" s="9">
        <f>VLOOKUP($C261,Quarter_Month!$A$1:$B$13,2)</f>
        <v>3</v>
      </c>
      <c r="C261" s="9">
        <f t="shared" si="21"/>
        <v>9</v>
      </c>
      <c r="D261" s="9">
        <f t="shared" si="22"/>
        <v>17</v>
      </c>
      <c r="E261" s="8" t="str">
        <f t="shared" si="23"/>
        <v>20090917</v>
      </c>
      <c r="F261" s="24">
        <v>40073</v>
      </c>
      <c r="G261" s="25">
        <f t="shared" si="24"/>
        <v>40073</v>
      </c>
    </row>
    <row r="262" spans="1:7" x14ac:dyDescent="0.2">
      <c r="A262" s="9">
        <f t="shared" si="20"/>
        <v>2009</v>
      </c>
      <c r="B262" s="9">
        <f>VLOOKUP($C262,Quarter_Month!$A$1:$B$13,2)</f>
        <v>3</v>
      </c>
      <c r="C262" s="9">
        <f t="shared" si="21"/>
        <v>9</v>
      </c>
      <c r="D262" s="9">
        <f t="shared" si="22"/>
        <v>18</v>
      </c>
      <c r="E262" s="8" t="str">
        <f t="shared" si="23"/>
        <v>20090918</v>
      </c>
      <c r="F262" s="24">
        <v>40074</v>
      </c>
      <c r="G262" s="25">
        <f t="shared" si="24"/>
        <v>40074</v>
      </c>
    </row>
    <row r="263" spans="1:7" x14ac:dyDescent="0.2">
      <c r="A263" s="9">
        <f t="shared" si="20"/>
        <v>2009</v>
      </c>
      <c r="B263" s="9">
        <f>VLOOKUP($C263,Quarter_Month!$A$1:$B$13,2)</f>
        <v>3</v>
      </c>
      <c r="C263" s="9">
        <f t="shared" si="21"/>
        <v>9</v>
      </c>
      <c r="D263" s="9">
        <f t="shared" si="22"/>
        <v>19</v>
      </c>
      <c r="E263" s="8" t="str">
        <f t="shared" si="23"/>
        <v>20090919</v>
      </c>
      <c r="F263" s="24">
        <v>40075</v>
      </c>
      <c r="G263" s="25">
        <f t="shared" si="24"/>
        <v>40075</v>
      </c>
    </row>
    <row r="264" spans="1:7" x14ac:dyDescent="0.2">
      <c r="A264" s="9">
        <f t="shared" si="20"/>
        <v>2009</v>
      </c>
      <c r="B264" s="9">
        <f>VLOOKUP($C264,Quarter_Month!$A$1:$B$13,2)</f>
        <v>3</v>
      </c>
      <c r="C264" s="9">
        <f t="shared" si="21"/>
        <v>9</v>
      </c>
      <c r="D264" s="9">
        <f t="shared" si="22"/>
        <v>20</v>
      </c>
      <c r="E264" s="8" t="str">
        <f t="shared" si="23"/>
        <v>20090920</v>
      </c>
      <c r="F264" s="24">
        <v>40076</v>
      </c>
      <c r="G264" s="25">
        <f t="shared" si="24"/>
        <v>40076</v>
      </c>
    </row>
    <row r="265" spans="1:7" x14ac:dyDescent="0.2">
      <c r="A265" s="9">
        <f t="shared" si="20"/>
        <v>2009</v>
      </c>
      <c r="B265" s="9">
        <f>VLOOKUP($C265,Quarter_Month!$A$1:$B$13,2)</f>
        <v>3</v>
      </c>
      <c r="C265" s="9">
        <f t="shared" si="21"/>
        <v>9</v>
      </c>
      <c r="D265" s="9">
        <f t="shared" si="22"/>
        <v>21</v>
      </c>
      <c r="E265" s="8" t="str">
        <f t="shared" si="23"/>
        <v>20090921</v>
      </c>
      <c r="F265" s="24">
        <v>40077</v>
      </c>
      <c r="G265" s="25">
        <f t="shared" si="24"/>
        <v>40077</v>
      </c>
    </row>
    <row r="266" spans="1:7" x14ac:dyDescent="0.2">
      <c r="A266" s="9">
        <f t="shared" si="20"/>
        <v>2009</v>
      </c>
      <c r="B266" s="9">
        <f>VLOOKUP($C266,Quarter_Month!$A$1:$B$13,2)</f>
        <v>3</v>
      </c>
      <c r="C266" s="9">
        <f t="shared" si="21"/>
        <v>9</v>
      </c>
      <c r="D266" s="9">
        <f t="shared" si="22"/>
        <v>22</v>
      </c>
      <c r="E266" s="8" t="str">
        <f t="shared" si="23"/>
        <v>20090922</v>
      </c>
      <c r="F266" s="24">
        <v>40078</v>
      </c>
      <c r="G266" s="25">
        <f t="shared" si="24"/>
        <v>40078</v>
      </c>
    </row>
    <row r="267" spans="1:7" x14ac:dyDescent="0.2">
      <c r="A267" s="9">
        <f t="shared" si="20"/>
        <v>2009</v>
      </c>
      <c r="B267" s="9">
        <f>VLOOKUP($C267,Quarter_Month!$A$1:$B$13,2)</f>
        <v>3</v>
      </c>
      <c r="C267" s="9">
        <f t="shared" si="21"/>
        <v>9</v>
      </c>
      <c r="D267" s="9">
        <f t="shared" si="22"/>
        <v>23</v>
      </c>
      <c r="E267" s="8" t="str">
        <f t="shared" si="23"/>
        <v>20090923</v>
      </c>
      <c r="F267" s="24">
        <v>40079</v>
      </c>
      <c r="G267" s="25">
        <f t="shared" si="24"/>
        <v>40079</v>
      </c>
    </row>
    <row r="268" spans="1:7" x14ac:dyDescent="0.2">
      <c r="A268" s="9">
        <f t="shared" si="20"/>
        <v>2009</v>
      </c>
      <c r="B268" s="9">
        <f>VLOOKUP($C268,Quarter_Month!$A$1:$B$13,2)</f>
        <v>3</v>
      </c>
      <c r="C268" s="9">
        <f t="shared" si="21"/>
        <v>9</v>
      </c>
      <c r="D268" s="9">
        <f t="shared" si="22"/>
        <v>24</v>
      </c>
      <c r="E268" s="8" t="str">
        <f t="shared" si="23"/>
        <v>20090924</v>
      </c>
      <c r="F268" s="24">
        <v>40080</v>
      </c>
      <c r="G268" s="25">
        <f t="shared" si="24"/>
        <v>40080</v>
      </c>
    </row>
    <row r="269" spans="1:7" x14ac:dyDescent="0.2">
      <c r="A269" s="9">
        <f t="shared" si="20"/>
        <v>2009</v>
      </c>
      <c r="B269" s="9">
        <f>VLOOKUP($C269,Quarter_Month!$A$1:$B$13,2)</f>
        <v>3</v>
      </c>
      <c r="C269" s="9">
        <f t="shared" si="21"/>
        <v>9</v>
      </c>
      <c r="D269" s="9">
        <f t="shared" si="22"/>
        <v>25</v>
      </c>
      <c r="E269" s="8" t="str">
        <f t="shared" si="23"/>
        <v>20090925</v>
      </c>
      <c r="F269" s="24">
        <v>40081</v>
      </c>
      <c r="G269" s="25">
        <f t="shared" si="24"/>
        <v>40081</v>
      </c>
    </row>
    <row r="270" spans="1:7" x14ac:dyDescent="0.2">
      <c r="A270" s="9">
        <f t="shared" si="20"/>
        <v>2009</v>
      </c>
      <c r="B270" s="9">
        <f>VLOOKUP($C270,Quarter_Month!$A$1:$B$13,2)</f>
        <v>3</v>
      </c>
      <c r="C270" s="9">
        <f t="shared" si="21"/>
        <v>9</v>
      </c>
      <c r="D270" s="9">
        <f t="shared" si="22"/>
        <v>26</v>
      </c>
      <c r="E270" s="8" t="str">
        <f t="shared" si="23"/>
        <v>20090926</v>
      </c>
      <c r="F270" s="24">
        <v>40082</v>
      </c>
      <c r="G270" s="25">
        <f t="shared" si="24"/>
        <v>40082</v>
      </c>
    </row>
    <row r="271" spans="1:7" x14ac:dyDescent="0.2">
      <c r="A271" s="9">
        <f t="shared" si="20"/>
        <v>2009</v>
      </c>
      <c r="B271" s="9">
        <f>VLOOKUP($C271,Quarter_Month!$A$1:$B$13,2)</f>
        <v>3</v>
      </c>
      <c r="C271" s="9">
        <f t="shared" si="21"/>
        <v>9</v>
      </c>
      <c r="D271" s="9">
        <f t="shared" si="22"/>
        <v>27</v>
      </c>
      <c r="E271" s="8" t="str">
        <f t="shared" si="23"/>
        <v>20090927</v>
      </c>
      <c r="F271" s="24">
        <v>40083</v>
      </c>
      <c r="G271" s="25">
        <f t="shared" si="24"/>
        <v>40083</v>
      </c>
    </row>
    <row r="272" spans="1:7" x14ac:dyDescent="0.2">
      <c r="A272" s="9">
        <f t="shared" si="20"/>
        <v>2009</v>
      </c>
      <c r="B272" s="9">
        <f>VLOOKUP($C272,Quarter_Month!$A$1:$B$13,2)</f>
        <v>3</v>
      </c>
      <c r="C272" s="9">
        <f t="shared" si="21"/>
        <v>9</v>
      </c>
      <c r="D272" s="9">
        <f t="shared" si="22"/>
        <v>28</v>
      </c>
      <c r="E272" s="8" t="str">
        <f t="shared" si="23"/>
        <v>20090928</v>
      </c>
      <c r="F272" s="24">
        <v>40084</v>
      </c>
      <c r="G272" s="25">
        <f t="shared" si="24"/>
        <v>40084</v>
      </c>
    </row>
    <row r="273" spans="1:7" x14ac:dyDescent="0.2">
      <c r="A273" s="9">
        <f t="shared" si="20"/>
        <v>2009</v>
      </c>
      <c r="B273" s="9">
        <f>VLOOKUP($C273,Quarter_Month!$A$1:$B$13,2)</f>
        <v>3</v>
      </c>
      <c r="C273" s="9">
        <f t="shared" si="21"/>
        <v>9</v>
      </c>
      <c r="D273" s="9">
        <f t="shared" si="22"/>
        <v>29</v>
      </c>
      <c r="E273" s="8" t="str">
        <f t="shared" si="23"/>
        <v>20090929</v>
      </c>
      <c r="F273" s="24">
        <v>40085</v>
      </c>
      <c r="G273" s="25">
        <f t="shared" si="24"/>
        <v>40085</v>
      </c>
    </row>
    <row r="274" spans="1:7" x14ac:dyDescent="0.2">
      <c r="A274" s="9">
        <f t="shared" si="20"/>
        <v>2009</v>
      </c>
      <c r="B274" s="9">
        <f>VLOOKUP($C274,Quarter_Month!$A$1:$B$13,2)</f>
        <v>3</v>
      </c>
      <c r="C274" s="9">
        <f t="shared" si="21"/>
        <v>9</v>
      </c>
      <c r="D274" s="9">
        <f t="shared" si="22"/>
        <v>30</v>
      </c>
      <c r="E274" s="8" t="str">
        <f t="shared" si="23"/>
        <v>20090930</v>
      </c>
      <c r="F274" s="24">
        <v>40086</v>
      </c>
      <c r="G274" s="25">
        <f t="shared" si="24"/>
        <v>40086</v>
      </c>
    </row>
    <row r="275" spans="1:7" x14ac:dyDescent="0.2">
      <c r="A275" s="9">
        <f t="shared" si="20"/>
        <v>2009</v>
      </c>
      <c r="B275" s="9">
        <f>VLOOKUP($C275,Quarter_Month!$A$1:$B$13,2)</f>
        <v>4</v>
      </c>
      <c r="C275" s="9">
        <f t="shared" si="21"/>
        <v>10</v>
      </c>
      <c r="D275" s="9">
        <f t="shared" si="22"/>
        <v>1</v>
      </c>
      <c r="E275" s="8" t="str">
        <f t="shared" si="23"/>
        <v>20091001</v>
      </c>
      <c r="F275" s="24">
        <v>40087</v>
      </c>
      <c r="G275" s="25">
        <f t="shared" si="24"/>
        <v>40087</v>
      </c>
    </row>
    <row r="276" spans="1:7" x14ac:dyDescent="0.2">
      <c r="A276" s="9">
        <f t="shared" si="20"/>
        <v>2009</v>
      </c>
      <c r="B276" s="9">
        <f>VLOOKUP($C276,Quarter_Month!$A$1:$B$13,2)</f>
        <v>4</v>
      </c>
      <c r="C276" s="9">
        <f t="shared" si="21"/>
        <v>10</v>
      </c>
      <c r="D276" s="9">
        <f t="shared" si="22"/>
        <v>2</v>
      </c>
      <c r="E276" s="8" t="str">
        <f t="shared" si="23"/>
        <v>20091002</v>
      </c>
      <c r="F276" s="24">
        <v>40088</v>
      </c>
      <c r="G276" s="25">
        <f t="shared" si="24"/>
        <v>40088</v>
      </c>
    </row>
    <row r="277" spans="1:7" x14ac:dyDescent="0.2">
      <c r="A277" s="9">
        <f t="shared" si="20"/>
        <v>2009</v>
      </c>
      <c r="B277" s="9">
        <f>VLOOKUP($C277,Quarter_Month!$A$1:$B$13,2)</f>
        <v>4</v>
      </c>
      <c r="C277" s="9">
        <f t="shared" si="21"/>
        <v>10</v>
      </c>
      <c r="D277" s="9">
        <f t="shared" si="22"/>
        <v>3</v>
      </c>
      <c r="E277" s="8" t="str">
        <f t="shared" si="23"/>
        <v>20091003</v>
      </c>
      <c r="F277" s="24">
        <v>40089</v>
      </c>
      <c r="G277" s="25">
        <f t="shared" si="24"/>
        <v>40089</v>
      </c>
    </row>
    <row r="278" spans="1:7" x14ac:dyDescent="0.2">
      <c r="A278" s="9">
        <f t="shared" si="20"/>
        <v>2009</v>
      </c>
      <c r="B278" s="9">
        <f>VLOOKUP($C278,Quarter_Month!$A$1:$B$13,2)</f>
        <v>4</v>
      </c>
      <c r="C278" s="9">
        <f t="shared" si="21"/>
        <v>10</v>
      </c>
      <c r="D278" s="9">
        <f t="shared" si="22"/>
        <v>4</v>
      </c>
      <c r="E278" s="8" t="str">
        <f t="shared" si="23"/>
        <v>20091004</v>
      </c>
      <c r="F278" s="24">
        <v>40090</v>
      </c>
      <c r="G278" s="25">
        <f t="shared" si="24"/>
        <v>40090</v>
      </c>
    </row>
    <row r="279" spans="1:7" x14ac:dyDescent="0.2">
      <c r="A279" s="9">
        <f t="shared" si="20"/>
        <v>2009</v>
      </c>
      <c r="B279" s="9">
        <f>VLOOKUP($C279,Quarter_Month!$A$1:$B$13,2)</f>
        <v>4</v>
      </c>
      <c r="C279" s="9">
        <f t="shared" si="21"/>
        <v>10</v>
      </c>
      <c r="D279" s="9">
        <f t="shared" si="22"/>
        <v>5</v>
      </c>
      <c r="E279" s="8" t="str">
        <f t="shared" si="23"/>
        <v>20091005</v>
      </c>
      <c r="F279" s="24">
        <v>40091</v>
      </c>
      <c r="G279" s="25">
        <f t="shared" si="24"/>
        <v>40091</v>
      </c>
    </row>
    <row r="280" spans="1:7" x14ac:dyDescent="0.2">
      <c r="A280" s="9">
        <f t="shared" si="20"/>
        <v>2009</v>
      </c>
      <c r="B280" s="9">
        <f>VLOOKUP($C280,Quarter_Month!$A$1:$B$13,2)</f>
        <v>4</v>
      </c>
      <c r="C280" s="9">
        <f t="shared" si="21"/>
        <v>10</v>
      </c>
      <c r="D280" s="9">
        <f t="shared" si="22"/>
        <v>6</v>
      </c>
      <c r="E280" s="8" t="str">
        <f t="shared" si="23"/>
        <v>20091006</v>
      </c>
      <c r="F280" s="24">
        <v>40092</v>
      </c>
      <c r="G280" s="25">
        <f t="shared" si="24"/>
        <v>40092</v>
      </c>
    </row>
    <row r="281" spans="1:7" x14ac:dyDescent="0.2">
      <c r="A281" s="9">
        <f t="shared" si="20"/>
        <v>2009</v>
      </c>
      <c r="B281" s="9">
        <f>VLOOKUP($C281,Quarter_Month!$A$1:$B$13,2)</f>
        <v>4</v>
      </c>
      <c r="C281" s="9">
        <f t="shared" si="21"/>
        <v>10</v>
      </c>
      <c r="D281" s="9">
        <f t="shared" si="22"/>
        <v>7</v>
      </c>
      <c r="E281" s="8" t="str">
        <f t="shared" si="23"/>
        <v>20091007</v>
      </c>
      <c r="F281" s="24">
        <v>40093</v>
      </c>
      <c r="G281" s="25">
        <f t="shared" si="24"/>
        <v>40093</v>
      </c>
    </row>
    <row r="282" spans="1:7" x14ac:dyDescent="0.2">
      <c r="A282" s="9">
        <f t="shared" si="20"/>
        <v>2009</v>
      </c>
      <c r="B282" s="9">
        <f>VLOOKUP($C282,Quarter_Month!$A$1:$B$13,2)</f>
        <v>4</v>
      </c>
      <c r="C282" s="9">
        <f t="shared" si="21"/>
        <v>10</v>
      </c>
      <c r="D282" s="9">
        <f t="shared" si="22"/>
        <v>8</v>
      </c>
      <c r="E282" s="8" t="str">
        <f t="shared" si="23"/>
        <v>20091008</v>
      </c>
      <c r="F282" s="24">
        <v>40094</v>
      </c>
      <c r="G282" s="25">
        <f t="shared" si="24"/>
        <v>40094</v>
      </c>
    </row>
    <row r="283" spans="1:7" x14ac:dyDescent="0.2">
      <c r="A283" s="9">
        <f t="shared" si="20"/>
        <v>2009</v>
      </c>
      <c r="B283" s="9">
        <f>VLOOKUP($C283,Quarter_Month!$A$1:$B$13,2)</f>
        <v>4</v>
      </c>
      <c r="C283" s="9">
        <f t="shared" si="21"/>
        <v>10</v>
      </c>
      <c r="D283" s="9">
        <f t="shared" si="22"/>
        <v>9</v>
      </c>
      <c r="E283" s="8" t="str">
        <f t="shared" si="23"/>
        <v>20091009</v>
      </c>
      <c r="F283" s="24">
        <v>40095</v>
      </c>
      <c r="G283" s="25">
        <f t="shared" si="24"/>
        <v>40095</v>
      </c>
    </row>
    <row r="284" spans="1:7" x14ac:dyDescent="0.2">
      <c r="A284" s="9">
        <f t="shared" si="20"/>
        <v>2009</v>
      </c>
      <c r="B284" s="9">
        <f>VLOOKUP($C284,Quarter_Month!$A$1:$B$13,2)</f>
        <v>4</v>
      </c>
      <c r="C284" s="9">
        <f t="shared" si="21"/>
        <v>10</v>
      </c>
      <c r="D284" s="9">
        <f t="shared" si="22"/>
        <v>10</v>
      </c>
      <c r="E284" s="8" t="str">
        <f t="shared" si="23"/>
        <v>20091010</v>
      </c>
      <c r="F284" s="24">
        <v>40096</v>
      </c>
      <c r="G284" s="25">
        <f t="shared" si="24"/>
        <v>40096</v>
      </c>
    </row>
    <row r="285" spans="1:7" x14ac:dyDescent="0.2">
      <c r="A285" s="9">
        <f t="shared" si="20"/>
        <v>2009</v>
      </c>
      <c r="B285" s="9">
        <f>VLOOKUP($C285,Quarter_Month!$A$1:$B$13,2)</f>
        <v>4</v>
      </c>
      <c r="C285" s="9">
        <f t="shared" si="21"/>
        <v>10</v>
      </c>
      <c r="D285" s="9">
        <f t="shared" si="22"/>
        <v>11</v>
      </c>
      <c r="E285" s="8" t="str">
        <f t="shared" si="23"/>
        <v>20091011</v>
      </c>
      <c r="F285" s="24">
        <v>40097</v>
      </c>
      <c r="G285" s="25">
        <f t="shared" si="24"/>
        <v>40097</v>
      </c>
    </row>
    <row r="286" spans="1:7" x14ac:dyDescent="0.2">
      <c r="A286" s="9">
        <f t="shared" si="20"/>
        <v>2009</v>
      </c>
      <c r="B286" s="9">
        <f>VLOOKUP($C286,Quarter_Month!$A$1:$B$13,2)</f>
        <v>4</v>
      </c>
      <c r="C286" s="9">
        <f t="shared" si="21"/>
        <v>10</v>
      </c>
      <c r="D286" s="9">
        <f t="shared" si="22"/>
        <v>12</v>
      </c>
      <c r="E286" s="8" t="str">
        <f t="shared" si="23"/>
        <v>20091012</v>
      </c>
      <c r="F286" s="24">
        <v>40098</v>
      </c>
      <c r="G286" s="25">
        <f t="shared" si="24"/>
        <v>40098</v>
      </c>
    </row>
    <row r="287" spans="1:7" x14ac:dyDescent="0.2">
      <c r="A287" s="9">
        <f t="shared" si="20"/>
        <v>2009</v>
      </c>
      <c r="B287" s="9">
        <f>VLOOKUP($C287,Quarter_Month!$A$1:$B$13,2)</f>
        <v>4</v>
      </c>
      <c r="C287" s="9">
        <f t="shared" si="21"/>
        <v>10</v>
      </c>
      <c r="D287" s="9">
        <f t="shared" si="22"/>
        <v>13</v>
      </c>
      <c r="E287" s="8" t="str">
        <f t="shared" si="23"/>
        <v>20091013</v>
      </c>
      <c r="F287" s="24">
        <v>40099</v>
      </c>
      <c r="G287" s="25">
        <f t="shared" si="24"/>
        <v>40099</v>
      </c>
    </row>
    <row r="288" spans="1:7" x14ac:dyDescent="0.2">
      <c r="A288" s="9">
        <f t="shared" si="20"/>
        <v>2009</v>
      </c>
      <c r="B288" s="9">
        <f>VLOOKUP($C288,Quarter_Month!$A$1:$B$13,2)</f>
        <v>4</v>
      </c>
      <c r="C288" s="9">
        <f t="shared" si="21"/>
        <v>10</v>
      </c>
      <c r="D288" s="9">
        <f t="shared" si="22"/>
        <v>14</v>
      </c>
      <c r="E288" s="8" t="str">
        <f t="shared" si="23"/>
        <v>20091014</v>
      </c>
      <c r="F288" s="24">
        <v>40100</v>
      </c>
      <c r="G288" s="25">
        <f t="shared" si="24"/>
        <v>40100</v>
      </c>
    </row>
    <row r="289" spans="1:7" x14ac:dyDescent="0.2">
      <c r="A289" s="9">
        <f t="shared" si="20"/>
        <v>2009</v>
      </c>
      <c r="B289" s="9">
        <f>VLOOKUP($C289,Quarter_Month!$A$1:$B$13,2)</f>
        <v>4</v>
      </c>
      <c r="C289" s="9">
        <f t="shared" si="21"/>
        <v>10</v>
      </c>
      <c r="D289" s="9">
        <f t="shared" si="22"/>
        <v>15</v>
      </c>
      <c r="E289" s="8" t="str">
        <f t="shared" si="23"/>
        <v>20091015</v>
      </c>
      <c r="F289" s="24">
        <v>40101</v>
      </c>
      <c r="G289" s="25">
        <f t="shared" si="24"/>
        <v>40101</v>
      </c>
    </row>
    <row r="290" spans="1:7" x14ac:dyDescent="0.2">
      <c r="A290" s="9">
        <f t="shared" si="20"/>
        <v>2009</v>
      </c>
      <c r="B290" s="9">
        <f>VLOOKUP($C290,Quarter_Month!$A$1:$B$13,2)</f>
        <v>4</v>
      </c>
      <c r="C290" s="9">
        <f t="shared" si="21"/>
        <v>10</v>
      </c>
      <c r="D290" s="9">
        <f t="shared" si="22"/>
        <v>16</v>
      </c>
      <c r="E290" s="8" t="str">
        <f t="shared" si="23"/>
        <v>20091016</v>
      </c>
      <c r="F290" s="24">
        <v>40102</v>
      </c>
      <c r="G290" s="25">
        <f t="shared" si="24"/>
        <v>40102</v>
      </c>
    </row>
    <row r="291" spans="1:7" x14ac:dyDescent="0.2">
      <c r="A291" s="9">
        <f t="shared" si="20"/>
        <v>2009</v>
      </c>
      <c r="B291" s="9">
        <f>VLOOKUP($C291,Quarter_Month!$A$1:$B$13,2)</f>
        <v>4</v>
      </c>
      <c r="C291" s="9">
        <f t="shared" si="21"/>
        <v>10</v>
      </c>
      <c r="D291" s="9">
        <f t="shared" si="22"/>
        <v>17</v>
      </c>
      <c r="E291" s="8" t="str">
        <f t="shared" si="23"/>
        <v>20091017</v>
      </c>
      <c r="F291" s="24">
        <v>40103</v>
      </c>
      <c r="G291" s="25">
        <f t="shared" si="24"/>
        <v>40103</v>
      </c>
    </row>
    <row r="292" spans="1:7" x14ac:dyDescent="0.2">
      <c r="A292" s="9">
        <f t="shared" si="20"/>
        <v>2009</v>
      </c>
      <c r="B292" s="9">
        <f>VLOOKUP($C292,Quarter_Month!$A$1:$B$13,2)</f>
        <v>4</v>
      </c>
      <c r="C292" s="9">
        <f t="shared" si="21"/>
        <v>10</v>
      </c>
      <c r="D292" s="9">
        <f t="shared" si="22"/>
        <v>18</v>
      </c>
      <c r="E292" s="8" t="str">
        <f t="shared" si="23"/>
        <v>20091018</v>
      </c>
      <c r="F292" s="24">
        <v>40104</v>
      </c>
      <c r="G292" s="25">
        <f t="shared" si="24"/>
        <v>40104</v>
      </c>
    </row>
    <row r="293" spans="1:7" x14ac:dyDescent="0.2">
      <c r="A293" s="9">
        <f t="shared" si="20"/>
        <v>2009</v>
      </c>
      <c r="B293" s="9">
        <f>VLOOKUP($C293,Quarter_Month!$A$1:$B$13,2)</f>
        <v>4</v>
      </c>
      <c r="C293" s="9">
        <f t="shared" si="21"/>
        <v>10</v>
      </c>
      <c r="D293" s="9">
        <f t="shared" si="22"/>
        <v>19</v>
      </c>
      <c r="E293" s="8" t="str">
        <f t="shared" si="23"/>
        <v>20091019</v>
      </c>
      <c r="F293" s="24">
        <v>40105</v>
      </c>
      <c r="G293" s="25">
        <f t="shared" si="24"/>
        <v>40105</v>
      </c>
    </row>
    <row r="294" spans="1:7" x14ac:dyDescent="0.2">
      <c r="A294" s="9">
        <f t="shared" si="20"/>
        <v>2009</v>
      </c>
      <c r="B294" s="9">
        <f>VLOOKUP($C294,Quarter_Month!$A$1:$B$13,2)</f>
        <v>4</v>
      </c>
      <c r="C294" s="9">
        <f t="shared" si="21"/>
        <v>10</v>
      </c>
      <c r="D294" s="9">
        <f t="shared" si="22"/>
        <v>20</v>
      </c>
      <c r="E294" s="8" t="str">
        <f t="shared" si="23"/>
        <v>20091020</v>
      </c>
      <c r="F294" s="24">
        <v>40106</v>
      </c>
      <c r="G294" s="25">
        <f t="shared" si="24"/>
        <v>40106</v>
      </c>
    </row>
    <row r="295" spans="1:7" x14ac:dyDescent="0.2">
      <c r="A295" s="9">
        <f t="shared" si="20"/>
        <v>2009</v>
      </c>
      <c r="B295" s="9">
        <f>VLOOKUP($C295,Quarter_Month!$A$1:$B$13,2)</f>
        <v>4</v>
      </c>
      <c r="C295" s="9">
        <f t="shared" si="21"/>
        <v>10</v>
      </c>
      <c r="D295" s="9">
        <f t="shared" si="22"/>
        <v>21</v>
      </c>
      <c r="E295" s="8" t="str">
        <f t="shared" si="23"/>
        <v>20091021</v>
      </c>
      <c r="F295" s="24">
        <v>40107</v>
      </c>
      <c r="G295" s="25">
        <f t="shared" si="24"/>
        <v>40107</v>
      </c>
    </row>
    <row r="296" spans="1:7" x14ac:dyDescent="0.2">
      <c r="A296" s="9">
        <f t="shared" si="20"/>
        <v>2009</v>
      </c>
      <c r="B296" s="9">
        <f>VLOOKUP($C296,Quarter_Month!$A$1:$B$13,2)</f>
        <v>4</v>
      </c>
      <c r="C296" s="9">
        <f t="shared" si="21"/>
        <v>10</v>
      </c>
      <c r="D296" s="9">
        <f t="shared" si="22"/>
        <v>22</v>
      </c>
      <c r="E296" s="8" t="str">
        <f t="shared" si="23"/>
        <v>20091022</v>
      </c>
      <c r="F296" s="24">
        <v>40108</v>
      </c>
      <c r="G296" s="25">
        <f t="shared" si="24"/>
        <v>40108</v>
      </c>
    </row>
    <row r="297" spans="1:7" x14ac:dyDescent="0.2">
      <c r="A297" s="9">
        <f t="shared" si="20"/>
        <v>2009</v>
      </c>
      <c r="B297" s="9">
        <f>VLOOKUP($C297,Quarter_Month!$A$1:$B$13,2)</f>
        <v>4</v>
      </c>
      <c r="C297" s="9">
        <f t="shared" si="21"/>
        <v>10</v>
      </c>
      <c r="D297" s="9">
        <f t="shared" si="22"/>
        <v>23</v>
      </c>
      <c r="E297" s="8" t="str">
        <f t="shared" si="23"/>
        <v>20091023</v>
      </c>
      <c r="F297" s="24">
        <v>40109</v>
      </c>
      <c r="G297" s="25">
        <f t="shared" si="24"/>
        <v>40109</v>
      </c>
    </row>
    <row r="298" spans="1:7" x14ac:dyDescent="0.2">
      <c r="A298" s="9">
        <f t="shared" si="20"/>
        <v>2009</v>
      </c>
      <c r="B298" s="9">
        <f>VLOOKUP($C298,Quarter_Month!$A$1:$B$13,2)</f>
        <v>4</v>
      </c>
      <c r="C298" s="9">
        <f t="shared" si="21"/>
        <v>10</v>
      </c>
      <c r="D298" s="9">
        <f t="shared" si="22"/>
        <v>24</v>
      </c>
      <c r="E298" s="8" t="str">
        <f t="shared" si="23"/>
        <v>20091024</v>
      </c>
      <c r="F298" s="24">
        <v>40110</v>
      </c>
      <c r="G298" s="25">
        <f t="shared" si="24"/>
        <v>40110</v>
      </c>
    </row>
    <row r="299" spans="1:7" x14ac:dyDescent="0.2">
      <c r="A299" s="9">
        <f t="shared" si="20"/>
        <v>2009</v>
      </c>
      <c r="B299" s="9">
        <f>VLOOKUP($C299,Quarter_Month!$A$1:$B$13,2)</f>
        <v>4</v>
      </c>
      <c r="C299" s="9">
        <f t="shared" si="21"/>
        <v>10</v>
      </c>
      <c r="D299" s="9">
        <f t="shared" si="22"/>
        <v>25</v>
      </c>
      <c r="E299" s="8" t="str">
        <f t="shared" si="23"/>
        <v>20091025</v>
      </c>
      <c r="F299" s="24">
        <v>40111</v>
      </c>
      <c r="G299" s="25">
        <f t="shared" si="24"/>
        <v>40111</v>
      </c>
    </row>
    <row r="300" spans="1:7" x14ac:dyDescent="0.2">
      <c r="A300" s="9">
        <f t="shared" si="20"/>
        <v>2009</v>
      </c>
      <c r="B300" s="9">
        <f>VLOOKUP($C300,Quarter_Month!$A$1:$B$13,2)</f>
        <v>4</v>
      </c>
      <c r="C300" s="9">
        <f t="shared" si="21"/>
        <v>10</v>
      </c>
      <c r="D300" s="9">
        <f t="shared" si="22"/>
        <v>26</v>
      </c>
      <c r="E300" s="8" t="str">
        <f t="shared" si="23"/>
        <v>20091026</v>
      </c>
      <c r="F300" s="24">
        <v>40112</v>
      </c>
      <c r="G300" s="25">
        <f t="shared" si="24"/>
        <v>40112</v>
      </c>
    </row>
    <row r="301" spans="1:7" x14ac:dyDescent="0.2">
      <c r="A301" s="9">
        <f t="shared" si="20"/>
        <v>2009</v>
      </c>
      <c r="B301" s="9">
        <f>VLOOKUP($C301,Quarter_Month!$A$1:$B$13,2)</f>
        <v>4</v>
      </c>
      <c r="C301" s="9">
        <f t="shared" si="21"/>
        <v>10</v>
      </c>
      <c r="D301" s="9">
        <f t="shared" si="22"/>
        <v>27</v>
      </c>
      <c r="E301" s="8" t="str">
        <f t="shared" si="23"/>
        <v>20091027</v>
      </c>
      <c r="F301" s="24">
        <v>40113</v>
      </c>
      <c r="G301" s="25">
        <f t="shared" si="24"/>
        <v>40113</v>
      </c>
    </row>
    <row r="302" spans="1:7" x14ac:dyDescent="0.2">
      <c r="A302" s="9">
        <f t="shared" si="20"/>
        <v>2009</v>
      </c>
      <c r="B302" s="9">
        <f>VLOOKUP($C302,Quarter_Month!$A$1:$B$13,2)</f>
        <v>4</v>
      </c>
      <c r="C302" s="9">
        <f t="shared" si="21"/>
        <v>10</v>
      </c>
      <c r="D302" s="9">
        <f t="shared" si="22"/>
        <v>28</v>
      </c>
      <c r="E302" s="8" t="str">
        <f t="shared" si="23"/>
        <v>20091028</v>
      </c>
      <c r="F302" s="24">
        <v>40114</v>
      </c>
      <c r="G302" s="25">
        <f t="shared" si="24"/>
        <v>40114</v>
      </c>
    </row>
    <row r="303" spans="1:7" x14ac:dyDescent="0.2">
      <c r="A303" s="9">
        <f t="shared" si="20"/>
        <v>2009</v>
      </c>
      <c r="B303" s="9">
        <f>VLOOKUP($C303,Quarter_Month!$A$1:$B$13,2)</f>
        <v>4</v>
      </c>
      <c r="C303" s="9">
        <f t="shared" si="21"/>
        <v>10</v>
      </c>
      <c r="D303" s="9">
        <f t="shared" si="22"/>
        <v>29</v>
      </c>
      <c r="E303" s="8" t="str">
        <f t="shared" si="23"/>
        <v>20091029</v>
      </c>
      <c r="F303" s="24">
        <v>40115</v>
      </c>
      <c r="G303" s="25">
        <f t="shared" si="24"/>
        <v>40115</v>
      </c>
    </row>
    <row r="304" spans="1:7" x14ac:dyDescent="0.2">
      <c r="A304" s="9">
        <f t="shared" si="20"/>
        <v>2009</v>
      </c>
      <c r="B304" s="9">
        <f>VLOOKUP($C304,Quarter_Month!$A$1:$B$13,2)</f>
        <v>4</v>
      </c>
      <c r="C304" s="9">
        <f t="shared" si="21"/>
        <v>10</v>
      </c>
      <c r="D304" s="9">
        <f t="shared" si="22"/>
        <v>30</v>
      </c>
      <c r="E304" s="8" t="str">
        <f t="shared" si="23"/>
        <v>20091030</v>
      </c>
      <c r="F304" s="24">
        <v>40116</v>
      </c>
      <c r="G304" s="25">
        <f t="shared" si="24"/>
        <v>40116</v>
      </c>
    </row>
    <row r="305" spans="1:7" x14ac:dyDescent="0.2">
      <c r="A305" s="9">
        <f t="shared" ref="A305:A368" si="25">YEAR(F305)</f>
        <v>2009</v>
      </c>
      <c r="B305" s="9">
        <f>VLOOKUP($C305,Quarter_Month!$A$1:$B$13,2)</f>
        <v>4</v>
      </c>
      <c r="C305" s="9">
        <f t="shared" ref="C305:C368" si="26">MONTH(F305)</f>
        <v>10</v>
      </c>
      <c r="D305" s="9">
        <f t="shared" ref="D305:D368" si="27">DAY(F305)</f>
        <v>31</v>
      </c>
      <c r="E305" s="8" t="str">
        <f t="shared" ref="E305:E368" si="28">CONCATENATE(A305,IF(LEN(C305)=1,"0"&amp;C305,C305),IF(LEN(D305)=1,"0"&amp;D305,D305))</f>
        <v>20091031</v>
      </c>
      <c r="F305" s="24">
        <v>40117</v>
      </c>
      <c r="G305" s="25">
        <f t="shared" si="24"/>
        <v>40117</v>
      </c>
    </row>
    <row r="306" spans="1:7" x14ac:dyDescent="0.2">
      <c r="A306" s="9">
        <f t="shared" si="25"/>
        <v>2009</v>
      </c>
      <c r="B306" s="9">
        <f>VLOOKUP($C306,Quarter_Month!$A$1:$B$13,2)</f>
        <v>4</v>
      </c>
      <c r="C306" s="9">
        <f t="shared" si="26"/>
        <v>11</v>
      </c>
      <c r="D306" s="9">
        <f t="shared" si="27"/>
        <v>1</v>
      </c>
      <c r="E306" s="8" t="str">
        <f t="shared" si="28"/>
        <v>20091101</v>
      </c>
      <c r="F306" s="24">
        <v>40118</v>
      </c>
      <c r="G306" s="25">
        <f t="shared" si="24"/>
        <v>40118</v>
      </c>
    </row>
    <row r="307" spans="1:7" x14ac:dyDescent="0.2">
      <c r="A307" s="9">
        <f t="shared" si="25"/>
        <v>2009</v>
      </c>
      <c r="B307" s="9">
        <f>VLOOKUP($C307,Quarter_Month!$A$1:$B$13,2)</f>
        <v>4</v>
      </c>
      <c r="C307" s="9">
        <f t="shared" si="26"/>
        <v>11</v>
      </c>
      <c r="D307" s="9">
        <f t="shared" si="27"/>
        <v>2</v>
      </c>
      <c r="E307" s="8" t="str">
        <f t="shared" si="28"/>
        <v>20091102</v>
      </c>
      <c r="F307" s="24">
        <v>40119</v>
      </c>
      <c r="G307" s="25">
        <f t="shared" si="24"/>
        <v>40119</v>
      </c>
    </row>
    <row r="308" spans="1:7" x14ac:dyDescent="0.2">
      <c r="A308" s="9">
        <f t="shared" si="25"/>
        <v>2009</v>
      </c>
      <c r="B308" s="9">
        <f>VLOOKUP($C308,Quarter_Month!$A$1:$B$13,2)</f>
        <v>4</v>
      </c>
      <c r="C308" s="9">
        <f t="shared" si="26"/>
        <v>11</v>
      </c>
      <c r="D308" s="9">
        <f t="shared" si="27"/>
        <v>3</v>
      </c>
      <c r="E308" s="8" t="str">
        <f t="shared" si="28"/>
        <v>20091103</v>
      </c>
      <c r="F308" s="24">
        <v>40120</v>
      </c>
      <c r="G308" s="25">
        <f t="shared" si="24"/>
        <v>40120</v>
      </c>
    </row>
    <row r="309" spans="1:7" x14ac:dyDescent="0.2">
      <c r="A309" s="9">
        <f t="shared" si="25"/>
        <v>2009</v>
      </c>
      <c r="B309" s="9">
        <f>VLOOKUP($C309,Quarter_Month!$A$1:$B$13,2)</f>
        <v>4</v>
      </c>
      <c r="C309" s="9">
        <f t="shared" si="26"/>
        <v>11</v>
      </c>
      <c r="D309" s="9">
        <f t="shared" si="27"/>
        <v>4</v>
      </c>
      <c r="E309" s="8" t="str">
        <f t="shared" si="28"/>
        <v>20091104</v>
      </c>
      <c r="F309" s="24">
        <v>40121</v>
      </c>
      <c r="G309" s="25">
        <f t="shared" si="24"/>
        <v>40121</v>
      </c>
    </row>
    <row r="310" spans="1:7" x14ac:dyDescent="0.2">
      <c r="A310" s="9">
        <f t="shared" si="25"/>
        <v>2009</v>
      </c>
      <c r="B310" s="9">
        <f>VLOOKUP($C310,Quarter_Month!$A$1:$B$13,2)</f>
        <v>4</v>
      </c>
      <c r="C310" s="9">
        <f t="shared" si="26"/>
        <v>11</v>
      </c>
      <c r="D310" s="9">
        <f t="shared" si="27"/>
        <v>5</v>
      </c>
      <c r="E310" s="8" t="str">
        <f t="shared" si="28"/>
        <v>20091105</v>
      </c>
      <c r="F310" s="24">
        <v>40122</v>
      </c>
      <c r="G310" s="25">
        <f t="shared" si="24"/>
        <v>40122</v>
      </c>
    </row>
    <row r="311" spans="1:7" x14ac:dyDescent="0.2">
      <c r="A311" s="9">
        <f t="shared" si="25"/>
        <v>2009</v>
      </c>
      <c r="B311" s="9">
        <f>VLOOKUP($C311,Quarter_Month!$A$1:$B$13,2)</f>
        <v>4</v>
      </c>
      <c r="C311" s="9">
        <f t="shared" si="26"/>
        <v>11</v>
      </c>
      <c r="D311" s="9">
        <f t="shared" si="27"/>
        <v>6</v>
      </c>
      <c r="E311" s="8" t="str">
        <f t="shared" si="28"/>
        <v>20091106</v>
      </c>
      <c r="F311" s="24">
        <v>40123</v>
      </c>
      <c r="G311" s="25">
        <f t="shared" si="24"/>
        <v>40123</v>
      </c>
    </row>
    <row r="312" spans="1:7" x14ac:dyDescent="0.2">
      <c r="A312" s="9">
        <f t="shared" si="25"/>
        <v>2009</v>
      </c>
      <c r="B312" s="9">
        <f>VLOOKUP($C312,Quarter_Month!$A$1:$B$13,2)</f>
        <v>4</v>
      </c>
      <c r="C312" s="9">
        <f t="shared" si="26"/>
        <v>11</v>
      </c>
      <c r="D312" s="9">
        <f t="shared" si="27"/>
        <v>7</v>
      </c>
      <c r="E312" s="8" t="str">
        <f t="shared" si="28"/>
        <v>20091107</v>
      </c>
      <c r="F312" s="24">
        <v>40124</v>
      </c>
      <c r="G312" s="25">
        <f t="shared" si="24"/>
        <v>40124</v>
      </c>
    </row>
    <row r="313" spans="1:7" x14ac:dyDescent="0.2">
      <c r="A313" s="9">
        <f t="shared" si="25"/>
        <v>2009</v>
      </c>
      <c r="B313" s="9">
        <f>VLOOKUP($C313,Quarter_Month!$A$1:$B$13,2)</f>
        <v>4</v>
      </c>
      <c r="C313" s="9">
        <f t="shared" si="26"/>
        <v>11</v>
      </c>
      <c r="D313" s="9">
        <f t="shared" si="27"/>
        <v>8</v>
      </c>
      <c r="E313" s="8" t="str">
        <f t="shared" si="28"/>
        <v>20091108</v>
      </c>
      <c r="F313" s="24">
        <v>40125</v>
      </c>
      <c r="G313" s="25">
        <f t="shared" si="24"/>
        <v>40125</v>
      </c>
    </row>
    <row r="314" spans="1:7" x14ac:dyDescent="0.2">
      <c r="A314" s="9">
        <f t="shared" si="25"/>
        <v>2009</v>
      </c>
      <c r="B314" s="9">
        <f>VLOOKUP($C314,Quarter_Month!$A$1:$B$13,2)</f>
        <v>4</v>
      </c>
      <c r="C314" s="9">
        <f t="shared" si="26"/>
        <v>11</v>
      </c>
      <c r="D314" s="9">
        <f t="shared" si="27"/>
        <v>9</v>
      </c>
      <c r="E314" s="8" t="str">
        <f t="shared" si="28"/>
        <v>20091109</v>
      </c>
      <c r="F314" s="24">
        <v>40126</v>
      </c>
      <c r="G314" s="25">
        <f t="shared" si="24"/>
        <v>40126</v>
      </c>
    </row>
    <row r="315" spans="1:7" x14ac:dyDescent="0.2">
      <c r="A315" s="9">
        <f t="shared" si="25"/>
        <v>2009</v>
      </c>
      <c r="B315" s="9">
        <f>VLOOKUP($C315,Quarter_Month!$A$1:$B$13,2)</f>
        <v>4</v>
      </c>
      <c r="C315" s="9">
        <f t="shared" si="26"/>
        <v>11</v>
      </c>
      <c r="D315" s="9">
        <f t="shared" si="27"/>
        <v>10</v>
      </c>
      <c r="E315" s="8" t="str">
        <f t="shared" si="28"/>
        <v>20091110</v>
      </c>
      <c r="F315" s="24">
        <v>40127</v>
      </c>
      <c r="G315" s="25">
        <f t="shared" si="24"/>
        <v>40127</v>
      </c>
    </row>
    <row r="316" spans="1:7" x14ac:dyDescent="0.2">
      <c r="A316" s="9">
        <f t="shared" si="25"/>
        <v>2009</v>
      </c>
      <c r="B316" s="9">
        <f>VLOOKUP($C316,Quarter_Month!$A$1:$B$13,2)</f>
        <v>4</v>
      </c>
      <c r="C316" s="9">
        <f t="shared" si="26"/>
        <v>11</v>
      </c>
      <c r="D316" s="9">
        <f t="shared" si="27"/>
        <v>11</v>
      </c>
      <c r="E316" s="8" t="str">
        <f t="shared" si="28"/>
        <v>20091111</v>
      </c>
      <c r="F316" s="24">
        <v>40128</v>
      </c>
      <c r="G316" s="25">
        <f t="shared" si="24"/>
        <v>40128</v>
      </c>
    </row>
    <row r="317" spans="1:7" x14ac:dyDescent="0.2">
      <c r="A317" s="9">
        <f t="shared" si="25"/>
        <v>2009</v>
      </c>
      <c r="B317" s="9">
        <f>VLOOKUP($C317,Quarter_Month!$A$1:$B$13,2)</f>
        <v>4</v>
      </c>
      <c r="C317" s="9">
        <f t="shared" si="26"/>
        <v>11</v>
      </c>
      <c r="D317" s="9">
        <f t="shared" si="27"/>
        <v>12</v>
      </c>
      <c r="E317" s="8" t="str">
        <f t="shared" si="28"/>
        <v>20091112</v>
      </c>
      <c r="F317" s="24">
        <v>40129</v>
      </c>
      <c r="G317" s="25">
        <f t="shared" si="24"/>
        <v>40129</v>
      </c>
    </row>
    <row r="318" spans="1:7" x14ac:dyDescent="0.2">
      <c r="A318" s="9">
        <f t="shared" si="25"/>
        <v>2009</v>
      </c>
      <c r="B318" s="9">
        <f>VLOOKUP($C318,Quarter_Month!$A$1:$B$13,2)</f>
        <v>4</v>
      </c>
      <c r="C318" s="9">
        <f t="shared" si="26"/>
        <v>11</v>
      </c>
      <c r="D318" s="9">
        <f t="shared" si="27"/>
        <v>13</v>
      </c>
      <c r="E318" s="8" t="str">
        <f t="shared" si="28"/>
        <v>20091113</v>
      </c>
      <c r="F318" s="24">
        <v>40130</v>
      </c>
      <c r="G318" s="25">
        <f t="shared" si="24"/>
        <v>40130</v>
      </c>
    </row>
    <row r="319" spans="1:7" x14ac:dyDescent="0.2">
      <c r="A319" s="9">
        <f t="shared" si="25"/>
        <v>2009</v>
      </c>
      <c r="B319" s="9">
        <f>VLOOKUP($C319,Quarter_Month!$A$1:$B$13,2)</f>
        <v>4</v>
      </c>
      <c r="C319" s="9">
        <f t="shared" si="26"/>
        <v>11</v>
      </c>
      <c r="D319" s="9">
        <f t="shared" si="27"/>
        <v>14</v>
      </c>
      <c r="E319" s="8" t="str">
        <f t="shared" si="28"/>
        <v>20091114</v>
      </c>
      <c r="F319" s="24">
        <v>40131</v>
      </c>
      <c r="G319" s="25">
        <f t="shared" si="24"/>
        <v>40131</v>
      </c>
    </row>
    <row r="320" spans="1:7" x14ac:dyDescent="0.2">
      <c r="A320" s="9">
        <f t="shared" si="25"/>
        <v>2009</v>
      </c>
      <c r="B320" s="9">
        <f>VLOOKUP($C320,Quarter_Month!$A$1:$B$13,2)</f>
        <v>4</v>
      </c>
      <c r="C320" s="9">
        <f t="shared" si="26"/>
        <v>11</v>
      </c>
      <c r="D320" s="9">
        <f t="shared" si="27"/>
        <v>15</v>
      </c>
      <c r="E320" s="8" t="str">
        <f t="shared" si="28"/>
        <v>20091115</v>
      </c>
      <c r="F320" s="24">
        <v>40132</v>
      </c>
      <c r="G320" s="25">
        <f t="shared" si="24"/>
        <v>40132</v>
      </c>
    </row>
    <row r="321" spans="1:7" x14ac:dyDescent="0.2">
      <c r="A321" s="9">
        <f t="shared" si="25"/>
        <v>2009</v>
      </c>
      <c r="B321" s="9">
        <f>VLOOKUP($C321,Quarter_Month!$A$1:$B$13,2)</f>
        <v>4</v>
      </c>
      <c r="C321" s="9">
        <f t="shared" si="26"/>
        <v>11</v>
      </c>
      <c r="D321" s="9">
        <f t="shared" si="27"/>
        <v>16</v>
      </c>
      <c r="E321" s="8" t="str">
        <f t="shared" si="28"/>
        <v>20091116</v>
      </c>
      <c r="F321" s="24">
        <v>40133</v>
      </c>
      <c r="G321" s="25">
        <f t="shared" si="24"/>
        <v>40133</v>
      </c>
    </row>
    <row r="322" spans="1:7" x14ac:dyDescent="0.2">
      <c r="A322" s="9">
        <f t="shared" si="25"/>
        <v>2009</v>
      </c>
      <c r="B322" s="9">
        <f>VLOOKUP($C322,Quarter_Month!$A$1:$B$13,2)</f>
        <v>4</v>
      </c>
      <c r="C322" s="9">
        <f t="shared" si="26"/>
        <v>11</v>
      </c>
      <c r="D322" s="9">
        <f t="shared" si="27"/>
        <v>17</v>
      </c>
      <c r="E322" s="8" t="str">
        <f t="shared" si="28"/>
        <v>20091117</v>
      </c>
      <c r="F322" s="24">
        <v>40134</v>
      </c>
      <c r="G322" s="25">
        <f t="shared" si="24"/>
        <v>40134</v>
      </c>
    </row>
    <row r="323" spans="1:7" x14ac:dyDescent="0.2">
      <c r="A323" s="9">
        <f t="shared" si="25"/>
        <v>2009</v>
      </c>
      <c r="B323" s="9">
        <f>VLOOKUP($C323,Quarter_Month!$A$1:$B$13,2)</f>
        <v>4</v>
      </c>
      <c r="C323" s="9">
        <f t="shared" si="26"/>
        <v>11</v>
      </c>
      <c r="D323" s="9">
        <f t="shared" si="27"/>
        <v>18</v>
      </c>
      <c r="E323" s="8" t="str">
        <f t="shared" si="28"/>
        <v>20091118</v>
      </c>
      <c r="F323" s="24">
        <v>40135</v>
      </c>
      <c r="G323" s="25">
        <f t="shared" ref="G323:G386" si="29">F323</f>
        <v>40135</v>
      </c>
    </row>
    <row r="324" spans="1:7" x14ac:dyDescent="0.2">
      <c r="A324" s="9">
        <f t="shared" si="25"/>
        <v>2009</v>
      </c>
      <c r="B324" s="9">
        <f>VLOOKUP($C324,Quarter_Month!$A$1:$B$13,2)</f>
        <v>4</v>
      </c>
      <c r="C324" s="9">
        <f t="shared" si="26"/>
        <v>11</v>
      </c>
      <c r="D324" s="9">
        <f t="shared" si="27"/>
        <v>19</v>
      </c>
      <c r="E324" s="8" t="str">
        <f t="shared" si="28"/>
        <v>20091119</v>
      </c>
      <c r="F324" s="24">
        <v>40136</v>
      </c>
      <c r="G324" s="25">
        <f t="shared" si="29"/>
        <v>40136</v>
      </c>
    </row>
    <row r="325" spans="1:7" x14ac:dyDescent="0.2">
      <c r="A325" s="9">
        <f t="shared" si="25"/>
        <v>2009</v>
      </c>
      <c r="B325" s="9">
        <f>VLOOKUP($C325,Quarter_Month!$A$1:$B$13,2)</f>
        <v>4</v>
      </c>
      <c r="C325" s="9">
        <f t="shared" si="26"/>
        <v>11</v>
      </c>
      <c r="D325" s="9">
        <f t="shared" si="27"/>
        <v>20</v>
      </c>
      <c r="E325" s="8" t="str">
        <f t="shared" si="28"/>
        <v>20091120</v>
      </c>
      <c r="F325" s="24">
        <v>40137</v>
      </c>
      <c r="G325" s="25">
        <f t="shared" si="29"/>
        <v>40137</v>
      </c>
    </row>
    <row r="326" spans="1:7" x14ac:dyDescent="0.2">
      <c r="A326" s="9">
        <f t="shared" si="25"/>
        <v>2009</v>
      </c>
      <c r="B326" s="9">
        <f>VLOOKUP($C326,Quarter_Month!$A$1:$B$13,2)</f>
        <v>4</v>
      </c>
      <c r="C326" s="9">
        <f t="shared" si="26"/>
        <v>11</v>
      </c>
      <c r="D326" s="9">
        <f t="shared" si="27"/>
        <v>21</v>
      </c>
      <c r="E326" s="8" t="str">
        <f t="shared" si="28"/>
        <v>20091121</v>
      </c>
      <c r="F326" s="24">
        <v>40138</v>
      </c>
      <c r="G326" s="25">
        <f t="shared" si="29"/>
        <v>40138</v>
      </c>
    </row>
    <row r="327" spans="1:7" x14ac:dyDescent="0.2">
      <c r="A327" s="9">
        <f t="shared" si="25"/>
        <v>2009</v>
      </c>
      <c r="B327" s="9">
        <f>VLOOKUP($C327,Quarter_Month!$A$1:$B$13,2)</f>
        <v>4</v>
      </c>
      <c r="C327" s="9">
        <f t="shared" si="26"/>
        <v>11</v>
      </c>
      <c r="D327" s="9">
        <f t="shared" si="27"/>
        <v>22</v>
      </c>
      <c r="E327" s="8" t="str">
        <f t="shared" si="28"/>
        <v>20091122</v>
      </c>
      <c r="F327" s="24">
        <v>40139</v>
      </c>
      <c r="G327" s="25">
        <f t="shared" si="29"/>
        <v>40139</v>
      </c>
    </row>
    <row r="328" spans="1:7" x14ac:dyDescent="0.2">
      <c r="A328" s="9">
        <f t="shared" si="25"/>
        <v>2009</v>
      </c>
      <c r="B328" s="9">
        <f>VLOOKUP($C328,Quarter_Month!$A$1:$B$13,2)</f>
        <v>4</v>
      </c>
      <c r="C328" s="9">
        <f t="shared" si="26"/>
        <v>11</v>
      </c>
      <c r="D328" s="9">
        <f t="shared" si="27"/>
        <v>23</v>
      </c>
      <c r="E328" s="8" t="str">
        <f t="shared" si="28"/>
        <v>20091123</v>
      </c>
      <c r="F328" s="24">
        <v>40140</v>
      </c>
      <c r="G328" s="25">
        <f t="shared" si="29"/>
        <v>40140</v>
      </c>
    </row>
    <row r="329" spans="1:7" x14ac:dyDescent="0.2">
      <c r="A329" s="9">
        <f t="shared" si="25"/>
        <v>2009</v>
      </c>
      <c r="B329" s="9">
        <f>VLOOKUP($C329,Quarter_Month!$A$1:$B$13,2)</f>
        <v>4</v>
      </c>
      <c r="C329" s="9">
        <f t="shared" si="26"/>
        <v>11</v>
      </c>
      <c r="D329" s="9">
        <f t="shared" si="27"/>
        <v>24</v>
      </c>
      <c r="E329" s="8" t="str">
        <f t="shared" si="28"/>
        <v>20091124</v>
      </c>
      <c r="F329" s="24">
        <v>40141</v>
      </c>
      <c r="G329" s="25">
        <f t="shared" si="29"/>
        <v>40141</v>
      </c>
    </row>
    <row r="330" spans="1:7" x14ac:dyDescent="0.2">
      <c r="A330" s="9">
        <f t="shared" si="25"/>
        <v>2009</v>
      </c>
      <c r="B330" s="9">
        <f>VLOOKUP($C330,Quarter_Month!$A$1:$B$13,2)</f>
        <v>4</v>
      </c>
      <c r="C330" s="9">
        <f t="shared" si="26"/>
        <v>11</v>
      </c>
      <c r="D330" s="9">
        <f t="shared" si="27"/>
        <v>25</v>
      </c>
      <c r="E330" s="8" t="str">
        <f t="shared" si="28"/>
        <v>20091125</v>
      </c>
      <c r="F330" s="24">
        <v>40142</v>
      </c>
      <c r="G330" s="25">
        <f t="shared" si="29"/>
        <v>40142</v>
      </c>
    </row>
    <row r="331" spans="1:7" x14ac:dyDescent="0.2">
      <c r="A331" s="9">
        <f t="shared" si="25"/>
        <v>2009</v>
      </c>
      <c r="B331" s="9">
        <f>VLOOKUP($C331,Quarter_Month!$A$1:$B$13,2)</f>
        <v>4</v>
      </c>
      <c r="C331" s="9">
        <f t="shared" si="26"/>
        <v>11</v>
      </c>
      <c r="D331" s="9">
        <f t="shared" si="27"/>
        <v>26</v>
      </c>
      <c r="E331" s="8" t="str">
        <f t="shared" si="28"/>
        <v>20091126</v>
      </c>
      <c r="F331" s="24">
        <v>40143</v>
      </c>
      <c r="G331" s="25">
        <f t="shared" si="29"/>
        <v>40143</v>
      </c>
    </row>
    <row r="332" spans="1:7" x14ac:dyDescent="0.2">
      <c r="A332" s="9">
        <f t="shared" si="25"/>
        <v>2009</v>
      </c>
      <c r="B332" s="9">
        <f>VLOOKUP($C332,Quarter_Month!$A$1:$B$13,2)</f>
        <v>4</v>
      </c>
      <c r="C332" s="9">
        <f t="shared" si="26"/>
        <v>11</v>
      </c>
      <c r="D332" s="9">
        <f t="shared" si="27"/>
        <v>27</v>
      </c>
      <c r="E332" s="8" t="str">
        <f t="shared" si="28"/>
        <v>20091127</v>
      </c>
      <c r="F332" s="24">
        <v>40144</v>
      </c>
      <c r="G332" s="25">
        <f t="shared" si="29"/>
        <v>40144</v>
      </c>
    </row>
    <row r="333" spans="1:7" x14ac:dyDescent="0.2">
      <c r="A333" s="9">
        <f t="shared" si="25"/>
        <v>2009</v>
      </c>
      <c r="B333" s="9">
        <f>VLOOKUP($C333,Quarter_Month!$A$1:$B$13,2)</f>
        <v>4</v>
      </c>
      <c r="C333" s="9">
        <f t="shared" si="26"/>
        <v>11</v>
      </c>
      <c r="D333" s="9">
        <f t="shared" si="27"/>
        <v>28</v>
      </c>
      <c r="E333" s="8" t="str">
        <f t="shared" si="28"/>
        <v>20091128</v>
      </c>
      <c r="F333" s="24">
        <v>40145</v>
      </c>
      <c r="G333" s="25">
        <f t="shared" si="29"/>
        <v>40145</v>
      </c>
    </row>
    <row r="334" spans="1:7" x14ac:dyDescent="0.2">
      <c r="A334" s="9">
        <f t="shared" si="25"/>
        <v>2009</v>
      </c>
      <c r="B334" s="9">
        <f>VLOOKUP($C334,Quarter_Month!$A$1:$B$13,2)</f>
        <v>4</v>
      </c>
      <c r="C334" s="9">
        <f t="shared" si="26"/>
        <v>11</v>
      </c>
      <c r="D334" s="9">
        <f t="shared" si="27"/>
        <v>29</v>
      </c>
      <c r="E334" s="8" t="str">
        <f t="shared" si="28"/>
        <v>20091129</v>
      </c>
      <c r="F334" s="24">
        <v>40146</v>
      </c>
      <c r="G334" s="25">
        <f t="shared" si="29"/>
        <v>40146</v>
      </c>
    </row>
    <row r="335" spans="1:7" x14ac:dyDescent="0.2">
      <c r="A335" s="9">
        <f t="shared" si="25"/>
        <v>2009</v>
      </c>
      <c r="B335" s="9">
        <f>VLOOKUP($C335,Quarter_Month!$A$1:$B$13,2)</f>
        <v>4</v>
      </c>
      <c r="C335" s="9">
        <f t="shared" si="26"/>
        <v>11</v>
      </c>
      <c r="D335" s="9">
        <f t="shared" si="27"/>
        <v>30</v>
      </c>
      <c r="E335" s="8" t="str">
        <f t="shared" si="28"/>
        <v>20091130</v>
      </c>
      <c r="F335" s="24">
        <v>40147</v>
      </c>
      <c r="G335" s="25">
        <f t="shared" si="29"/>
        <v>40147</v>
      </c>
    </row>
    <row r="336" spans="1:7" x14ac:dyDescent="0.2">
      <c r="A336" s="9">
        <f t="shared" si="25"/>
        <v>2009</v>
      </c>
      <c r="B336" s="9">
        <f>VLOOKUP($C336,Quarter_Month!$A$1:$B$13,2)</f>
        <v>4</v>
      </c>
      <c r="C336" s="9">
        <f t="shared" si="26"/>
        <v>12</v>
      </c>
      <c r="D336" s="9">
        <f t="shared" si="27"/>
        <v>1</v>
      </c>
      <c r="E336" s="8" t="str">
        <f t="shared" si="28"/>
        <v>20091201</v>
      </c>
      <c r="F336" s="24">
        <v>40148</v>
      </c>
      <c r="G336" s="25">
        <f t="shared" si="29"/>
        <v>40148</v>
      </c>
    </row>
    <row r="337" spans="1:7" x14ac:dyDescent="0.2">
      <c r="A337" s="9">
        <f t="shared" si="25"/>
        <v>2009</v>
      </c>
      <c r="B337" s="9">
        <f>VLOOKUP($C337,Quarter_Month!$A$1:$B$13,2)</f>
        <v>4</v>
      </c>
      <c r="C337" s="9">
        <f t="shared" si="26"/>
        <v>12</v>
      </c>
      <c r="D337" s="9">
        <f t="shared" si="27"/>
        <v>2</v>
      </c>
      <c r="E337" s="8" t="str">
        <f t="shared" si="28"/>
        <v>20091202</v>
      </c>
      <c r="F337" s="24">
        <v>40149</v>
      </c>
      <c r="G337" s="25">
        <f t="shared" si="29"/>
        <v>40149</v>
      </c>
    </row>
    <row r="338" spans="1:7" x14ac:dyDescent="0.2">
      <c r="A338" s="9">
        <f t="shared" si="25"/>
        <v>2009</v>
      </c>
      <c r="B338" s="9">
        <f>VLOOKUP($C338,Quarter_Month!$A$1:$B$13,2)</f>
        <v>4</v>
      </c>
      <c r="C338" s="9">
        <f t="shared" si="26"/>
        <v>12</v>
      </c>
      <c r="D338" s="9">
        <f t="shared" si="27"/>
        <v>3</v>
      </c>
      <c r="E338" s="8" t="str">
        <f t="shared" si="28"/>
        <v>20091203</v>
      </c>
      <c r="F338" s="24">
        <v>40150</v>
      </c>
      <c r="G338" s="25">
        <f t="shared" si="29"/>
        <v>40150</v>
      </c>
    </row>
    <row r="339" spans="1:7" x14ac:dyDescent="0.2">
      <c r="A339" s="9">
        <f t="shared" si="25"/>
        <v>2009</v>
      </c>
      <c r="B339" s="9">
        <f>VLOOKUP($C339,Quarter_Month!$A$1:$B$13,2)</f>
        <v>4</v>
      </c>
      <c r="C339" s="9">
        <f t="shared" si="26"/>
        <v>12</v>
      </c>
      <c r="D339" s="9">
        <f t="shared" si="27"/>
        <v>4</v>
      </c>
      <c r="E339" s="8" t="str">
        <f t="shared" si="28"/>
        <v>20091204</v>
      </c>
      <c r="F339" s="24">
        <v>40151</v>
      </c>
      <c r="G339" s="25">
        <f t="shared" si="29"/>
        <v>40151</v>
      </c>
    </row>
    <row r="340" spans="1:7" x14ac:dyDescent="0.2">
      <c r="A340" s="9">
        <f t="shared" si="25"/>
        <v>2009</v>
      </c>
      <c r="B340" s="9">
        <f>VLOOKUP($C340,Quarter_Month!$A$1:$B$13,2)</f>
        <v>4</v>
      </c>
      <c r="C340" s="9">
        <f t="shared" si="26"/>
        <v>12</v>
      </c>
      <c r="D340" s="9">
        <f t="shared" si="27"/>
        <v>5</v>
      </c>
      <c r="E340" s="8" t="str">
        <f t="shared" si="28"/>
        <v>20091205</v>
      </c>
      <c r="F340" s="24">
        <v>40152</v>
      </c>
      <c r="G340" s="25">
        <f t="shared" si="29"/>
        <v>40152</v>
      </c>
    </row>
    <row r="341" spans="1:7" x14ac:dyDescent="0.2">
      <c r="A341" s="9">
        <f t="shared" si="25"/>
        <v>2009</v>
      </c>
      <c r="B341" s="9">
        <f>VLOOKUP($C341,Quarter_Month!$A$1:$B$13,2)</f>
        <v>4</v>
      </c>
      <c r="C341" s="9">
        <f t="shared" si="26"/>
        <v>12</v>
      </c>
      <c r="D341" s="9">
        <f t="shared" si="27"/>
        <v>6</v>
      </c>
      <c r="E341" s="8" t="str">
        <f t="shared" si="28"/>
        <v>20091206</v>
      </c>
      <c r="F341" s="24">
        <v>40153</v>
      </c>
      <c r="G341" s="25">
        <f t="shared" si="29"/>
        <v>40153</v>
      </c>
    </row>
    <row r="342" spans="1:7" x14ac:dyDescent="0.2">
      <c r="A342" s="9">
        <f t="shared" si="25"/>
        <v>2009</v>
      </c>
      <c r="B342" s="9">
        <f>VLOOKUP($C342,Quarter_Month!$A$1:$B$13,2)</f>
        <v>4</v>
      </c>
      <c r="C342" s="9">
        <f t="shared" si="26"/>
        <v>12</v>
      </c>
      <c r="D342" s="9">
        <f t="shared" si="27"/>
        <v>7</v>
      </c>
      <c r="E342" s="8" t="str">
        <f t="shared" si="28"/>
        <v>20091207</v>
      </c>
      <c r="F342" s="24">
        <v>40154</v>
      </c>
      <c r="G342" s="25">
        <f t="shared" si="29"/>
        <v>40154</v>
      </c>
    </row>
    <row r="343" spans="1:7" x14ac:dyDescent="0.2">
      <c r="A343" s="9">
        <f t="shared" si="25"/>
        <v>2009</v>
      </c>
      <c r="B343" s="9">
        <f>VLOOKUP($C343,Quarter_Month!$A$1:$B$13,2)</f>
        <v>4</v>
      </c>
      <c r="C343" s="9">
        <f t="shared" si="26"/>
        <v>12</v>
      </c>
      <c r="D343" s="9">
        <f t="shared" si="27"/>
        <v>8</v>
      </c>
      <c r="E343" s="8" t="str">
        <f t="shared" si="28"/>
        <v>20091208</v>
      </c>
      <c r="F343" s="24">
        <v>40155</v>
      </c>
      <c r="G343" s="25">
        <f t="shared" si="29"/>
        <v>40155</v>
      </c>
    </row>
    <row r="344" spans="1:7" x14ac:dyDescent="0.2">
      <c r="A344" s="9">
        <f t="shared" si="25"/>
        <v>2009</v>
      </c>
      <c r="B344" s="9">
        <f>VLOOKUP($C344,Quarter_Month!$A$1:$B$13,2)</f>
        <v>4</v>
      </c>
      <c r="C344" s="9">
        <f t="shared" si="26"/>
        <v>12</v>
      </c>
      <c r="D344" s="9">
        <f t="shared" si="27"/>
        <v>9</v>
      </c>
      <c r="E344" s="8" t="str">
        <f t="shared" si="28"/>
        <v>20091209</v>
      </c>
      <c r="F344" s="24">
        <v>40156</v>
      </c>
      <c r="G344" s="25">
        <f t="shared" si="29"/>
        <v>40156</v>
      </c>
    </row>
    <row r="345" spans="1:7" x14ac:dyDescent="0.2">
      <c r="A345" s="9">
        <f t="shared" si="25"/>
        <v>2009</v>
      </c>
      <c r="B345" s="9">
        <f>VLOOKUP($C345,Quarter_Month!$A$1:$B$13,2)</f>
        <v>4</v>
      </c>
      <c r="C345" s="9">
        <f t="shared" si="26"/>
        <v>12</v>
      </c>
      <c r="D345" s="9">
        <f t="shared" si="27"/>
        <v>10</v>
      </c>
      <c r="E345" s="8" t="str">
        <f t="shared" si="28"/>
        <v>20091210</v>
      </c>
      <c r="F345" s="24">
        <v>40157</v>
      </c>
      <c r="G345" s="25">
        <f t="shared" si="29"/>
        <v>40157</v>
      </c>
    </row>
    <row r="346" spans="1:7" x14ac:dyDescent="0.2">
      <c r="A346" s="9">
        <f t="shared" si="25"/>
        <v>2009</v>
      </c>
      <c r="B346" s="9">
        <f>VLOOKUP($C346,Quarter_Month!$A$1:$B$13,2)</f>
        <v>4</v>
      </c>
      <c r="C346" s="9">
        <f t="shared" si="26"/>
        <v>12</v>
      </c>
      <c r="D346" s="9">
        <f t="shared" si="27"/>
        <v>11</v>
      </c>
      <c r="E346" s="8" t="str">
        <f t="shared" si="28"/>
        <v>20091211</v>
      </c>
      <c r="F346" s="24">
        <v>40158</v>
      </c>
      <c r="G346" s="25">
        <f t="shared" si="29"/>
        <v>40158</v>
      </c>
    </row>
    <row r="347" spans="1:7" x14ac:dyDescent="0.2">
      <c r="A347" s="9">
        <f t="shared" si="25"/>
        <v>2009</v>
      </c>
      <c r="B347" s="9">
        <f>VLOOKUP($C347,Quarter_Month!$A$1:$B$13,2)</f>
        <v>4</v>
      </c>
      <c r="C347" s="9">
        <f t="shared" si="26"/>
        <v>12</v>
      </c>
      <c r="D347" s="9">
        <f t="shared" si="27"/>
        <v>12</v>
      </c>
      <c r="E347" s="8" t="str">
        <f t="shared" si="28"/>
        <v>20091212</v>
      </c>
      <c r="F347" s="24">
        <v>40159</v>
      </c>
      <c r="G347" s="25">
        <f t="shared" si="29"/>
        <v>40159</v>
      </c>
    </row>
    <row r="348" spans="1:7" x14ac:dyDescent="0.2">
      <c r="A348" s="9">
        <f t="shared" si="25"/>
        <v>2009</v>
      </c>
      <c r="B348" s="9">
        <f>VLOOKUP($C348,Quarter_Month!$A$1:$B$13,2)</f>
        <v>4</v>
      </c>
      <c r="C348" s="9">
        <f t="shared" si="26"/>
        <v>12</v>
      </c>
      <c r="D348" s="9">
        <f t="shared" si="27"/>
        <v>13</v>
      </c>
      <c r="E348" s="8" t="str">
        <f t="shared" si="28"/>
        <v>20091213</v>
      </c>
      <c r="F348" s="24">
        <v>40160</v>
      </c>
      <c r="G348" s="25">
        <f t="shared" si="29"/>
        <v>40160</v>
      </c>
    </row>
    <row r="349" spans="1:7" x14ac:dyDescent="0.2">
      <c r="A349" s="9">
        <f t="shared" si="25"/>
        <v>2009</v>
      </c>
      <c r="B349" s="9">
        <f>VLOOKUP($C349,Quarter_Month!$A$1:$B$13,2)</f>
        <v>4</v>
      </c>
      <c r="C349" s="9">
        <f t="shared" si="26"/>
        <v>12</v>
      </c>
      <c r="D349" s="9">
        <f t="shared" si="27"/>
        <v>14</v>
      </c>
      <c r="E349" s="8" t="str">
        <f t="shared" si="28"/>
        <v>20091214</v>
      </c>
      <c r="F349" s="24">
        <v>40161</v>
      </c>
      <c r="G349" s="25">
        <f t="shared" si="29"/>
        <v>40161</v>
      </c>
    </row>
    <row r="350" spans="1:7" x14ac:dyDescent="0.2">
      <c r="A350" s="9">
        <f t="shared" si="25"/>
        <v>2009</v>
      </c>
      <c r="B350" s="9">
        <f>VLOOKUP($C350,Quarter_Month!$A$1:$B$13,2)</f>
        <v>4</v>
      </c>
      <c r="C350" s="9">
        <f t="shared" si="26"/>
        <v>12</v>
      </c>
      <c r="D350" s="9">
        <f t="shared" si="27"/>
        <v>15</v>
      </c>
      <c r="E350" s="8" t="str">
        <f t="shared" si="28"/>
        <v>20091215</v>
      </c>
      <c r="F350" s="24">
        <v>40162</v>
      </c>
      <c r="G350" s="25">
        <f t="shared" si="29"/>
        <v>40162</v>
      </c>
    </row>
    <row r="351" spans="1:7" x14ac:dyDescent="0.2">
      <c r="A351" s="9">
        <f t="shared" si="25"/>
        <v>2009</v>
      </c>
      <c r="B351" s="9">
        <f>VLOOKUP($C351,Quarter_Month!$A$1:$B$13,2)</f>
        <v>4</v>
      </c>
      <c r="C351" s="9">
        <f t="shared" si="26"/>
        <v>12</v>
      </c>
      <c r="D351" s="9">
        <f t="shared" si="27"/>
        <v>16</v>
      </c>
      <c r="E351" s="8" t="str">
        <f t="shared" si="28"/>
        <v>20091216</v>
      </c>
      <c r="F351" s="24">
        <v>40163</v>
      </c>
      <c r="G351" s="25">
        <f t="shared" si="29"/>
        <v>40163</v>
      </c>
    </row>
    <row r="352" spans="1:7" x14ac:dyDescent="0.2">
      <c r="A352" s="9">
        <f t="shared" si="25"/>
        <v>2009</v>
      </c>
      <c r="B352" s="9">
        <f>VLOOKUP($C352,Quarter_Month!$A$1:$B$13,2)</f>
        <v>4</v>
      </c>
      <c r="C352" s="9">
        <f t="shared" si="26"/>
        <v>12</v>
      </c>
      <c r="D352" s="9">
        <f t="shared" si="27"/>
        <v>17</v>
      </c>
      <c r="E352" s="8" t="str">
        <f t="shared" si="28"/>
        <v>20091217</v>
      </c>
      <c r="F352" s="24">
        <v>40164</v>
      </c>
      <c r="G352" s="25">
        <f t="shared" si="29"/>
        <v>40164</v>
      </c>
    </row>
    <row r="353" spans="1:7" x14ac:dyDescent="0.2">
      <c r="A353" s="9">
        <f t="shared" si="25"/>
        <v>2009</v>
      </c>
      <c r="B353" s="9">
        <f>VLOOKUP($C353,Quarter_Month!$A$1:$B$13,2)</f>
        <v>4</v>
      </c>
      <c r="C353" s="9">
        <f t="shared" si="26"/>
        <v>12</v>
      </c>
      <c r="D353" s="9">
        <f t="shared" si="27"/>
        <v>18</v>
      </c>
      <c r="E353" s="8" t="str">
        <f t="shared" si="28"/>
        <v>20091218</v>
      </c>
      <c r="F353" s="24">
        <v>40165</v>
      </c>
      <c r="G353" s="25">
        <f t="shared" si="29"/>
        <v>40165</v>
      </c>
    </row>
    <row r="354" spans="1:7" x14ac:dyDescent="0.2">
      <c r="A354" s="9">
        <f t="shared" si="25"/>
        <v>2009</v>
      </c>
      <c r="B354" s="9">
        <f>VLOOKUP($C354,Quarter_Month!$A$1:$B$13,2)</f>
        <v>4</v>
      </c>
      <c r="C354" s="9">
        <f t="shared" si="26"/>
        <v>12</v>
      </c>
      <c r="D354" s="9">
        <f t="shared" si="27"/>
        <v>19</v>
      </c>
      <c r="E354" s="8" t="str">
        <f t="shared" si="28"/>
        <v>20091219</v>
      </c>
      <c r="F354" s="24">
        <v>40166</v>
      </c>
      <c r="G354" s="25">
        <f t="shared" si="29"/>
        <v>40166</v>
      </c>
    </row>
    <row r="355" spans="1:7" x14ac:dyDescent="0.2">
      <c r="A355" s="9">
        <f t="shared" si="25"/>
        <v>2009</v>
      </c>
      <c r="B355" s="9">
        <f>VLOOKUP($C355,Quarter_Month!$A$1:$B$13,2)</f>
        <v>4</v>
      </c>
      <c r="C355" s="9">
        <f t="shared" si="26"/>
        <v>12</v>
      </c>
      <c r="D355" s="9">
        <f t="shared" si="27"/>
        <v>20</v>
      </c>
      <c r="E355" s="8" t="str">
        <f t="shared" si="28"/>
        <v>20091220</v>
      </c>
      <c r="F355" s="24">
        <v>40167</v>
      </c>
      <c r="G355" s="25">
        <f t="shared" si="29"/>
        <v>40167</v>
      </c>
    </row>
    <row r="356" spans="1:7" x14ac:dyDescent="0.2">
      <c r="A356" s="9">
        <f t="shared" si="25"/>
        <v>2009</v>
      </c>
      <c r="B356" s="9">
        <f>VLOOKUP($C356,Quarter_Month!$A$1:$B$13,2)</f>
        <v>4</v>
      </c>
      <c r="C356" s="9">
        <f t="shared" si="26"/>
        <v>12</v>
      </c>
      <c r="D356" s="9">
        <f t="shared" si="27"/>
        <v>21</v>
      </c>
      <c r="E356" s="8" t="str">
        <f t="shared" si="28"/>
        <v>20091221</v>
      </c>
      <c r="F356" s="24">
        <v>40168</v>
      </c>
      <c r="G356" s="25">
        <f t="shared" si="29"/>
        <v>40168</v>
      </c>
    </row>
    <row r="357" spans="1:7" x14ac:dyDescent="0.2">
      <c r="A357" s="9">
        <f t="shared" si="25"/>
        <v>2009</v>
      </c>
      <c r="B357" s="9">
        <f>VLOOKUP($C357,Quarter_Month!$A$1:$B$13,2)</f>
        <v>4</v>
      </c>
      <c r="C357" s="9">
        <f t="shared" si="26"/>
        <v>12</v>
      </c>
      <c r="D357" s="9">
        <f t="shared" si="27"/>
        <v>22</v>
      </c>
      <c r="E357" s="8" t="str">
        <f t="shared" si="28"/>
        <v>20091222</v>
      </c>
      <c r="F357" s="24">
        <v>40169</v>
      </c>
      <c r="G357" s="25">
        <f t="shared" si="29"/>
        <v>40169</v>
      </c>
    </row>
    <row r="358" spans="1:7" x14ac:dyDescent="0.2">
      <c r="A358" s="9">
        <f t="shared" si="25"/>
        <v>2009</v>
      </c>
      <c r="B358" s="9">
        <f>VLOOKUP($C358,Quarter_Month!$A$1:$B$13,2)</f>
        <v>4</v>
      </c>
      <c r="C358" s="9">
        <f t="shared" si="26"/>
        <v>12</v>
      </c>
      <c r="D358" s="9">
        <f t="shared" si="27"/>
        <v>23</v>
      </c>
      <c r="E358" s="8" t="str">
        <f t="shared" si="28"/>
        <v>20091223</v>
      </c>
      <c r="F358" s="24">
        <v>40170</v>
      </c>
      <c r="G358" s="25">
        <f t="shared" si="29"/>
        <v>40170</v>
      </c>
    </row>
    <row r="359" spans="1:7" x14ac:dyDescent="0.2">
      <c r="A359" s="9">
        <f t="shared" si="25"/>
        <v>2009</v>
      </c>
      <c r="B359" s="9">
        <f>VLOOKUP($C359,Quarter_Month!$A$1:$B$13,2)</f>
        <v>4</v>
      </c>
      <c r="C359" s="9">
        <f t="shared" si="26"/>
        <v>12</v>
      </c>
      <c r="D359" s="9">
        <f t="shared" si="27"/>
        <v>24</v>
      </c>
      <c r="E359" s="8" t="str">
        <f t="shared" si="28"/>
        <v>20091224</v>
      </c>
      <c r="F359" s="24">
        <v>40171</v>
      </c>
      <c r="G359" s="25">
        <f t="shared" si="29"/>
        <v>40171</v>
      </c>
    </row>
    <row r="360" spans="1:7" x14ac:dyDescent="0.2">
      <c r="A360" s="9">
        <f t="shared" si="25"/>
        <v>2009</v>
      </c>
      <c r="B360" s="9">
        <f>VLOOKUP($C360,Quarter_Month!$A$1:$B$13,2)</f>
        <v>4</v>
      </c>
      <c r="C360" s="9">
        <f t="shared" si="26"/>
        <v>12</v>
      </c>
      <c r="D360" s="9">
        <f t="shared" si="27"/>
        <v>25</v>
      </c>
      <c r="E360" s="8" t="str">
        <f t="shared" si="28"/>
        <v>20091225</v>
      </c>
      <c r="F360" s="24">
        <v>40172</v>
      </c>
      <c r="G360" s="25">
        <f t="shared" si="29"/>
        <v>40172</v>
      </c>
    </row>
    <row r="361" spans="1:7" x14ac:dyDescent="0.2">
      <c r="A361" s="9">
        <f t="shared" si="25"/>
        <v>2009</v>
      </c>
      <c r="B361" s="9">
        <f>VLOOKUP($C361,Quarter_Month!$A$1:$B$13,2)</f>
        <v>4</v>
      </c>
      <c r="C361" s="9">
        <f t="shared" si="26"/>
        <v>12</v>
      </c>
      <c r="D361" s="9">
        <f t="shared" si="27"/>
        <v>26</v>
      </c>
      <c r="E361" s="8" t="str">
        <f t="shared" si="28"/>
        <v>20091226</v>
      </c>
      <c r="F361" s="24">
        <v>40173</v>
      </c>
      <c r="G361" s="25">
        <f t="shared" si="29"/>
        <v>40173</v>
      </c>
    </row>
    <row r="362" spans="1:7" x14ac:dyDescent="0.2">
      <c r="A362" s="9">
        <f t="shared" si="25"/>
        <v>2009</v>
      </c>
      <c r="B362" s="9">
        <f>VLOOKUP($C362,Quarter_Month!$A$1:$B$13,2)</f>
        <v>4</v>
      </c>
      <c r="C362" s="9">
        <f t="shared" si="26"/>
        <v>12</v>
      </c>
      <c r="D362" s="9">
        <f t="shared" si="27"/>
        <v>27</v>
      </c>
      <c r="E362" s="8" t="str">
        <f t="shared" si="28"/>
        <v>20091227</v>
      </c>
      <c r="F362" s="24">
        <v>40174</v>
      </c>
      <c r="G362" s="25">
        <f t="shared" si="29"/>
        <v>40174</v>
      </c>
    </row>
    <row r="363" spans="1:7" x14ac:dyDescent="0.2">
      <c r="A363" s="9">
        <f t="shared" si="25"/>
        <v>2009</v>
      </c>
      <c r="B363" s="9">
        <f>VLOOKUP($C363,Quarter_Month!$A$1:$B$13,2)</f>
        <v>4</v>
      </c>
      <c r="C363" s="9">
        <f t="shared" si="26"/>
        <v>12</v>
      </c>
      <c r="D363" s="9">
        <f t="shared" si="27"/>
        <v>28</v>
      </c>
      <c r="E363" s="8" t="str">
        <f t="shared" si="28"/>
        <v>20091228</v>
      </c>
      <c r="F363" s="24">
        <v>40175</v>
      </c>
      <c r="G363" s="25">
        <f t="shared" si="29"/>
        <v>40175</v>
      </c>
    </row>
    <row r="364" spans="1:7" x14ac:dyDescent="0.2">
      <c r="A364" s="9">
        <f t="shared" si="25"/>
        <v>2009</v>
      </c>
      <c r="B364" s="9">
        <f>VLOOKUP($C364,Quarter_Month!$A$1:$B$13,2)</f>
        <v>4</v>
      </c>
      <c r="C364" s="9">
        <f t="shared" si="26"/>
        <v>12</v>
      </c>
      <c r="D364" s="9">
        <f t="shared" si="27"/>
        <v>29</v>
      </c>
      <c r="E364" s="8" t="str">
        <f t="shared" si="28"/>
        <v>20091229</v>
      </c>
      <c r="F364" s="24">
        <v>40176</v>
      </c>
      <c r="G364" s="25">
        <f t="shared" si="29"/>
        <v>40176</v>
      </c>
    </row>
    <row r="365" spans="1:7" x14ac:dyDescent="0.2">
      <c r="A365" s="9">
        <f t="shared" si="25"/>
        <v>2009</v>
      </c>
      <c r="B365" s="9">
        <f>VLOOKUP($C365,Quarter_Month!$A$1:$B$13,2)</f>
        <v>4</v>
      </c>
      <c r="C365" s="9">
        <f t="shared" si="26"/>
        <v>12</v>
      </c>
      <c r="D365" s="9">
        <f t="shared" si="27"/>
        <v>30</v>
      </c>
      <c r="E365" s="8" t="str">
        <f t="shared" si="28"/>
        <v>20091230</v>
      </c>
      <c r="F365" s="24">
        <v>40177</v>
      </c>
      <c r="G365" s="25">
        <f t="shared" si="29"/>
        <v>40177</v>
      </c>
    </row>
    <row r="366" spans="1:7" x14ac:dyDescent="0.2">
      <c r="A366" s="9">
        <f t="shared" si="25"/>
        <v>2009</v>
      </c>
      <c r="B366" s="9">
        <f>VLOOKUP($C366,Quarter_Month!$A$1:$B$13,2)</f>
        <v>4</v>
      </c>
      <c r="C366" s="9">
        <f t="shared" si="26"/>
        <v>12</v>
      </c>
      <c r="D366" s="9">
        <f t="shared" si="27"/>
        <v>31</v>
      </c>
      <c r="E366" s="8" t="str">
        <f t="shared" si="28"/>
        <v>20091231</v>
      </c>
      <c r="F366" s="24">
        <v>40178</v>
      </c>
      <c r="G366" s="25">
        <f t="shared" si="29"/>
        <v>40178</v>
      </c>
    </row>
    <row r="367" spans="1:7" x14ac:dyDescent="0.2">
      <c r="A367" s="9">
        <f t="shared" si="25"/>
        <v>2010</v>
      </c>
      <c r="B367" s="9">
        <f>VLOOKUP($C367,Quarter_Month!$A$1:$B$13,2)</f>
        <v>1</v>
      </c>
      <c r="C367" s="9">
        <f t="shared" si="26"/>
        <v>1</v>
      </c>
      <c r="D367" s="9">
        <f t="shared" si="27"/>
        <v>1</v>
      </c>
      <c r="E367" s="8" t="str">
        <f t="shared" si="28"/>
        <v>20100101</v>
      </c>
      <c r="F367" s="24">
        <v>40179</v>
      </c>
      <c r="G367" s="25">
        <f t="shared" si="29"/>
        <v>40179</v>
      </c>
    </row>
    <row r="368" spans="1:7" x14ac:dyDescent="0.2">
      <c r="A368" s="9">
        <f t="shared" si="25"/>
        <v>2010</v>
      </c>
      <c r="B368" s="9">
        <f>VLOOKUP($C368,Quarter_Month!$A$1:$B$13,2)</f>
        <v>1</v>
      </c>
      <c r="C368" s="9">
        <f t="shared" si="26"/>
        <v>1</v>
      </c>
      <c r="D368" s="9">
        <f t="shared" si="27"/>
        <v>2</v>
      </c>
      <c r="E368" s="8" t="str">
        <f t="shared" si="28"/>
        <v>20100102</v>
      </c>
      <c r="F368" s="24">
        <v>40180</v>
      </c>
      <c r="G368" s="25">
        <f t="shared" si="29"/>
        <v>40180</v>
      </c>
    </row>
    <row r="369" spans="1:7" x14ac:dyDescent="0.2">
      <c r="A369" s="9">
        <f t="shared" ref="A369:A432" si="30">YEAR(F369)</f>
        <v>2010</v>
      </c>
      <c r="B369" s="9">
        <f>VLOOKUP($C369,Quarter_Month!$A$1:$B$13,2)</f>
        <v>1</v>
      </c>
      <c r="C369" s="9">
        <f t="shared" ref="C369:C432" si="31">MONTH(F369)</f>
        <v>1</v>
      </c>
      <c r="D369" s="9">
        <f t="shared" ref="D369:D432" si="32">DAY(F369)</f>
        <v>3</v>
      </c>
      <c r="E369" s="8" t="str">
        <f t="shared" ref="E369:E432" si="33">CONCATENATE(A369,IF(LEN(C369)=1,"0"&amp;C369,C369),IF(LEN(D369)=1,"0"&amp;D369,D369))</f>
        <v>20100103</v>
      </c>
      <c r="F369" s="24">
        <v>40181</v>
      </c>
      <c r="G369" s="25">
        <f t="shared" si="29"/>
        <v>40181</v>
      </c>
    </row>
    <row r="370" spans="1:7" x14ac:dyDescent="0.2">
      <c r="A370" s="9">
        <f t="shared" si="30"/>
        <v>2010</v>
      </c>
      <c r="B370" s="9">
        <f>VLOOKUP($C370,Quarter_Month!$A$1:$B$13,2)</f>
        <v>1</v>
      </c>
      <c r="C370" s="9">
        <f t="shared" si="31"/>
        <v>1</v>
      </c>
      <c r="D370" s="9">
        <f t="shared" si="32"/>
        <v>4</v>
      </c>
      <c r="E370" s="8" t="str">
        <f t="shared" si="33"/>
        <v>20100104</v>
      </c>
      <c r="F370" s="24">
        <v>40182</v>
      </c>
      <c r="G370" s="25">
        <f t="shared" si="29"/>
        <v>40182</v>
      </c>
    </row>
    <row r="371" spans="1:7" x14ac:dyDescent="0.2">
      <c r="A371" s="9">
        <f t="shared" si="30"/>
        <v>2010</v>
      </c>
      <c r="B371" s="9">
        <f>VLOOKUP($C371,Quarter_Month!$A$1:$B$13,2)</f>
        <v>1</v>
      </c>
      <c r="C371" s="9">
        <f t="shared" si="31"/>
        <v>1</v>
      </c>
      <c r="D371" s="9">
        <f t="shared" si="32"/>
        <v>5</v>
      </c>
      <c r="E371" s="8" t="str">
        <f t="shared" si="33"/>
        <v>20100105</v>
      </c>
      <c r="F371" s="24">
        <v>40183</v>
      </c>
      <c r="G371" s="25">
        <f t="shared" si="29"/>
        <v>40183</v>
      </c>
    </row>
    <row r="372" spans="1:7" x14ac:dyDescent="0.2">
      <c r="A372" s="9">
        <f t="shared" si="30"/>
        <v>2010</v>
      </c>
      <c r="B372" s="9">
        <f>VLOOKUP($C372,Quarter_Month!$A$1:$B$13,2)</f>
        <v>1</v>
      </c>
      <c r="C372" s="9">
        <f t="shared" si="31"/>
        <v>1</v>
      </c>
      <c r="D372" s="9">
        <f t="shared" si="32"/>
        <v>6</v>
      </c>
      <c r="E372" s="8" t="str">
        <f t="shared" si="33"/>
        <v>20100106</v>
      </c>
      <c r="F372" s="24">
        <v>40184</v>
      </c>
      <c r="G372" s="25">
        <f t="shared" si="29"/>
        <v>40184</v>
      </c>
    </row>
    <row r="373" spans="1:7" x14ac:dyDescent="0.2">
      <c r="A373" s="9">
        <f t="shared" si="30"/>
        <v>2010</v>
      </c>
      <c r="B373" s="9">
        <f>VLOOKUP($C373,Quarter_Month!$A$1:$B$13,2)</f>
        <v>1</v>
      </c>
      <c r="C373" s="9">
        <f t="shared" si="31"/>
        <v>1</v>
      </c>
      <c r="D373" s="9">
        <f t="shared" si="32"/>
        <v>7</v>
      </c>
      <c r="E373" s="8" t="str">
        <f t="shared" si="33"/>
        <v>20100107</v>
      </c>
      <c r="F373" s="24">
        <v>40185</v>
      </c>
      <c r="G373" s="25">
        <f t="shared" si="29"/>
        <v>40185</v>
      </c>
    </row>
    <row r="374" spans="1:7" x14ac:dyDescent="0.2">
      <c r="A374" s="9">
        <f t="shared" si="30"/>
        <v>2010</v>
      </c>
      <c r="B374" s="9">
        <f>VLOOKUP($C374,Quarter_Month!$A$1:$B$13,2)</f>
        <v>1</v>
      </c>
      <c r="C374" s="9">
        <f t="shared" si="31"/>
        <v>1</v>
      </c>
      <c r="D374" s="9">
        <f t="shared" si="32"/>
        <v>8</v>
      </c>
      <c r="E374" s="8" t="str">
        <f t="shared" si="33"/>
        <v>20100108</v>
      </c>
      <c r="F374" s="24">
        <v>40186</v>
      </c>
      <c r="G374" s="25">
        <f t="shared" si="29"/>
        <v>40186</v>
      </c>
    </row>
    <row r="375" spans="1:7" x14ac:dyDescent="0.2">
      <c r="A375" s="9">
        <f t="shared" si="30"/>
        <v>2010</v>
      </c>
      <c r="B375" s="9">
        <f>VLOOKUP($C375,Quarter_Month!$A$1:$B$13,2)</f>
        <v>1</v>
      </c>
      <c r="C375" s="9">
        <f t="shared" si="31"/>
        <v>1</v>
      </c>
      <c r="D375" s="9">
        <f t="shared" si="32"/>
        <v>9</v>
      </c>
      <c r="E375" s="8" t="str">
        <f t="shared" si="33"/>
        <v>20100109</v>
      </c>
      <c r="F375" s="24">
        <v>40187</v>
      </c>
      <c r="G375" s="25">
        <f t="shared" si="29"/>
        <v>40187</v>
      </c>
    </row>
    <row r="376" spans="1:7" x14ac:dyDescent="0.2">
      <c r="A376" s="9">
        <f t="shared" si="30"/>
        <v>2010</v>
      </c>
      <c r="B376" s="9">
        <f>VLOOKUP($C376,Quarter_Month!$A$1:$B$13,2)</f>
        <v>1</v>
      </c>
      <c r="C376" s="9">
        <f t="shared" si="31"/>
        <v>1</v>
      </c>
      <c r="D376" s="9">
        <f t="shared" si="32"/>
        <v>10</v>
      </c>
      <c r="E376" s="8" t="str">
        <f t="shared" si="33"/>
        <v>20100110</v>
      </c>
      <c r="F376" s="24">
        <v>40188</v>
      </c>
      <c r="G376" s="25">
        <f t="shared" si="29"/>
        <v>40188</v>
      </c>
    </row>
    <row r="377" spans="1:7" x14ac:dyDescent="0.2">
      <c r="A377" s="9">
        <f t="shared" si="30"/>
        <v>2010</v>
      </c>
      <c r="B377" s="9">
        <f>VLOOKUP($C377,Quarter_Month!$A$1:$B$13,2)</f>
        <v>1</v>
      </c>
      <c r="C377" s="9">
        <f t="shared" si="31"/>
        <v>1</v>
      </c>
      <c r="D377" s="9">
        <f t="shared" si="32"/>
        <v>11</v>
      </c>
      <c r="E377" s="8" t="str">
        <f t="shared" si="33"/>
        <v>20100111</v>
      </c>
      <c r="F377" s="24">
        <v>40189</v>
      </c>
      <c r="G377" s="25">
        <f t="shared" si="29"/>
        <v>40189</v>
      </c>
    </row>
    <row r="378" spans="1:7" x14ac:dyDescent="0.2">
      <c r="A378" s="9">
        <f t="shared" si="30"/>
        <v>2010</v>
      </c>
      <c r="B378" s="9">
        <f>VLOOKUP($C378,Quarter_Month!$A$1:$B$13,2)</f>
        <v>1</v>
      </c>
      <c r="C378" s="9">
        <f t="shared" si="31"/>
        <v>1</v>
      </c>
      <c r="D378" s="9">
        <f t="shared" si="32"/>
        <v>12</v>
      </c>
      <c r="E378" s="8" t="str">
        <f t="shared" si="33"/>
        <v>20100112</v>
      </c>
      <c r="F378" s="24">
        <v>40190</v>
      </c>
      <c r="G378" s="25">
        <f t="shared" si="29"/>
        <v>40190</v>
      </c>
    </row>
    <row r="379" spans="1:7" x14ac:dyDescent="0.2">
      <c r="A379" s="9">
        <f t="shared" si="30"/>
        <v>2010</v>
      </c>
      <c r="B379" s="9">
        <f>VLOOKUP($C379,Quarter_Month!$A$1:$B$13,2)</f>
        <v>1</v>
      </c>
      <c r="C379" s="9">
        <f t="shared" si="31"/>
        <v>1</v>
      </c>
      <c r="D379" s="9">
        <f t="shared" si="32"/>
        <v>13</v>
      </c>
      <c r="E379" s="8" t="str">
        <f t="shared" si="33"/>
        <v>20100113</v>
      </c>
      <c r="F379" s="24">
        <v>40191</v>
      </c>
      <c r="G379" s="25">
        <f t="shared" si="29"/>
        <v>40191</v>
      </c>
    </row>
    <row r="380" spans="1:7" x14ac:dyDescent="0.2">
      <c r="A380" s="9">
        <f t="shared" si="30"/>
        <v>2010</v>
      </c>
      <c r="B380" s="9">
        <f>VLOOKUP($C380,Quarter_Month!$A$1:$B$13,2)</f>
        <v>1</v>
      </c>
      <c r="C380" s="9">
        <f t="shared" si="31"/>
        <v>1</v>
      </c>
      <c r="D380" s="9">
        <f t="shared" si="32"/>
        <v>14</v>
      </c>
      <c r="E380" s="8" t="str">
        <f t="shared" si="33"/>
        <v>20100114</v>
      </c>
      <c r="F380" s="24">
        <v>40192</v>
      </c>
      <c r="G380" s="25">
        <f t="shared" si="29"/>
        <v>40192</v>
      </c>
    </row>
    <row r="381" spans="1:7" x14ac:dyDescent="0.2">
      <c r="A381" s="9">
        <f t="shared" si="30"/>
        <v>2010</v>
      </c>
      <c r="B381" s="9">
        <f>VLOOKUP($C381,Quarter_Month!$A$1:$B$13,2)</f>
        <v>1</v>
      </c>
      <c r="C381" s="9">
        <f t="shared" si="31"/>
        <v>1</v>
      </c>
      <c r="D381" s="9">
        <f t="shared" si="32"/>
        <v>15</v>
      </c>
      <c r="E381" s="8" t="str">
        <f t="shared" si="33"/>
        <v>20100115</v>
      </c>
      <c r="F381" s="24">
        <v>40193</v>
      </c>
      <c r="G381" s="25">
        <f t="shared" si="29"/>
        <v>40193</v>
      </c>
    </row>
    <row r="382" spans="1:7" x14ac:dyDescent="0.2">
      <c r="A382" s="9">
        <f t="shared" si="30"/>
        <v>2010</v>
      </c>
      <c r="B382" s="9">
        <f>VLOOKUP($C382,Quarter_Month!$A$1:$B$13,2)</f>
        <v>1</v>
      </c>
      <c r="C382" s="9">
        <f t="shared" si="31"/>
        <v>1</v>
      </c>
      <c r="D382" s="9">
        <f t="shared" si="32"/>
        <v>16</v>
      </c>
      <c r="E382" s="8" t="str">
        <f t="shared" si="33"/>
        <v>20100116</v>
      </c>
      <c r="F382" s="24">
        <v>40194</v>
      </c>
      <c r="G382" s="25">
        <f t="shared" si="29"/>
        <v>40194</v>
      </c>
    </row>
    <row r="383" spans="1:7" x14ac:dyDescent="0.2">
      <c r="A383" s="9">
        <f t="shared" si="30"/>
        <v>2010</v>
      </c>
      <c r="B383" s="9">
        <f>VLOOKUP($C383,Quarter_Month!$A$1:$B$13,2)</f>
        <v>1</v>
      </c>
      <c r="C383" s="9">
        <f t="shared" si="31"/>
        <v>1</v>
      </c>
      <c r="D383" s="9">
        <f t="shared" si="32"/>
        <v>17</v>
      </c>
      <c r="E383" s="8" t="str">
        <f t="shared" si="33"/>
        <v>20100117</v>
      </c>
      <c r="F383" s="24">
        <v>40195</v>
      </c>
      <c r="G383" s="25">
        <f t="shared" si="29"/>
        <v>40195</v>
      </c>
    </row>
    <row r="384" spans="1:7" x14ac:dyDescent="0.2">
      <c r="A384" s="9">
        <f t="shared" si="30"/>
        <v>2010</v>
      </c>
      <c r="B384" s="9">
        <f>VLOOKUP($C384,Quarter_Month!$A$1:$B$13,2)</f>
        <v>1</v>
      </c>
      <c r="C384" s="9">
        <f t="shared" si="31"/>
        <v>1</v>
      </c>
      <c r="D384" s="9">
        <f t="shared" si="32"/>
        <v>18</v>
      </c>
      <c r="E384" s="8" t="str">
        <f t="shared" si="33"/>
        <v>20100118</v>
      </c>
      <c r="F384" s="24">
        <v>40196</v>
      </c>
      <c r="G384" s="25">
        <f t="shared" si="29"/>
        <v>40196</v>
      </c>
    </row>
    <row r="385" spans="1:7" x14ac:dyDescent="0.2">
      <c r="A385" s="9">
        <f t="shared" si="30"/>
        <v>2010</v>
      </c>
      <c r="B385" s="9">
        <f>VLOOKUP($C385,Quarter_Month!$A$1:$B$13,2)</f>
        <v>1</v>
      </c>
      <c r="C385" s="9">
        <f t="shared" si="31"/>
        <v>1</v>
      </c>
      <c r="D385" s="9">
        <f t="shared" si="32"/>
        <v>19</v>
      </c>
      <c r="E385" s="8" t="str">
        <f t="shared" si="33"/>
        <v>20100119</v>
      </c>
      <c r="F385" s="24">
        <v>40197</v>
      </c>
      <c r="G385" s="25">
        <f t="shared" si="29"/>
        <v>40197</v>
      </c>
    </row>
    <row r="386" spans="1:7" x14ac:dyDescent="0.2">
      <c r="A386" s="9">
        <f t="shared" si="30"/>
        <v>2010</v>
      </c>
      <c r="B386" s="9">
        <f>VLOOKUP($C386,Quarter_Month!$A$1:$B$13,2)</f>
        <v>1</v>
      </c>
      <c r="C386" s="9">
        <f t="shared" si="31"/>
        <v>1</v>
      </c>
      <c r="D386" s="9">
        <f t="shared" si="32"/>
        <v>20</v>
      </c>
      <c r="E386" s="8" t="str">
        <f t="shared" si="33"/>
        <v>20100120</v>
      </c>
      <c r="F386" s="24">
        <v>40198</v>
      </c>
      <c r="G386" s="25">
        <f t="shared" si="29"/>
        <v>40198</v>
      </c>
    </row>
    <row r="387" spans="1:7" x14ac:dyDescent="0.2">
      <c r="A387" s="9">
        <f t="shared" si="30"/>
        <v>2010</v>
      </c>
      <c r="B387" s="9">
        <f>VLOOKUP($C387,Quarter_Month!$A$1:$B$13,2)</f>
        <v>1</v>
      </c>
      <c r="C387" s="9">
        <f t="shared" si="31"/>
        <v>1</v>
      </c>
      <c r="D387" s="9">
        <f t="shared" si="32"/>
        <v>21</v>
      </c>
      <c r="E387" s="8" t="str">
        <f t="shared" si="33"/>
        <v>20100121</v>
      </c>
      <c r="F387" s="24">
        <v>40199</v>
      </c>
      <c r="G387" s="25">
        <f t="shared" ref="G387:G450" si="34">F387</f>
        <v>40199</v>
      </c>
    </row>
    <row r="388" spans="1:7" x14ac:dyDescent="0.2">
      <c r="A388" s="9">
        <f t="shared" si="30"/>
        <v>2010</v>
      </c>
      <c r="B388" s="9">
        <f>VLOOKUP($C388,Quarter_Month!$A$1:$B$13,2)</f>
        <v>1</v>
      </c>
      <c r="C388" s="9">
        <f t="shared" si="31"/>
        <v>1</v>
      </c>
      <c r="D388" s="9">
        <f t="shared" si="32"/>
        <v>22</v>
      </c>
      <c r="E388" s="8" t="str">
        <f t="shared" si="33"/>
        <v>20100122</v>
      </c>
      <c r="F388" s="24">
        <v>40200</v>
      </c>
      <c r="G388" s="25">
        <f t="shared" si="34"/>
        <v>40200</v>
      </c>
    </row>
    <row r="389" spans="1:7" x14ac:dyDescent="0.2">
      <c r="A389" s="9">
        <f t="shared" si="30"/>
        <v>2010</v>
      </c>
      <c r="B389" s="9">
        <f>VLOOKUP($C389,Quarter_Month!$A$1:$B$13,2)</f>
        <v>1</v>
      </c>
      <c r="C389" s="9">
        <f t="shared" si="31"/>
        <v>1</v>
      </c>
      <c r="D389" s="9">
        <f t="shared" si="32"/>
        <v>23</v>
      </c>
      <c r="E389" s="8" t="str">
        <f t="shared" si="33"/>
        <v>20100123</v>
      </c>
      <c r="F389" s="24">
        <v>40201</v>
      </c>
      <c r="G389" s="25">
        <f t="shared" si="34"/>
        <v>40201</v>
      </c>
    </row>
    <row r="390" spans="1:7" x14ac:dyDescent="0.2">
      <c r="A390" s="9">
        <f t="shared" si="30"/>
        <v>2010</v>
      </c>
      <c r="B390" s="9">
        <f>VLOOKUP($C390,Quarter_Month!$A$1:$B$13,2)</f>
        <v>1</v>
      </c>
      <c r="C390" s="9">
        <f t="shared" si="31"/>
        <v>1</v>
      </c>
      <c r="D390" s="9">
        <f t="shared" si="32"/>
        <v>24</v>
      </c>
      <c r="E390" s="8" t="str">
        <f t="shared" si="33"/>
        <v>20100124</v>
      </c>
      <c r="F390" s="24">
        <v>40202</v>
      </c>
      <c r="G390" s="25">
        <f t="shared" si="34"/>
        <v>40202</v>
      </c>
    </row>
    <row r="391" spans="1:7" x14ac:dyDescent="0.2">
      <c r="A391" s="9">
        <f t="shared" si="30"/>
        <v>2010</v>
      </c>
      <c r="B391" s="9">
        <f>VLOOKUP($C391,Quarter_Month!$A$1:$B$13,2)</f>
        <v>1</v>
      </c>
      <c r="C391" s="9">
        <f t="shared" si="31"/>
        <v>1</v>
      </c>
      <c r="D391" s="9">
        <f t="shared" si="32"/>
        <v>25</v>
      </c>
      <c r="E391" s="8" t="str">
        <f t="shared" si="33"/>
        <v>20100125</v>
      </c>
      <c r="F391" s="24">
        <v>40203</v>
      </c>
      <c r="G391" s="25">
        <f t="shared" si="34"/>
        <v>40203</v>
      </c>
    </row>
    <row r="392" spans="1:7" x14ac:dyDescent="0.2">
      <c r="A392" s="9">
        <f t="shared" si="30"/>
        <v>2010</v>
      </c>
      <c r="B392" s="9">
        <f>VLOOKUP($C392,Quarter_Month!$A$1:$B$13,2)</f>
        <v>1</v>
      </c>
      <c r="C392" s="9">
        <f t="shared" si="31"/>
        <v>1</v>
      </c>
      <c r="D392" s="9">
        <f t="shared" si="32"/>
        <v>26</v>
      </c>
      <c r="E392" s="8" t="str">
        <f t="shared" si="33"/>
        <v>20100126</v>
      </c>
      <c r="F392" s="24">
        <v>40204</v>
      </c>
      <c r="G392" s="25">
        <f t="shared" si="34"/>
        <v>40204</v>
      </c>
    </row>
    <row r="393" spans="1:7" x14ac:dyDescent="0.2">
      <c r="A393" s="9">
        <f t="shared" si="30"/>
        <v>2010</v>
      </c>
      <c r="B393" s="9">
        <f>VLOOKUP($C393,Quarter_Month!$A$1:$B$13,2)</f>
        <v>1</v>
      </c>
      <c r="C393" s="9">
        <f t="shared" si="31"/>
        <v>1</v>
      </c>
      <c r="D393" s="9">
        <f t="shared" si="32"/>
        <v>27</v>
      </c>
      <c r="E393" s="8" t="str">
        <f t="shared" si="33"/>
        <v>20100127</v>
      </c>
      <c r="F393" s="24">
        <v>40205</v>
      </c>
      <c r="G393" s="25">
        <f t="shared" si="34"/>
        <v>40205</v>
      </c>
    </row>
    <row r="394" spans="1:7" x14ac:dyDescent="0.2">
      <c r="A394" s="9">
        <f t="shared" si="30"/>
        <v>2010</v>
      </c>
      <c r="B394" s="9">
        <f>VLOOKUP($C394,Quarter_Month!$A$1:$B$13,2)</f>
        <v>1</v>
      </c>
      <c r="C394" s="9">
        <f t="shared" si="31"/>
        <v>1</v>
      </c>
      <c r="D394" s="9">
        <f t="shared" si="32"/>
        <v>28</v>
      </c>
      <c r="E394" s="8" t="str">
        <f t="shared" si="33"/>
        <v>20100128</v>
      </c>
      <c r="F394" s="24">
        <v>40206</v>
      </c>
      <c r="G394" s="25">
        <f t="shared" si="34"/>
        <v>40206</v>
      </c>
    </row>
    <row r="395" spans="1:7" x14ac:dyDescent="0.2">
      <c r="A395" s="9">
        <f t="shared" si="30"/>
        <v>2010</v>
      </c>
      <c r="B395" s="9">
        <f>VLOOKUP($C395,Quarter_Month!$A$1:$B$13,2)</f>
        <v>1</v>
      </c>
      <c r="C395" s="9">
        <f t="shared" si="31"/>
        <v>1</v>
      </c>
      <c r="D395" s="9">
        <f t="shared" si="32"/>
        <v>29</v>
      </c>
      <c r="E395" s="8" t="str">
        <f t="shared" si="33"/>
        <v>20100129</v>
      </c>
      <c r="F395" s="24">
        <v>40207</v>
      </c>
      <c r="G395" s="25">
        <f t="shared" si="34"/>
        <v>40207</v>
      </c>
    </row>
    <row r="396" spans="1:7" x14ac:dyDescent="0.2">
      <c r="A396" s="9">
        <f t="shared" si="30"/>
        <v>2010</v>
      </c>
      <c r="B396" s="9">
        <f>VLOOKUP($C396,Quarter_Month!$A$1:$B$13,2)</f>
        <v>1</v>
      </c>
      <c r="C396" s="9">
        <f t="shared" si="31"/>
        <v>1</v>
      </c>
      <c r="D396" s="9">
        <f t="shared" si="32"/>
        <v>30</v>
      </c>
      <c r="E396" s="8" t="str">
        <f t="shared" si="33"/>
        <v>20100130</v>
      </c>
      <c r="F396" s="24">
        <v>40208</v>
      </c>
      <c r="G396" s="25">
        <f t="shared" si="34"/>
        <v>40208</v>
      </c>
    </row>
    <row r="397" spans="1:7" x14ac:dyDescent="0.2">
      <c r="A397" s="9">
        <f t="shared" si="30"/>
        <v>2010</v>
      </c>
      <c r="B397" s="9">
        <f>VLOOKUP($C397,Quarter_Month!$A$1:$B$13,2)</f>
        <v>1</v>
      </c>
      <c r="C397" s="9">
        <f t="shared" si="31"/>
        <v>1</v>
      </c>
      <c r="D397" s="9">
        <f t="shared" si="32"/>
        <v>31</v>
      </c>
      <c r="E397" s="8" t="str">
        <f t="shared" si="33"/>
        <v>20100131</v>
      </c>
      <c r="F397" s="24">
        <v>40209</v>
      </c>
      <c r="G397" s="25">
        <f t="shared" si="34"/>
        <v>40209</v>
      </c>
    </row>
    <row r="398" spans="1:7" x14ac:dyDescent="0.2">
      <c r="A398" s="9">
        <f t="shared" si="30"/>
        <v>2010</v>
      </c>
      <c r="B398" s="9">
        <f>VLOOKUP($C398,Quarter_Month!$A$1:$B$13,2)</f>
        <v>1</v>
      </c>
      <c r="C398" s="9">
        <f t="shared" si="31"/>
        <v>2</v>
      </c>
      <c r="D398" s="9">
        <f t="shared" si="32"/>
        <v>1</v>
      </c>
      <c r="E398" s="8" t="str">
        <f t="shared" si="33"/>
        <v>20100201</v>
      </c>
      <c r="F398" s="24">
        <v>40210</v>
      </c>
      <c r="G398" s="25">
        <f t="shared" si="34"/>
        <v>40210</v>
      </c>
    </row>
    <row r="399" spans="1:7" x14ac:dyDescent="0.2">
      <c r="A399" s="9">
        <f t="shared" si="30"/>
        <v>2010</v>
      </c>
      <c r="B399" s="9">
        <f>VLOOKUP($C399,Quarter_Month!$A$1:$B$13,2)</f>
        <v>1</v>
      </c>
      <c r="C399" s="9">
        <f t="shared" si="31"/>
        <v>2</v>
      </c>
      <c r="D399" s="9">
        <f t="shared" si="32"/>
        <v>2</v>
      </c>
      <c r="E399" s="8" t="str">
        <f t="shared" si="33"/>
        <v>20100202</v>
      </c>
      <c r="F399" s="24">
        <v>40211</v>
      </c>
      <c r="G399" s="25">
        <f t="shared" si="34"/>
        <v>40211</v>
      </c>
    </row>
    <row r="400" spans="1:7" x14ac:dyDescent="0.2">
      <c r="A400" s="9">
        <f t="shared" si="30"/>
        <v>2010</v>
      </c>
      <c r="B400" s="9">
        <f>VLOOKUP($C400,Quarter_Month!$A$1:$B$13,2)</f>
        <v>1</v>
      </c>
      <c r="C400" s="9">
        <f t="shared" si="31"/>
        <v>2</v>
      </c>
      <c r="D400" s="9">
        <f t="shared" si="32"/>
        <v>3</v>
      </c>
      <c r="E400" s="8" t="str">
        <f t="shared" si="33"/>
        <v>20100203</v>
      </c>
      <c r="F400" s="24">
        <v>40212</v>
      </c>
      <c r="G400" s="25">
        <f t="shared" si="34"/>
        <v>40212</v>
      </c>
    </row>
    <row r="401" spans="1:7" x14ac:dyDescent="0.2">
      <c r="A401" s="9">
        <f t="shared" si="30"/>
        <v>2010</v>
      </c>
      <c r="B401" s="9">
        <f>VLOOKUP($C401,Quarter_Month!$A$1:$B$13,2)</f>
        <v>1</v>
      </c>
      <c r="C401" s="9">
        <f t="shared" si="31"/>
        <v>2</v>
      </c>
      <c r="D401" s="9">
        <f t="shared" si="32"/>
        <v>4</v>
      </c>
      <c r="E401" s="8" t="str">
        <f t="shared" si="33"/>
        <v>20100204</v>
      </c>
      <c r="F401" s="24">
        <v>40213</v>
      </c>
      <c r="G401" s="25">
        <f t="shared" si="34"/>
        <v>40213</v>
      </c>
    </row>
    <row r="402" spans="1:7" x14ac:dyDescent="0.2">
      <c r="A402" s="9">
        <f t="shared" si="30"/>
        <v>2010</v>
      </c>
      <c r="B402" s="9">
        <f>VLOOKUP($C402,Quarter_Month!$A$1:$B$13,2)</f>
        <v>1</v>
      </c>
      <c r="C402" s="9">
        <f t="shared" si="31"/>
        <v>2</v>
      </c>
      <c r="D402" s="9">
        <f t="shared" si="32"/>
        <v>5</v>
      </c>
      <c r="E402" s="8" t="str">
        <f t="shared" si="33"/>
        <v>20100205</v>
      </c>
      <c r="F402" s="24">
        <v>40214</v>
      </c>
      <c r="G402" s="25">
        <f t="shared" si="34"/>
        <v>40214</v>
      </c>
    </row>
    <row r="403" spans="1:7" x14ac:dyDescent="0.2">
      <c r="A403" s="9">
        <f t="shared" si="30"/>
        <v>2010</v>
      </c>
      <c r="B403" s="9">
        <f>VLOOKUP($C403,Quarter_Month!$A$1:$B$13,2)</f>
        <v>1</v>
      </c>
      <c r="C403" s="9">
        <f t="shared" si="31"/>
        <v>2</v>
      </c>
      <c r="D403" s="9">
        <f t="shared" si="32"/>
        <v>6</v>
      </c>
      <c r="E403" s="8" t="str">
        <f t="shared" si="33"/>
        <v>20100206</v>
      </c>
      <c r="F403" s="24">
        <v>40215</v>
      </c>
      <c r="G403" s="25">
        <f t="shared" si="34"/>
        <v>40215</v>
      </c>
    </row>
    <row r="404" spans="1:7" x14ac:dyDescent="0.2">
      <c r="A404" s="9">
        <f t="shared" si="30"/>
        <v>2010</v>
      </c>
      <c r="B404" s="9">
        <f>VLOOKUP($C404,Quarter_Month!$A$1:$B$13,2)</f>
        <v>1</v>
      </c>
      <c r="C404" s="9">
        <f t="shared" si="31"/>
        <v>2</v>
      </c>
      <c r="D404" s="9">
        <f t="shared" si="32"/>
        <v>7</v>
      </c>
      <c r="E404" s="8" t="str">
        <f t="shared" si="33"/>
        <v>20100207</v>
      </c>
      <c r="F404" s="24">
        <v>40216</v>
      </c>
      <c r="G404" s="25">
        <f t="shared" si="34"/>
        <v>40216</v>
      </c>
    </row>
    <row r="405" spans="1:7" x14ac:dyDescent="0.2">
      <c r="A405" s="9">
        <f t="shared" si="30"/>
        <v>2010</v>
      </c>
      <c r="B405" s="9">
        <f>VLOOKUP($C405,Quarter_Month!$A$1:$B$13,2)</f>
        <v>1</v>
      </c>
      <c r="C405" s="9">
        <f t="shared" si="31"/>
        <v>2</v>
      </c>
      <c r="D405" s="9">
        <f t="shared" si="32"/>
        <v>8</v>
      </c>
      <c r="E405" s="8" t="str">
        <f t="shared" si="33"/>
        <v>20100208</v>
      </c>
      <c r="F405" s="24">
        <v>40217</v>
      </c>
      <c r="G405" s="25">
        <f t="shared" si="34"/>
        <v>40217</v>
      </c>
    </row>
    <row r="406" spans="1:7" x14ac:dyDescent="0.2">
      <c r="A406" s="9">
        <f t="shared" si="30"/>
        <v>2010</v>
      </c>
      <c r="B406" s="9">
        <f>VLOOKUP($C406,Quarter_Month!$A$1:$B$13,2)</f>
        <v>1</v>
      </c>
      <c r="C406" s="9">
        <f t="shared" si="31"/>
        <v>2</v>
      </c>
      <c r="D406" s="9">
        <f t="shared" si="32"/>
        <v>9</v>
      </c>
      <c r="E406" s="8" t="str">
        <f t="shared" si="33"/>
        <v>20100209</v>
      </c>
      <c r="F406" s="24">
        <v>40218</v>
      </c>
      <c r="G406" s="25">
        <f t="shared" si="34"/>
        <v>40218</v>
      </c>
    </row>
    <row r="407" spans="1:7" x14ac:dyDescent="0.2">
      <c r="A407" s="9">
        <f t="shared" si="30"/>
        <v>2010</v>
      </c>
      <c r="B407" s="9">
        <f>VLOOKUP($C407,Quarter_Month!$A$1:$B$13,2)</f>
        <v>1</v>
      </c>
      <c r="C407" s="9">
        <f t="shared" si="31"/>
        <v>2</v>
      </c>
      <c r="D407" s="9">
        <f t="shared" si="32"/>
        <v>10</v>
      </c>
      <c r="E407" s="8" t="str">
        <f t="shared" si="33"/>
        <v>20100210</v>
      </c>
      <c r="F407" s="24">
        <v>40219</v>
      </c>
      <c r="G407" s="25">
        <f t="shared" si="34"/>
        <v>40219</v>
      </c>
    </row>
    <row r="408" spans="1:7" x14ac:dyDescent="0.2">
      <c r="A408" s="9">
        <f t="shared" si="30"/>
        <v>2010</v>
      </c>
      <c r="B408" s="9">
        <f>VLOOKUP($C408,Quarter_Month!$A$1:$B$13,2)</f>
        <v>1</v>
      </c>
      <c r="C408" s="9">
        <f t="shared" si="31"/>
        <v>2</v>
      </c>
      <c r="D408" s="9">
        <f t="shared" si="32"/>
        <v>11</v>
      </c>
      <c r="E408" s="8" t="str">
        <f t="shared" si="33"/>
        <v>20100211</v>
      </c>
      <c r="F408" s="24">
        <v>40220</v>
      </c>
      <c r="G408" s="25">
        <f t="shared" si="34"/>
        <v>40220</v>
      </c>
    </row>
    <row r="409" spans="1:7" x14ac:dyDescent="0.2">
      <c r="A409" s="9">
        <f t="shared" si="30"/>
        <v>2010</v>
      </c>
      <c r="B409" s="9">
        <f>VLOOKUP($C409,Quarter_Month!$A$1:$B$13,2)</f>
        <v>1</v>
      </c>
      <c r="C409" s="9">
        <f t="shared" si="31"/>
        <v>2</v>
      </c>
      <c r="D409" s="9">
        <f t="shared" si="32"/>
        <v>12</v>
      </c>
      <c r="E409" s="8" t="str">
        <f t="shared" si="33"/>
        <v>20100212</v>
      </c>
      <c r="F409" s="24">
        <v>40221</v>
      </c>
      <c r="G409" s="25">
        <f t="shared" si="34"/>
        <v>40221</v>
      </c>
    </row>
    <row r="410" spans="1:7" x14ac:dyDescent="0.2">
      <c r="A410" s="9">
        <f t="shared" si="30"/>
        <v>2010</v>
      </c>
      <c r="B410" s="9">
        <f>VLOOKUP($C410,Quarter_Month!$A$1:$B$13,2)</f>
        <v>1</v>
      </c>
      <c r="C410" s="9">
        <f t="shared" si="31"/>
        <v>2</v>
      </c>
      <c r="D410" s="9">
        <f t="shared" si="32"/>
        <v>13</v>
      </c>
      <c r="E410" s="8" t="str">
        <f t="shared" si="33"/>
        <v>20100213</v>
      </c>
      <c r="F410" s="24">
        <v>40222</v>
      </c>
      <c r="G410" s="25">
        <f t="shared" si="34"/>
        <v>40222</v>
      </c>
    </row>
    <row r="411" spans="1:7" x14ac:dyDescent="0.2">
      <c r="A411" s="9">
        <f t="shared" si="30"/>
        <v>2010</v>
      </c>
      <c r="B411" s="9">
        <f>VLOOKUP($C411,Quarter_Month!$A$1:$B$13,2)</f>
        <v>1</v>
      </c>
      <c r="C411" s="9">
        <f t="shared" si="31"/>
        <v>2</v>
      </c>
      <c r="D411" s="9">
        <f t="shared" si="32"/>
        <v>14</v>
      </c>
      <c r="E411" s="8" t="str">
        <f t="shared" si="33"/>
        <v>20100214</v>
      </c>
      <c r="F411" s="24">
        <v>40223</v>
      </c>
      <c r="G411" s="25">
        <f t="shared" si="34"/>
        <v>40223</v>
      </c>
    </row>
    <row r="412" spans="1:7" x14ac:dyDescent="0.2">
      <c r="A412" s="9">
        <f t="shared" si="30"/>
        <v>2010</v>
      </c>
      <c r="B412" s="9">
        <f>VLOOKUP($C412,Quarter_Month!$A$1:$B$13,2)</f>
        <v>1</v>
      </c>
      <c r="C412" s="9">
        <f t="shared" si="31"/>
        <v>2</v>
      </c>
      <c r="D412" s="9">
        <f t="shared" si="32"/>
        <v>15</v>
      </c>
      <c r="E412" s="8" t="str">
        <f t="shared" si="33"/>
        <v>20100215</v>
      </c>
      <c r="F412" s="24">
        <v>40224</v>
      </c>
      <c r="G412" s="25">
        <f t="shared" si="34"/>
        <v>40224</v>
      </c>
    </row>
    <row r="413" spans="1:7" x14ac:dyDescent="0.2">
      <c r="A413" s="9">
        <f t="shared" si="30"/>
        <v>2010</v>
      </c>
      <c r="B413" s="9">
        <f>VLOOKUP($C413,Quarter_Month!$A$1:$B$13,2)</f>
        <v>1</v>
      </c>
      <c r="C413" s="9">
        <f t="shared" si="31"/>
        <v>2</v>
      </c>
      <c r="D413" s="9">
        <f t="shared" si="32"/>
        <v>16</v>
      </c>
      <c r="E413" s="8" t="str">
        <f t="shared" si="33"/>
        <v>20100216</v>
      </c>
      <c r="F413" s="24">
        <v>40225</v>
      </c>
      <c r="G413" s="25">
        <f t="shared" si="34"/>
        <v>40225</v>
      </c>
    </row>
    <row r="414" spans="1:7" x14ac:dyDescent="0.2">
      <c r="A414" s="9">
        <f t="shared" si="30"/>
        <v>2010</v>
      </c>
      <c r="B414" s="9">
        <f>VLOOKUP($C414,Quarter_Month!$A$1:$B$13,2)</f>
        <v>1</v>
      </c>
      <c r="C414" s="9">
        <f t="shared" si="31"/>
        <v>2</v>
      </c>
      <c r="D414" s="9">
        <f t="shared" si="32"/>
        <v>17</v>
      </c>
      <c r="E414" s="8" t="str">
        <f t="shared" si="33"/>
        <v>20100217</v>
      </c>
      <c r="F414" s="24">
        <v>40226</v>
      </c>
      <c r="G414" s="25">
        <f t="shared" si="34"/>
        <v>40226</v>
      </c>
    </row>
    <row r="415" spans="1:7" x14ac:dyDescent="0.2">
      <c r="A415" s="9">
        <f t="shared" si="30"/>
        <v>2010</v>
      </c>
      <c r="B415" s="9">
        <f>VLOOKUP($C415,Quarter_Month!$A$1:$B$13,2)</f>
        <v>1</v>
      </c>
      <c r="C415" s="9">
        <f t="shared" si="31"/>
        <v>2</v>
      </c>
      <c r="D415" s="9">
        <f t="shared" si="32"/>
        <v>18</v>
      </c>
      <c r="E415" s="8" t="str">
        <f t="shared" si="33"/>
        <v>20100218</v>
      </c>
      <c r="F415" s="24">
        <v>40227</v>
      </c>
      <c r="G415" s="25">
        <f t="shared" si="34"/>
        <v>40227</v>
      </c>
    </row>
    <row r="416" spans="1:7" x14ac:dyDescent="0.2">
      <c r="A416" s="9">
        <f t="shared" si="30"/>
        <v>2010</v>
      </c>
      <c r="B416" s="9">
        <f>VLOOKUP($C416,Quarter_Month!$A$1:$B$13,2)</f>
        <v>1</v>
      </c>
      <c r="C416" s="9">
        <f t="shared" si="31"/>
        <v>2</v>
      </c>
      <c r="D416" s="9">
        <f t="shared" si="32"/>
        <v>19</v>
      </c>
      <c r="E416" s="8" t="str">
        <f t="shared" si="33"/>
        <v>20100219</v>
      </c>
      <c r="F416" s="24">
        <v>40228</v>
      </c>
      <c r="G416" s="25">
        <f t="shared" si="34"/>
        <v>40228</v>
      </c>
    </row>
    <row r="417" spans="1:7" x14ac:dyDescent="0.2">
      <c r="A417" s="9">
        <f t="shared" si="30"/>
        <v>2010</v>
      </c>
      <c r="B417" s="9">
        <f>VLOOKUP($C417,Quarter_Month!$A$1:$B$13,2)</f>
        <v>1</v>
      </c>
      <c r="C417" s="9">
        <f t="shared" si="31"/>
        <v>2</v>
      </c>
      <c r="D417" s="9">
        <f t="shared" si="32"/>
        <v>20</v>
      </c>
      <c r="E417" s="8" t="str">
        <f t="shared" si="33"/>
        <v>20100220</v>
      </c>
      <c r="F417" s="24">
        <v>40229</v>
      </c>
      <c r="G417" s="25">
        <f t="shared" si="34"/>
        <v>40229</v>
      </c>
    </row>
    <row r="418" spans="1:7" x14ac:dyDescent="0.2">
      <c r="A418" s="9">
        <f t="shared" si="30"/>
        <v>2010</v>
      </c>
      <c r="B418" s="9">
        <f>VLOOKUP($C418,Quarter_Month!$A$1:$B$13,2)</f>
        <v>1</v>
      </c>
      <c r="C418" s="9">
        <f t="shared" si="31"/>
        <v>2</v>
      </c>
      <c r="D418" s="9">
        <f t="shared" si="32"/>
        <v>21</v>
      </c>
      <c r="E418" s="8" t="str">
        <f t="shared" si="33"/>
        <v>20100221</v>
      </c>
      <c r="F418" s="24">
        <v>40230</v>
      </c>
      <c r="G418" s="25">
        <f t="shared" si="34"/>
        <v>40230</v>
      </c>
    </row>
    <row r="419" spans="1:7" x14ac:dyDescent="0.2">
      <c r="A419" s="9">
        <f t="shared" si="30"/>
        <v>2010</v>
      </c>
      <c r="B419" s="9">
        <f>VLOOKUP($C419,Quarter_Month!$A$1:$B$13,2)</f>
        <v>1</v>
      </c>
      <c r="C419" s="9">
        <f t="shared" si="31"/>
        <v>2</v>
      </c>
      <c r="D419" s="9">
        <f t="shared" si="32"/>
        <v>22</v>
      </c>
      <c r="E419" s="8" t="str">
        <f t="shared" si="33"/>
        <v>20100222</v>
      </c>
      <c r="F419" s="24">
        <v>40231</v>
      </c>
      <c r="G419" s="25">
        <f t="shared" si="34"/>
        <v>40231</v>
      </c>
    </row>
    <row r="420" spans="1:7" x14ac:dyDescent="0.2">
      <c r="A420" s="9">
        <f t="shared" si="30"/>
        <v>2010</v>
      </c>
      <c r="B420" s="9">
        <f>VLOOKUP($C420,Quarter_Month!$A$1:$B$13,2)</f>
        <v>1</v>
      </c>
      <c r="C420" s="9">
        <f t="shared" si="31"/>
        <v>2</v>
      </c>
      <c r="D420" s="9">
        <f t="shared" si="32"/>
        <v>23</v>
      </c>
      <c r="E420" s="8" t="str">
        <f t="shared" si="33"/>
        <v>20100223</v>
      </c>
      <c r="F420" s="24">
        <v>40232</v>
      </c>
      <c r="G420" s="25">
        <f t="shared" si="34"/>
        <v>40232</v>
      </c>
    </row>
    <row r="421" spans="1:7" x14ac:dyDescent="0.2">
      <c r="A421" s="9">
        <f t="shared" si="30"/>
        <v>2010</v>
      </c>
      <c r="B421" s="9">
        <f>VLOOKUP($C421,Quarter_Month!$A$1:$B$13,2)</f>
        <v>1</v>
      </c>
      <c r="C421" s="9">
        <f t="shared" si="31"/>
        <v>2</v>
      </c>
      <c r="D421" s="9">
        <f t="shared" si="32"/>
        <v>24</v>
      </c>
      <c r="E421" s="8" t="str">
        <f t="shared" si="33"/>
        <v>20100224</v>
      </c>
      <c r="F421" s="24">
        <v>40233</v>
      </c>
      <c r="G421" s="25">
        <f t="shared" si="34"/>
        <v>40233</v>
      </c>
    </row>
    <row r="422" spans="1:7" x14ac:dyDescent="0.2">
      <c r="A422" s="9">
        <f t="shared" si="30"/>
        <v>2010</v>
      </c>
      <c r="B422" s="9">
        <f>VLOOKUP($C422,Quarter_Month!$A$1:$B$13,2)</f>
        <v>1</v>
      </c>
      <c r="C422" s="9">
        <f t="shared" si="31"/>
        <v>2</v>
      </c>
      <c r="D422" s="9">
        <f t="shared" si="32"/>
        <v>25</v>
      </c>
      <c r="E422" s="8" t="str">
        <f t="shared" si="33"/>
        <v>20100225</v>
      </c>
      <c r="F422" s="24">
        <v>40234</v>
      </c>
      <c r="G422" s="25">
        <f t="shared" si="34"/>
        <v>40234</v>
      </c>
    </row>
    <row r="423" spans="1:7" x14ac:dyDescent="0.2">
      <c r="A423" s="9">
        <f t="shared" si="30"/>
        <v>2010</v>
      </c>
      <c r="B423" s="9">
        <f>VLOOKUP($C423,Quarter_Month!$A$1:$B$13,2)</f>
        <v>1</v>
      </c>
      <c r="C423" s="9">
        <f t="shared" si="31"/>
        <v>2</v>
      </c>
      <c r="D423" s="9">
        <f t="shared" si="32"/>
        <v>26</v>
      </c>
      <c r="E423" s="8" t="str">
        <f t="shared" si="33"/>
        <v>20100226</v>
      </c>
      <c r="F423" s="24">
        <v>40235</v>
      </c>
      <c r="G423" s="25">
        <f t="shared" si="34"/>
        <v>40235</v>
      </c>
    </row>
    <row r="424" spans="1:7" x14ac:dyDescent="0.2">
      <c r="A424" s="9">
        <f t="shared" si="30"/>
        <v>2010</v>
      </c>
      <c r="B424" s="9">
        <f>VLOOKUP($C424,Quarter_Month!$A$1:$B$13,2)</f>
        <v>1</v>
      </c>
      <c r="C424" s="9">
        <f t="shared" si="31"/>
        <v>2</v>
      </c>
      <c r="D424" s="9">
        <f t="shared" si="32"/>
        <v>27</v>
      </c>
      <c r="E424" s="8" t="str">
        <f t="shared" si="33"/>
        <v>20100227</v>
      </c>
      <c r="F424" s="24">
        <v>40236</v>
      </c>
      <c r="G424" s="25">
        <f t="shared" si="34"/>
        <v>40236</v>
      </c>
    </row>
    <row r="425" spans="1:7" x14ac:dyDescent="0.2">
      <c r="A425" s="9">
        <f t="shared" si="30"/>
        <v>2010</v>
      </c>
      <c r="B425" s="9">
        <f>VLOOKUP($C425,Quarter_Month!$A$1:$B$13,2)</f>
        <v>1</v>
      </c>
      <c r="C425" s="9">
        <f t="shared" si="31"/>
        <v>2</v>
      </c>
      <c r="D425" s="9">
        <f t="shared" si="32"/>
        <v>28</v>
      </c>
      <c r="E425" s="8" t="str">
        <f t="shared" si="33"/>
        <v>20100228</v>
      </c>
      <c r="F425" s="24">
        <v>40237</v>
      </c>
      <c r="G425" s="25">
        <f t="shared" si="34"/>
        <v>40237</v>
      </c>
    </row>
    <row r="426" spans="1:7" x14ac:dyDescent="0.2">
      <c r="A426" s="9">
        <f t="shared" si="30"/>
        <v>2010</v>
      </c>
      <c r="B426" s="9">
        <f>VLOOKUP($C426,Quarter_Month!$A$1:$B$13,2)</f>
        <v>1</v>
      </c>
      <c r="C426" s="9">
        <f t="shared" si="31"/>
        <v>3</v>
      </c>
      <c r="D426" s="9">
        <f t="shared" si="32"/>
        <v>1</v>
      </c>
      <c r="E426" s="8" t="str">
        <f t="shared" si="33"/>
        <v>20100301</v>
      </c>
      <c r="F426" s="24">
        <v>40238</v>
      </c>
      <c r="G426" s="25">
        <f t="shared" si="34"/>
        <v>40238</v>
      </c>
    </row>
    <row r="427" spans="1:7" x14ac:dyDescent="0.2">
      <c r="A427" s="9">
        <f t="shared" si="30"/>
        <v>2010</v>
      </c>
      <c r="B427" s="9">
        <f>VLOOKUP($C427,Quarter_Month!$A$1:$B$13,2)</f>
        <v>1</v>
      </c>
      <c r="C427" s="9">
        <f t="shared" si="31"/>
        <v>3</v>
      </c>
      <c r="D427" s="9">
        <f t="shared" si="32"/>
        <v>2</v>
      </c>
      <c r="E427" s="8" t="str">
        <f t="shared" si="33"/>
        <v>20100302</v>
      </c>
      <c r="F427" s="24">
        <v>40239</v>
      </c>
      <c r="G427" s="25">
        <f t="shared" si="34"/>
        <v>40239</v>
      </c>
    </row>
    <row r="428" spans="1:7" x14ac:dyDescent="0.2">
      <c r="A428" s="9">
        <f t="shared" si="30"/>
        <v>2010</v>
      </c>
      <c r="B428" s="9">
        <f>VLOOKUP($C428,Quarter_Month!$A$1:$B$13,2)</f>
        <v>1</v>
      </c>
      <c r="C428" s="9">
        <f t="shared" si="31"/>
        <v>3</v>
      </c>
      <c r="D428" s="9">
        <f t="shared" si="32"/>
        <v>3</v>
      </c>
      <c r="E428" s="8" t="str">
        <f t="shared" si="33"/>
        <v>20100303</v>
      </c>
      <c r="F428" s="24">
        <v>40240</v>
      </c>
      <c r="G428" s="25">
        <f t="shared" si="34"/>
        <v>40240</v>
      </c>
    </row>
    <row r="429" spans="1:7" x14ac:dyDescent="0.2">
      <c r="A429" s="9">
        <f t="shared" si="30"/>
        <v>2010</v>
      </c>
      <c r="B429" s="9">
        <f>VLOOKUP($C429,Quarter_Month!$A$1:$B$13,2)</f>
        <v>1</v>
      </c>
      <c r="C429" s="9">
        <f t="shared" si="31"/>
        <v>3</v>
      </c>
      <c r="D429" s="9">
        <f t="shared" si="32"/>
        <v>4</v>
      </c>
      <c r="E429" s="8" t="str">
        <f t="shared" si="33"/>
        <v>20100304</v>
      </c>
      <c r="F429" s="24">
        <v>40241</v>
      </c>
      <c r="G429" s="25">
        <f t="shared" si="34"/>
        <v>40241</v>
      </c>
    </row>
    <row r="430" spans="1:7" x14ac:dyDescent="0.2">
      <c r="A430" s="9">
        <f t="shared" si="30"/>
        <v>2010</v>
      </c>
      <c r="B430" s="9">
        <f>VLOOKUP($C430,Quarter_Month!$A$1:$B$13,2)</f>
        <v>1</v>
      </c>
      <c r="C430" s="9">
        <f t="shared" si="31"/>
        <v>3</v>
      </c>
      <c r="D430" s="9">
        <f t="shared" si="32"/>
        <v>5</v>
      </c>
      <c r="E430" s="8" t="str">
        <f t="shared" si="33"/>
        <v>20100305</v>
      </c>
      <c r="F430" s="24">
        <v>40242</v>
      </c>
      <c r="G430" s="25">
        <f t="shared" si="34"/>
        <v>40242</v>
      </c>
    </row>
    <row r="431" spans="1:7" x14ac:dyDescent="0.2">
      <c r="A431" s="9">
        <f t="shared" si="30"/>
        <v>2010</v>
      </c>
      <c r="B431" s="9">
        <f>VLOOKUP($C431,Quarter_Month!$A$1:$B$13,2)</f>
        <v>1</v>
      </c>
      <c r="C431" s="9">
        <f t="shared" si="31"/>
        <v>3</v>
      </c>
      <c r="D431" s="9">
        <f t="shared" si="32"/>
        <v>6</v>
      </c>
      <c r="E431" s="8" t="str">
        <f t="shared" si="33"/>
        <v>20100306</v>
      </c>
      <c r="F431" s="24">
        <v>40243</v>
      </c>
      <c r="G431" s="25">
        <f t="shared" si="34"/>
        <v>40243</v>
      </c>
    </row>
    <row r="432" spans="1:7" x14ac:dyDescent="0.2">
      <c r="A432" s="9">
        <f t="shared" si="30"/>
        <v>2010</v>
      </c>
      <c r="B432" s="9">
        <f>VLOOKUP($C432,Quarter_Month!$A$1:$B$13,2)</f>
        <v>1</v>
      </c>
      <c r="C432" s="9">
        <f t="shared" si="31"/>
        <v>3</v>
      </c>
      <c r="D432" s="9">
        <f t="shared" si="32"/>
        <v>7</v>
      </c>
      <c r="E432" s="8" t="str">
        <f t="shared" si="33"/>
        <v>20100307</v>
      </c>
      <c r="F432" s="24">
        <v>40244</v>
      </c>
      <c r="G432" s="25">
        <f t="shared" si="34"/>
        <v>40244</v>
      </c>
    </row>
    <row r="433" spans="1:7" x14ac:dyDescent="0.2">
      <c r="A433" s="9">
        <f t="shared" ref="A433:A496" si="35">YEAR(F433)</f>
        <v>2010</v>
      </c>
      <c r="B433" s="9">
        <f>VLOOKUP($C433,Quarter_Month!$A$1:$B$13,2)</f>
        <v>1</v>
      </c>
      <c r="C433" s="9">
        <f t="shared" ref="C433:C496" si="36">MONTH(F433)</f>
        <v>3</v>
      </c>
      <c r="D433" s="9">
        <f t="shared" ref="D433:D496" si="37">DAY(F433)</f>
        <v>8</v>
      </c>
      <c r="E433" s="8" t="str">
        <f t="shared" ref="E433:E496" si="38">CONCATENATE(A433,IF(LEN(C433)=1,"0"&amp;C433,C433),IF(LEN(D433)=1,"0"&amp;D433,D433))</f>
        <v>20100308</v>
      </c>
      <c r="F433" s="24">
        <v>40245</v>
      </c>
      <c r="G433" s="25">
        <f t="shared" si="34"/>
        <v>40245</v>
      </c>
    </row>
    <row r="434" spans="1:7" x14ac:dyDescent="0.2">
      <c r="A434" s="9">
        <f t="shared" si="35"/>
        <v>2010</v>
      </c>
      <c r="B434" s="9">
        <f>VLOOKUP($C434,Quarter_Month!$A$1:$B$13,2)</f>
        <v>1</v>
      </c>
      <c r="C434" s="9">
        <f t="shared" si="36"/>
        <v>3</v>
      </c>
      <c r="D434" s="9">
        <f t="shared" si="37"/>
        <v>9</v>
      </c>
      <c r="E434" s="8" t="str">
        <f t="shared" si="38"/>
        <v>20100309</v>
      </c>
      <c r="F434" s="24">
        <v>40246</v>
      </c>
      <c r="G434" s="25">
        <f t="shared" si="34"/>
        <v>40246</v>
      </c>
    </row>
    <row r="435" spans="1:7" x14ac:dyDescent="0.2">
      <c r="A435" s="9">
        <f t="shared" si="35"/>
        <v>2010</v>
      </c>
      <c r="B435" s="9">
        <f>VLOOKUP($C435,Quarter_Month!$A$1:$B$13,2)</f>
        <v>1</v>
      </c>
      <c r="C435" s="9">
        <f t="shared" si="36"/>
        <v>3</v>
      </c>
      <c r="D435" s="9">
        <f t="shared" si="37"/>
        <v>10</v>
      </c>
      <c r="E435" s="8" t="str">
        <f t="shared" si="38"/>
        <v>20100310</v>
      </c>
      <c r="F435" s="24">
        <v>40247</v>
      </c>
      <c r="G435" s="25">
        <f t="shared" si="34"/>
        <v>40247</v>
      </c>
    </row>
    <row r="436" spans="1:7" x14ac:dyDescent="0.2">
      <c r="A436" s="9">
        <f t="shared" si="35"/>
        <v>2010</v>
      </c>
      <c r="B436" s="9">
        <f>VLOOKUP($C436,Quarter_Month!$A$1:$B$13,2)</f>
        <v>1</v>
      </c>
      <c r="C436" s="9">
        <f t="shared" si="36"/>
        <v>3</v>
      </c>
      <c r="D436" s="9">
        <f t="shared" si="37"/>
        <v>11</v>
      </c>
      <c r="E436" s="8" t="str">
        <f t="shared" si="38"/>
        <v>20100311</v>
      </c>
      <c r="F436" s="24">
        <v>40248</v>
      </c>
      <c r="G436" s="25">
        <f t="shared" si="34"/>
        <v>40248</v>
      </c>
    </row>
    <row r="437" spans="1:7" x14ac:dyDescent="0.2">
      <c r="A437" s="9">
        <f t="shared" si="35"/>
        <v>2010</v>
      </c>
      <c r="B437" s="9">
        <f>VLOOKUP($C437,Quarter_Month!$A$1:$B$13,2)</f>
        <v>1</v>
      </c>
      <c r="C437" s="9">
        <f t="shared" si="36"/>
        <v>3</v>
      </c>
      <c r="D437" s="9">
        <f t="shared" si="37"/>
        <v>12</v>
      </c>
      <c r="E437" s="8" t="str">
        <f t="shared" si="38"/>
        <v>20100312</v>
      </c>
      <c r="F437" s="24">
        <v>40249</v>
      </c>
      <c r="G437" s="25">
        <f t="shared" si="34"/>
        <v>40249</v>
      </c>
    </row>
    <row r="438" spans="1:7" x14ac:dyDescent="0.2">
      <c r="A438" s="9">
        <f t="shared" si="35"/>
        <v>2010</v>
      </c>
      <c r="B438" s="9">
        <f>VLOOKUP($C438,Quarter_Month!$A$1:$B$13,2)</f>
        <v>1</v>
      </c>
      <c r="C438" s="9">
        <f t="shared" si="36"/>
        <v>3</v>
      </c>
      <c r="D438" s="9">
        <f t="shared" si="37"/>
        <v>13</v>
      </c>
      <c r="E438" s="8" t="str">
        <f t="shared" si="38"/>
        <v>20100313</v>
      </c>
      <c r="F438" s="24">
        <v>40250</v>
      </c>
      <c r="G438" s="25">
        <f t="shared" si="34"/>
        <v>40250</v>
      </c>
    </row>
    <row r="439" spans="1:7" x14ac:dyDescent="0.2">
      <c r="A439" s="9">
        <f t="shared" si="35"/>
        <v>2010</v>
      </c>
      <c r="B439" s="9">
        <f>VLOOKUP($C439,Quarter_Month!$A$1:$B$13,2)</f>
        <v>1</v>
      </c>
      <c r="C439" s="9">
        <f t="shared" si="36"/>
        <v>3</v>
      </c>
      <c r="D439" s="9">
        <f t="shared" si="37"/>
        <v>14</v>
      </c>
      <c r="E439" s="8" t="str">
        <f t="shared" si="38"/>
        <v>20100314</v>
      </c>
      <c r="F439" s="24">
        <v>40251</v>
      </c>
      <c r="G439" s="25">
        <f t="shared" si="34"/>
        <v>40251</v>
      </c>
    </row>
    <row r="440" spans="1:7" x14ac:dyDescent="0.2">
      <c r="A440" s="9">
        <f t="shared" si="35"/>
        <v>2010</v>
      </c>
      <c r="B440" s="9">
        <f>VLOOKUP($C440,Quarter_Month!$A$1:$B$13,2)</f>
        <v>1</v>
      </c>
      <c r="C440" s="9">
        <f t="shared" si="36"/>
        <v>3</v>
      </c>
      <c r="D440" s="9">
        <f t="shared" si="37"/>
        <v>15</v>
      </c>
      <c r="E440" s="8" t="str">
        <f t="shared" si="38"/>
        <v>20100315</v>
      </c>
      <c r="F440" s="24">
        <v>40252</v>
      </c>
      <c r="G440" s="25">
        <f t="shared" si="34"/>
        <v>40252</v>
      </c>
    </row>
    <row r="441" spans="1:7" x14ac:dyDescent="0.2">
      <c r="A441" s="9">
        <f t="shared" si="35"/>
        <v>2010</v>
      </c>
      <c r="B441" s="9">
        <f>VLOOKUP($C441,Quarter_Month!$A$1:$B$13,2)</f>
        <v>1</v>
      </c>
      <c r="C441" s="9">
        <f t="shared" si="36"/>
        <v>3</v>
      </c>
      <c r="D441" s="9">
        <f t="shared" si="37"/>
        <v>16</v>
      </c>
      <c r="E441" s="8" t="str">
        <f t="shared" si="38"/>
        <v>20100316</v>
      </c>
      <c r="F441" s="24">
        <v>40253</v>
      </c>
      <c r="G441" s="25">
        <f t="shared" si="34"/>
        <v>40253</v>
      </c>
    </row>
    <row r="442" spans="1:7" x14ac:dyDescent="0.2">
      <c r="A442" s="9">
        <f t="shared" si="35"/>
        <v>2010</v>
      </c>
      <c r="B442" s="9">
        <f>VLOOKUP($C442,Quarter_Month!$A$1:$B$13,2)</f>
        <v>1</v>
      </c>
      <c r="C442" s="9">
        <f t="shared" si="36"/>
        <v>3</v>
      </c>
      <c r="D442" s="9">
        <f t="shared" si="37"/>
        <v>17</v>
      </c>
      <c r="E442" s="8" t="str">
        <f t="shared" si="38"/>
        <v>20100317</v>
      </c>
      <c r="F442" s="24">
        <v>40254</v>
      </c>
      <c r="G442" s="25">
        <f t="shared" si="34"/>
        <v>40254</v>
      </c>
    </row>
    <row r="443" spans="1:7" x14ac:dyDescent="0.2">
      <c r="A443" s="9">
        <f t="shared" si="35"/>
        <v>2010</v>
      </c>
      <c r="B443" s="9">
        <f>VLOOKUP($C443,Quarter_Month!$A$1:$B$13,2)</f>
        <v>1</v>
      </c>
      <c r="C443" s="9">
        <f t="shared" si="36"/>
        <v>3</v>
      </c>
      <c r="D443" s="9">
        <f t="shared" si="37"/>
        <v>18</v>
      </c>
      <c r="E443" s="8" t="str">
        <f t="shared" si="38"/>
        <v>20100318</v>
      </c>
      <c r="F443" s="24">
        <v>40255</v>
      </c>
      <c r="G443" s="25">
        <f t="shared" si="34"/>
        <v>40255</v>
      </c>
    </row>
    <row r="444" spans="1:7" x14ac:dyDescent="0.2">
      <c r="A444" s="9">
        <f t="shared" si="35"/>
        <v>2010</v>
      </c>
      <c r="B444" s="9">
        <f>VLOOKUP($C444,Quarter_Month!$A$1:$B$13,2)</f>
        <v>1</v>
      </c>
      <c r="C444" s="9">
        <f t="shared" si="36"/>
        <v>3</v>
      </c>
      <c r="D444" s="9">
        <f t="shared" si="37"/>
        <v>19</v>
      </c>
      <c r="E444" s="8" t="str">
        <f t="shared" si="38"/>
        <v>20100319</v>
      </c>
      <c r="F444" s="24">
        <v>40256</v>
      </c>
      <c r="G444" s="25">
        <f t="shared" si="34"/>
        <v>40256</v>
      </c>
    </row>
    <row r="445" spans="1:7" x14ac:dyDescent="0.2">
      <c r="A445" s="9">
        <f t="shared" si="35"/>
        <v>2010</v>
      </c>
      <c r="B445" s="9">
        <f>VLOOKUP($C445,Quarter_Month!$A$1:$B$13,2)</f>
        <v>1</v>
      </c>
      <c r="C445" s="9">
        <f t="shared" si="36"/>
        <v>3</v>
      </c>
      <c r="D445" s="9">
        <f t="shared" si="37"/>
        <v>20</v>
      </c>
      <c r="E445" s="8" t="str">
        <f t="shared" si="38"/>
        <v>20100320</v>
      </c>
      <c r="F445" s="24">
        <v>40257</v>
      </c>
      <c r="G445" s="25">
        <f t="shared" si="34"/>
        <v>40257</v>
      </c>
    </row>
    <row r="446" spans="1:7" x14ac:dyDescent="0.2">
      <c r="A446" s="9">
        <f t="shared" si="35"/>
        <v>2010</v>
      </c>
      <c r="B446" s="9">
        <f>VLOOKUP($C446,Quarter_Month!$A$1:$B$13,2)</f>
        <v>1</v>
      </c>
      <c r="C446" s="9">
        <f t="shared" si="36"/>
        <v>3</v>
      </c>
      <c r="D446" s="9">
        <f t="shared" si="37"/>
        <v>21</v>
      </c>
      <c r="E446" s="8" t="str">
        <f t="shared" si="38"/>
        <v>20100321</v>
      </c>
      <c r="F446" s="24">
        <v>40258</v>
      </c>
      <c r="G446" s="25">
        <f t="shared" si="34"/>
        <v>40258</v>
      </c>
    </row>
    <row r="447" spans="1:7" x14ac:dyDescent="0.2">
      <c r="A447" s="9">
        <f t="shared" si="35"/>
        <v>2010</v>
      </c>
      <c r="B447" s="9">
        <f>VLOOKUP($C447,Quarter_Month!$A$1:$B$13,2)</f>
        <v>1</v>
      </c>
      <c r="C447" s="9">
        <f t="shared" si="36"/>
        <v>3</v>
      </c>
      <c r="D447" s="9">
        <f t="shared" si="37"/>
        <v>22</v>
      </c>
      <c r="E447" s="8" t="str">
        <f t="shared" si="38"/>
        <v>20100322</v>
      </c>
      <c r="F447" s="24">
        <v>40259</v>
      </c>
      <c r="G447" s="25">
        <f t="shared" si="34"/>
        <v>40259</v>
      </c>
    </row>
    <row r="448" spans="1:7" x14ac:dyDescent="0.2">
      <c r="A448" s="9">
        <f t="shared" si="35"/>
        <v>2010</v>
      </c>
      <c r="B448" s="9">
        <f>VLOOKUP($C448,Quarter_Month!$A$1:$B$13,2)</f>
        <v>1</v>
      </c>
      <c r="C448" s="9">
        <f t="shared" si="36"/>
        <v>3</v>
      </c>
      <c r="D448" s="9">
        <f t="shared" si="37"/>
        <v>23</v>
      </c>
      <c r="E448" s="8" t="str">
        <f t="shared" si="38"/>
        <v>20100323</v>
      </c>
      <c r="F448" s="24">
        <v>40260</v>
      </c>
      <c r="G448" s="25">
        <f t="shared" si="34"/>
        <v>40260</v>
      </c>
    </row>
    <row r="449" spans="1:7" x14ac:dyDescent="0.2">
      <c r="A449" s="9">
        <f t="shared" si="35"/>
        <v>2010</v>
      </c>
      <c r="B449" s="9">
        <f>VLOOKUP($C449,Quarter_Month!$A$1:$B$13,2)</f>
        <v>1</v>
      </c>
      <c r="C449" s="9">
        <f t="shared" si="36"/>
        <v>3</v>
      </c>
      <c r="D449" s="9">
        <f t="shared" si="37"/>
        <v>24</v>
      </c>
      <c r="E449" s="8" t="str">
        <f t="shared" si="38"/>
        <v>20100324</v>
      </c>
      <c r="F449" s="24">
        <v>40261</v>
      </c>
      <c r="G449" s="25">
        <f t="shared" si="34"/>
        <v>40261</v>
      </c>
    </row>
    <row r="450" spans="1:7" x14ac:dyDescent="0.2">
      <c r="A450" s="9">
        <f t="shared" si="35"/>
        <v>2010</v>
      </c>
      <c r="B450" s="9">
        <f>VLOOKUP($C450,Quarter_Month!$A$1:$B$13,2)</f>
        <v>1</v>
      </c>
      <c r="C450" s="9">
        <f t="shared" si="36"/>
        <v>3</v>
      </c>
      <c r="D450" s="9">
        <f t="shared" si="37"/>
        <v>25</v>
      </c>
      <c r="E450" s="8" t="str">
        <f t="shared" si="38"/>
        <v>20100325</v>
      </c>
      <c r="F450" s="24">
        <v>40262</v>
      </c>
      <c r="G450" s="25">
        <f t="shared" si="34"/>
        <v>40262</v>
      </c>
    </row>
    <row r="451" spans="1:7" x14ac:dyDescent="0.2">
      <c r="A451" s="9">
        <f t="shared" si="35"/>
        <v>2010</v>
      </c>
      <c r="B451" s="9">
        <f>VLOOKUP($C451,Quarter_Month!$A$1:$B$13,2)</f>
        <v>1</v>
      </c>
      <c r="C451" s="9">
        <f t="shared" si="36"/>
        <v>3</v>
      </c>
      <c r="D451" s="9">
        <f t="shared" si="37"/>
        <v>26</v>
      </c>
      <c r="E451" s="8" t="str">
        <f t="shared" si="38"/>
        <v>20100326</v>
      </c>
      <c r="F451" s="24">
        <v>40263</v>
      </c>
      <c r="G451" s="25">
        <f t="shared" ref="G451:G514" si="39">F451</f>
        <v>40263</v>
      </c>
    </row>
    <row r="452" spans="1:7" x14ac:dyDescent="0.2">
      <c r="A452" s="9">
        <f t="shared" si="35"/>
        <v>2010</v>
      </c>
      <c r="B452" s="9">
        <f>VLOOKUP($C452,Quarter_Month!$A$1:$B$13,2)</f>
        <v>1</v>
      </c>
      <c r="C452" s="9">
        <f t="shared" si="36"/>
        <v>3</v>
      </c>
      <c r="D452" s="9">
        <f t="shared" si="37"/>
        <v>27</v>
      </c>
      <c r="E452" s="8" t="str">
        <f t="shared" si="38"/>
        <v>20100327</v>
      </c>
      <c r="F452" s="24">
        <v>40264</v>
      </c>
      <c r="G452" s="25">
        <f t="shared" si="39"/>
        <v>40264</v>
      </c>
    </row>
    <row r="453" spans="1:7" x14ac:dyDescent="0.2">
      <c r="A453" s="9">
        <f t="shared" si="35"/>
        <v>2010</v>
      </c>
      <c r="B453" s="9">
        <f>VLOOKUP($C453,Quarter_Month!$A$1:$B$13,2)</f>
        <v>1</v>
      </c>
      <c r="C453" s="9">
        <f t="shared" si="36"/>
        <v>3</v>
      </c>
      <c r="D453" s="9">
        <f t="shared" si="37"/>
        <v>28</v>
      </c>
      <c r="E453" s="8" t="str">
        <f t="shared" si="38"/>
        <v>20100328</v>
      </c>
      <c r="F453" s="24">
        <v>40265</v>
      </c>
      <c r="G453" s="25">
        <f t="shared" si="39"/>
        <v>40265</v>
      </c>
    </row>
    <row r="454" spans="1:7" x14ac:dyDescent="0.2">
      <c r="A454" s="9">
        <f t="shared" si="35"/>
        <v>2010</v>
      </c>
      <c r="B454" s="9">
        <f>VLOOKUP($C454,Quarter_Month!$A$1:$B$13,2)</f>
        <v>1</v>
      </c>
      <c r="C454" s="9">
        <f t="shared" si="36"/>
        <v>3</v>
      </c>
      <c r="D454" s="9">
        <f t="shared" si="37"/>
        <v>29</v>
      </c>
      <c r="E454" s="8" t="str">
        <f t="shared" si="38"/>
        <v>20100329</v>
      </c>
      <c r="F454" s="24">
        <v>40266</v>
      </c>
      <c r="G454" s="25">
        <f t="shared" si="39"/>
        <v>40266</v>
      </c>
    </row>
    <row r="455" spans="1:7" x14ac:dyDescent="0.2">
      <c r="A455" s="9">
        <f t="shared" si="35"/>
        <v>2010</v>
      </c>
      <c r="B455" s="9">
        <f>VLOOKUP($C455,Quarter_Month!$A$1:$B$13,2)</f>
        <v>1</v>
      </c>
      <c r="C455" s="9">
        <f t="shared" si="36"/>
        <v>3</v>
      </c>
      <c r="D455" s="9">
        <f t="shared" si="37"/>
        <v>30</v>
      </c>
      <c r="E455" s="8" t="str">
        <f t="shared" si="38"/>
        <v>20100330</v>
      </c>
      <c r="F455" s="24">
        <v>40267</v>
      </c>
      <c r="G455" s="25">
        <f t="shared" si="39"/>
        <v>40267</v>
      </c>
    </row>
    <row r="456" spans="1:7" x14ac:dyDescent="0.2">
      <c r="A456" s="9">
        <f t="shared" si="35"/>
        <v>2010</v>
      </c>
      <c r="B456" s="9">
        <f>VLOOKUP($C456,Quarter_Month!$A$1:$B$13,2)</f>
        <v>1</v>
      </c>
      <c r="C456" s="9">
        <f t="shared" si="36"/>
        <v>3</v>
      </c>
      <c r="D456" s="9">
        <f t="shared" si="37"/>
        <v>31</v>
      </c>
      <c r="E456" s="8" t="str">
        <f t="shared" si="38"/>
        <v>20100331</v>
      </c>
      <c r="F456" s="24">
        <v>40268</v>
      </c>
      <c r="G456" s="25">
        <f t="shared" si="39"/>
        <v>40268</v>
      </c>
    </row>
    <row r="457" spans="1:7" x14ac:dyDescent="0.2">
      <c r="A457" s="9">
        <f t="shared" si="35"/>
        <v>2010</v>
      </c>
      <c r="B457" s="9">
        <f>VLOOKUP($C457,Quarter_Month!$A$1:$B$13,2)</f>
        <v>2</v>
      </c>
      <c r="C457" s="9">
        <f t="shared" si="36"/>
        <v>4</v>
      </c>
      <c r="D457" s="9">
        <f t="shared" si="37"/>
        <v>1</v>
      </c>
      <c r="E457" s="8" t="str">
        <f t="shared" si="38"/>
        <v>20100401</v>
      </c>
      <c r="F457" s="24">
        <v>40269</v>
      </c>
      <c r="G457" s="25">
        <f t="shared" si="39"/>
        <v>40269</v>
      </c>
    </row>
    <row r="458" spans="1:7" x14ac:dyDescent="0.2">
      <c r="A458" s="9">
        <f t="shared" si="35"/>
        <v>2010</v>
      </c>
      <c r="B458" s="9">
        <f>VLOOKUP($C458,Quarter_Month!$A$1:$B$13,2)</f>
        <v>2</v>
      </c>
      <c r="C458" s="9">
        <f t="shared" si="36"/>
        <v>4</v>
      </c>
      <c r="D458" s="9">
        <f t="shared" si="37"/>
        <v>2</v>
      </c>
      <c r="E458" s="8" t="str">
        <f t="shared" si="38"/>
        <v>20100402</v>
      </c>
      <c r="F458" s="24">
        <v>40270</v>
      </c>
      <c r="G458" s="25">
        <f t="shared" si="39"/>
        <v>40270</v>
      </c>
    </row>
    <row r="459" spans="1:7" x14ac:dyDescent="0.2">
      <c r="A459" s="9">
        <f t="shared" si="35"/>
        <v>2010</v>
      </c>
      <c r="B459" s="9">
        <f>VLOOKUP($C459,Quarter_Month!$A$1:$B$13,2)</f>
        <v>2</v>
      </c>
      <c r="C459" s="9">
        <f t="shared" si="36"/>
        <v>4</v>
      </c>
      <c r="D459" s="9">
        <f t="shared" si="37"/>
        <v>3</v>
      </c>
      <c r="E459" s="8" t="str">
        <f t="shared" si="38"/>
        <v>20100403</v>
      </c>
      <c r="F459" s="24">
        <v>40271</v>
      </c>
      <c r="G459" s="25">
        <f t="shared" si="39"/>
        <v>40271</v>
      </c>
    </row>
    <row r="460" spans="1:7" x14ac:dyDescent="0.2">
      <c r="A460" s="9">
        <f t="shared" si="35"/>
        <v>2010</v>
      </c>
      <c r="B460" s="9">
        <f>VLOOKUP($C460,Quarter_Month!$A$1:$B$13,2)</f>
        <v>2</v>
      </c>
      <c r="C460" s="9">
        <f t="shared" si="36"/>
        <v>4</v>
      </c>
      <c r="D460" s="9">
        <f t="shared" si="37"/>
        <v>4</v>
      </c>
      <c r="E460" s="8" t="str">
        <f t="shared" si="38"/>
        <v>20100404</v>
      </c>
      <c r="F460" s="24">
        <v>40272</v>
      </c>
      <c r="G460" s="25">
        <f t="shared" si="39"/>
        <v>40272</v>
      </c>
    </row>
    <row r="461" spans="1:7" x14ac:dyDescent="0.2">
      <c r="A461" s="9">
        <f t="shared" si="35"/>
        <v>2010</v>
      </c>
      <c r="B461" s="9">
        <f>VLOOKUP($C461,Quarter_Month!$A$1:$B$13,2)</f>
        <v>2</v>
      </c>
      <c r="C461" s="9">
        <f t="shared" si="36"/>
        <v>4</v>
      </c>
      <c r="D461" s="9">
        <f t="shared" si="37"/>
        <v>5</v>
      </c>
      <c r="E461" s="8" t="str">
        <f t="shared" si="38"/>
        <v>20100405</v>
      </c>
      <c r="F461" s="24">
        <v>40273</v>
      </c>
      <c r="G461" s="25">
        <f t="shared" si="39"/>
        <v>40273</v>
      </c>
    </row>
    <row r="462" spans="1:7" x14ac:dyDescent="0.2">
      <c r="A462" s="9">
        <f t="shared" si="35"/>
        <v>2010</v>
      </c>
      <c r="B462" s="9">
        <f>VLOOKUP($C462,Quarter_Month!$A$1:$B$13,2)</f>
        <v>2</v>
      </c>
      <c r="C462" s="9">
        <f t="shared" si="36"/>
        <v>4</v>
      </c>
      <c r="D462" s="9">
        <f t="shared" si="37"/>
        <v>6</v>
      </c>
      <c r="E462" s="8" t="str">
        <f t="shared" si="38"/>
        <v>20100406</v>
      </c>
      <c r="F462" s="24">
        <v>40274</v>
      </c>
      <c r="G462" s="25">
        <f t="shared" si="39"/>
        <v>40274</v>
      </c>
    </row>
    <row r="463" spans="1:7" x14ac:dyDescent="0.2">
      <c r="A463" s="9">
        <f t="shared" si="35"/>
        <v>2010</v>
      </c>
      <c r="B463" s="9">
        <f>VLOOKUP($C463,Quarter_Month!$A$1:$B$13,2)</f>
        <v>2</v>
      </c>
      <c r="C463" s="9">
        <f t="shared" si="36"/>
        <v>4</v>
      </c>
      <c r="D463" s="9">
        <f t="shared" si="37"/>
        <v>7</v>
      </c>
      <c r="E463" s="8" t="str">
        <f t="shared" si="38"/>
        <v>20100407</v>
      </c>
      <c r="F463" s="24">
        <v>40275</v>
      </c>
      <c r="G463" s="25">
        <f t="shared" si="39"/>
        <v>40275</v>
      </c>
    </row>
    <row r="464" spans="1:7" x14ac:dyDescent="0.2">
      <c r="A464" s="9">
        <f t="shared" si="35"/>
        <v>2010</v>
      </c>
      <c r="B464" s="9">
        <f>VLOOKUP($C464,Quarter_Month!$A$1:$B$13,2)</f>
        <v>2</v>
      </c>
      <c r="C464" s="9">
        <f t="shared" si="36"/>
        <v>4</v>
      </c>
      <c r="D464" s="9">
        <f t="shared" si="37"/>
        <v>8</v>
      </c>
      <c r="E464" s="8" t="str">
        <f t="shared" si="38"/>
        <v>20100408</v>
      </c>
      <c r="F464" s="24">
        <v>40276</v>
      </c>
      <c r="G464" s="25">
        <f t="shared" si="39"/>
        <v>40276</v>
      </c>
    </row>
    <row r="465" spans="1:7" x14ac:dyDescent="0.2">
      <c r="A465" s="9">
        <f t="shared" si="35"/>
        <v>2010</v>
      </c>
      <c r="B465" s="9">
        <f>VLOOKUP($C465,Quarter_Month!$A$1:$B$13,2)</f>
        <v>2</v>
      </c>
      <c r="C465" s="9">
        <f t="shared" si="36"/>
        <v>4</v>
      </c>
      <c r="D465" s="9">
        <f t="shared" si="37"/>
        <v>9</v>
      </c>
      <c r="E465" s="8" t="str">
        <f t="shared" si="38"/>
        <v>20100409</v>
      </c>
      <c r="F465" s="24">
        <v>40277</v>
      </c>
      <c r="G465" s="25">
        <f t="shared" si="39"/>
        <v>40277</v>
      </c>
    </row>
    <row r="466" spans="1:7" x14ac:dyDescent="0.2">
      <c r="A466" s="9">
        <f t="shared" si="35"/>
        <v>2010</v>
      </c>
      <c r="B466" s="9">
        <f>VLOOKUP($C466,Quarter_Month!$A$1:$B$13,2)</f>
        <v>2</v>
      </c>
      <c r="C466" s="9">
        <f t="shared" si="36"/>
        <v>4</v>
      </c>
      <c r="D466" s="9">
        <f t="shared" si="37"/>
        <v>10</v>
      </c>
      <c r="E466" s="8" t="str">
        <f t="shared" si="38"/>
        <v>20100410</v>
      </c>
      <c r="F466" s="24">
        <v>40278</v>
      </c>
      <c r="G466" s="25">
        <f t="shared" si="39"/>
        <v>40278</v>
      </c>
    </row>
    <row r="467" spans="1:7" x14ac:dyDescent="0.2">
      <c r="A467" s="9">
        <f t="shared" si="35"/>
        <v>2010</v>
      </c>
      <c r="B467" s="9">
        <f>VLOOKUP($C467,Quarter_Month!$A$1:$B$13,2)</f>
        <v>2</v>
      </c>
      <c r="C467" s="9">
        <f t="shared" si="36"/>
        <v>4</v>
      </c>
      <c r="D467" s="9">
        <f t="shared" si="37"/>
        <v>11</v>
      </c>
      <c r="E467" s="8" t="str">
        <f t="shared" si="38"/>
        <v>20100411</v>
      </c>
      <c r="F467" s="24">
        <v>40279</v>
      </c>
      <c r="G467" s="25">
        <f t="shared" si="39"/>
        <v>40279</v>
      </c>
    </row>
    <row r="468" spans="1:7" x14ac:dyDescent="0.2">
      <c r="A468" s="9">
        <f t="shared" si="35"/>
        <v>2010</v>
      </c>
      <c r="B468" s="9">
        <f>VLOOKUP($C468,Quarter_Month!$A$1:$B$13,2)</f>
        <v>2</v>
      </c>
      <c r="C468" s="9">
        <f t="shared" si="36"/>
        <v>4</v>
      </c>
      <c r="D468" s="9">
        <f t="shared" si="37"/>
        <v>12</v>
      </c>
      <c r="E468" s="8" t="str">
        <f t="shared" si="38"/>
        <v>20100412</v>
      </c>
      <c r="F468" s="24">
        <v>40280</v>
      </c>
      <c r="G468" s="25">
        <f t="shared" si="39"/>
        <v>40280</v>
      </c>
    </row>
    <row r="469" spans="1:7" x14ac:dyDescent="0.2">
      <c r="A469" s="9">
        <f t="shared" si="35"/>
        <v>2010</v>
      </c>
      <c r="B469" s="9">
        <f>VLOOKUP($C469,Quarter_Month!$A$1:$B$13,2)</f>
        <v>2</v>
      </c>
      <c r="C469" s="9">
        <f t="shared" si="36"/>
        <v>4</v>
      </c>
      <c r="D469" s="9">
        <f t="shared" si="37"/>
        <v>13</v>
      </c>
      <c r="E469" s="8" t="str">
        <f t="shared" si="38"/>
        <v>20100413</v>
      </c>
      <c r="F469" s="24">
        <v>40281</v>
      </c>
      <c r="G469" s="25">
        <f t="shared" si="39"/>
        <v>40281</v>
      </c>
    </row>
    <row r="470" spans="1:7" x14ac:dyDescent="0.2">
      <c r="A470" s="9">
        <f t="shared" si="35"/>
        <v>2010</v>
      </c>
      <c r="B470" s="9">
        <f>VLOOKUP($C470,Quarter_Month!$A$1:$B$13,2)</f>
        <v>2</v>
      </c>
      <c r="C470" s="9">
        <f t="shared" si="36"/>
        <v>4</v>
      </c>
      <c r="D470" s="9">
        <f t="shared" si="37"/>
        <v>14</v>
      </c>
      <c r="E470" s="8" t="str">
        <f t="shared" si="38"/>
        <v>20100414</v>
      </c>
      <c r="F470" s="24">
        <v>40282</v>
      </c>
      <c r="G470" s="25">
        <f t="shared" si="39"/>
        <v>40282</v>
      </c>
    </row>
    <row r="471" spans="1:7" x14ac:dyDescent="0.2">
      <c r="A471" s="9">
        <f t="shared" si="35"/>
        <v>2010</v>
      </c>
      <c r="B471" s="9">
        <f>VLOOKUP($C471,Quarter_Month!$A$1:$B$13,2)</f>
        <v>2</v>
      </c>
      <c r="C471" s="9">
        <f t="shared" si="36"/>
        <v>4</v>
      </c>
      <c r="D471" s="9">
        <f t="shared" si="37"/>
        <v>15</v>
      </c>
      <c r="E471" s="8" t="str">
        <f t="shared" si="38"/>
        <v>20100415</v>
      </c>
      <c r="F471" s="24">
        <v>40283</v>
      </c>
      <c r="G471" s="25">
        <f t="shared" si="39"/>
        <v>40283</v>
      </c>
    </row>
    <row r="472" spans="1:7" x14ac:dyDescent="0.2">
      <c r="A472" s="9">
        <f t="shared" si="35"/>
        <v>2010</v>
      </c>
      <c r="B472" s="9">
        <f>VLOOKUP($C472,Quarter_Month!$A$1:$B$13,2)</f>
        <v>2</v>
      </c>
      <c r="C472" s="9">
        <f t="shared" si="36"/>
        <v>4</v>
      </c>
      <c r="D472" s="9">
        <f t="shared" si="37"/>
        <v>16</v>
      </c>
      <c r="E472" s="8" t="str">
        <f t="shared" si="38"/>
        <v>20100416</v>
      </c>
      <c r="F472" s="24">
        <v>40284</v>
      </c>
      <c r="G472" s="25">
        <f t="shared" si="39"/>
        <v>40284</v>
      </c>
    </row>
    <row r="473" spans="1:7" x14ac:dyDescent="0.2">
      <c r="A473" s="9">
        <f t="shared" si="35"/>
        <v>2010</v>
      </c>
      <c r="B473" s="9">
        <f>VLOOKUP($C473,Quarter_Month!$A$1:$B$13,2)</f>
        <v>2</v>
      </c>
      <c r="C473" s="9">
        <f t="shared" si="36"/>
        <v>4</v>
      </c>
      <c r="D473" s="9">
        <f t="shared" si="37"/>
        <v>17</v>
      </c>
      <c r="E473" s="8" t="str">
        <f t="shared" si="38"/>
        <v>20100417</v>
      </c>
      <c r="F473" s="24">
        <v>40285</v>
      </c>
      <c r="G473" s="25">
        <f t="shared" si="39"/>
        <v>40285</v>
      </c>
    </row>
    <row r="474" spans="1:7" x14ac:dyDescent="0.2">
      <c r="A474" s="9">
        <f t="shared" si="35"/>
        <v>2010</v>
      </c>
      <c r="B474" s="9">
        <f>VLOOKUP($C474,Quarter_Month!$A$1:$B$13,2)</f>
        <v>2</v>
      </c>
      <c r="C474" s="9">
        <f t="shared" si="36"/>
        <v>4</v>
      </c>
      <c r="D474" s="9">
        <f t="shared" si="37"/>
        <v>18</v>
      </c>
      <c r="E474" s="8" t="str">
        <f t="shared" si="38"/>
        <v>20100418</v>
      </c>
      <c r="F474" s="24">
        <v>40286</v>
      </c>
      <c r="G474" s="25">
        <f t="shared" si="39"/>
        <v>40286</v>
      </c>
    </row>
    <row r="475" spans="1:7" x14ac:dyDescent="0.2">
      <c r="A475" s="9">
        <f t="shared" si="35"/>
        <v>2010</v>
      </c>
      <c r="B475" s="9">
        <f>VLOOKUP($C475,Quarter_Month!$A$1:$B$13,2)</f>
        <v>2</v>
      </c>
      <c r="C475" s="9">
        <f t="shared" si="36"/>
        <v>4</v>
      </c>
      <c r="D475" s="9">
        <f t="shared" si="37"/>
        <v>19</v>
      </c>
      <c r="E475" s="8" t="str">
        <f t="shared" si="38"/>
        <v>20100419</v>
      </c>
      <c r="F475" s="24">
        <v>40287</v>
      </c>
      <c r="G475" s="25">
        <f t="shared" si="39"/>
        <v>40287</v>
      </c>
    </row>
    <row r="476" spans="1:7" x14ac:dyDescent="0.2">
      <c r="A476" s="9">
        <f t="shared" si="35"/>
        <v>2010</v>
      </c>
      <c r="B476" s="9">
        <f>VLOOKUP($C476,Quarter_Month!$A$1:$B$13,2)</f>
        <v>2</v>
      </c>
      <c r="C476" s="9">
        <f t="shared" si="36"/>
        <v>4</v>
      </c>
      <c r="D476" s="9">
        <f t="shared" si="37"/>
        <v>20</v>
      </c>
      <c r="E476" s="8" t="str">
        <f t="shared" si="38"/>
        <v>20100420</v>
      </c>
      <c r="F476" s="24">
        <v>40288</v>
      </c>
      <c r="G476" s="25">
        <f t="shared" si="39"/>
        <v>40288</v>
      </c>
    </row>
    <row r="477" spans="1:7" x14ac:dyDescent="0.2">
      <c r="A477" s="9">
        <f t="shared" si="35"/>
        <v>2010</v>
      </c>
      <c r="B477" s="9">
        <f>VLOOKUP($C477,Quarter_Month!$A$1:$B$13,2)</f>
        <v>2</v>
      </c>
      <c r="C477" s="9">
        <f t="shared" si="36"/>
        <v>4</v>
      </c>
      <c r="D477" s="9">
        <f t="shared" si="37"/>
        <v>21</v>
      </c>
      <c r="E477" s="8" t="str">
        <f t="shared" si="38"/>
        <v>20100421</v>
      </c>
      <c r="F477" s="24">
        <v>40289</v>
      </c>
      <c r="G477" s="25">
        <f t="shared" si="39"/>
        <v>40289</v>
      </c>
    </row>
    <row r="478" spans="1:7" x14ac:dyDescent="0.2">
      <c r="A478" s="9">
        <f t="shared" si="35"/>
        <v>2010</v>
      </c>
      <c r="B478" s="9">
        <f>VLOOKUP($C478,Quarter_Month!$A$1:$B$13,2)</f>
        <v>2</v>
      </c>
      <c r="C478" s="9">
        <f t="shared" si="36"/>
        <v>4</v>
      </c>
      <c r="D478" s="9">
        <f t="shared" si="37"/>
        <v>22</v>
      </c>
      <c r="E478" s="8" t="str">
        <f t="shared" si="38"/>
        <v>20100422</v>
      </c>
      <c r="F478" s="24">
        <v>40290</v>
      </c>
      <c r="G478" s="25">
        <f t="shared" si="39"/>
        <v>40290</v>
      </c>
    </row>
    <row r="479" spans="1:7" x14ac:dyDescent="0.2">
      <c r="A479" s="9">
        <f t="shared" si="35"/>
        <v>2010</v>
      </c>
      <c r="B479" s="9">
        <f>VLOOKUP($C479,Quarter_Month!$A$1:$B$13,2)</f>
        <v>2</v>
      </c>
      <c r="C479" s="9">
        <f t="shared" si="36"/>
        <v>4</v>
      </c>
      <c r="D479" s="9">
        <f t="shared" si="37"/>
        <v>23</v>
      </c>
      <c r="E479" s="8" t="str">
        <f t="shared" si="38"/>
        <v>20100423</v>
      </c>
      <c r="F479" s="24">
        <v>40291</v>
      </c>
      <c r="G479" s="25">
        <f t="shared" si="39"/>
        <v>40291</v>
      </c>
    </row>
    <row r="480" spans="1:7" x14ac:dyDescent="0.2">
      <c r="A480" s="9">
        <f t="shared" si="35"/>
        <v>2010</v>
      </c>
      <c r="B480" s="9">
        <f>VLOOKUP($C480,Quarter_Month!$A$1:$B$13,2)</f>
        <v>2</v>
      </c>
      <c r="C480" s="9">
        <f t="shared" si="36"/>
        <v>4</v>
      </c>
      <c r="D480" s="9">
        <f t="shared" si="37"/>
        <v>24</v>
      </c>
      <c r="E480" s="8" t="str">
        <f t="shared" si="38"/>
        <v>20100424</v>
      </c>
      <c r="F480" s="24">
        <v>40292</v>
      </c>
      <c r="G480" s="25">
        <f t="shared" si="39"/>
        <v>40292</v>
      </c>
    </row>
    <row r="481" spans="1:7" x14ac:dyDescent="0.2">
      <c r="A481" s="9">
        <f t="shared" si="35"/>
        <v>2010</v>
      </c>
      <c r="B481" s="9">
        <f>VLOOKUP($C481,Quarter_Month!$A$1:$B$13,2)</f>
        <v>2</v>
      </c>
      <c r="C481" s="9">
        <f t="shared" si="36"/>
        <v>4</v>
      </c>
      <c r="D481" s="9">
        <f t="shared" si="37"/>
        <v>25</v>
      </c>
      <c r="E481" s="8" t="str">
        <f t="shared" si="38"/>
        <v>20100425</v>
      </c>
      <c r="F481" s="24">
        <v>40293</v>
      </c>
      <c r="G481" s="25">
        <f t="shared" si="39"/>
        <v>40293</v>
      </c>
    </row>
    <row r="482" spans="1:7" x14ac:dyDescent="0.2">
      <c r="A482" s="9">
        <f t="shared" si="35"/>
        <v>2010</v>
      </c>
      <c r="B482" s="9">
        <f>VLOOKUP($C482,Quarter_Month!$A$1:$B$13,2)</f>
        <v>2</v>
      </c>
      <c r="C482" s="9">
        <f t="shared" si="36"/>
        <v>4</v>
      </c>
      <c r="D482" s="9">
        <f t="shared" si="37"/>
        <v>26</v>
      </c>
      <c r="E482" s="8" t="str">
        <f t="shared" si="38"/>
        <v>20100426</v>
      </c>
      <c r="F482" s="24">
        <v>40294</v>
      </c>
      <c r="G482" s="25">
        <f t="shared" si="39"/>
        <v>40294</v>
      </c>
    </row>
    <row r="483" spans="1:7" x14ac:dyDescent="0.2">
      <c r="A483" s="9">
        <f t="shared" si="35"/>
        <v>2010</v>
      </c>
      <c r="B483" s="9">
        <f>VLOOKUP($C483,Quarter_Month!$A$1:$B$13,2)</f>
        <v>2</v>
      </c>
      <c r="C483" s="9">
        <f t="shared" si="36"/>
        <v>4</v>
      </c>
      <c r="D483" s="9">
        <f t="shared" si="37"/>
        <v>27</v>
      </c>
      <c r="E483" s="8" t="str">
        <f t="shared" si="38"/>
        <v>20100427</v>
      </c>
      <c r="F483" s="24">
        <v>40295</v>
      </c>
      <c r="G483" s="25">
        <f t="shared" si="39"/>
        <v>40295</v>
      </c>
    </row>
    <row r="484" spans="1:7" x14ac:dyDescent="0.2">
      <c r="A484" s="9">
        <f t="shared" si="35"/>
        <v>2010</v>
      </c>
      <c r="B484" s="9">
        <f>VLOOKUP($C484,Quarter_Month!$A$1:$B$13,2)</f>
        <v>2</v>
      </c>
      <c r="C484" s="9">
        <f t="shared" si="36"/>
        <v>4</v>
      </c>
      <c r="D484" s="9">
        <f t="shared" si="37"/>
        <v>28</v>
      </c>
      <c r="E484" s="8" t="str">
        <f t="shared" si="38"/>
        <v>20100428</v>
      </c>
      <c r="F484" s="24">
        <v>40296</v>
      </c>
      <c r="G484" s="25">
        <f t="shared" si="39"/>
        <v>40296</v>
      </c>
    </row>
    <row r="485" spans="1:7" x14ac:dyDescent="0.2">
      <c r="A485" s="9">
        <f t="shared" si="35"/>
        <v>2010</v>
      </c>
      <c r="B485" s="9">
        <f>VLOOKUP($C485,Quarter_Month!$A$1:$B$13,2)</f>
        <v>2</v>
      </c>
      <c r="C485" s="9">
        <f t="shared" si="36"/>
        <v>4</v>
      </c>
      <c r="D485" s="9">
        <f t="shared" si="37"/>
        <v>29</v>
      </c>
      <c r="E485" s="8" t="str">
        <f t="shared" si="38"/>
        <v>20100429</v>
      </c>
      <c r="F485" s="24">
        <v>40297</v>
      </c>
      <c r="G485" s="25">
        <f t="shared" si="39"/>
        <v>40297</v>
      </c>
    </row>
    <row r="486" spans="1:7" x14ac:dyDescent="0.2">
      <c r="A486" s="9">
        <f t="shared" si="35"/>
        <v>2010</v>
      </c>
      <c r="B486" s="9">
        <f>VLOOKUP($C486,Quarter_Month!$A$1:$B$13,2)</f>
        <v>2</v>
      </c>
      <c r="C486" s="9">
        <f t="shared" si="36"/>
        <v>4</v>
      </c>
      <c r="D486" s="9">
        <f t="shared" si="37"/>
        <v>30</v>
      </c>
      <c r="E486" s="8" t="str">
        <f t="shared" si="38"/>
        <v>20100430</v>
      </c>
      <c r="F486" s="24">
        <v>40298</v>
      </c>
      <c r="G486" s="25">
        <f t="shared" si="39"/>
        <v>40298</v>
      </c>
    </row>
    <row r="487" spans="1:7" x14ac:dyDescent="0.2">
      <c r="A487" s="9">
        <f t="shared" si="35"/>
        <v>2010</v>
      </c>
      <c r="B487" s="9">
        <f>VLOOKUP($C487,Quarter_Month!$A$1:$B$13,2)</f>
        <v>2</v>
      </c>
      <c r="C487" s="9">
        <f t="shared" si="36"/>
        <v>5</v>
      </c>
      <c r="D487" s="9">
        <f t="shared" si="37"/>
        <v>1</v>
      </c>
      <c r="E487" s="8" t="str">
        <f t="shared" si="38"/>
        <v>20100501</v>
      </c>
      <c r="F487" s="24">
        <v>40299</v>
      </c>
      <c r="G487" s="25">
        <f t="shared" si="39"/>
        <v>40299</v>
      </c>
    </row>
    <row r="488" spans="1:7" x14ac:dyDescent="0.2">
      <c r="A488" s="9">
        <f t="shared" si="35"/>
        <v>2010</v>
      </c>
      <c r="B488" s="9">
        <f>VLOOKUP($C488,Quarter_Month!$A$1:$B$13,2)</f>
        <v>2</v>
      </c>
      <c r="C488" s="9">
        <f t="shared" si="36"/>
        <v>5</v>
      </c>
      <c r="D488" s="9">
        <f t="shared" si="37"/>
        <v>2</v>
      </c>
      <c r="E488" s="8" t="str">
        <f t="shared" si="38"/>
        <v>20100502</v>
      </c>
      <c r="F488" s="24">
        <v>40300</v>
      </c>
      <c r="G488" s="25">
        <f t="shared" si="39"/>
        <v>40300</v>
      </c>
    </row>
    <row r="489" spans="1:7" x14ac:dyDescent="0.2">
      <c r="A489" s="9">
        <f t="shared" si="35"/>
        <v>2010</v>
      </c>
      <c r="B489" s="9">
        <f>VLOOKUP($C489,Quarter_Month!$A$1:$B$13,2)</f>
        <v>2</v>
      </c>
      <c r="C489" s="9">
        <f t="shared" si="36"/>
        <v>5</v>
      </c>
      <c r="D489" s="9">
        <f t="shared" si="37"/>
        <v>3</v>
      </c>
      <c r="E489" s="8" t="str">
        <f t="shared" si="38"/>
        <v>20100503</v>
      </c>
      <c r="F489" s="24">
        <v>40301</v>
      </c>
      <c r="G489" s="25">
        <f t="shared" si="39"/>
        <v>40301</v>
      </c>
    </row>
    <row r="490" spans="1:7" x14ac:dyDescent="0.2">
      <c r="A490" s="9">
        <f t="shared" si="35"/>
        <v>2010</v>
      </c>
      <c r="B490" s="9">
        <f>VLOOKUP($C490,Quarter_Month!$A$1:$B$13,2)</f>
        <v>2</v>
      </c>
      <c r="C490" s="9">
        <f t="shared" si="36"/>
        <v>5</v>
      </c>
      <c r="D490" s="9">
        <f t="shared" si="37"/>
        <v>4</v>
      </c>
      <c r="E490" s="8" t="str">
        <f t="shared" si="38"/>
        <v>20100504</v>
      </c>
      <c r="F490" s="24">
        <v>40302</v>
      </c>
      <c r="G490" s="25">
        <f t="shared" si="39"/>
        <v>40302</v>
      </c>
    </row>
    <row r="491" spans="1:7" x14ac:dyDescent="0.2">
      <c r="A491" s="9">
        <f t="shared" si="35"/>
        <v>2010</v>
      </c>
      <c r="B491" s="9">
        <f>VLOOKUP($C491,Quarter_Month!$A$1:$B$13,2)</f>
        <v>2</v>
      </c>
      <c r="C491" s="9">
        <f t="shared" si="36"/>
        <v>5</v>
      </c>
      <c r="D491" s="9">
        <f t="shared" si="37"/>
        <v>5</v>
      </c>
      <c r="E491" s="8" t="str">
        <f t="shared" si="38"/>
        <v>20100505</v>
      </c>
      <c r="F491" s="24">
        <v>40303</v>
      </c>
      <c r="G491" s="25">
        <f t="shared" si="39"/>
        <v>40303</v>
      </c>
    </row>
    <row r="492" spans="1:7" x14ac:dyDescent="0.2">
      <c r="A492" s="9">
        <f t="shared" si="35"/>
        <v>2010</v>
      </c>
      <c r="B492" s="9">
        <f>VLOOKUP($C492,Quarter_Month!$A$1:$B$13,2)</f>
        <v>2</v>
      </c>
      <c r="C492" s="9">
        <f t="shared" si="36"/>
        <v>5</v>
      </c>
      <c r="D492" s="9">
        <f t="shared" si="37"/>
        <v>6</v>
      </c>
      <c r="E492" s="8" t="str">
        <f t="shared" si="38"/>
        <v>20100506</v>
      </c>
      <c r="F492" s="24">
        <v>40304</v>
      </c>
      <c r="G492" s="25">
        <f t="shared" si="39"/>
        <v>40304</v>
      </c>
    </row>
    <row r="493" spans="1:7" x14ac:dyDescent="0.2">
      <c r="A493" s="9">
        <f t="shared" si="35"/>
        <v>2010</v>
      </c>
      <c r="B493" s="9">
        <f>VLOOKUP($C493,Quarter_Month!$A$1:$B$13,2)</f>
        <v>2</v>
      </c>
      <c r="C493" s="9">
        <f t="shared" si="36"/>
        <v>5</v>
      </c>
      <c r="D493" s="9">
        <f t="shared" si="37"/>
        <v>7</v>
      </c>
      <c r="E493" s="8" t="str">
        <f t="shared" si="38"/>
        <v>20100507</v>
      </c>
      <c r="F493" s="24">
        <v>40305</v>
      </c>
      <c r="G493" s="25">
        <f t="shared" si="39"/>
        <v>40305</v>
      </c>
    </row>
    <row r="494" spans="1:7" x14ac:dyDescent="0.2">
      <c r="A494" s="9">
        <f t="shared" si="35"/>
        <v>2010</v>
      </c>
      <c r="B494" s="9">
        <f>VLOOKUP($C494,Quarter_Month!$A$1:$B$13,2)</f>
        <v>2</v>
      </c>
      <c r="C494" s="9">
        <f t="shared" si="36"/>
        <v>5</v>
      </c>
      <c r="D494" s="9">
        <f t="shared" si="37"/>
        <v>8</v>
      </c>
      <c r="E494" s="8" t="str">
        <f t="shared" si="38"/>
        <v>20100508</v>
      </c>
      <c r="F494" s="24">
        <v>40306</v>
      </c>
      <c r="G494" s="25">
        <f t="shared" si="39"/>
        <v>40306</v>
      </c>
    </row>
    <row r="495" spans="1:7" x14ac:dyDescent="0.2">
      <c r="A495" s="9">
        <f t="shared" si="35"/>
        <v>2010</v>
      </c>
      <c r="B495" s="9">
        <f>VLOOKUP($C495,Quarter_Month!$A$1:$B$13,2)</f>
        <v>2</v>
      </c>
      <c r="C495" s="9">
        <f t="shared" si="36"/>
        <v>5</v>
      </c>
      <c r="D495" s="9">
        <f t="shared" si="37"/>
        <v>9</v>
      </c>
      <c r="E495" s="8" t="str">
        <f t="shared" si="38"/>
        <v>20100509</v>
      </c>
      <c r="F495" s="24">
        <v>40307</v>
      </c>
      <c r="G495" s="25">
        <f t="shared" si="39"/>
        <v>40307</v>
      </c>
    </row>
    <row r="496" spans="1:7" x14ac:dyDescent="0.2">
      <c r="A496" s="9">
        <f t="shared" si="35"/>
        <v>2010</v>
      </c>
      <c r="B496" s="9">
        <f>VLOOKUP($C496,Quarter_Month!$A$1:$B$13,2)</f>
        <v>2</v>
      </c>
      <c r="C496" s="9">
        <f t="shared" si="36"/>
        <v>5</v>
      </c>
      <c r="D496" s="9">
        <f t="shared" si="37"/>
        <v>10</v>
      </c>
      <c r="E496" s="8" t="str">
        <f t="shared" si="38"/>
        <v>20100510</v>
      </c>
      <c r="F496" s="24">
        <v>40308</v>
      </c>
      <c r="G496" s="25">
        <f t="shared" si="39"/>
        <v>40308</v>
      </c>
    </row>
    <row r="497" spans="1:7" x14ac:dyDescent="0.2">
      <c r="A497" s="9">
        <f t="shared" ref="A497:A560" si="40">YEAR(F497)</f>
        <v>2010</v>
      </c>
      <c r="B497" s="9">
        <f>VLOOKUP($C497,Quarter_Month!$A$1:$B$13,2)</f>
        <v>2</v>
      </c>
      <c r="C497" s="9">
        <f t="shared" ref="C497:C560" si="41">MONTH(F497)</f>
        <v>5</v>
      </c>
      <c r="D497" s="9">
        <f t="shared" ref="D497:D560" si="42">DAY(F497)</f>
        <v>11</v>
      </c>
      <c r="E497" s="8" t="str">
        <f t="shared" ref="E497:E560" si="43">CONCATENATE(A497,IF(LEN(C497)=1,"0"&amp;C497,C497),IF(LEN(D497)=1,"0"&amp;D497,D497))</f>
        <v>20100511</v>
      </c>
      <c r="F497" s="24">
        <v>40309</v>
      </c>
      <c r="G497" s="25">
        <f t="shared" si="39"/>
        <v>40309</v>
      </c>
    </row>
    <row r="498" spans="1:7" x14ac:dyDescent="0.2">
      <c r="A498" s="9">
        <f t="shared" si="40"/>
        <v>2010</v>
      </c>
      <c r="B498" s="9">
        <f>VLOOKUP($C498,Quarter_Month!$A$1:$B$13,2)</f>
        <v>2</v>
      </c>
      <c r="C498" s="9">
        <f t="shared" si="41"/>
        <v>5</v>
      </c>
      <c r="D498" s="9">
        <f t="shared" si="42"/>
        <v>12</v>
      </c>
      <c r="E498" s="8" t="str">
        <f t="shared" si="43"/>
        <v>20100512</v>
      </c>
      <c r="F498" s="24">
        <v>40310</v>
      </c>
      <c r="G498" s="25">
        <f t="shared" si="39"/>
        <v>40310</v>
      </c>
    </row>
    <row r="499" spans="1:7" x14ac:dyDescent="0.2">
      <c r="A499" s="9">
        <f t="shared" si="40"/>
        <v>2010</v>
      </c>
      <c r="B499" s="9">
        <f>VLOOKUP($C499,Quarter_Month!$A$1:$B$13,2)</f>
        <v>2</v>
      </c>
      <c r="C499" s="9">
        <f t="shared" si="41"/>
        <v>5</v>
      </c>
      <c r="D499" s="9">
        <f t="shared" si="42"/>
        <v>13</v>
      </c>
      <c r="E499" s="8" t="str">
        <f t="shared" si="43"/>
        <v>20100513</v>
      </c>
      <c r="F499" s="24">
        <v>40311</v>
      </c>
      <c r="G499" s="25">
        <f t="shared" si="39"/>
        <v>40311</v>
      </c>
    </row>
    <row r="500" spans="1:7" x14ac:dyDescent="0.2">
      <c r="A500" s="9">
        <f t="shared" si="40"/>
        <v>2010</v>
      </c>
      <c r="B500" s="9">
        <f>VLOOKUP($C500,Quarter_Month!$A$1:$B$13,2)</f>
        <v>2</v>
      </c>
      <c r="C500" s="9">
        <f t="shared" si="41"/>
        <v>5</v>
      </c>
      <c r="D500" s="9">
        <f t="shared" si="42"/>
        <v>14</v>
      </c>
      <c r="E500" s="8" t="str">
        <f t="shared" si="43"/>
        <v>20100514</v>
      </c>
      <c r="F500" s="24">
        <v>40312</v>
      </c>
      <c r="G500" s="25">
        <f t="shared" si="39"/>
        <v>40312</v>
      </c>
    </row>
    <row r="501" spans="1:7" x14ac:dyDescent="0.2">
      <c r="A501" s="9">
        <f t="shared" si="40"/>
        <v>2010</v>
      </c>
      <c r="B501" s="9">
        <f>VLOOKUP($C501,Quarter_Month!$A$1:$B$13,2)</f>
        <v>2</v>
      </c>
      <c r="C501" s="9">
        <f t="shared" si="41"/>
        <v>5</v>
      </c>
      <c r="D501" s="9">
        <f t="shared" si="42"/>
        <v>15</v>
      </c>
      <c r="E501" s="8" t="str">
        <f t="shared" si="43"/>
        <v>20100515</v>
      </c>
      <c r="F501" s="24">
        <v>40313</v>
      </c>
      <c r="G501" s="25">
        <f t="shared" si="39"/>
        <v>40313</v>
      </c>
    </row>
    <row r="502" spans="1:7" x14ac:dyDescent="0.2">
      <c r="A502" s="9">
        <f t="shared" si="40"/>
        <v>2010</v>
      </c>
      <c r="B502" s="9">
        <f>VLOOKUP($C502,Quarter_Month!$A$1:$B$13,2)</f>
        <v>2</v>
      </c>
      <c r="C502" s="9">
        <f t="shared" si="41"/>
        <v>5</v>
      </c>
      <c r="D502" s="9">
        <f t="shared" si="42"/>
        <v>16</v>
      </c>
      <c r="E502" s="8" t="str">
        <f t="shared" si="43"/>
        <v>20100516</v>
      </c>
      <c r="F502" s="24">
        <v>40314</v>
      </c>
      <c r="G502" s="25">
        <f t="shared" si="39"/>
        <v>40314</v>
      </c>
    </row>
    <row r="503" spans="1:7" x14ac:dyDescent="0.2">
      <c r="A503" s="9">
        <f t="shared" si="40"/>
        <v>2010</v>
      </c>
      <c r="B503" s="9">
        <f>VLOOKUP($C503,Quarter_Month!$A$1:$B$13,2)</f>
        <v>2</v>
      </c>
      <c r="C503" s="9">
        <f t="shared" si="41"/>
        <v>5</v>
      </c>
      <c r="D503" s="9">
        <f t="shared" si="42"/>
        <v>17</v>
      </c>
      <c r="E503" s="8" t="str">
        <f t="shared" si="43"/>
        <v>20100517</v>
      </c>
      <c r="F503" s="24">
        <v>40315</v>
      </c>
      <c r="G503" s="25">
        <f t="shared" si="39"/>
        <v>40315</v>
      </c>
    </row>
    <row r="504" spans="1:7" x14ac:dyDescent="0.2">
      <c r="A504" s="9">
        <f t="shared" si="40"/>
        <v>2010</v>
      </c>
      <c r="B504" s="9">
        <f>VLOOKUP($C504,Quarter_Month!$A$1:$B$13,2)</f>
        <v>2</v>
      </c>
      <c r="C504" s="9">
        <f t="shared" si="41"/>
        <v>5</v>
      </c>
      <c r="D504" s="9">
        <f t="shared" si="42"/>
        <v>18</v>
      </c>
      <c r="E504" s="8" t="str">
        <f t="shared" si="43"/>
        <v>20100518</v>
      </c>
      <c r="F504" s="24">
        <v>40316</v>
      </c>
      <c r="G504" s="25">
        <f t="shared" si="39"/>
        <v>40316</v>
      </c>
    </row>
    <row r="505" spans="1:7" x14ac:dyDescent="0.2">
      <c r="A505" s="9">
        <f t="shared" si="40"/>
        <v>2010</v>
      </c>
      <c r="B505" s="9">
        <f>VLOOKUP($C505,Quarter_Month!$A$1:$B$13,2)</f>
        <v>2</v>
      </c>
      <c r="C505" s="9">
        <f t="shared" si="41"/>
        <v>5</v>
      </c>
      <c r="D505" s="9">
        <f t="shared" si="42"/>
        <v>19</v>
      </c>
      <c r="E505" s="8" t="str">
        <f t="shared" si="43"/>
        <v>20100519</v>
      </c>
      <c r="F505" s="24">
        <v>40317</v>
      </c>
      <c r="G505" s="25">
        <f t="shared" si="39"/>
        <v>40317</v>
      </c>
    </row>
    <row r="506" spans="1:7" x14ac:dyDescent="0.2">
      <c r="A506" s="9">
        <f t="shared" si="40"/>
        <v>2010</v>
      </c>
      <c r="B506" s="9">
        <f>VLOOKUP($C506,Quarter_Month!$A$1:$B$13,2)</f>
        <v>2</v>
      </c>
      <c r="C506" s="9">
        <f t="shared" si="41"/>
        <v>5</v>
      </c>
      <c r="D506" s="9">
        <f t="shared" si="42"/>
        <v>20</v>
      </c>
      <c r="E506" s="8" t="str">
        <f t="shared" si="43"/>
        <v>20100520</v>
      </c>
      <c r="F506" s="24">
        <v>40318</v>
      </c>
      <c r="G506" s="25">
        <f t="shared" si="39"/>
        <v>40318</v>
      </c>
    </row>
    <row r="507" spans="1:7" x14ac:dyDescent="0.2">
      <c r="A507" s="9">
        <f t="shared" si="40"/>
        <v>2010</v>
      </c>
      <c r="B507" s="9">
        <f>VLOOKUP($C507,Quarter_Month!$A$1:$B$13,2)</f>
        <v>2</v>
      </c>
      <c r="C507" s="9">
        <f t="shared" si="41"/>
        <v>5</v>
      </c>
      <c r="D507" s="9">
        <f t="shared" si="42"/>
        <v>21</v>
      </c>
      <c r="E507" s="8" t="str">
        <f t="shared" si="43"/>
        <v>20100521</v>
      </c>
      <c r="F507" s="24">
        <v>40319</v>
      </c>
      <c r="G507" s="25">
        <f t="shared" si="39"/>
        <v>40319</v>
      </c>
    </row>
    <row r="508" spans="1:7" x14ac:dyDescent="0.2">
      <c r="A508" s="9">
        <f t="shared" si="40"/>
        <v>2010</v>
      </c>
      <c r="B508" s="9">
        <f>VLOOKUP($C508,Quarter_Month!$A$1:$B$13,2)</f>
        <v>2</v>
      </c>
      <c r="C508" s="9">
        <f t="shared" si="41"/>
        <v>5</v>
      </c>
      <c r="D508" s="9">
        <f t="shared" si="42"/>
        <v>22</v>
      </c>
      <c r="E508" s="8" t="str">
        <f t="shared" si="43"/>
        <v>20100522</v>
      </c>
      <c r="F508" s="24">
        <v>40320</v>
      </c>
      <c r="G508" s="25">
        <f t="shared" si="39"/>
        <v>40320</v>
      </c>
    </row>
    <row r="509" spans="1:7" x14ac:dyDescent="0.2">
      <c r="A509" s="9">
        <f t="shared" si="40"/>
        <v>2010</v>
      </c>
      <c r="B509" s="9">
        <f>VLOOKUP($C509,Quarter_Month!$A$1:$B$13,2)</f>
        <v>2</v>
      </c>
      <c r="C509" s="9">
        <f t="shared" si="41"/>
        <v>5</v>
      </c>
      <c r="D509" s="9">
        <f t="shared" si="42"/>
        <v>23</v>
      </c>
      <c r="E509" s="8" t="str">
        <f t="shared" si="43"/>
        <v>20100523</v>
      </c>
      <c r="F509" s="24">
        <v>40321</v>
      </c>
      <c r="G509" s="25">
        <f t="shared" si="39"/>
        <v>40321</v>
      </c>
    </row>
    <row r="510" spans="1:7" x14ac:dyDescent="0.2">
      <c r="A510" s="9">
        <f t="shared" si="40"/>
        <v>2010</v>
      </c>
      <c r="B510" s="9">
        <f>VLOOKUP($C510,Quarter_Month!$A$1:$B$13,2)</f>
        <v>2</v>
      </c>
      <c r="C510" s="9">
        <f t="shared" si="41"/>
        <v>5</v>
      </c>
      <c r="D510" s="9">
        <f t="shared" si="42"/>
        <v>24</v>
      </c>
      <c r="E510" s="8" t="str">
        <f t="shared" si="43"/>
        <v>20100524</v>
      </c>
      <c r="F510" s="24">
        <v>40322</v>
      </c>
      <c r="G510" s="25">
        <f t="shared" si="39"/>
        <v>40322</v>
      </c>
    </row>
    <row r="511" spans="1:7" x14ac:dyDescent="0.2">
      <c r="A511" s="9">
        <f t="shared" si="40"/>
        <v>2010</v>
      </c>
      <c r="B511" s="9">
        <f>VLOOKUP($C511,Quarter_Month!$A$1:$B$13,2)</f>
        <v>2</v>
      </c>
      <c r="C511" s="9">
        <f t="shared" si="41"/>
        <v>5</v>
      </c>
      <c r="D511" s="9">
        <f t="shared" si="42"/>
        <v>25</v>
      </c>
      <c r="E511" s="8" t="str">
        <f t="shared" si="43"/>
        <v>20100525</v>
      </c>
      <c r="F511" s="24">
        <v>40323</v>
      </c>
      <c r="G511" s="25">
        <f t="shared" si="39"/>
        <v>40323</v>
      </c>
    </row>
    <row r="512" spans="1:7" x14ac:dyDescent="0.2">
      <c r="A512" s="9">
        <f t="shared" si="40"/>
        <v>2010</v>
      </c>
      <c r="B512" s="9">
        <f>VLOOKUP($C512,Quarter_Month!$A$1:$B$13,2)</f>
        <v>2</v>
      </c>
      <c r="C512" s="9">
        <f t="shared" si="41"/>
        <v>5</v>
      </c>
      <c r="D512" s="9">
        <f t="shared" si="42"/>
        <v>26</v>
      </c>
      <c r="E512" s="8" t="str">
        <f t="shared" si="43"/>
        <v>20100526</v>
      </c>
      <c r="F512" s="24">
        <v>40324</v>
      </c>
      <c r="G512" s="25">
        <f t="shared" si="39"/>
        <v>40324</v>
      </c>
    </row>
    <row r="513" spans="1:7" x14ac:dyDescent="0.2">
      <c r="A513" s="9">
        <f t="shared" si="40"/>
        <v>2010</v>
      </c>
      <c r="B513" s="9">
        <f>VLOOKUP($C513,Quarter_Month!$A$1:$B$13,2)</f>
        <v>2</v>
      </c>
      <c r="C513" s="9">
        <f t="shared" si="41"/>
        <v>5</v>
      </c>
      <c r="D513" s="9">
        <f t="shared" si="42"/>
        <v>27</v>
      </c>
      <c r="E513" s="8" t="str">
        <f t="shared" si="43"/>
        <v>20100527</v>
      </c>
      <c r="F513" s="24">
        <v>40325</v>
      </c>
      <c r="G513" s="25">
        <f t="shared" si="39"/>
        <v>40325</v>
      </c>
    </row>
    <row r="514" spans="1:7" x14ac:dyDescent="0.2">
      <c r="A514" s="9">
        <f t="shared" si="40"/>
        <v>2010</v>
      </c>
      <c r="B514" s="9">
        <f>VLOOKUP($C514,Quarter_Month!$A$1:$B$13,2)</f>
        <v>2</v>
      </c>
      <c r="C514" s="9">
        <f t="shared" si="41"/>
        <v>5</v>
      </c>
      <c r="D514" s="9">
        <f t="shared" si="42"/>
        <v>28</v>
      </c>
      <c r="E514" s="8" t="str">
        <f t="shared" si="43"/>
        <v>20100528</v>
      </c>
      <c r="F514" s="24">
        <v>40326</v>
      </c>
      <c r="G514" s="25">
        <f t="shared" si="39"/>
        <v>40326</v>
      </c>
    </row>
    <row r="515" spans="1:7" x14ac:dyDescent="0.2">
      <c r="A515" s="9">
        <f t="shared" si="40"/>
        <v>2010</v>
      </c>
      <c r="B515" s="9">
        <f>VLOOKUP($C515,Quarter_Month!$A$1:$B$13,2)</f>
        <v>2</v>
      </c>
      <c r="C515" s="9">
        <f t="shared" si="41"/>
        <v>5</v>
      </c>
      <c r="D515" s="9">
        <f t="shared" si="42"/>
        <v>29</v>
      </c>
      <c r="E515" s="8" t="str">
        <f t="shared" si="43"/>
        <v>20100529</v>
      </c>
      <c r="F515" s="24">
        <v>40327</v>
      </c>
      <c r="G515" s="25">
        <f t="shared" ref="G515:G578" si="44">F515</f>
        <v>40327</v>
      </c>
    </row>
    <row r="516" spans="1:7" x14ac:dyDescent="0.2">
      <c r="A516" s="9">
        <f t="shared" si="40"/>
        <v>2010</v>
      </c>
      <c r="B516" s="9">
        <f>VLOOKUP($C516,Quarter_Month!$A$1:$B$13,2)</f>
        <v>2</v>
      </c>
      <c r="C516" s="9">
        <f t="shared" si="41"/>
        <v>5</v>
      </c>
      <c r="D516" s="9">
        <f t="shared" si="42"/>
        <v>30</v>
      </c>
      <c r="E516" s="8" t="str">
        <f t="shared" si="43"/>
        <v>20100530</v>
      </c>
      <c r="F516" s="24">
        <v>40328</v>
      </c>
      <c r="G516" s="25">
        <f t="shared" si="44"/>
        <v>40328</v>
      </c>
    </row>
    <row r="517" spans="1:7" x14ac:dyDescent="0.2">
      <c r="A517" s="9">
        <f t="shared" si="40"/>
        <v>2010</v>
      </c>
      <c r="B517" s="9">
        <f>VLOOKUP($C517,Quarter_Month!$A$1:$B$13,2)</f>
        <v>2</v>
      </c>
      <c r="C517" s="9">
        <f t="shared" si="41"/>
        <v>5</v>
      </c>
      <c r="D517" s="9">
        <f t="shared" si="42"/>
        <v>31</v>
      </c>
      <c r="E517" s="8" t="str">
        <f t="shared" si="43"/>
        <v>20100531</v>
      </c>
      <c r="F517" s="24">
        <v>40329</v>
      </c>
      <c r="G517" s="25">
        <f t="shared" si="44"/>
        <v>40329</v>
      </c>
    </row>
    <row r="518" spans="1:7" x14ac:dyDescent="0.2">
      <c r="A518" s="9">
        <f t="shared" si="40"/>
        <v>2010</v>
      </c>
      <c r="B518" s="9">
        <f>VLOOKUP($C518,Quarter_Month!$A$1:$B$13,2)</f>
        <v>2</v>
      </c>
      <c r="C518" s="9">
        <f t="shared" si="41"/>
        <v>6</v>
      </c>
      <c r="D518" s="9">
        <f t="shared" si="42"/>
        <v>1</v>
      </c>
      <c r="E518" s="8" t="str">
        <f t="shared" si="43"/>
        <v>20100601</v>
      </c>
      <c r="F518" s="24">
        <v>40330</v>
      </c>
      <c r="G518" s="25">
        <f t="shared" si="44"/>
        <v>40330</v>
      </c>
    </row>
    <row r="519" spans="1:7" x14ac:dyDescent="0.2">
      <c r="A519" s="9">
        <f t="shared" si="40"/>
        <v>2010</v>
      </c>
      <c r="B519" s="9">
        <f>VLOOKUP($C519,Quarter_Month!$A$1:$B$13,2)</f>
        <v>2</v>
      </c>
      <c r="C519" s="9">
        <f t="shared" si="41"/>
        <v>6</v>
      </c>
      <c r="D519" s="9">
        <f t="shared" si="42"/>
        <v>2</v>
      </c>
      <c r="E519" s="8" t="str">
        <f t="shared" si="43"/>
        <v>20100602</v>
      </c>
      <c r="F519" s="24">
        <v>40331</v>
      </c>
      <c r="G519" s="25">
        <f t="shared" si="44"/>
        <v>40331</v>
      </c>
    </row>
    <row r="520" spans="1:7" x14ac:dyDescent="0.2">
      <c r="A520" s="9">
        <f t="shared" si="40"/>
        <v>2010</v>
      </c>
      <c r="B520" s="9">
        <f>VLOOKUP($C520,Quarter_Month!$A$1:$B$13,2)</f>
        <v>2</v>
      </c>
      <c r="C520" s="9">
        <f t="shared" si="41"/>
        <v>6</v>
      </c>
      <c r="D520" s="9">
        <f t="shared" si="42"/>
        <v>3</v>
      </c>
      <c r="E520" s="8" t="str">
        <f t="shared" si="43"/>
        <v>20100603</v>
      </c>
      <c r="F520" s="24">
        <v>40332</v>
      </c>
      <c r="G520" s="25">
        <f t="shared" si="44"/>
        <v>40332</v>
      </c>
    </row>
    <row r="521" spans="1:7" x14ac:dyDescent="0.2">
      <c r="A521" s="9">
        <f t="shared" si="40"/>
        <v>2010</v>
      </c>
      <c r="B521" s="9">
        <f>VLOOKUP($C521,Quarter_Month!$A$1:$B$13,2)</f>
        <v>2</v>
      </c>
      <c r="C521" s="9">
        <f t="shared" si="41"/>
        <v>6</v>
      </c>
      <c r="D521" s="9">
        <f t="shared" si="42"/>
        <v>4</v>
      </c>
      <c r="E521" s="8" t="str">
        <f t="shared" si="43"/>
        <v>20100604</v>
      </c>
      <c r="F521" s="24">
        <v>40333</v>
      </c>
      <c r="G521" s="25">
        <f t="shared" si="44"/>
        <v>40333</v>
      </c>
    </row>
    <row r="522" spans="1:7" x14ac:dyDescent="0.2">
      <c r="A522" s="9">
        <f t="shared" si="40"/>
        <v>2010</v>
      </c>
      <c r="B522" s="9">
        <f>VLOOKUP($C522,Quarter_Month!$A$1:$B$13,2)</f>
        <v>2</v>
      </c>
      <c r="C522" s="9">
        <f t="shared" si="41"/>
        <v>6</v>
      </c>
      <c r="D522" s="9">
        <f t="shared" si="42"/>
        <v>5</v>
      </c>
      <c r="E522" s="8" t="str">
        <f t="shared" si="43"/>
        <v>20100605</v>
      </c>
      <c r="F522" s="24">
        <v>40334</v>
      </c>
      <c r="G522" s="25">
        <f t="shared" si="44"/>
        <v>40334</v>
      </c>
    </row>
    <row r="523" spans="1:7" x14ac:dyDescent="0.2">
      <c r="A523" s="9">
        <f t="shared" si="40"/>
        <v>2010</v>
      </c>
      <c r="B523" s="9">
        <f>VLOOKUP($C523,Quarter_Month!$A$1:$B$13,2)</f>
        <v>2</v>
      </c>
      <c r="C523" s="9">
        <f t="shared" si="41"/>
        <v>6</v>
      </c>
      <c r="D523" s="9">
        <f t="shared" si="42"/>
        <v>6</v>
      </c>
      <c r="E523" s="8" t="str">
        <f t="shared" si="43"/>
        <v>20100606</v>
      </c>
      <c r="F523" s="24">
        <v>40335</v>
      </c>
      <c r="G523" s="25">
        <f t="shared" si="44"/>
        <v>40335</v>
      </c>
    </row>
    <row r="524" spans="1:7" x14ac:dyDescent="0.2">
      <c r="A524" s="9">
        <f t="shared" si="40"/>
        <v>2010</v>
      </c>
      <c r="B524" s="9">
        <f>VLOOKUP($C524,Quarter_Month!$A$1:$B$13,2)</f>
        <v>2</v>
      </c>
      <c r="C524" s="9">
        <f t="shared" si="41"/>
        <v>6</v>
      </c>
      <c r="D524" s="9">
        <f t="shared" si="42"/>
        <v>7</v>
      </c>
      <c r="E524" s="8" t="str">
        <f t="shared" si="43"/>
        <v>20100607</v>
      </c>
      <c r="F524" s="24">
        <v>40336</v>
      </c>
      <c r="G524" s="25">
        <f t="shared" si="44"/>
        <v>40336</v>
      </c>
    </row>
    <row r="525" spans="1:7" x14ac:dyDescent="0.2">
      <c r="A525" s="9">
        <f t="shared" si="40"/>
        <v>2010</v>
      </c>
      <c r="B525" s="9">
        <f>VLOOKUP($C525,Quarter_Month!$A$1:$B$13,2)</f>
        <v>2</v>
      </c>
      <c r="C525" s="9">
        <f t="shared" si="41"/>
        <v>6</v>
      </c>
      <c r="D525" s="9">
        <f t="shared" si="42"/>
        <v>8</v>
      </c>
      <c r="E525" s="8" t="str">
        <f t="shared" si="43"/>
        <v>20100608</v>
      </c>
      <c r="F525" s="24">
        <v>40337</v>
      </c>
      <c r="G525" s="25">
        <f t="shared" si="44"/>
        <v>40337</v>
      </c>
    </row>
    <row r="526" spans="1:7" x14ac:dyDescent="0.2">
      <c r="A526" s="9">
        <f t="shared" si="40"/>
        <v>2010</v>
      </c>
      <c r="B526" s="9">
        <f>VLOOKUP($C526,Quarter_Month!$A$1:$B$13,2)</f>
        <v>2</v>
      </c>
      <c r="C526" s="9">
        <f t="shared" si="41"/>
        <v>6</v>
      </c>
      <c r="D526" s="9">
        <f t="shared" si="42"/>
        <v>9</v>
      </c>
      <c r="E526" s="8" t="str">
        <f t="shared" si="43"/>
        <v>20100609</v>
      </c>
      <c r="F526" s="24">
        <v>40338</v>
      </c>
      <c r="G526" s="25">
        <f t="shared" si="44"/>
        <v>40338</v>
      </c>
    </row>
    <row r="527" spans="1:7" x14ac:dyDescent="0.2">
      <c r="A527" s="9">
        <f t="shared" si="40"/>
        <v>2010</v>
      </c>
      <c r="B527" s="9">
        <f>VLOOKUP($C527,Quarter_Month!$A$1:$B$13,2)</f>
        <v>2</v>
      </c>
      <c r="C527" s="9">
        <f t="shared" si="41"/>
        <v>6</v>
      </c>
      <c r="D527" s="9">
        <f t="shared" si="42"/>
        <v>10</v>
      </c>
      <c r="E527" s="8" t="str">
        <f t="shared" si="43"/>
        <v>20100610</v>
      </c>
      <c r="F527" s="24">
        <v>40339</v>
      </c>
      <c r="G527" s="25">
        <f t="shared" si="44"/>
        <v>40339</v>
      </c>
    </row>
    <row r="528" spans="1:7" x14ac:dyDescent="0.2">
      <c r="A528" s="9">
        <f t="shared" si="40"/>
        <v>2010</v>
      </c>
      <c r="B528" s="9">
        <f>VLOOKUP($C528,Quarter_Month!$A$1:$B$13,2)</f>
        <v>2</v>
      </c>
      <c r="C528" s="9">
        <f t="shared" si="41"/>
        <v>6</v>
      </c>
      <c r="D528" s="9">
        <f t="shared" si="42"/>
        <v>11</v>
      </c>
      <c r="E528" s="8" t="str">
        <f t="shared" si="43"/>
        <v>20100611</v>
      </c>
      <c r="F528" s="24">
        <v>40340</v>
      </c>
      <c r="G528" s="25">
        <f t="shared" si="44"/>
        <v>40340</v>
      </c>
    </row>
    <row r="529" spans="1:7" x14ac:dyDescent="0.2">
      <c r="A529" s="9">
        <f t="shared" si="40"/>
        <v>2010</v>
      </c>
      <c r="B529" s="9">
        <f>VLOOKUP($C529,Quarter_Month!$A$1:$B$13,2)</f>
        <v>2</v>
      </c>
      <c r="C529" s="9">
        <f t="shared" si="41"/>
        <v>6</v>
      </c>
      <c r="D529" s="9">
        <f t="shared" si="42"/>
        <v>12</v>
      </c>
      <c r="E529" s="8" t="str">
        <f t="shared" si="43"/>
        <v>20100612</v>
      </c>
      <c r="F529" s="24">
        <v>40341</v>
      </c>
      <c r="G529" s="25">
        <f t="shared" si="44"/>
        <v>40341</v>
      </c>
    </row>
    <row r="530" spans="1:7" x14ac:dyDescent="0.2">
      <c r="A530" s="9">
        <f t="shared" si="40"/>
        <v>2010</v>
      </c>
      <c r="B530" s="9">
        <f>VLOOKUP($C530,Quarter_Month!$A$1:$B$13,2)</f>
        <v>2</v>
      </c>
      <c r="C530" s="9">
        <f t="shared" si="41"/>
        <v>6</v>
      </c>
      <c r="D530" s="9">
        <f t="shared" si="42"/>
        <v>13</v>
      </c>
      <c r="E530" s="8" t="str">
        <f t="shared" si="43"/>
        <v>20100613</v>
      </c>
      <c r="F530" s="24">
        <v>40342</v>
      </c>
      <c r="G530" s="25">
        <f t="shared" si="44"/>
        <v>40342</v>
      </c>
    </row>
    <row r="531" spans="1:7" x14ac:dyDescent="0.2">
      <c r="A531" s="9">
        <f t="shared" si="40"/>
        <v>2010</v>
      </c>
      <c r="B531" s="9">
        <f>VLOOKUP($C531,Quarter_Month!$A$1:$B$13,2)</f>
        <v>2</v>
      </c>
      <c r="C531" s="9">
        <f t="shared" si="41"/>
        <v>6</v>
      </c>
      <c r="D531" s="9">
        <f t="shared" si="42"/>
        <v>14</v>
      </c>
      <c r="E531" s="8" t="str">
        <f t="shared" si="43"/>
        <v>20100614</v>
      </c>
      <c r="F531" s="24">
        <v>40343</v>
      </c>
      <c r="G531" s="25">
        <f t="shared" si="44"/>
        <v>40343</v>
      </c>
    </row>
    <row r="532" spans="1:7" x14ac:dyDescent="0.2">
      <c r="A532" s="9">
        <f t="shared" si="40"/>
        <v>2010</v>
      </c>
      <c r="B532" s="9">
        <f>VLOOKUP($C532,Quarter_Month!$A$1:$B$13,2)</f>
        <v>2</v>
      </c>
      <c r="C532" s="9">
        <f t="shared" si="41"/>
        <v>6</v>
      </c>
      <c r="D532" s="9">
        <f t="shared" si="42"/>
        <v>15</v>
      </c>
      <c r="E532" s="8" t="str">
        <f t="shared" si="43"/>
        <v>20100615</v>
      </c>
      <c r="F532" s="24">
        <v>40344</v>
      </c>
      <c r="G532" s="25">
        <f t="shared" si="44"/>
        <v>40344</v>
      </c>
    </row>
    <row r="533" spans="1:7" x14ac:dyDescent="0.2">
      <c r="A533" s="9">
        <f t="shared" si="40"/>
        <v>2010</v>
      </c>
      <c r="B533" s="9">
        <f>VLOOKUP($C533,Quarter_Month!$A$1:$B$13,2)</f>
        <v>2</v>
      </c>
      <c r="C533" s="9">
        <f t="shared" si="41"/>
        <v>6</v>
      </c>
      <c r="D533" s="9">
        <f t="shared" si="42"/>
        <v>16</v>
      </c>
      <c r="E533" s="8" t="str">
        <f t="shared" si="43"/>
        <v>20100616</v>
      </c>
      <c r="F533" s="24">
        <v>40345</v>
      </c>
      <c r="G533" s="25">
        <f t="shared" si="44"/>
        <v>40345</v>
      </c>
    </row>
    <row r="534" spans="1:7" x14ac:dyDescent="0.2">
      <c r="A534" s="9">
        <f t="shared" si="40"/>
        <v>2010</v>
      </c>
      <c r="B534" s="9">
        <f>VLOOKUP($C534,Quarter_Month!$A$1:$B$13,2)</f>
        <v>2</v>
      </c>
      <c r="C534" s="9">
        <f t="shared" si="41"/>
        <v>6</v>
      </c>
      <c r="D534" s="9">
        <f t="shared" si="42"/>
        <v>17</v>
      </c>
      <c r="E534" s="8" t="str">
        <f t="shared" si="43"/>
        <v>20100617</v>
      </c>
      <c r="F534" s="24">
        <v>40346</v>
      </c>
      <c r="G534" s="25">
        <f t="shared" si="44"/>
        <v>40346</v>
      </c>
    </row>
    <row r="535" spans="1:7" x14ac:dyDescent="0.2">
      <c r="A535" s="9">
        <f t="shared" si="40"/>
        <v>2010</v>
      </c>
      <c r="B535" s="9">
        <f>VLOOKUP($C535,Quarter_Month!$A$1:$B$13,2)</f>
        <v>2</v>
      </c>
      <c r="C535" s="9">
        <f t="shared" si="41"/>
        <v>6</v>
      </c>
      <c r="D535" s="9">
        <f t="shared" si="42"/>
        <v>18</v>
      </c>
      <c r="E535" s="8" t="str">
        <f t="shared" si="43"/>
        <v>20100618</v>
      </c>
      <c r="F535" s="24">
        <v>40347</v>
      </c>
      <c r="G535" s="25">
        <f t="shared" si="44"/>
        <v>40347</v>
      </c>
    </row>
    <row r="536" spans="1:7" x14ac:dyDescent="0.2">
      <c r="A536" s="9">
        <f t="shared" si="40"/>
        <v>2010</v>
      </c>
      <c r="B536" s="9">
        <f>VLOOKUP($C536,Quarter_Month!$A$1:$B$13,2)</f>
        <v>2</v>
      </c>
      <c r="C536" s="9">
        <f t="shared" si="41"/>
        <v>6</v>
      </c>
      <c r="D536" s="9">
        <f t="shared" si="42"/>
        <v>19</v>
      </c>
      <c r="E536" s="8" t="str">
        <f t="shared" si="43"/>
        <v>20100619</v>
      </c>
      <c r="F536" s="24">
        <v>40348</v>
      </c>
      <c r="G536" s="25">
        <f t="shared" si="44"/>
        <v>40348</v>
      </c>
    </row>
    <row r="537" spans="1:7" x14ac:dyDescent="0.2">
      <c r="A537" s="9">
        <f t="shared" si="40"/>
        <v>2010</v>
      </c>
      <c r="B537" s="9">
        <f>VLOOKUP($C537,Quarter_Month!$A$1:$B$13,2)</f>
        <v>2</v>
      </c>
      <c r="C537" s="9">
        <f t="shared" si="41"/>
        <v>6</v>
      </c>
      <c r="D537" s="9">
        <f t="shared" si="42"/>
        <v>20</v>
      </c>
      <c r="E537" s="8" t="str">
        <f t="shared" si="43"/>
        <v>20100620</v>
      </c>
      <c r="F537" s="24">
        <v>40349</v>
      </c>
      <c r="G537" s="25">
        <f t="shared" si="44"/>
        <v>40349</v>
      </c>
    </row>
    <row r="538" spans="1:7" x14ac:dyDescent="0.2">
      <c r="A538" s="9">
        <f t="shared" si="40"/>
        <v>2010</v>
      </c>
      <c r="B538" s="9">
        <f>VLOOKUP($C538,Quarter_Month!$A$1:$B$13,2)</f>
        <v>2</v>
      </c>
      <c r="C538" s="9">
        <f t="shared" si="41"/>
        <v>6</v>
      </c>
      <c r="D538" s="9">
        <f t="shared" si="42"/>
        <v>21</v>
      </c>
      <c r="E538" s="8" t="str">
        <f t="shared" si="43"/>
        <v>20100621</v>
      </c>
      <c r="F538" s="24">
        <v>40350</v>
      </c>
      <c r="G538" s="25">
        <f t="shared" si="44"/>
        <v>40350</v>
      </c>
    </row>
    <row r="539" spans="1:7" x14ac:dyDescent="0.2">
      <c r="A539" s="9">
        <f t="shared" si="40"/>
        <v>2010</v>
      </c>
      <c r="B539" s="9">
        <f>VLOOKUP($C539,Quarter_Month!$A$1:$B$13,2)</f>
        <v>2</v>
      </c>
      <c r="C539" s="9">
        <f t="shared" si="41"/>
        <v>6</v>
      </c>
      <c r="D539" s="9">
        <f t="shared" si="42"/>
        <v>22</v>
      </c>
      <c r="E539" s="8" t="str">
        <f t="shared" si="43"/>
        <v>20100622</v>
      </c>
      <c r="F539" s="24">
        <v>40351</v>
      </c>
      <c r="G539" s="25">
        <f t="shared" si="44"/>
        <v>40351</v>
      </c>
    </row>
    <row r="540" spans="1:7" x14ac:dyDescent="0.2">
      <c r="A540" s="9">
        <f t="shared" si="40"/>
        <v>2010</v>
      </c>
      <c r="B540" s="9">
        <f>VLOOKUP($C540,Quarter_Month!$A$1:$B$13,2)</f>
        <v>2</v>
      </c>
      <c r="C540" s="9">
        <f t="shared" si="41"/>
        <v>6</v>
      </c>
      <c r="D540" s="9">
        <f t="shared" si="42"/>
        <v>23</v>
      </c>
      <c r="E540" s="8" t="str">
        <f t="shared" si="43"/>
        <v>20100623</v>
      </c>
      <c r="F540" s="24">
        <v>40352</v>
      </c>
      <c r="G540" s="25">
        <f t="shared" si="44"/>
        <v>40352</v>
      </c>
    </row>
    <row r="541" spans="1:7" x14ac:dyDescent="0.2">
      <c r="A541" s="9">
        <f t="shared" si="40"/>
        <v>2010</v>
      </c>
      <c r="B541" s="9">
        <f>VLOOKUP($C541,Quarter_Month!$A$1:$B$13,2)</f>
        <v>2</v>
      </c>
      <c r="C541" s="9">
        <f t="shared" si="41"/>
        <v>6</v>
      </c>
      <c r="D541" s="9">
        <f t="shared" si="42"/>
        <v>24</v>
      </c>
      <c r="E541" s="8" t="str">
        <f t="shared" si="43"/>
        <v>20100624</v>
      </c>
      <c r="F541" s="24">
        <v>40353</v>
      </c>
      <c r="G541" s="25">
        <f t="shared" si="44"/>
        <v>40353</v>
      </c>
    </row>
    <row r="542" spans="1:7" x14ac:dyDescent="0.2">
      <c r="A542" s="9">
        <f t="shared" si="40"/>
        <v>2010</v>
      </c>
      <c r="B542" s="9">
        <f>VLOOKUP($C542,Quarter_Month!$A$1:$B$13,2)</f>
        <v>2</v>
      </c>
      <c r="C542" s="9">
        <f t="shared" si="41"/>
        <v>6</v>
      </c>
      <c r="D542" s="9">
        <f t="shared" si="42"/>
        <v>25</v>
      </c>
      <c r="E542" s="8" t="str">
        <f t="shared" si="43"/>
        <v>20100625</v>
      </c>
      <c r="F542" s="24">
        <v>40354</v>
      </c>
      <c r="G542" s="25">
        <f t="shared" si="44"/>
        <v>40354</v>
      </c>
    </row>
    <row r="543" spans="1:7" x14ac:dyDescent="0.2">
      <c r="A543" s="9">
        <f t="shared" si="40"/>
        <v>2010</v>
      </c>
      <c r="B543" s="9">
        <f>VLOOKUP($C543,Quarter_Month!$A$1:$B$13,2)</f>
        <v>2</v>
      </c>
      <c r="C543" s="9">
        <f t="shared" si="41"/>
        <v>6</v>
      </c>
      <c r="D543" s="9">
        <f t="shared" si="42"/>
        <v>26</v>
      </c>
      <c r="E543" s="8" t="str">
        <f t="shared" si="43"/>
        <v>20100626</v>
      </c>
      <c r="F543" s="24">
        <v>40355</v>
      </c>
      <c r="G543" s="25">
        <f t="shared" si="44"/>
        <v>40355</v>
      </c>
    </row>
    <row r="544" spans="1:7" x14ac:dyDescent="0.2">
      <c r="A544" s="9">
        <f t="shared" si="40"/>
        <v>2010</v>
      </c>
      <c r="B544" s="9">
        <f>VLOOKUP($C544,Quarter_Month!$A$1:$B$13,2)</f>
        <v>2</v>
      </c>
      <c r="C544" s="9">
        <f t="shared" si="41"/>
        <v>6</v>
      </c>
      <c r="D544" s="9">
        <f t="shared" si="42"/>
        <v>27</v>
      </c>
      <c r="E544" s="8" t="str">
        <f t="shared" si="43"/>
        <v>20100627</v>
      </c>
      <c r="F544" s="24">
        <v>40356</v>
      </c>
      <c r="G544" s="25">
        <f t="shared" si="44"/>
        <v>40356</v>
      </c>
    </row>
    <row r="545" spans="1:7" x14ac:dyDescent="0.2">
      <c r="A545" s="9">
        <f t="shared" si="40"/>
        <v>2010</v>
      </c>
      <c r="B545" s="9">
        <f>VLOOKUP($C545,Quarter_Month!$A$1:$B$13,2)</f>
        <v>2</v>
      </c>
      <c r="C545" s="9">
        <f t="shared" si="41"/>
        <v>6</v>
      </c>
      <c r="D545" s="9">
        <f t="shared" si="42"/>
        <v>28</v>
      </c>
      <c r="E545" s="8" t="str">
        <f t="shared" si="43"/>
        <v>20100628</v>
      </c>
      <c r="F545" s="24">
        <v>40357</v>
      </c>
      <c r="G545" s="25">
        <f t="shared" si="44"/>
        <v>40357</v>
      </c>
    </row>
    <row r="546" spans="1:7" x14ac:dyDescent="0.2">
      <c r="A546" s="9">
        <f t="shared" si="40"/>
        <v>2010</v>
      </c>
      <c r="B546" s="9">
        <f>VLOOKUP($C546,Quarter_Month!$A$1:$B$13,2)</f>
        <v>2</v>
      </c>
      <c r="C546" s="9">
        <f t="shared" si="41"/>
        <v>6</v>
      </c>
      <c r="D546" s="9">
        <f t="shared" si="42"/>
        <v>29</v>
      </c>
      <c r="E546" s="8" t="str">
        <f t="shared" si="43"/>
        <v>20100629</v>
      </c>
      <c r="F546" s="24">
        <v>40358</v>
      </c>
      <c r="G546" s="25">
        <f t="shared" si="44"/>
        <v>40358</v>
      </c>
    </row>
    <row r="547" spans="1:7" x14ac:dyDescent="0.2">
      <c r="A547" s="9">
        <f t="shared" si="40"/>
        <v>2010</v>
      </c>
      <c r="B547" s="9">
        <f>VLOOKUP($C547,Quarter_Month!$A$1:$B$13,2)</f>
        <v>2</v>
      </c>
      <c r="C547" s="9">
        <f t="shared" si="41"/>
        <v>6</v>
      </c>
      <c r="D547" s="9">
        <f t="shared" si="42"/>
        <v>30</v>
      </c>
      <c r="E547" s="8" t="str">
        <f t="shared" si="43"/>
        <v>20100630</v>
      </c>
      <c r="F547" s="24">
        <v>40359</v>
      </c>
      <c r="G547" s="25">
        <f t="shared" si="44"/>
        <v>40359</v>
      </c>
    </row>
    <row r="548" spans="1:7" x14ac:dyDescent="0.2">
      <c r="A548" s="9">
        <f t="shared" si="40"/>
        <v>2010</v>
      </c>
      <c r="B548" s="9">
        <f>VLOOKUP($C548,Quarter_Month!$A$1:$B$13,2)</f>
        <v>3</v>
      </c>
      <c r="C548" s="9">
        <f t="shared" si="41"/>
        <v>7</v>
      </c>
      <c r="D548" s="9">
        <f t="shared" si="42"/>
        <v>1</v>
      </c>
      <c r="E548" s="8" t="str">
        <f t="shared" si="43"/>
        <v>20100701</v>
      </c>
      <c r="F548" s="24">
        <v>40360</v>
      </c>
      <c r="G548" s="25">
        <f t="shared" si="44"/>
        <v>40360</v>
      </c>
    </row>
    <row r="549" spans="1:7" x14ac:dyDescent="0.2">
      <c r="A549" s="9">
        <f t="shared" si="40"/>
        <v>2010</v>
      </c>
      <c r="B549" s="9">
        <f>VLOOKUP($C549,Quarter_Month!$A$1:$B$13,2)</f>
        <v>3</v>
      </c>
      <c r="C549" s="9">
        <f t="shared" si="41"/>
        <v>7</v>
      </c>
      <c r="D549" s="9">
        <f t="shared" si="42"/>
        <v>2</v>
      </c>
      <c r="E549" s="8" t="str">
        <f t="shared" si="43"/>
        <v>20100702</v>
      </c>
      <c r="F549" s="24">
        <v>40361</v>
      </c>
      <c r="G549" s="25">
        <f t="shared" si="44"/>
        <v>40361</v>
      </c>
    </row>
    <row r="550" spans="1:7" x14ac:dyDescent="0.2">
      <c r="A550" s="9">
        <f t="shared" si="40"/>
        <v>2010</v>
      </c>
      <c r="B550" s="9">
        <f>VLOOKUP($C550,Quarter_Month!$A$1:$B$13,2)</f>
        <v>3</v>
      </c>
      <c r="C550" s="9">
        <f t="shared" si="41"/>
        <v>7</v>
      </c>
      <c r="D550" s="9">
        <f t="shared" si="42"/>
        <v>3</v>
      </c>
      <c r="E550" s="8" t="str">
        <f t="shared" si="43"/>
        <v>20100703</v>
      </c>
      <c r="F550" s="24">
        <v>40362</v>
      </c>
      <c r="G550" s="25">
        <f t="shared" si="44"/>
        <v>40362</v>
      </c>
    </row>
    <row r="551" spans="1:7" x14ac:dyDescent="0.2">
      <c r="A551" s="9">
        <f t="shared" si="40"/>
        <v>2010</v>
      </c>
      <c r="B551" s="9">
        <f>VLOOKUP($C551,Quarter_Month!$A$1:$B$13,2)</f>
        <v>3</v>
      </c>
      <c r="C551" s="9">
        <f t="shared" si="41"/>
        <v>7</v>
      </c>
      <c r="D551" s="9">
        <f t="shared" si="42"/>
        <v>4</v>
      </c>
      <c r="E551" s="8" t="str">
        <f t="shared" si="43"/>
        <v>20100704</v>
      </c>
      <c r="F551" s="24">
        <v>40363</v>
      </c>
      <c r="G551" s="25">
        <f t="shared" si="44"/>
        <v>40363</v>
      </c>
    </row>
    <row r="552" spans="1:7" x14ac:dyDescent="0.2">
      <c r="A552" s="9">
        <f t="shared" si="40"/>
        <v>2010</v>
      </c>
      <c r="B552" s="9">
        <f>VLOOKUP($C552,Quarter_Month!$A$1:$B$13,2)</f>
        <v>3</v>
      </c>
      <c r="C552" s="9">
        <f t="shared" si="41"/>
        <v>7</v>
      </c>
      <c r="D552" s="9">
        <f t="shared" si="42"/>
        <v>5</v>
      </c>
      <c r="E552" s="8" t="str">
        <f t="shared" si="43"/>
        <v>20100705</v>
      </c>
      <c r="F552" s="24">
        <v>40364</v>
      </c>
      <c r="G552" s="25">
        <f t="shared" si="44"/>
        <v>40364</v>
      </c>
    </row>
    <row r="553" spans="1:7" x14ac:dyDescent="0.2">
      <c r="A553" s="9">
        <f t="shared" si="40"/>
        <v>2010</v>
      </c>
      <c r="B553" s="9">
        <f>VLOOKUP($C553,Quarter_Month!$A$1:$B$13,2)</f>
        <v>3</v>
      </c>
      <c r="C553" s="9">
        <f t="shared" si="41"/>
        <v>7</v>
      </c>
      <c r="D553" s="9">
        <f t="shared" si="42"/>
        <v>6</v>
      </c>
      <c r="E553" s="8" t="str">
        <f t="shared" si="43"/>
        <v>20100706</v>
      </c>
      <c r="F553" s="24">
        <v>40365</v>
      </c>
      <c r="G553" s="25">
        <f t="shared" si="44"/>
        <v>40365</v>
      </c>
    </row>
    <row r="554" spans="1:7" x14ac:dyDescent="0.2">
      <c r="A554" s="9">
        <f t="shared" si="40"/>
        <v>2010</v>
      </c>
      <c r="B554" s="9">
        <f>VLOOKUP($C554,Quarter_Month!$A$1:$B$13,2)</f>
        <v>3</v>
      </c>
      <c r="C554" s="9">
        <f t="shared" si="41"/>
        <v>7</v>
      </c>
      <c r="D554" s="9">
        <f t="shared" si="42"/>
        <v>7</v>
      </c>
      <c r="E554" s="8" t="str">
        <f t="shared" si="43"/>
        <v>20100707</v>
      </c>
      <c r="F554" s="24">
        <v>40366</v>
      </c>
      <c r="G554" s="25">
        <f t="shared" si="44"/>
        <v>40366</v>
      </c>
    </row>
    <row r="555" spans="1:7" x14ac:dyDescent="0.2">
      <c r="A555" s="9">
        <f t="shared" si="40"/>
        <v>2010</v>
      </c>
      <c r="B555" s="9">
        <f>VLOOKUP($C555,Quarter_Month!$A$1:$B$13,2)</f>
        <v>3</v>
      </c>
      <c r="C555" s="9">
        <f t="shared" si="41"/>
        <v>7</v>
      </c>
      <c r="D555" s="9">
        <f t="shared" si="42"/>
        <v>8</v>
      </c>
      <c r="E555" s="8" t="str">
        <f t="shared" si="43"/>
        <v>20100708</v>
      </c>
      <c r="F555" s="24">
        <v>40367</v>
      </c>
      <c r="G555" s="25">
        <f t="shared" si="44"/>
        <v>40367</v>
      </c>
    </row>
    <row r="556" spans="1:7" x14ac:dyDescent="0.2">
      <c r="A556" s="9">
        <f t="shared" si="40"/>
        <v>2010</v>
      </c>
      <c r="B556" s="9">
        <f>VLOOKUP($C556,Quarter_Month!$A$1:$B$13,2)</f>
        <v>3</v>
      </c>
      <c r="C556" s="9">
        <f t="shared" si="41"/>
        <v>7</v>
      </c>
      <c r="D556" s="9">
        <f t="shared" si="42"/>
        <v>9</v>
      </c>
      <c r="E556" s="8" t="str">
        <f t="shared" si="43"/>
        <v>20100709</v>
      </c>
      <c r="F556" s="24">
        <v>40368</v>
      </c>
      <c r="G556" s="25">
        <f t="shared" si="44"/>
        <v>40368</v>
      </c>
    </row>
    <row r="557" spans="1:7" x14ac:dyDescent="0.2">
      <c r="A557" s="9">
        <f t="shared" si="40"/>
        <v>2010</v>
      </c>
      <c r="B557" s="9">
        <f>VLOOKUP($C557,Quarter_Month!$A$1:$B$13,2)</f>
        <v>3</v>
      </c>
      <c r="C557" s="9">
        <f t="shared" si="41"/>
        <v>7</v>
      </c>
      <c r="D557" s="9">
        <f t="shared" si="42"/>
        <v>10</v>
      </c>
      <c r="E557" s="8" t="str">
        <f t="shared" si="43"/>
        <v>20100710</v>
      </c>
      <c r="F557" s="24">
        <v>40369</v>
      </c>
      <c r="G557" s="25">
        <f t="shared" si="44"/>
        <v>40369</v>
      </c>
    </row>
    <row r="558" spans="1:7" x14ac:dyDescent="0.2">
      <c r="A558" s="9">
        <f t="shared" si="40"/>
        <v>2010</v>
      </c>
      <c r="B558" s="9">
        <f>VLOOKUP($C558,Quarter_Month!$A$1:$B$13,2)</f>
        <v>3</v>
      </c>
      <c r="C558" s="9">
        <f t="shared" si="41"/>
        <v>7</v>
      </c>
      <c r="D558" s="9">
        <f t="shared" si="42"/>
        <v>11</v>
      </c>
      <c r="E558" s="8" t="str">
        <f t="shared" si="43"/>
        <v>20100711</v>
      </c>
      <c r="F558" s="24">
        <v>40370</v>
      </c>
      <c r="G558" s="25">
        <f t="shared" si="44"/>
        <v>40370</v>
      </c>
    </row>
    <row r="559" spans="1:7" x14ac:dyDescent="0.2">
      <c r="A559" s="9">
        <f t="shared" si="40"/>
        <v>2010</v>
      </c>
      <c r="B559" s="9">
        <f>VLOOKUP($C559,Quarter_Month!$A$1:$B$13,2)</f>
        <v>3</v>
      </c>
      <c r="C559" s="9">
        <f t="shared" si="41"/>
        <v>7</v>
      </c>
      <c r="D559" s="9">
        <f t="shared" si="42"/>
        <v>12</v>
      </c>
      <c r="E559" s="8" t="str">
        <f t="shared" si="43"/>
        <v>20100712</v>
      </c>
      <c r="F559" s="24">
        <v>40371</v>
      </c>
      <c r="G559" s="25">
        <f t="shared" si="44"/>
        <v>40371</v>
      </c>
    </row>
    <row r="560" spans="1:7" x14ac:dyDescent="0.2">
      <c r="A560" s="9">
        <f t="shared" si="40"/>
        <v>2010</v>
      </c>
      <c r="B560" s="9">
        <f>VLOOKUP($C560,Quarter_Month!$A$1:$B$13,2)</f>
        <v>3</v>
      </c>
      <c r="C560" s="9">
        <f t="shared" si="41"/>
        <v>7</v>
      </c>
      <c r="D560" s="9">
        <f t="shared" si="42"/>
        <v>13</v>
      </c>
      <c r="E560" s="8" t="str">
        <f t="shared" si="43"/>
        <v>20100713</v>
      </c>
      <c r="F560" s="24">
        <v>40372</v>
      </c>
      <c r="G560" s="25">
        <f t="shared" si="44"/>
        <v>40372</v>
      </c>
    </row>
    <row r="561" spans="1:7" x14ac:dyDescent="0.2">
      <c r="A561" s="9">
        <f t="shared" ref="A561:A624" si="45">YEAR(F561)</f>
        <v>2010</v>
      </c>
      <c r="B561" s="9">
        <f>VLOOKUP($C561,Quarter_Month!$A$1:$B$13,2)</f>
        <v>3</v>
      </c>
      <c r="C561" s="9">
        <f t="shared" ref="C561:C624" si="46">MONTH(F561)</f>
        <v>7</v>
      </c>
      <c r="D561" s="9">
        <f t="shared" ref="D561:D624" si="47">DAY(F561)</f>
        <v>14</v>
      </c>
      <c r="E561" s="8" t="str">
        <f t="shared" ref="E561:E624" si="48">CONCATENATE(A561,IF(LEN(C561)=1,"0"&amp;C561,C561),IF(LEN(D561)=1,"0"&amp;D561,D561))</f>
        <v>20100714</v>
      </c>
      <c r="F561" s="24">
        <v>40373</v>
      </c>
      <c r="G561" s="25">
        <f t="shared" si="44"/>
        <v>40373</v>
      </c>
    </row>
    <row r="562" spans="1:7" x14ac:dyDescent="0.2">
      <c r="A562" s="9">
        <f t="shared" si="45"/>
        <v>2010</v>
      </c>
      <c r="B562" s="9">
        <f>VLOOKUP($C562,Quarter_Month!$A$1:$B$13,2)</f>
        <v>3</v>
      </c>
      <c r="C562" s="9">
        <f t="shared" si="46"/>
        <v>7</v>
      </c>
      <c r="D562" s="9">
        <f t="shared" si="47"/>
        <v>15</v>
      </c>
      <c r="E562" s="8" t="str">
        <f t="shared" si="48"/>
        <v>20100715</v>
      </c>
      <c r="F562" s="24">
        <v>40374</v>
      </c>
      <c r="G562" s="25">
        <f t="shared" si="44"/>
        <v>40374</v>
      </c>
    </row>
    <row r="563" spans="1:7" x14ac:dyDescent="0.2">
      <c r="A563" s="9">
        <f t="shared" si="45"/>
        <v>2010</v>
      </c>
      <c r="B563" s="9">
        <f>VLOOKUP($C563,Quarter_Month!$A$1:$B$13,2)</f>
        <v>3</v>
      </c>
      <c r="C563" s="9">
        <f t="shared" si="46"/>
        <v>7</v>
      </c>
      <c r="D563" s="9">
        <f t="shared" si="47"/>
        <v>16</v>
      </c>
      <c r="E563" s="8" t="str">
        <f t="shared" si="48"/>
        <v>20100716</v>
      </c>
      <c r="F563" s="24">
        <v>40375</v>
      </c>
      <c r="G563" s="25">
        <f t="shared" si="44"/>
        <v>40375</v>
      </c>
    </row>
    <row r="564" spans="1:7" x14ac:dyDescent="0.2">
      <c r="A564" s="9">
        <f t="shared" si="45"/>
        <v>2010</v>
      </c>
      <c r="B564" s="9">
        <f>VLOOKUP($C564,Quarter_Month!$A$1:$B$13,2)</f>
        <v>3</v>
      </c>
      <c r="C564" s="9">
        <f t="shared" si="46"/>
        <v>7</v>
      </c>
      <c r="D564" s="9">
        <f t="shared" si="47"/>
        <v>17</v>
      </c>
      <c r="E564" s="8" t="str">
        <f t="shared" si="48"/>
        <v>20100717</v>
      </c>
      <c r="F564" s="24">
        <v>40376</v>
      </c>
      <c r="G564" s="25">
        <f t="shared" si="44"/>
        <v>40376</v>
      </c>
    </row>
    <row r="565" spans="1:7" x14ac:dyDescent="0.2">
      <c r="A565" s="9">
        <f t="shared" si="45"/>
        <v>2010</v>
      </c>
      <c r="B565" s="9">
        <f>VLOOKUP($C565,Quarter_Month!$A$1:$B$13,2)</f>
        <v>3</v>
      </c>
      <c r="C565" s="9">
        <f t="shared" si="46"/>
        <v>7</v>
      </c>
      <c r="D565" s="9">
        <f t="shared" si="47"/>
        <v>18</v>
      </c>
      <c r="E565" s="8" t="str">
        <f t="shared" si="48"/>
        <v>20100718</v>
      </c>
      <c r="F565" s="24">
        <v>40377</v>
      </c>
      <c r="G565" s="25">
        <f t="shared" si="44"/>
        <v>40377</v>
      </c>
    </row>
    <row r="566" spans="1:7" x14ac:dyDescent="0.2">
      <c r="A566" s="9">
        <f t="shared" si="45"/>
        <v>2010</v>
      </c>
      <c r="B566" s="9">
        <f>VLOOKUP($C566,Quarter_Month!$A$1:$B$13,2)</f>
        <v>3</v>
      </c>
      <c r="C566" s="9">
        <f t="shared" si="46"/>
        <v>7</v>
      </c>
      <c r="D566" s="9">
        <f t="shared" si="47"/>
        <v>19</v>
      </c>
      <c r="E566" s="8" t="str">
        <f t="shared" si="48"/>
        <v>20100719</v>
      </c>
      <c r="F566" s="24">
        <v>40378</v>
      </c>
      <c r="G566" s="25">
        <f t="shared" si="44"/>
        <v>40378</v>
      </c>
    </row>
    <row r="567" spans="1:7" x14ac:dyDescent="0.2">
      <c r="A567" s="9">
        <f t="shared" si="45"/>
        <v>2010</v>
      </c>
      <c r="B567" s="9">
        <f>VLOOKUP($C567,Quarter_Month!$A$1:$B$13,2)</f>
        <v>3</v>
      </c>
      <c r="C567" s="9">
        <f t="shared" si="46"/>
        <v>7</v>
      </c>
      <c r="D567" s="9">
        <f t="shared" si="47"/>
        <v>20</v>
      </c>
      <c r="E567" s="8" t="str">
        <f t="shared" si="48"/>
        <v>20100720</v>
      </c>
      <c r="F567" s="24">
        <v>40379</v>
      </c>
      <c r="G567" s="25">
        <f t="shared" si="44"/>
        <v>40379</v>
      </c>
    </row>
    <row r="568" spans="1:7" x14ac:dyDescent="0.2">
      <c r="A568" s="9">
        <f t="shared" si="45"/>
        <v>2010</v>
      </c>
      <c r="B568" s="9">
        <f>VLOOKUP($C568,Quarter_Month!$A$1:$B$13,2)</f>
        <v>3</v>
      </c>
      <c r="C568" s="9">
        <f t="shared" si="46"/>
        <v>7</v>
      </c>
      <c r="D568" s="9">
        <f t="shared" si="47"/>
        <v>21</v>
      </c>
      <c r="E568" s="8" t="str">
        <f t="shared" si="48"/>
        <v>20100721</v>
      </c>
      <c r="F568" s="24">
        <v>40380</v>
      </c>
      <c r="G568" s="25">
        <f t="shared" si="44"/>
        <v>40380</v>
      </c>
    </row>
    <row r="569" spans="1:7" x14ac:dyDescent="0.2">
      <c r="A569" s="9">
        <f t="shared" si="45"/>
        <v>2010</v>
      </c>
      <c r="B569" s="9">
        <f>VLOOKUP($C569,Quarter_Month!$A$1:$B$13,2)</f>
        <v>3</v>
      </c>
      <c r="C569" s="9">
        <f t="shared" si="46"/>
        <v>7</v>
      </c>
      <c r="D569" s="9">
        <f t="shared" si="47"/>
        <v>22</v>
      </c>
      <c r="E569" s="8" t="str">
        <f t="shared" si="48"/>
        <v>20100722</v>
      </c>
      <c r="F569" s="24">
        <v>40381</v>
      </c>
      <c r="G569" s="25">
        <f t="shared" si="44"/>
        <v>40381</v>
      </c>
    </row>
    <row r="570" spans="1:7" x14ac:dyDescent="0.2">
      <c r="A570" s="9">
        <f t="shared" si="45"/>
        <v>2010</v>
      </c>
      <c r="B570" s="9">
        <f>VLOOKUP($C570,Quarter_Month!$A$1:$B$13,2)</f>
        <v>3</v>
      </c>
      <c r="C570" s="9">
        <f t="shared" si="46"/>
        <v>7</v>
      </c>
      <c r="D570" s="9">
        <f t="shared" si="47"/>
        <v>23</v>
      </c>
      <c r="E570" s="8" t="str">
        <f t="shared" si="48"/>
        <v>20100723</v>
      </c>
      <c r="F570" s="24">
        <v>40382</v>
      </c>
      <c r="G570" s="25">
        <f t="shared" si="44"/>
        <v>40382</v>
      </c>
    </row>
    <row r="571" spans="1:7" x14ac:dyDescent="0.2">
      <c r="A571" s="9">
        <f t="shared" si="45"/>
        <v>2010</v>
      </c>
      <c r="B571" s="9">
        <f>VLOOKUP($C571,Quarter_Month!$A$1:$B$13,2)</f>
        <v>3</v>
      </c>
      <c r="C571" s="9">
        <f t="shared" si="46"/>
        <v>7</v>
      </c>
      <c r="D571" s="9">
        <f t="shared" si="47"/>
        <v>24</v>
      </c>
      <c r="E571" s="8" t="str">
        <f t="shared" si="48"/>
        <v>20100724</v>
      </c>
      <c r="F571" s="24">
        <v>40383</v>
      </c>
      <c r="G571" s="25">
        <f t="shared" si="44"/>
        <v>40383</v>
      </c>
    </row>
    <row r="572" spans="1:7" x14ac:dyDescent="0.2">
      <c r="A572" s="9">
        <f t="shared" si="45"/>
        <v>2010</v>
      </c>
      <c r="B572" s="9">
        <f>VLOOKUP($C572,Quarter_Month!$A$1:$B$13,2)</f>
        <v>3</v>
      </c>
      <c r="C572" s="9">
        <f t="shared" si="46"/>
        <v>7</v>
      </c>
      <c r="D572" s="9">
        <f t="shared" si="47"/>
        <v>25</v>
      </c>
      <c r="E572" s="8" t="str">
        <f t="shared" si="48"/>
        <v>20100725</v>
      </c>
      <c r="F572" s="24">
        <v>40384</v>
      </c>
      <c r="G572" s="25">
        <f t="shared" si="44"/>
        <v>40384</v>
      </c>
    </row>
    <row r="573" spans="1:7" x14ac:dyDescent="0.2">
      <c r="A573" s="9">
        <f t="shared" si="45"/>
        <v>2010</v>
      </c>
      <c r="B573" s="9">
        <f>VLOOKUP($C573,Quarter_Month!$A$1:$B$13,2)</f>
        <v>3</v>
      </c>
      <c r="C573" s="9">
        <f t="shared" si="46"/>
        <v>7</v>
      </c>
      <c r="D573" s="9">
        <f t="shared" si="47"/>
        <v>26</v>
      </c>
      <c r="E573" s="8" t="str">
        <f t="shared" si="48"/>
        <v>20100726</v>
      </c>
      <c r="F573" s="24">
        <v>40385</v>
      </c>
      <c r="G573" s="25">
        <f t="shared" si="44"/>
        <v>40385</v>
      </c>
    </row>
    <row r="574" spans="1:7" x14ac:dyDescent="0.2">
      <c r="A574" s="9">
        <f t="shared" si="45"/>
        <v>2010</v>
      </c>
      <c r="B574" s="9">
        <f>VLOOKUP($C574,Quarter_Month!$A$1:$B$13,2)</f>
        <v>3</v>
      </c>
      <c r="C574" s="9">
        <f t="shared" si="46"/>
        <v>7</v>
      </c>
      <c r="D574" s="9">
        <f t="shared" si="47"/>
        <v>27</v>
      </c>
      <c r="E574" s="8" t="str">
        <f t="shared" si="48"/>
        <v>20100727</v>
      </c>
      <c r="F574" s="24">
        <v>40386</v>
      </c>
      <c r="G574" s="25">
        <f t="shared" si="44"/>
        <v>40386</v>
      </c>
    </row>
    <row r="575" spans="1:7" x14ac:dyDescent="0.2">
      <c r="A575" s="9">
        <f t="shared" si="45"/>
        <v>2010</v>
      </c>
      <c r="B575" s="9">
        <f>VLOOKUP($C575,Quarter_Month!$A$1:$B$13,2)</f>
        <v>3</v>
      </c>
      <c r="C575" s="9">
        <f t="shared" si="46"/>
        <v>7</v>
      </c>
      <c r="D575" s="9">
        <f t="shared" si="47"/>
        <v>28</v>
      </c>
      <c r="E575" s="8" t="str">
        <f t="shared" si="48"/>
        <v>20100728</v>
      </c>
      <c r="F575" s="24">
        <v>40387</v>
      </c>
      <c r="G575" s="25">
        <f t="shared" si="44"/>
        <v>40387</v>
      </c>
    </row>
    <row r="576" spans="1:7" x14ac:dyDescent="0.2">
      <c r="A576" s="9">
        <f t="shared" si="45"/>
        <v>2010</v>
      </c>
      <c r="B576" s="9">
        <f>VLOOKUP($C576,Quarter_Month!$A$1:$B$13,2)</f>
        <v>3</v>
      </c>
      <c r="C576" s="9">
        <f t="shared" si="46"/>
        <v>7</v>
      </c>
      <c r="D576" s="9">
        <f t="shared" si="47"/>
        <v>29</v>
      </c>
      <c r="E576" s="8" t="str">
        <f t="shared" si="48"/>
        <v>20100729</v>
      </c>
      <c r="F576" s="24">
        <v>40388</v>
      </c>
      <c r="G576" s="25">
        <f t="shared" si="44"/>
        <v>40388</v>
      </c>
    </row>
    <row r="577" spans="1:7" x14ac:dyDescent="0.2">
      <c r="A577" s="9">
        <f t="shared" si="45"/>
        <v>2010</v>
      </c>
      <c r="B577" s="9">
        <f>VLOOKUP($C577,Quarter_Month!$A$1:$B$13,2)</f>
        <v>3</v>
      </c>
      <c r="C577" s="9">
        <f t="shared" si="46"/>
        <v>7</v>
      </c>
      <c r="D577" s="9">
        <f t="shared" si="47"/>
        <v>30</v>
      </c>
      <c r="E577" s="8" t="str">
        <f t="shared" si="48"/>
        <v>20100730</v>
      </c>
      <c r="F577" s="24">
        <v>40389</v>
      </c>
      <c r="G577" s="25">
        <f t="shared" si="44"/>
        <v>40389</v>
      </c>
    </row>
    <row r="578" spans="1:7" x14ac:dyDescent="0.2">
      <c r="A578" s="9">
        <f t="shared" si="45"/>
        <v>2010</v>
      </c>
      <c r="B578" s="9">
        <f>VLOOKUP($C578,Quarter_Month!$A$1:$B$13,2)</f>
        <v>3</v>
      </c>
      <c r="C578" s="9">
        <f t="shared" si="46"/>
        <v>7</v>
      </c>
      <c r="D578" s="9">
        <f t="shared" si="47"/>
        <v>31</v>
      </c>
      <c r="E578" s="8" t="str">
        <f t="shared" si="48"/>
        <v>20100731</v>
      </c>
      <c r="F578" s="24">
        <v>40390</v>
      </c>
      <c r="G578" s="25">
        <f t="shared" si="44"/>
        <v>40390</v>
      </c>
    </row>
    <row r="579" spans="1:7" x14ac:dyDescent="0.2">
      <c r="A579" s="9">
        <f t="shared" si="45"/>
        <v>2010</v>
      </c>
      <c r="B579" s="9">
        <f>VLOOKUP($C579,Quarter_Month!$A$1:$B$13,2)</f>
        <v>3</v>
      </c>
      <c r="C579" s="9">
        <f t="shared" si="46"/>
        <v>8</v>
      </c>
      <c r="D579" s="9">
        <f t="shared" si="47"/>
        <v>1</v>
      </c>
      <c r="E579" s="8" t="str">
        <f t="shared" si="48"/>
        <v>20100801</v>
      </c>
      <c r="F579" s="24">
        <v>40391</v>
      </c>
      <c r="G579" s="25">
        <f t="shared" ref="G579:G642" si="49">F579</f>
        <v>40391</v>
      </c>
    </row>
    <row r="580" spans="1:7" x14ac:dyDescent="0.2">
      <c r="A580" s="9">
        <f t="shared" si="45"/>
        <v>2010</v>
      </c>
      <c r="B580" s="9">
        <f>VLOOKUP($C580,Quarter_Month!$A$1:$B$13,2)</f>
        <v>3</v>
      </c>
      <c r="C580" s="9">
        <f t="shared" si="46"/>
        <v>8</v>
      </c>
      <c r="D580" s="9">
        <f t="shared" si="47"/>
        <v>2</v>
      </c>
      <c r="E580" s="8" t="str">
        <f t="shared" si="48"/>
        <v>20100802</v>
      </c>
      <c r="F580" s="24">
        <v>40392</v>
      </c>
      <c r="G580" s="25">
        <f t="shared" si="49"/>
        <v>40392</v>
      </c>
    </row>
    <row r="581" spans="1:7" x14ac:dyDescent="0.2">
      <c r="A581" s="9">
        <f t="shared" si="45"/>
        <v>2010</v>
      </c>
      <c r="B581" s="9">
        <f>VLOOKUP($C581,Quarter_Month!$A$1:$B$13,2)</f>
        <v>3</v>
      </c>
      <c r="C581" s="9">
        <f t="shared" si="46"/>
        <v>8</v>
      </c>
      <c r="D581" s="9">
        <f t="shared" si="47"/>
        <v>3</v>
      </c>
      <c r="E581" s="8" t="str">
        <f t="shared" si="48"/>
        <v>20100803</v>
      </c>
      <c r="F581" s="24">
        <v>40393</v>
      </c>
      <c r="G581" s="25">
        <f t="shared" si="49"/>
        <v>40393</v>
      </c>
    </row>
    <row r="582" spans="1:7" x14ac:dyDescent="0.2">
      <c r="A582" s="9">
        <f t="shared" si="45"/>
        <v>2010</v>
      </c>
      <c r="B582" s="9">
        <f>VLOOKUP($C582,Quarter_Month!$A$1:$B$13,2)</f>
        <v>3</v>
      </c>
      <c r="C582" s="9">
        <f t="shared" si="46"/>
        <v>8</v>
      </c>
      <c r="D582" s="9">
        <f t="shared" si="47"/>
        <v>4</v>
      </c>
      <c r="E582" s="8" t="str">
        <f t="shared" si="48"/>
        <v>20100804</v>
      </c>
      <c r="F582" s="24">
        <v>40394</v>
      </c>
      <c r="G582" s="25">
        <f t="shared" si="49"/>
        <v>40394</v>
      </c>
    </row>
    <row r="583" spans="1:7" x14ac:dyDescent="0.2">
      <c r="A583" s="9">
        <f t="shared" si="45"/>
        <v>2010</v>
      </c>
      <c r="B583" s="9">
        <f>VLOOKUP($C583,Quarter_Month!$A$1:$B$13,2)</f>
        <v>3</v>
      </c>
      <c r="C583" s="9">
        <f t="shared" si="46"/>
        <v>8</v>
      </c>
      <c r="D583" s="9">
        <f t="shared" si="47"/>
        <v>5</v>
      </c>
      <c r="E583" s="8" t="str">
        <f t="shared" si="48"/>
        <v>20100805</v>
      </c>
      <c r="F583" s="24">
        <v>40395</v>
      </c>
      <c r="G583" s="25">
        <f t="shared" si="49"/>
        <v>40395</v>
      </c>
    </row>
    <row r="584" spans="1:7" x14ac:dyDescent="0.2">
      <c r="A584" s="9">
        <f t="shared" si="45"/>
        <v>2010</v>
      </c>
      <c r="B584" s="9">
        <f>VLOOKUP($C584,Quarter_Month!$A$1:$B$13,2)</f>
        <v>3</v>
      </c>
      <c r="C584" s="9">
        <f t="shared" si="46"/>
        <v>8</v>
      </c>
      <c r="D584" s="9">
        <f t="shared" si="47"/>
        <v>6</v>
      </c>
      <c r="E584" s="8" t="str">
        <f t="shared" si="48"/>
        <v>20100806</v>
      </c>
      <c r="F584" s="24">
        <v>40396</v>
      </c>
      <c r="G584" s="25">
        <f t="shared" si="49"/>
        <v>40396</v>
      </c>
    </row>
    <row r="585" spans="1:7" x14ac:dyDescent="0.2">
      <c r="A585" s="9">
        <f t="shared" si="45"/>
        <v>2010</v>
      </c>
      <c r="B585" s="9">
        <f>VLOOKUP($C585,Quarter_Month!$A$1:$B$13,2)</f>
        <v>3</v>
      </c>
      <c r="C585" s="9">
        <f t="shared" si="46"/>
        <v>8</v>
      </c>
      <c r="D585" s="9">
        <f t="shared" si="47"/>
        <v>7</v>
      </c>
      <c r="E585" s="8" t="str">
        <f t="shared" si="48"/>
        <v>20100807</v>
      </c>
      <c r="F585" s="24">
        <v>40397</v>
      </c>
      <c r="G585" s="25">
        <f t="shared" si="49"/>
        <v>40397</v>
      </c>
    </row>
    <row r="586" spans="1:7" x14ac:dyDescent="0.2">
      <c r="A586" s="9">
        <f t="shared" si="45"/>
        <v>2010</v>
      </c>
      <c r="B586" s="9">
        <f>VLOOKUP($C586,Quarter_Month!$A$1:$B$13,2)</f>
        <v>3</v>
      </c>
      <c r="C586" s="9">
        <f t="shared" si="46"/>
        <v>8</v>
      </c>
      <c r="D586" s="9">
        <f t="shared" si="47"/>
        <v>8</v>
      </c>
      <c r="E586" s="8" t="str">
        <f t="shared" si="48"/>
        <v>20100808</v>
      </c>
      <c r="F586" s="24">
        <v>40398</v>
      </c>
      <c r="G586" s="25">
        <f t="shared" si="49"/>
        <v>40398</v>
      </c>
    </row>
    <row r="587" spans="1:7" x14ac:dyDescent="0.2">
      <c r="A587" s="9">
        <f t="shared" si="45"/>
        <v>2010</v>
      </c>
      <c r="B587" s="9">
        <f>VLOOKUP($C587,Quarter_Month!$A$1:$B$13,2)</f>
        <v>3</v>
      </c>
      <c r="C587" s="9">
        <f t="shared" si="46"/>
        <v>8</v>
      </c>
      <c r="D587" s="9">
        <f t="shared" si="47"/>
        <v>9</v>
      </c>
      <c r="E587" s="8" t="str">
        <f t="shared" si="48"/>
        <v>20100809</v>
      </c>
      <c r="F587" s="24">
        <v>40399</v>
      </c>
      <c r="G587" s="25">
        <f t="shared" si="49"/>
        <v>40399</v>
      </c>
    </row>
    <row r="588" spans="1:7" x14ac:dyDescent="0.2">
      <c r="A588" s="9">
        <f t="shared" si="45"/>
        <v>2010</v>
      </c>
      <c r="B588" s="9">
        <f>VLOOKUP($C588,Quarter_Month!$A$1:$B$13,2)</f>
        <v>3</v>
      </c>
      <c r="C588" s="9">
        <f t="shared" si="46"/>
        <v>8</v>
      </c>
      <c r="D588" s="9">
        <f t="shared" si="47"/>
        <v>10</v>
      </c>
      <c r="E588" s="8" t="str">
        <f t="shared" si="48"/>
        <v>20100810</v>
      </c>
      <c r="F588" s="24">
        <v>40400</v>
      </c>
      <c r="G588" s="25">
        <f t="shared" si="49"/>
        <v>40400</v>
      </c>
    </row>
    <row r="589" spans="1:7" x14ac:dyDescent="0.2">
      <c r="A589" s="9">
        <f t="shared" si="45"/>
        <v>2010</v>
      </c>
      <c r="B589" s="9">
        <f>VLOOKUP($C589,Quarter_Month!$A$1:$B$13,2)</f>
        <v>3</v>
      </c>
      <c r="C589" s="9">
        <f t="shared" si="46"/>
        <v>8</v>
      </c>
      <c r="D589" s="9">
        <f t="shared" si="47"/>
        <v>11</v>
      </c>
      <c r="E589" s="8" t="str">
        <f t="shared" si="48"/>
        <v>20100811</v>
      </c>
      <c r="F589" s="24">
        <v>40401</v>
      </c>
      <c r="G589" s="25">
        <f t="shared" si="49"/>
        <v>40401</v>
      </c>
    </row>
    <row r="590" spans="1:7" x14ac:dyDescent="0.2">
      <c r="A590" s="9">
        <f t="shared" si="45"/>
        <v>2010</v>
      </c>
      <c r="B590" s="9">
        <f>VLOOKUP($C590,Quarter_Month!$A$1:$B$13,2)</f>
        <v>3</v>
      </c>
      <c r="C590" s="9">
        <f t="shared" si="46"/>
        <v>8</v>
      </c>
      <c r="D590" s="9">
        <f t="shared" si="47"/>
        <v>12</v>
      </c>
      <c r="E590" s="8" t="str">
        <f t="shared" si="48"/>
        <v>20100812</v>
      </c>
      <c r="F590" s="24">
        <v>40402</v>
      </c>
      <c r="G590" s="25">
        <f t="shared" si="49"/>
        <v>40402</v>
      </c>
    </row>
    <row r="591" spans="1:7" x14ac:dyDescent="0.2">
      <c r="A591" s="9">
        <f t="shared" si="45"/>
        <v>2010</v>
      </c>
      <c r="B591" s="9">
        <f>VLOOKUP($C591,Quarter_Month!$A$1:$B$13,2)</f>
        <v>3</v>
      </c>
      <c r="C591" s="9">
        <f t="shared" si="46"/>
        <v>8</v>
      </c>
      <c r="D591" s="9">
        <f t="shared" si="47"/>
        <v>13</v>
      </c>
      <c r="E591" s="8" t="str">
        <f t="shared" si="48"/>
        <v>20100813</v>
      </c>
      <c r="F591" s="24">
        <v>40403</v>
      </c>
      <c r="G591" s="25">
        <f t="shared" si="49"/>
        <v>40403</v>
      </c>
    </row>
    <row r="592" spans="1:7" x14ac:dyDescent="0.2">
      <c r="A592" s="9">
        <f t="shared" si="45"/>
        <v>2010</v>
      </c>
      <c r="B592" s="9">
        <f>VLOOKUP($C592,Quarter_Month!$A$1:$B$13,2)</f>
        <v>3</v>
      </c>
      <c r="C592" s="9">
        <f t="shared" si="46"/>
        <v>8</v>
      </c>
      <c r="D592" s="9">
        <f t="shared" si="47"/>
        <v>14</v>
      </c>
      <c r="E592" s="8" t="str">
        <f t="shared" si="48"/>
        <v>20100814</v>
      </c>
      <c r="F592" s="24">
        <v>40404</v>
      </c>
      <c r="G592" s="25">
        <f t="shared" si="49"/>
        <v>40404</v>
      </c>
    </row>
    <row r="593" spans="1:7" x14ac:dyDescent="0.2">
      <c r="A593" s="9">
        <f t="shared" si="45"/>
        <v>2010</v>
      </c>
      <c r="B593" s="9">
        <f>VLOOKUP($C593,Quarter_Month!$A$1:$B$13,2)</f>
        <v>3</v>
      </c>
      <c r="C593" s="9">
        <f t="shared" si="46"/>
        <v>8</v>
      </c>
      <c r="D593" s="9">
        <f t="shared" si="47"/>
        <v>15</v>
      </c>
      <c r="E593" s="8" t="str">
        <f t="shared" si="48"/>
        <v>20100815</v>
      </c>
      <c r="F593" s="24">
        <v>40405</v>
      </c>
      <c r="G593" s="25">
        <f t="shared" si="49"/>
        <v>40405</v>
      </c>
    </row>
    <row r="594" spans="1:7" x14ac:dyDescent="0.2">
      <c r="A594" s="9">
        <f t="shared" si="45"/>
        <v>2010</v>
      </c>
      <c r="B594" s="9">
        <f>VLOOKUP($C594,Quarter_Month!$A$1:$B$13,2)</f>
        <v>3</v>
      </c>
      <c r="C594" s="9">
        <f t="shared" si="46"/>
        <v>8</v>
      </c>
      <c r="D594" s="9">
        <f t="shared" si="47"/>
        <v>16</v>
      </c>
      <c r="E594" s="8" t="str">
        <f t="shared" si="48"/>
        <v>20100816</v>
      </c>
      <c r="F594" s="24">
        <v>40406</v>
      </c>
      <c r="G594" s="25">
        <f t="shared" si="49"/>
        <v>40406</v>
      </c>
    </row>
    <row r="595" spans="1:7" x14ac:dyDescent="0.2">
      <c r="A595" s="9">
        <f t="shared" si="45"/>
        <v>2010</v>
      </c>
      <c r="B595" s="9">
        <f>VLOOKUP($C595,Quarter_Month!$A$1:$B$13,2)</f>
        <v>3</v>
      </c>
      <c r="C595" s="9">
        <f t="shared" si="46"/>
        <v>8</v>
      </c>
      <c r="D595" s="9">
        <f t="shared" si="47"/>
        <v>17</v>
      </c>
      <c r="E595" s="8" t="str">
        <f t="shared" si="48"/>
        <v>20100817</v>
      </c>
      <c r="F595" s="24">
        <v>40407</v>
      </c>
      <c r="G595" s="25">
        <f t="shared" si="49"/>
        <v>40407</v>
      </c>
    </row>
    <row r="596" spans="1:7" x14ac:dyDescent="0.2">
      <c r="A596" s="9">
        <f t="shared" si="45"/>
        <v>2010</v>
      </c>
      <c r="B596" s="9">
        <f>VLOOKUP($C596,Quarter_Month!$A$1:$B$13,2)</f>
        <v>3</v>
      </c>
      <c r="C596" s="9">
        <f t="shared" si="46"/>
        <v>8</v>
      </c>
      <c r="D596" s="9">
        <f t="shared" si="47"/>
        <v>18</v>
      </c>
      <c r="E596" s="8" t="str">
        <f t="shared" si="48"/>
        <v>20100818</v>
      </c>
      <c r="F596" s="24">
        <v>40408</v>
      </c>
      <c r="G596" s="25">
        <f t="shared" si="49"/>
        <v>40408</v>
      </c>
    </row>
    <row r="597" spans="1:7" x14ac:dyDescent="0.2">
      <c r="A597" s="9">
        <f t="shared" si="45"/>
        <v>2010</v>
      </c>
      <c r="B597" s="9">
        <f>VLOOKUP($C597,Quarter_Month!$A$1:$B$13,2)</f>
        <v>3</v>
      </c>
      <c r="C597" s="9">
        <f t="shared" si="46"/>
        <v>8</v>
      </c>
      <c r="D597" s="9">
        <f t="shared" si="47"/>
        <v>19</v>
      </c>
      <c r="E597" s="8" t="str">
        <f t="shared" si="48"/>
        <v>20100819</v>
      </c>
      <c r="F597" s="24">
        <v>40409</v>
      </c>
      <c r="G597" s="25">
        <f t="shared" si="49"/>
        <v>40409</v>
      </c>
    </row>
    <row r="598" spans="1:7" x14ac:dyDescent="0.2">
      <c r="A598" s="9">
        <f t="shared" si="45"/>
        <v>2010</v>
      </c>
      <c r="B598" s="9">
        <f>VLOOKUP($C598,Quarter_Month!$A$1:$B$13,2)</f>
        <v>3</v>
      </c>
      <c r="C598" s="9">
        <f t="shared" si="46"/>
        <v>8</v>
      </c>
      <c r="D598" s="9">
        <f t="shared" si="47"/>
        <v>20</v>
      </c>
      <c r="E598" s="8" t="str">
        <f t="shared" si="48"/>
        <v>20100820</v>
      </c>
      <c r="F598" s="24">
        <v>40410</v>
      </c>
      <c r="G598" s="25">
        <f t="shared" si="49"/>
        <v>40410</v>
      </c>
    </row>
    <row r="599" spans="1:7" x14ac:dyDescent="0.2">
      <c r="A599" s="9">
        <f t="shared" si="45"/>
        <v>2010</v>
      </c>
      <c r="B599" s="9">
        <f>VLOOKUP($C599,Quarter_Month!$A$1:$B$13,2)</f>
        <v>3</v>
      </c>
      <c r="C599" s="9">
        <f t="shared" si="46"/>
        <v>8</v>
      </c>
      <c r="D599" s="9">
        <f t="shared" si="47"/>
        <v>21</v>
      </c>
      <c r="E599" s="8" t="str">
        <f t="shared" si="48"/>
        <v>20100821</v>
      </c>
      <c r="F599" s="24">
        <v>40411</v>
      </c>
      <c r="G599" s="25">
        <f t="shared" si="49"/>
        <v>40411</v>
      </c>
    </row>
    <row r="600" spans="1:7" x14ac:dyDescent="0.2">
      <c r="A600" s="9">
        <f t="shared" si="45"/>
        <v>2010</v>
      </c>
      <c r="B600" s="9">
        <f>VLOOKUP($C600,Quarter_Month!$A$1:$B$13,2)</f>
        <v>3</v>
      </c>
      <c r="C600" s="9">
        <f t="shared" si="46"/>
        <v>8</v>
      </c>
      <c r="D600" s="9">
        <f t="shared" si="47"/>
        <v>22</v>
      </c>
      <c r="E600" s="8" t="str">
        <f t="shared" si="48"/>
        <v>20100822</v>
      </c>
      <c r="F600" s="24">
        <v>40412</v>
      </c>
      <c r="G600" s="25">
        <f t="shared" si="49"/>
        <v>40412</v>
      </c>
    </row>
    <row r="601" spans="1:7" x14ac:dyDescent="0.2">
      <c r="A601" s="9">
        <f t="shared" si="45"/>
        <v>2010</v>
      </c>
      <c r="B601" s="9">
        <f>VLOOKUP($C601,Quarter_Month!$A$1:$B$13,2)</f>
        <v>3</v>
      </c>
      <c r="C601" s="9">
        <f t="shared" si="46"/>
        <v>8</v>
      </c>
      <c r="D601" s="9">
        <f t="shared" si="47"/>
        <v>23</v>
      </c>
      <c r="E601" s="8" t="str">
        <f t="shared" si="48"/>
        <v>20100823</v>
      </c>
      <c r="F601" s="24">
        <v>40413</v>
      </c>
      <c r="G601" s="25">
        <f t="shared" si="49"/>
        <v>40413</v>
      </c>
    </row>
    <row r="602" spans="1:7" x14ac:dyDescent="0.2">
      <c r="A602" s="9">
        <f t="shared" si="45"/>
        <v>2010</v>
      </c>
      <c r="B602" s="9">
        <f>VLOOKUP($C602,Quarter_Month!$A$1:$B$13,2)</f>
        <v>3</v>
      </c>
      <c r="C602" s="9">
        <f t="shared" si="46"/>
        <v>8</v>
      </c>
      <c r="D602" s="9">
        <f t="shared" si="47"/>
        <v>24</v>
      </c>
      <c r="E602" s="8" t="str">
        <f t="shared" si="48"/>
        <v>20100824</v>
      </c>
      <c r="F602" s="24">
        <v>40414</v>
      </c>
      <c r="G602" s="25">
        <f t="shared" si="49"/>
        <v>40414</v>
      </c>
    </row>
    <row r="603" spans="1:7" x14ac:dyDescent="0.2">
      <c r="A603" s="9">
        <f t="shared" si="45"/>
        <v>2010</v>
      </c>
      <c r="B603" s="9">
        <f>VLOOKUP($C603,Quarter_Month!$A$1:$B$13,2)</f>
        <v>3</v>
      </c>
      <c r="C603" s="9">
        <f t="shared" si="46"/>
        <v>8</v>
      </c>
      <c r="D603" s="9">
        <f t="shared" si="47"/>
        <v>25</v>
      </c>
      <c r="E603" s="8" t="str">
        <f t="shared" si="48"/>
        <v>20100825</v>
      </c>
      <c r="F603" s="24">
        <v>40415</v>
      </c>
      <c r="G603" s="25">
        <f t="shared" si="49"/>
        <v>40415</v>
      </c>
    </row>
    <row r="604" spans="1:7" x14ac:dyDescent="0.2">
      <c r="A604" s="9">
        <f t="shared" si="45"/>
        <v>2010</v>
      </c>
      <c r="B604" s="9">
        <f>VLOOKUP($C604,Quarter_Month!$A$1:$B$13,2)</f>
        <v>3</v>
      </c>
      <c r="C604" s="9">
        <f t="shared" si="46"/>
        <v>8</v>
      </c>
      <c r="D604" s="9">
        <f t="shared" si="47"/>
        <v>26</v>
      </c>
      <c r="E604" s="8" t="str">
        <f t="shared" si="48"/>
        <v>20100826</v>
      </c>
      <c r="F604" s="24">
        <v>40416</v>
      </c>
      <c r="G604" s="25">
        <f t="shared" si="49"/>
        <v>40416</v>
      </c>
    </row>
    <row r="605" spans="1:7" x14ac:dyDescent="0.2">
      <c r="A605" s="9">
        <f t="shared" si="45"/>
        <v>2010</v>
      </c>
      <c r="B605" s="9">
        <f>VLOOKUP($C605,Quarter_Month!$A$1:$B$13,2)</f>
        <v>3</v>
      </c>
      <c r="C605" s="9">
        <f t="shared" si="46"/>
        <v>8</v>
      </c>
      <c r="D605" s="9">
        <f t="shared" si="47"/>
        <v>27</v>
      </c>
      <c r="E605" s="8" t="str">
        <f t="shared" si="48"/>
        <v>20100827</v>
      </c>
      <c r="F605" s="24">
        <v>40417</v>
      </c>
      <c r="G605" s="25">
        <f t="shared" si="49"/>
        <v>40417</v>
      </c>
    </row>
    <row r="606" spans="1:7" x14ac:dyDescent="0.2">
      <c r="A606" s="9">
        <f t="shared" si="45"/>
        <v>2010</v>
      </c>
      <c r="B606" s="9">
        <f>VLOOKUP($C606,Quarter_Month!$A$1:$B$13,2)</f>
        <v>3</v>
      </c>
      <c r="C606" s="9">
        <f t="shared" si="46"/>
        <v>8</v>
      </c>
      <c r="D606" s="9">
        <f t="shared" si="47"/>
        <v>28</v>
      </c>
      <c r="E606" s="8" t="str">
        <f t="shared" si="48"/>
        <v>20100828</v>
      </c>
      <c r="F606" s="24">
        <v>40418</v>
      </c>
      <c r="G606" s="25">
        <f t="shared" si="49"/>
        <v>40418</v>
      </c>
    </row>
    <row r="607" spans="1:7" x14ac:dyDescent="0.2">
      <c r="A607" s="9">
        <f t="shared" si="45"/>
        <v>2010</v>
      </c>
      <c r="B607" s="9">
        <f>VLOOKUP($C607,Quarter_Month!$A$1:$B$13,2)</f>
        <v>3</v>
      </c>
      <c r="C607" s="9">
        <f t="shared" si="46"/>
        <v>8</v>
      </c>
      <c r="D607" s="9">
        <f t="shared" si="47"/>
        <v>29</v>
      </c>
      <c r="E607" s="8" t="str">
        <f t="shared" si="48"/>
        <v>20100829</v>
      </c>
      <c r="F607" s="24">
        <v>40419</v>
      </c>
      <c r="G607" s="25">
        <f t="shared" si="49"/>
        <v>40419</v>
      </c>
    </row>
    <row r="608" spans="1:7" x14ac:dyDescent="0.2">
      <c r="A608" s="9">
        <f t="shared" si="45"/>
        <v>2010</v>
      </c>
      <c r="B608" s="9">
        <f>VLOOKUP($C608,Quarter_Month!$A$1:$B$13,2)</f>
        <v>3</v>
      </c>
      <c r="C608" s="9">
        <f t="shared" si="46"/>
        <v>8</v>
      </c>
      <c r="D608" s="9">
        <f t="shared" si="47"/>
        <v>30</v>
      </c>
      <c r="E608" s="8" t="str">
        <f t="shared" si="48"/>
        <v>20100830</v>
      </c>
      <c r="F608" s="24">
        <v>40420</v>
      </c>
      <c r="G608" s="25">
        <f t="shared" si="49"/>
        <v>40420</v>
      </c>
    </row>
    <row r="609" spans="1:7" x14ac:dyDescent="0.2">
      <c r="A609" s="9">
        <f t="shared" si="45"/>
        <v>2010</v>
      </c>
      <c r="B609" s="9">
        <f>VLOOKUP($C609,Quarter_Month!$A$1:$B$13,2)</f>
        <v>3</v>
      </c>
      <c r="C609" s="9">
        <f t="shared" si="46"/>
        <v>8</v>
      </c>
      <c r="D609" s="9">
        <f t="shared" si="47"/>
        <v>31</v>
      </c>
      <c r="E609" s="8" t="str">
        <f t="shared" si="48"/>
        <v>20100831</v>
      </c>
      <c r="F609" s="24">
        <v>40421</v>
      </c>
      <c r="G609" s="25">
        <f t="shared" si="49"/>
        <v>40421</v>
      </c>
    </row>
    <row r="610" spans="1:7" x14ac:dyDescent="0.2">
      <c r="A610" s="9">
        <f t="shared" si="45"/>
        <v>2010</v>
      </c>
      <c r="B610" s="9">
        <f>VLOOKUP($C610,Quarter_Month!$A$1:$B$13,2)</f>
        <v>3</v>
      </c>
      <c r="C610" s="9">
        <f t="shared" si="46"/>
        <v>9</v>
      </c>
      <c r="D610" s="9">
        <f t="shared" si="47"/>
        <v>1</v>
      </c>
      <c r="E610" s="8" t="str">
        <f t="shared" si="48"/>
        <v>20100901</v>
      </c>
      <c r="F610" s="24">
        <v>40422</v>
      </c>
      <c r="G610" s="25">
        <f t="shared" si="49"/>
        <v>40422</v>
      </c>
    </row>
    <row r="611" spans="1:7" x14ac:dyDescent="0.2">
      <c r="A611" s="9">
        <f t="shared" si="45"/>
        <v>2010</v>
      </c>
      <c r="B611" s="9">
        <f>VLOOKUP($C611,Quarter_Month!$A$1:$B$13,2)</f>
        <v>3</v>
      </c>
      <c r="C611" s="9">
        <f t="shared" si="46"/>
        <v>9</v>
      </c>
      <c r="D611" s="9">
        <f t="shared" si="47"/>
        <v>2</v>
      </c>
      <c r="E611" s="8" t="str">
        <f t="shared" si="48"/>
        <v>20100902</v>
      </c>
      <c r="F611" s="24">
        <v>40423</v>
      </c>
      <c r="G611" s="25">
        <f t="shared" si="49"/>
        <v>40423</v>
      </c>
    </row>
    <row r="612" spans="1:7" x14ac:dyDescent="0.2">
      <c r="A612" s="9">
        <f t="shared" si="45"/>
        <v>2010</v>
      </c>
      <c r="B612" s="9">
        <f>VLOOKUP($C612,Quarter_Month!$A$1:$B$13,2)</f>
        <v>3</v>
      </c>
      <c r="C612" s="9">
        <f t="shared" si="46"/>
        <v>9</v>
      </c>
      <c r="D612" s="9">
        <f t="shared" si="47"/>
        <v>3</v>
      </c>
      <c r="E612" s="8" t="str">
        <f t="shared" si="48"/>
        <v>20100903</v>
      </c>
      <c r="F612" s="24">
        <v>40424</v>
      </c>
      <c r="G612" s="25">
        <f t="shared" si="49"/>
        <v>40424</v>
      </c>
    </row>
    <row r="613" spans="1:7" x14ac:dyDescent="0.2">
      <c r="A613" s="9">
        <f t="shared" si="45"/>
        <v>2010</v>
      </c>
      <c r="B613" s="9">
        <f>VLOOKUP($C613,Quarter_Month!$A$1:$B$13,2)</f>
        <v>3</v>
      </c>
      <c r="C613" s="9">
        <f t="shared" si="46"/>
        <v>9</v>
      </c>
      <c r="D613" s="9">
        <f t="shared" si="47"/>
        <v>4</v>
      </c>
      <c r="E613" s="8" t="str">
        <f t="shared" si="48"/>
        <v>20100904</v>
      </c>
      <c r="F613" s="24">
        <v>40425</v>
      </c>
      <c r="G613" s="25">
        <f t="shared" si="49"/>
        <v>40425</v>
      </c>
    </row>
    <row r="614" spans="1:7" x14ac:dyDescent="0.2">
      <c r="A614" s="9">
        <f t="shared" si="45"/>
        <v>2010</v>
      </c>
      <c r="B614" s="9">
        <f>VLOOKUP($C614,Quarter_Month!$A$1:$B$13,2)</f>
        <v>3</v>
      </c>
      <c r="C614" s="9">
        <f t="shared" si="46"/>
        <v>9</v>
      </c>
      <c r="D614" s="9">
        <f t="shared" si="47"/>
        <v>5</v>
      </c>
      <c r="E614" s="8" t="str">
        <f t="shared" si="48"/>
        <v>20100905</v>
      </c>
      <c r="F614" s="24">
        <v>40426</v>
      </c>
      <c r="G614" s="25">
        <f t="shared" si="49"/>
        <v>40426</v>
      </c>
    </row>
    <row r="615" spans="1:7" x14ac:dyDescent="0.2">
      <c r="A615" s="9">
        <f t="shared" si="45"/>
        <v>2010</v>
      </c>
      <c r="B615" s="9">
        <f>VLOOKUP($C615,Quarter_Month!$A$1:$B$13,2)</f>
        <v>3</v>
      </c>
      <c r="C615" s="9">
        <f t="shared" si="46"/>
        <v>9</v>
      </c>
      <c r="D615" s="9">
        <f t="shared" si="47"/>
        <v>6</v>
      </c>
      <c r="E615" s="8" t="str">
        <f t="shared" si="48"/>
        <v>20100906</v>
      </c>
      <c r="F615" s="24">
        <v>40427</v>
      </c>
      <c r="G615" s="25">
        <f t="shared" si="49"/>
        <v>40427</v>
      </c>
    </row>
    <row r="616" spans="1:7" x14ac:dyDescent="0.2">
      <c r="A616" s="9">
        <f t="shared" si="45"/>
        <v>2010</v>
      </c>
      <c r="B616" s="9">
        <f>VLOOKUP($C616,Quarter_Month!$A$1:$B$13,2)</f>
        <v>3</v>
      </c>
      <c r="C616" s="9">
        <f t="shared" si="46"/>
        <v>9</v>
      </c>
      <c r="D616" s="9">
        <f t="shared" si="47"/>
        <v>7</v>
      </c>
      <c r="E616" s="8" t="str">
        <f t="shared" si="48"/>
        <v>20100907</v>
      </c>
      <c r="F616" s="24">
        <v>40428</v>
      </c>
      <c r="G616" s="25">
        <f t="shared" si="49"/>
        <v>40428</v>
      </c>
    </row>
    <row r="617" spans="1:7" x14ac:dyDescent="0.2">
      <c r="A617" s="9">
        <f t="shared" si="45"/>
        <v>2010</v>
      </c>
      <c r="B617" s="9">
        <f>VLOOKUP($C617,Quarter_Month!$A$1:$B$13,2)</f>
        <v>3</v>
      </c>
      <c r="C617" s="9">
        <f t="shared" si="46"/>
        <v>9</v>
      </c>
      <c r="D617" s="9">
        <f t="shared" si="47"/>
        <v>8</v>
      </c>
      <c r="E617" s="8" t="str">
        <f t="shared" si="48"/>
        <v>20100908</v>
      </c>
      <c r="F617" s="24">
        <v>40429</v>
      </c>
      <c r="G617" s="25">
        <f t="shared" si="49"/>
        <v>40429</v>
      </c>
    </row>
    <row r="618" spans="1:7" x14ac:dyDescent="0.2">
      <c r="A618" s="9">
        <f t="shared" si="45"/>
        <v>2010</v>
      </c>
      <c r="B618" s="9">
        <f>VLOOKUP($C618,Quarter_Month!$A$1:$B$13,2)</f>
        <v>3</v>
      </c>
      <c r="C618" s="9">
        <f t="shared" si="46"/>
        <v>9</v>
      </c>
      <c r="D618" s="9">
        <f t="shared" si="47"/>
        <v>9</v>
      </c>
      <c r="E618" s="8" t="str">
        <f t="shared" si="48"/>
        <v>20100909</v>
      </c>
      <c r="F618" s="24">
        <v>40430</v>
      </c>
      <c r="G618" s="25">
        <f t="shared" si="49"/>
        <v>40430</v>
      </c>
    </row>
    <row r="619" spans="1:7" x14ac:dyDescent="0.2">
      <c r="A619" s="9">
        <f t="shared" si="45"/>
        <v>2010</v>
      </c>
      <c r="B619" s="9">
        <f>VLOOKUP($C619,Quarter_Month!$A$1:$B$13,2)</f>
        <v>3</v>
      </c>
      <c r="C619" s="9">
        <f t="shared" si="46"/>
        <v>9</v>
      </c>
      <c r="D619" s="9">
        <f t="shared" si="47"/>
        <v>10</v>
      </c>
      <c r="E619" s="8" t="str">
        <f t="shared" si="48"/>
        <v>20100910</v>
      </c>
      <c r="F619" s="24">
        <v>40431</v>
      </c>
      <c r="G619" s="25">
        <f t="shared" si="49"/>
        <v>40431</v>
      </c>
    </row>
    <row r="620" spans="1:7" x14ac:dyDescent="0.2">
      <c r="A620" s="9">
        <f t="shared" si="45"/>
        <v>2010</v>
      </c>
      <c r="B620" s="9">
        <f>VLOOKUP($C620,Quarter_Month!$A$1:$B$13,2)</f>
        <v>3</v>
      </c>
      <c r="C620" s="9">
        <f t="shared" si="46"/>
        <v>9</v>
      </c>
      <c r="D620" s="9">
        <f t="shared" si="47"/>
        <v>11</v>
      </c>
      <c r="E620" s="8" t="str">
        <f t="shared" si="48"/>
        <v>20100911</v>
      </c>
      <c r="F620" s="24">
        <v>40432</v>
      </c>
      <c r="G620" s="25">
        <f t="shared" si="49"/>
        <v>40432</v>
      </c>
    </row>
    <row r="621" spans="1:7" x14ac:dyDescent="0.2">
      <c r="A621" s="9">
        <f t="shared" si="45"/>
        <v>2010</v>
      </c>
      <c r="B621" s="9">
        <f>VLOOKUP($C621,Quarter_Month!$A$1:$B$13,2)</f>
        <v>3</v>
      </c>
      <c r="C621" s="9">
        <f t="shared" si="46"/>
        <v>9</v>
      </c>
      <c r="D621" s="9">
        <f t="shared" si="47"/>
        <v>12</v>
      </c>
      <c r="E621" s="8" t="str">
        <f t="shared" si="48"/>
        <v>20100912</v>
      </c>
      <c r="F621" s="24">
        <v>40433</v>
      </c>
      <c r="G621" s="25">
        <f t="shared" si="49"/>
        <v>40433</v>
      </c>
    </row>
    <row r="622" spans="1:7" x14ac:dyDescent="0.2">
      <c r="A622" s="9">
        <f t="shared" si="45"/>
        <v>2010</v>
      </c>
      <c r="B622" s="9">
        <f>VLOOKUP($C622,Quarter_Month!$A$1:$B$13,2)</f>
        <v>3</v>
      </c>
      <c r="C622" s="9">
        <f t="shared" si="46"/>
        <v>9</v>
      </c>
      <c r="D622" s="9">
        <f t="shared" si="47"/>
        <v>13</v>
      </c>
      <c r="E622" s="8" t="str">
        <f t="shared" si="48"/>
        <v>20100913</v>
      </c>
      <c r="F622" s="24">
        <v>40434</v>
      </c>
      <c r="G622" s="25">
        <f t="shared" si="49"/>
        <v>40434</v>
      </c>
    </row>
    <row r="623" spans="1:7" x14ac:dyDescent="0.2">
      <c r="A623" s="9">
        <f t="shared" si="45"/>
        <v>2010</v>
      </c>
      <c r="B623" s="9">
        <f>VLOOKUP($C623,Quarter_Month!$A$1:$B$13,2)</f>
        <v>3</v>
      </c>
      <c r="C623" s="9">
        <f t="shared" si="46"/>
        <v>9</v>
      </c>
      <c r="D623" s="9">
        <f t="shared" si="47"/>
        <v>14</v>
      </c>
      <c r="E623" s="8" t="str">
        <f t="shared" si="48"/>
        <v>20100914</v>
      </c>
      <c r="F623" s="24">
        <v>40435</v>
      </c>
      <c r="G623" s="25">
        <f t="shared" si="49"/>
        <v>40435</v>
      </c>
    </row>
    <row r="624" spans="1:7" x14ac:dyDescent="0.2">
      <c r="A624" s="9">
        <f t="shared" si="45"/>
        <v>2010</v>
      </c>
      <c r="B624" s="9">
        <f>VLOOKUP($C624,Quarter_Month!$A$1:$B$13,2)</f>
        <v>3</v>
      </c>
      <c r="C624" s="9">
        <f t="shared" si="46"/>
        <v>9</v>
      </c>
      <c r="D624" s="9">
        <f t="shared" si="47"/>
        <v>15</v>
      </c>
      <c r="E624" s="8" t="str">
        <f t="shared" si="48"/>
        <v>20100915</v>
      </c>
      <c r="F624" s="24">
        <v>40436</v>
      </c>
      <c r="G624" s="25">
        <f t="shared" si="49"/>
        <v>40436</v>
      </c>
    </row>
    <row r="625" spans="1:7" x14ac:dyDescent="0.2">
      <c r="A625" s="9">
        <f t="shared" ref="A625:A688" si="50">YEAR(F625)</f>
        <v>2010</v>
      </c>
      <c r="B625" s="9">
        <f>VLOOKUP($C625,Quarter_Month!$A$1:$B$13,2)</f>
        <v>3</v>
      </c>
      <c r="C625" s="9">
        <f t="shared" ref="C625:C688" si="51">MONTH(F625)</f>
        <v>9</v>
      </c>
      <c r="D625" s="9">
        <f t="shared" ref="D625:D688" si="52">DAY(F625)</f>
        <v>16</v>
      </c>
      <c r="E625" s="8" t="str">
        <f t="shared" ref="E625:E688" si="53">CONCATENATE(A625,IF(LEN(C625)=1,"0"&amp;C625,C625),IF(LEN(D625)=1,"0"&amp;D625,D625))</f>
        <v>20100916</v>
      </c>
      <c r="F625" s="24">
        <v>40437</v>
      </c>
      <c r="G625" s="25">
        <f t="shared" si="49"/>
        <v>40437</v>
      </c>
    </row>
    <row r="626" spans="1:7" x14ac:dyDescent="0.2">
      <c r="A626" s="9">
        <f t="shared" si="50"/>
        <v>2010</v>
      </c>
      <c r="B626" s="9">
        <f>VLOOKUP($C626,Quarter_Month!$A$1:$B$13,2)</f>
        <v>3</v>
      </c>
      <c r="C626" s="9">
        <f t="shared" si="51"/>
        <v>9</v>
      </c>
      <c r="D626" s="9">
        <f t="shared" si="52"/>
        <v>17</v>
      </c>
      <c r="E626" s="8" t="str">
        <f t="shared" si="53"/>
        <v>20100917</v>
      </c>
      <c r="F626" s="24">
        <v>40438</v>
      </c>
      <c r="G626" s="25">
        <f t="shared" si="49"/>
        <v>40438</v>
      </c>
    </row>
    <row r="627" spans="1:7" x14ac:dyDescent="0.2">
      <c r="A627" s="9">
        <f t="shared" si="50"/>
        <v>2010</v>
      </c>
      <c r="B627" s="9">
        <f>VLOOKUP($C627,Quarter_Month!$A$1:$B$13,2)</f>
        <v>3</v>
      </c>
      <c r="C627" s="9">
        <f t="shared" si="51"/>
        <v>9</v>
      </c>
      <c r="D627" s="9">
        <f t="shared" si="52"/>
        <v>18</v>
      </c>
      <c r="E627" s="8" t="str">
        <f t="shared" si="53"/>
        <v>20100918</v>
      </c>
      <c r="F627" s="24">
        <v>40439</v>
      </c>
      <c r="G627" s="25">
        <f t="shared" si="49"/>
        <v>40439</v>
      </c>
    </row>
    <row r="628" spans="1:7" x14ac:dyDescent="0.2">
      <c r="A628" s="9">
        <f t="shared" si="50"/>
        <v>2010</v>
      </c>
      <c r="B628" s="9">
        <f>VLOOKUP($C628,Quarter_Month!$A$1:$B$13,2)</f>
        <v>3</v>
      </c>
      <c r="C628" s="9">
        <f t="shared" si="51"/>
        <v>9</v>
      </c>
      <c r="D628" s="9">
        <f t="shared" si="52"/>
        <v>19</v>
      </c>
      <c r="E628" s="8" t="str">
        <f t="shared" si="53"/>
        <v>20100919</v>
      </c>
      <c r="F628" s="24">
        <v>40440</v>
      </c>
      <c r="G628" s="25">
        <f t="shared" si="49"/>
        <v>40440</v>
      </c>
    </row>
    <row r="629" spans="1:7" x14ac:dyDescent="0.2">
      <c r="A629" s="9">
        <f t="shared" si="50"/>
        <v>2010</v>
      </c>
      <c r="B629" s="9">
        <f>VLOOKUP($C629,Quarter_Month!$A$1:$B$13,2)</f>
        <v>3</v>
      </c>
      <c r="C629" s="9">
        <f t="shared" si="51"/>
        <v>9</v>
      </c>
      <c r="D629" s="9">
        <f t="shared" si="52"/>
        <v>20</v>
      </c>
      <c r="E629" s="8" t="str">
        <f t="shared" si="53"/>
        <v>20100920</v>
      </c>
      <c r="F629" s="24">
        <v>40441</v>
      </c>
      <c r="G629" s="25">
        <f t="shared" si="49"/>
        <v>40441</v>
      </c>
    </row>
    <row r="630" spans="1:7" x14ac:dyDescent="0.2">
      <c r="A630" s="9">
        <f t="shared" si="50"/>
        <v>2010</v>
      </c>
      <c r="B630" s="9">
        <f>VLOOKUP($C630,Quarter_Month!$A$1:$B$13,2)</f>
        <v>3</v>
      </c>
      <c r="C630" s="9">
        <f t="shared" si="51"/>
        <v>9</v>
      </c>
      <c r="D630" s="9">
        <f t="shared" si="52"/>
        <v>21</v>
      </c>
      <c r="E630" s="8" t="str">
        <f t="shared" si="53"/>
        <v>20100921</v>
      </c>
      <c r="F630" s="24">
        <v>40442</v>
      </c>
      <c r="G630" s="25">
        <f t="shared" si="49"/>
        <v>40442</v>
      </c>
    </row>
    <row r="631" spans="1:7" x14ac:dyDescent="0.2">
      <c r="A631" s="9">
        <f t="shared" si="50"/>
        <v>2010</v>
      </c>
      <c r="B631" s="9">
        <f>VLOOKUP($C631,Quarter_Month!$A$1:$B$13,2)</f>
        <v>3</v>
      </c>
      <c r="C631" s="9">
        <f t="shared" si="51"/>
        <v>9</v>
      </c>
      <c r="D631" s="9">
        <f t="shared" si="52"/>
        <v>22</v>
      </c>
      <c r="E631" s="8" t="str">
        <f t="shared" si="53"/>
        <v>20100922</v>
      </c>
      <c r="F631" s="24">
        <v>40443</v>
      </c>
      <c r="G631" s="25">
        <f t="shared" si="49"/>
        <v>40443</v>
      </c>
    </row>
    <row r="632" spans="1:7" x14ac:dyDescent="0.2">
      <c r="A632" s="9">
        <f t="shared" si="50"/>
        <v>2010</v>
      </c>
      <c r="B632" s="9">
        <f>VLOOKUP($C632,Quarter_Month!$A$1:$B$13,2)</f>
        <v>3</v>
      </c>
      <c r="C632" s="9">
        <f t="shared" si="51"/>
        <v>9</v>
      </c>
      <c r="D632" s="9">
        <f t="shared" si="52"/>
        <v>23</v>
      </c>
      <c r="E632" s="8" t="str">
        <f t="shared" si="53"/>
        <v>20100923</v>
      </c>
      <c r="F632" s="24">
        <v>40444</v>
      </c>
      <c r="G632" s="25">
        <f t="shared" si="49"/>
        <v>40444</v>
      </c>
    </row>
    <row r="633" spans="1:7" x14ac:dyDescent="0.2">
      <c r="A633" s="9">
        <f t="shared" si="50"/>
        <v>2010</v>
      </c>
      <c r="B633" s="9">
        <f>VLOOKUP($C633,Quarter_Month!$A$1:$B$13,2)</f>
        <v>3</v>
      </c>
      <c r="C633" s="9">
        <f t="shared" si="51"/>
        <v>9</v>
      </c>
      <c r="D633" s="9">
        <f t="shared" si="52"/>
        <v>24</v>
      </c>
      <c r="E633" s="8" t="str">
        <f t="shared" si="53"/>
        <v>20100924</v>
      </c>
      <c r="F633" s="24">
        <v>40445</v>
      </c>
      <c r="G633" s="25">
        <f t="shared" si="49"/>
        <v>40445</v>
      </c>
    </row>
    <row r="634" spans="1:7" x14ac:dyDescent="0.2">
      <c r="A634" s="9">
        <f t="shared" si="50"/>
        <v>2010</v>
      </c>
      <c r="B634" s="9">
        <f>VLOOKUP($C634,Quarter_Month!$A$1:$B$13,2)</f>
        <v>3</v>
      </c>
      <c r="C634" s="9">
        <f t="shared" si="51"/>
        <v>9</v>
      </c>
      <c r="D634" s="9">
        <f t="shared" si="52"/>
        <v>25</v>
      </c>
      <c r="E634" s="8" t="str">
        <f t="shared" si="53"/>
        <v>20100925</v>
      </c>
      <c r="F634" s="24">
        <v>40446</v>
      </c>
      <c r="G634" s="25">
        <f t="shared" si="49"/>
        <v>40446</v>
      </c>
    </row>
    <row r="635" spans="1:7" x14ac:dyDescent="0.2">
      <c r="A635" s="9">
        <f t="shared" si="50"/>
        <v>2010</v>
      </c>
      <c r="B635" s="9">
        <f>VLOOKUP($C635,Quarter_Month!$A$1:$B$13,2)</f>
        <v>3</v>
      </c>
      <c r="C635" s="9">
        <f t="shared" si="51"/>
        <v>9</v>
      </c>
      <c r="D635" s="9">
        <f t="shared" si="52"/>
        <v>26</v>
      </c>
      <c r="E635" s="8" t="str">
        <f t="shared" si="53"/>
        <v>20100926</v>
      </c>
      <c r="F635" s="24">
        <v>40447</v>
      </c>
      <c r="G635" s="25">
        <f t="shared" si="49"/>
        <v>40447</v>
      </c>
    </row>
    <row r="636" spans="1:7" x14ac:dyDescent="0.2">
      <c r="A636" s="9">
        <f t="shared" si="50"/>
        <v>2010</v>
      </c>
      <c r="B636" s="9">
        <f>VLOOKUP($C636,Quarter_Month!$A$1:$B$13,2)</f>
        <v>3</v>
      </c>
      <c r="C636" s="9">
        <f t="shared" si="51"/>
        <v>9</v>
      </c>
      <c r="D636" s="9">
        <f t="shared" si="52"/>
        <v>27</v>
      </c>
      <c r="E636" s="8" t="str">
        <f t="shared" si="53"/>
        <v>20100927</v>
      </c>
      <c r="F636" s="24">
        <v>40448</v>
      </c>
      <c r="G636" s="25">
        <f t="shared" si="49"/>
        <v>40448</v>
      </c>
    </row>
    <row r="637" spans="1:7" x14ac:dyDescent="0.2">
      <c r="A637" s="9">
        <f t="shared" si="50"/>
        <v>2010</v>
      </c>
      <c r="B637" s="9">
        <f>VLOOKUP($C637,Quarter_Month!$A$1:$B$13,2)</f>
        <v>3</v>
      </c>
      <c r="C637" s="9">
        <f t="shared" si="51"/>
        <v>9</v>
      </c>
      <c r="D637" s="9">
        <f t="shared" si="52"/>
        <v>28</v>
      </c>
      <c r="E637" s="8" t="str">
        <f t="shared" si="53"/>
        <v>20100928</v>
      </c>
      <c r="F637" s="24">
        <v>40449</v>
      </c>
      <c r="G637" s="25">
        <f t="shared" si="49"/>
        <v>40449</v>
      </c>
    </row>
    <row r="638" spans="1:7" x14ac:dyDescent="0.2">
      <c r="A638" s="9">
        <f t="shared" si="50"/>
        <v>2010</v>
      </c>
      <c r="B638" s="9">
        <f>VLOOKUP($C638,Quarter_Month!$A$1:$B$13,2)</f>
        <v>3</v>
      </c>
      <c r="C638" s="9">
        <f t="shared" si="51"/>
        <v>9</v>
      </c>
      <c r="D638" s="9">
        <f t="shared" si="52"/>
        <v>29</v>
      </c>
      <c r="E638" s="8" t="str">
        <f t="shared" si="53"/>
        <v>20100929</v>
      </c>
      <c r="F638" s="24">
        <v>40450</v>
      </c>
      <c r="G638" s="25">
        <f t="shared" si="49"/>
        <v>40450</v>
      </c>
    </row>
    <row r="639" spans="1:7" x14ac:dyDescent="0.2">
      <c r="A639" s="9">
        <f t="shared" si="50"/>
        <v>2010</v>
      </c>
      <c r="B639" s="9">
        <f>VLOOKUP($C639,Quarter_Month!$A$1:$B$13,2)</f>
        <v>3</v>
      </c>
      <c r="C639" s="9">
        <f t="shared" si="51"/>
        <v>9</v>
      </c>
      <c r="D639" s="9">
        <f t="shared" si="52"/>
        <v>30</v>
      </c>
      <c r="E639" s="8" t="str">
        <f t="shared" si="53"/>
        <v>20100930</v>
      </c>
      <c r="F639" s="24">
        <v>40451</v>
      </c>
      <c r="G639" s="25">
        <f t="shared" si="49"/>
        <v>40451</v>
      </c>
    </row>
    <row r="640" spans="1:7" x14ac:dyDescent="0.2">
      <c r="A640" s="9">
        <f t="shared" si="50"/>
        <v>2010</v>
      </c>
      <c r="B640" s="9">
        <f>VLOOKUP($C640,Quarter_Month!$A$1:$B$13,2)</f>
        <v>4</v>
      </c>
      <c r="C640" s="9">
        <f t="shared" si="51"/>
        <v>10</v>
      </c>
      <c r="D640" s="9">
        <f t="shared" si="52"/>
        <v>1</v>
      </c>
      <c r="E640" s="8" t="str">
        <f t="shared" si="53"/>
        <v>20101001</v>
      </c>
      <c r="F640" s="24">
        <v>40452</v>
      </c>
      <c r="G640" s="25">
        <f t="shared" si="49"/>
        <v>40452</v>
      </c>
    </row>
    <row r="641" spans="1:7" x14ac:dyDescent="0.2">
      <c r="A641" s="9">
        <f t="shared" si="50"/>
        <v>2010</v>
      </c>
      <c r="B641" s="9">
        <f>VLOOKUP($C641,Quarter_Month!$A$1:$B$13,2)</f>
        <v>4</v>
      </c>
      <c r="C641" s="9">
        <f t="shared" si="51"/>
        <v>10</v>
      </c>
      <c r="D641" s="9">
        <f t="shared" si="52"/>
        <v>2</v>
      </c>
      <c r="E641" s="8" t="str">
        <f t="shared" si="53"/>
        <v>20101002</v>
      </c>
      <c r="F641" s="24">
        <v>40453</v>
      </c>
      <c r="G641" s="25">
        <f t="shared" si="49"/>
        <v>40453</v>
      </c>
    </row>
    <row r="642" spans="1:7" x14ac:dyDescent="0.2">
      <c r="A642" s="9">
        <f t="shared" si="50"/>
        <v>2010</v>
      </c>
      <c r="B642" s="9">
        <f>VLOOKUP($C642,Quarter_Month!$A$1:$B$13,2)</f>
        <v>4</v>
      </c>
      <c r="C642" s="9">
        <f t="shared" si="51"/>
        <v>10</v>
      </c>
      <c r="D642" s="9">
        <f t="shared" si="52"/>
        <v>3</v>
      </c>
      <c r="E642" s="8" t="str">
        <f t="shared" si="53"/>
        <v>20101003</v>
      </c>
      <c r="F642" s="24">
        <v>40454</v>
      </c>
      <c r="G642" s="25">
        <f t="shared" si="49"/>
        <v>40454</v>
      </c>
    </row>
    <row r="643" spans="1:7" x14ac:dyDescent="0.2">
      <c r="A643" s="9">
        <f t="shared" si="50"/>
        <v>2010</v>
      </c>
      <c r="B643" s="9">
        <f>VLOOKUP($C643,Quarter_Month!$A$1:$B$13,2)</f>
        <v>4</v>
      </c>
      <c r="C643" s="9">
        <f t="shared" si="51"/>
        <v>10</v>
      </c>
      <c r="D643" s="9">
        <f t="shared" si="52"/>
        <v>4</v>
      </c>
      <c r="E643" s="8" t="str">
        <f t="shared" si="53"/>
        <v>20101004</v>
      </c>
      <c r="F643" s="24">
        <v>40455</v>
      </c>
      <c r="G643" s="25">
        <f t="shared" ref="G643:G706" si="54">F643</f>
        <v>40455</v>
      </c>
    </row>
    <row r="644" spans="1:7" x14ac:dyDescent="0.2">
      <c r="A644" s="9">
        <f t="shared" si="50"/>
        <v>2010</v>
      </c>
      <c r="B644" s="9">
        <f>VLOOKUP($C644,Quarter_Month!$A$1:$B$13,2)</f>
        <v>4</v>
      </c>
      <c r="C644" s="9">
        <f t="shared" si="51"/>
        <v>10</v>
      </c>
      <c r="D644" s="9">
        <f t="shared" si="52"/>
        <v>5</v>
      </c>
      <c r="E644" s="8" t="str">
        <f t="shared" si="53"/>
        <v>20101005</v>
      </c>
      <c r="F644" s="24">
        <v>40456</v>
      </c>
      <c r="G644" s="25">
        <f t="shared" si="54"/>
        <v>40456</v>
      </c>
    </row>
    <row r="645" spans="1:7" x14ac:dyDescent="0.2">
      <c r="A645" s="9">
        <f t="shared" si="50"/>
        <v>2010</v>
      </c>
      <c r="B645" s="9">
        <f>VLOOKUP($C645,Quarter_Month!$A$1:$B$13,2)</f>
        <v>4</v>
      </c>
      <c r="C645" s="9">
        <f t="shared" si="51"/>
        <v>10</v>
      </c>
      <c r="D645" s="9">
        <f t="shared" si="52"/>
        <v>6</v>
      </c>
      <c r="E645" s="8" t="str">
        <f t="shared" si="53"/>
        <v>20101006</v>
      </c>
      <c r="F645" s="24">
        <v>40457</v>
      </c>
      <c r="G645" s="25">
        <f t="shared" si="54"/>
        <v>40457</v>
      </c>
    </row>
    <row r="646" spans="1:7" x14ac:dyDescent="0.2">
      <c r="A646" s="9">
        <f t="shared" si="50"/>
        <v>2010</v>
      </c>
      <c r="B646" s="9">
        <f>VLOOKUP($C646,Quarter_Month!$A$1:$B$13,2)</f>
        <v>4</v>
      </c>
      <c r="C646" s="9">
        <f t="shared" si="51"/>
        <v>10</v>
      </c>
      <c r="D646" s="9">
        <f t="shared" si="52"/>
        <v>7</v>
      </c>
      <c r="E646" s="8" t="str">
        <f t="shared" si="53"/>
        <v>20101007</v>
      </c>
      <c r="F646" s="24">
        <v>40458</v>
      </c>
      <c r="G646" s="25">
        <f t="shared" si="54"/>
        <v>40458</v>
      </c>
    </row>
    <row r="647" spans="1:7" x14ac:dyDescent="0.2">
      <c r="A647" s="9">
        <f t="shared" si="50"/>
        <v>2010</v>
      </c>
      <c r="B647" s="9">
        <f>VLOOKUP($C647,Quarter_Month!$A$1:$B$13,2)</f>
        <v>4</v>
      </c>
      <c r="C647" s="9">
        <f t="shared" si="51"/>
        <v>10</v>
      </c>
      <c r="D647" s="9">
        <f t="shared" si="52"/>
        <v>8</v>
      </c>
      <c r="E647" s="8" t="str">
        <f t="shared" si="53"/>
        <v>20101008</v>
      </c>
      <c r="F647" s="24">
        <v>40459</v>
      </c>
      <c r="G647" s="25">
        <f t="shared" si="54"/>
        <v>40459</v>
      </c>
    </row>
    <row r="648" spans="1:7" x14ac:dyDescent="0.2">
      <c r="A648" s="9">
        <f t="shared" si="50"/>
        <v>2010</v>
      </c>
      <c r="B648" s="9">
        <f>VLOOKUP($C648,Quarter_Month!$A$1:$B$13,2)</f>
        <v>4</v>
      </c>
      <c r="C648" s="9">
        <f t="shared" si="51"/>
        <v>10</v>
      </c>
      <c r="D648" s="9">
        <f t="shared" si="52"/>
        <v>9</v>
      </c>
      <c r="E648" s="8" t="str">
        <f t="shared" si="53"/>
        <v>20101009</v>
      </c>
      <c r="F648" s="24">
        <v>40460</v>
      </c>
      <c r="G648" s="25">
        <f t="shared" si="54"/>
        <v>40460</v>
      </c>
    </row>
    <row r="649" spans="1:7" x14ac:dyDescent="0.2">
      <c r="A649" s="9">
        <f t="shared" si="50"/>
        <v>2010</v>
      </c>
      <c r="B649" s="9">
        <f>VLOOKUP($C649,Quarter_Month!$A$1:$B$13,2)</f>
        <v>4</v>
      </c>
      <c r="C649" s="9">
        <f t="shared" si="51"/>
        <v>10</v>
      </c>
      <c r="D649" s="9">
        <f t="shared" si="52"/>
        <v>10</v>
      </c>
      <c r="E649" s="8" t="str">
        <f t="shared" si="53"/>
        <v>20101010</v>
      </c>
      <c r="F649" s="24">
        <v>40461</v>
      </c>
      <c r="G649" s="25">
        <f t="shared" si="54"/>
        <v>40461</v>
      </c>
    </row>
    <row r="650" spans="1:7" x14ac:dyDescent="0.2">
      <c r="A650" s="9">
        <f t="shared" si="50"/>
        <v>2010</v>
      </c>
      <c r="B650" s="9">
        <f>VLOOKUP($C650,Quarter_Month!$A$1:$B$13,2)</f>
        <v>4</v>
      </c>
      <c r="C650" s="9">
        <f t="shared" si="51"/>
        <v>10</v>
      </c>
      <c r="D650" s="9">
        <f t="shared" si="52"/>
        <v>11</v>
      </c>
      <c r="E650" s="8" t="str">
        <f t="shared" si="53"/>
        <v>20101011</v>
      </c>
      <c r="F650" s="24">
        <v>40462</v>
      </c>
      <c r="G650" s="25">
        <f t="shared" si="54"/>
        <v>40462</v>
      </c>
    </row>
    <row r="651" spans="1:7" x14ac:dyDescent="0.2">
      <c r="A651" s="9">
        <f t="shared" si="50"/>
        <v>2010</v>
      </c>
      <c r="B651" s="9">
        <f>VLOOKUP($C651,Quarter_Month!$A$1:$B$13,2)</f>
        <v>4</v>
      </c>
      <c r="C651" s="9">
        <f t="shared" si="51"/>
        <v>10</v>
      </c>
      <c r="D651" s="9">
        <f t="shared" si="52"/>
        <v>12</v>
      </c>
      <c r="E651" s="8" t="str">
        <f t="shared" si="53"/>
        <v>20101012</v>
      </c>
      <c r="F651" s="24">
        <v>40463</v>
      </c>
      <c r="G651" s="25">
        <f t="shared" si="54"/>
        <v>40463</v>
      </c>
    </row>
    <row r="652" spans="1:7" x14ac:dyDescent="0.2">
      <c r="A652" s="9">
        <f t="shared" si="50"/>
        <v>2010</v>
      </c>
      <c r="B652" s="9">
        <f>VLOOKUP($C652,Quarter_Month!$A$1:$B$13,2)</f>
        <v>4</v>
      </c>
      <c r="C652" s="9">
        <f t="shared" si="51"/>
        <v>10</v>
      </c>
      <c r="D652" s="9">
        <f t="shared" si="52"/>
        <v>13</v>
      </c>
      <c r="E652" s="8" t="str">
        <f t="shared" si="53"/>
        <v>20101013</v>
      </c>
      <c r="F652" s="24">
        <v>40464</v>
      </c>
      <c r="G652" s="25">
        <f t="shared" si="54"/>
        <v>40464</v>
      </c>
    </row>
    <row r="653" spans="1:7" x14ac:dyDescent="0.2">
      <c r="A653" s="9">
        <f t="shared" si="50"/>
        <v>2010</v>
      </c>
      <c r="B653" s="9">
        <f>VLOOKUP($C653,Quarter_Month!$A$1:$B$13,2)</f>
        <v>4</v>
      </c>
      <c r="C653" s="9">
        <f t="shared" si="51"/>
        <v>10</v>
      </c>
      <c r="D653" s="9">
        <f t="shared" si="52"/>
        <v>14</v>
      </c>
      <c r="E653" s="8" t="str">
        <f t="shared" si="53"/>
        <v>20101014</v>
      </c>
      <c r="F653" s="24">
        <v>40465</v>
      </c>
      <c r="G653" s="25">
        <f t="shared" si="54"/>
        <v>40465</v>
      </c>
    </row>
    <row r="654" spans="1:7" x14ac:dyDescent="0.2">
      <c r="A654" s="9">
        <f t="shared" si="50"/>
        <v>2010</v>
      </c>
      <c r="B654" s="9">
        <f>VLOOKUP($C654,Quarter_Month!$A$1:$B$13,2)</f>
        <v>4</v>
      </c>
      <c r="C654" s="9">
        <f t="shared" si="51"/>
        <v>10</v>
      </c>
      <c r="D654" s="9">
        <f t="shared" si="52"/>
        <v>15</v>
      </c>
      <c r="E654" s="8" t="str">
        <f t="shared" si="53"/>
        <v>20101015</v>
      </c>
      <c r="F654" s="24">
        <v>40466</v>
      </c>
      <c r="G654" s="25">
        <f t="shared" si="54"/>
        <v>40466</v>
      </c>
    </row>
    <row r="655" spans="1:7" x14ac:dyDescent="0.2">
      <c r="A655" s="9">
        <f t="shared" si="50"/>
        <v>2010</v>
      </c>
      <c r="B655" s="9">
        <f>VLOOKUP($C655,Quarter_Month!$A$1:$B$13,2)</f>
        <v>4</v>
      </c>
      <c r="C655" s="9">
        <f t="shared" si="51"/>
        <v>10</v>
      </c>
      <c r="D655" s="9">
        <f t="shared" si="52"/>
        <v>16</v>
      </c>
      <c r="E655" s="8" t="str">
        <f t="shared" si="53"/>
        <v>20101016</v>
      </c>
      <c r="F655" s="24">
        <v>40467</v>
      </c>
      <c r="G655" s="25">
        <f t="shared" si="54"/>
        <v>40467</v>
      </c>
    </row>
    <row r="656" spans="1:7" x14ac:dyDescent="0.2">
      <c r="A656" s="9">
        <f t="shared" si="50"/>
        <v>2010</v>
      </c>
      <c r="B656" s="9">
        <f>VLOOKUP($C656,Quarter_Month!$A$1:$B$13,2)</f>
        <v>4</v>
      </c>
      <c r="C656" s="9">
        <f t="shared" si="51"/>
        <v>10</v>
      </c>
      <c r="D656" s="9">
        <f t="shared" si="52"/>
        <v>17</v>
      </c>
      <c r="E656" s="8" t="str">
        <f t="shared" si="53"/>
        <v>20101017</v>
      </c>
      <c r="F656" s="24">
        <v>40468</v>
      </c>
      <c r="G656" s="25">
        <f t="shared" si="54"/>
        <v>40468</v>
      </c>
    </row>
    <row r="657" spans="1:7" x14ac:dyDescent="0.2">
      <c r="A657" s="9">
        <f t="shared" si="50"/>
        <v>2010</v>
      </c>
      <c r="B657" s="9">
        <f>VLOOKUP($C657,Quarter_Month!$A$1:$B$13,2)</f>
        <v>4</v>
      </c>
      <c r="C657" s="9">
        <f t="shared" si="51"/>
        <v>10</v>
      </c>
      <c r="D657" s="9">
        <f t="shared" si="52"/>
        <v>18</v>
      </c>
      <c r="E657" s="8" t="str">
        <f t="shared" si="53"/>
        <v>20101018</v>
      </c>
      <c r="F657" s="24">
        <v>40469</v>
      </c>
      <c r="G657" s="25">
        <f t="shared" si="54"/>
        <v>40469</v>
      </c>
    </row>
    <row r="658" spans="1:7" x14ac:dyDescent="0.2">
      <c r="A658" s="9">
        <f t="shared" si="50"/>
        <v>2010</v>
      </c>
      <c r="B658" s="9">
        <f>VLOOKUP($C658,Quarter_Month!$A$1:$B$13,2)</f>
        <v>4</v>
      </c>
      <c r="C658" s="9">
        <f t="shared" si="51"/>
        <v>10</v>
      </c>
      <c r="D658" s="9">
        <f t="shared" si="52"/>
        <v>19</v>
      </c>
      <c r="E658" s="8" t="str">
        <f t="shared" si="53"/>
        <v>20101019</v>
      </c>
      <c r="F658" s="24">
        <v>40470</v>
      </c>
      <c r="G658" s="25">
        <f t="shared" si="54"/>
        <v>40470</v>
      </c>
    </row>
    <row r="659" spans="1:7" x14ac:dyDescent="0.2">
      <c r="A659" s="9">
        <f t="shared" si="50"/>
        <v>2010</v>
      </c>
      <c r="B659" s="9">
        <f>VLOOKUP($C659,Quarter_Month!$A$1:$B$13,2)</f>
        <v>4</v>
      </c>
      <c r="C659" s="9">
        <f t="shared" si="51"/>
        <v>10</v>
      </c>
      <c r="D659" s="9">
        <f t="shared" si="52"/>
        <v>20</v>
      </c>
      <c r="E659" s="8" t="str">
        <f t="shared" si="53"/>
        <v>20101020</v>
      </c>
      <c r="F659" s="24">
        <v>40471</v>
      </c>
      <c r="G659" s="25">
        <f t="shared" si="54"/>
        <v>40471</v>
      </c>
    </row>
    <row r="660" spans="1:7" x14ac:dyDescent="0.2">
      <c r="A660" s="9">
        <f t="shared" si="50"/>
        <v>2010</v>
      </c>
      <c r="B660" s="9">
        <f>VLOOKUP($C660,Quarter_Month!$A$1:$B$13,2)</f>
        <v>4</v>
      </c>
      <c r="C660" s="9">
        <f t="shared" si="51"/>
        <v>10</v>
      </c>
      <c r="D660" s="9">
        <f t="shared" si="52"/>
        <v>21</v>
      </c>
      <c r="E660" s="8" t="str">
        <f t="shared" si="53"/>
        <v>20101021</v>
      </c>
      <c r="F660" s="24">
        <v>40472</v>
      </c>
      <c r="G660" s="25">
        <f t="shared" si="54"/>
        <v>40472</v>
      </c>
    </row>
    <row r="661" spans="1:7" x14ac:dyDescent="0.2">
      <c r="A661" s="9">
        <f t="shared" si="50"/>
        <v>2010</v>
      </c>
      <c r="B661" s="9">
        <f>VLOOKUP($C661,Quarter_Month!$A$1:$B$13,2)</f>
        <v>4</v>
      </c>
      <c r="C661" s="9">
        <f t="shared" si="51"/>
        <v>10</v>
      </c>
      <c r="D661" s="9">
        <f t="shared" si="52"/>
        <v>22</v>
      </c>
      <c r="E661" s="8" t="str">
        <f t="shared" si="53"/>
        <v>20101022</v>
      </c>
      <c r="F661" s="24">
        <v>40473</v>
      </c>
      <c r="G661" s="25">
        <f t="shared" si="54"/>
        <v>40473</v>
      </c>
    </row>
    <row r="662" spans="1:7" x14ac:dyDescent="0.2">
      <c r="A662" s="9">
        <f t="shared" si="50"/>
        <v>2010</v>
      </c>
      <c r="B662" s="9">
        <f>VLOOKUP($C662,Quarter_Month!$A$1:$B$13,2)</f>
        <v>4</v>
      </c>
      <c r="C662" s="9">
        <f t="shared" si="51"/>
        <v>10</v>
      </c>
      <c r="D662" s="9">
        <f t="shared" si="52"/>
        <v>23</v>
      </c>
      <c r="E662" s="8" t="str">
        <f t="shared" si="53"/>
        <v>20101023</v>
      </c>
      <c r="F662" s="24">
        <v>40474</v>
      </c>
      <c r="G662" s="25">
        <f t="shared" si="54"/>
        <v>40474</v>
      </c>
    </row>
    <row r="663" spans="1:7" x14ac:dyDescent="0.2">
      <c r="A663" s="9">
        <f t="shared" si="50"/>
        <v>2010</v>
      </c>
      <c r="B663" s="9">
        <f>VLOOKUP($C663,Quarter_Month!$A$1:$B$13,2)</f>
        <v>4</v>
      </c>
      <c r="C663" s="9">
        <f t="shared" si="51"/>
        <v>10</v>
      </c>
      <c r="D663" s="9">
        <f t="shared" si="52"/>
        <v>24</v>
      </c>
      <c r="E663" s="8" t="str">
        <f t="shared" si="53"/>
        <v>20101024</v>
      </c>
      <c r="F663" s="24">
        <v>40475</v>
      </c>
      <c r="G663" s="25">
        <f t="shared" si="54"/>
        <v>40475</v>
      </c>
    </row>
    <row r="664" spans="1:7" x14ac:dyDescent="0.2">
      <c r="A664" s="9">
        <f t="shared" si="50"/>
        <v>2010</v>
      </c>
      <c r="B664" s="9">
        <f>VLOOKUP($C664,Quarter_Month!$A$1:$B$13,2)</f>
        <v>4</v>
      </c>
      <c r="C664" s="9">
        <f t="shared" si="51"/>
        <v>10</v>
      </c>
      <c r="D664" s="9">
        <f t="shared" si="52"/>
        <v>25</v>
      </c>
      <c r="E664" s="8" t="str">
        <f t="shared" si="53"/>
        <v>20101025</v>
      </c>
      <c r="F664" s="24">
        <v>40476</v>
      </c>
      <c r="G664" s="25">
        <f t="shared" si="54"/>
        <v>40476</v>
      </c>
    </row>
    <row r="665" spans="1:7" x14ac:dyDescent="0.2">
      <c r="A665" s="9">
        <f t="shared" si="50"/>
        <v>2010</v>
      </c>
      <c r="B665" s="9">
        <f>VLOOKUP($C665,Quarter_Month!$A$1:$B$13,2)</f>
        <v>4</v>
      </c>
      <c r="C665" s="9">
        <f t="shared" si="51"/>
        <v>10</v>
      </c>
      <c r="D665" s="9">
        <f t="shared" si="52"/>
        <v>26</v>
      </c>
      <c r="E665" s="8" t="str">
        <f t="shared" si="53"/>
        <v>20101026</v>
      </c>
      <c r="F665" s="24">
        <v>40477</v>
      </c>
      <c r="G665" s="25">
        <f t="shared" si="54"/>
        <v>40477</v>
      </c>
    </row>
    <row r="666" spans="1:7" x14ac:dyDescent="0.2">
      <c r="A666" s="9">
        <f t="shared" si="50"/>
        <v>2010</v>
      </c>
      <c r="B666" s="9">
        <f>VLOOKUP($C666,Quarter_Month!$A$1:$B$13,2)</f>
        <v>4</v>
      </c>
      <c r="C666" s="9">
        <f t="shared" si="51"/>
        <v>10</v>
      </c>
      <c r="D666" s="9">
        <f t="shared" si="52"/>
        <v>27</v>
      </c>
      <c r="E666" s="8" t="str">
        <f t="shared" si="53"/>
        <v>20101027</v>
      </c>
      <c r="F666" s="24">
        <v>40478</v>
      </c>
      <c r="G666" s="25">
        <f t="shared" si="54"/>
        <v>40478</v>
      </c>
    </row>
    <row r="667" spans="1:7" x14ac:dyDescent="0.2">
      <c r="A667" s="9">
        <f t="shared" si="50"/>
        <v>2010</v>
      </c>
      <c r="B667" s="9">
        <f>VLOOKUP($C667,Quarter_Month!$A$1:$B$13,2)</f>
        <v>4</v>
      </c>
      <c r="C667" s="9">
        <f t="shared" si="51"/>
        <v>10</v>
      </c>
      <c r="D667" s="9">
        <f t="shared" si="52"/>
        <v>28</v>
      </c>
      <c r="E667" s="8" t="str">
        <f t="shared" si="53"/>
        <v>20101028</v>
      </c>
      <c r="F667" s="24">
        <v>40479</v>
      </c>
      <c r="G667" s="25">
        <f t="shared" si="54"/>
        <v>40479</v>
      </c>
    </row>
    <row r="668" spans="1:7" x14ac:dyDescent="0.2">
      <c r="A668" s="9">
        <f t="shared" si="50"/>
        <v>2010</v>
      </c>
      <c r="B668" s="9">
        <f>VLOOKUP($C668,Quarter_Month!$A$1:$B$13,2)</f>
        <v>4</v>
      </c>
      <c r="C668" s="9">
        <f t="shared" si="51"/>
        <v>10</v>
      </c>
      <c r="D668" s="9">
        <f t="shared" si="52"/>
        <v>29</v>
      </c>
      <c r="E668" s="8" t="str">
        <f t="shared" si="53"/>
        <v>20101029</v>
      </c>
      <c r="F668" s="24">
        <v>40480</v>
      </c>
      <c r="G668" s="25">
        <f t="shared" si="54"/>
        <v>40480</v>
      </c>
    </row>
    <row r="669" spans="1:7" x14ac:dyDescent="0.2">
      <c r="A669" s="9">
        <f t="shared" si="50"/>
        <v>2010</v>
      </c>
      <c r="B669" s="9">
        <f>VLOOKUP($C669,Quarter_Month!$A$1:$B$13,2)</f>
        <v>4</v>
      </c>
      <c r="C669" s="9">
        <f t="shared" si="51"/>
        <v>10</v>
      </c>
      <c r="D669" s="9">
        <f t="shared" si="52"/>
        <v>30</v>
      </c>
      <c r="E669" s="8" t="str">
        <f t="shared" si="53"/>
        <v>20101030</v>
      </c>
      <c r="F669" s="24">
        <v>40481</v>
      </c>
      <c r="G669" s="25">
        <f t="shared" si="54"/>
        <v>40481</v>
      </c>
    </row>
    <row r="670" spans="1:7" x14ac:dyDescent="0.2">
      <c r="A670" s="9">
        <f t="shared" si="50"/>
        <v>2010</v>
      </c>
      <c r="B670" s="9">
        <f>VLOOKUP($C670,Quarter_Month!$A$1:$B$13,2)</f>
        <v>4</v>
      </c>
      <c r="C670" s="9">
        <f t="shared" si="51"/>
        <v>10</v>
      </c>
      <c r="D670" s="9">
        <f t="shared" si="52"/>
        <v>31</v>
      </c>
      <c r="E670" s="8" t="str">
        <f t="shared" si="53"/>
        <v>20101031</v>
      </c>
      <c r="F670" s="24">
        <v>40482</v>
      </c>
      <c r="G670" s="25">
        <f t="shared" si="54"/>
        <v>40482</v>
      </c>
    </row>
    <row r="671" spans="1:7" x14ac:dyDescent="0.2">
      <c r="A671" s="9">
        <f t="shared" si="50"/>
        <v>2010</v>
      </c>
      <c r="B671" s="9">
        <f>VLOOKUP($C671,Quarter_Month!$A$1:$B$13,2)</f>
        <v>4</v>
      </c>
      <c r="C671" s="9">
        <f t="shared" si="51"/>
        <v>11</v>
      </c>
      <c r="D671" s="9">
        <f t="shared" si="52"/>
        <v>1</v>
      </c>
      <c r="E671" s="8" t="str">
        <f t="shared" si="53"/>
        <v>20101101</v>
      </c>
      <c r="F671" s="24">
        <v>40483</v>
      </c>
      <c r="G671" s="25">
        <f t="shared" si="54"/>
        <v>40483</v>
      </c>
    </row>
    <row r="672" spans="1:7" x14ac:dyDescent="0.2">
      <c r="A672" s="9">
        <f t="shared" si="50"/>
        <v>2010</v>
      </c>
      <c r="B672" s="9">
        <f>VLOOKUP($C672,Quarter_Month!$A$1:$B$13,2)</f>
        <v>4</v>
      </c>
      <c r="C672" s="9">
        <f t="shared" si="51"/>
        <v>11</v>
      </c>
      <c r="D672" s="9">
        <f t="shared" si="52"/>
        <v>2</v>
      </c>
      <c r="E672" s="8" t="str">
        <f t="shared" si="53"/>
        <v>20101102</v>
      </c>
      <c r="F672" s="24">
        <v>40484</v>
      </c>
      <c r="G672" s="25">
        <f t="shared" si="54"/>
        <v>40484</v>
      </c>
    </row>
    <row r="673" spans="1:7" x14ac:dyDescent="0.2">
      <c r="A673" s="9">
        <f t="shared" si="50"/>
        <v>2010</v>
      </c>
      <c r="B673" s="9">
        <f>VLOOKUP($C673,Quarter_Month!$A$1:$B$13,2)</f>
        <v>4</v>
      </c>
      <c r="C673" s="9">
        <f t="shared" si="51"/>
        <v>11</v>
      </c>
      <c r="D673" s="9">
        <f t="shared" si="52"/>
        <v>3</v>
      </c>
      <c r="E673" s="8" t="str">
        <f t="shared" si="53"/>
        <v>20101103</v>
      </c>
      <c r="F673" s="24">
        <v>40485</v>
      </c>
      <c r="G673" s="25">
        <f t="shared" si="54"/>
        <v>40485</v>
      </c>
    </row>
    <row r="674" spans="1:7" x14ac:dyDescent="0.2">
      <c r="A674" s="9">
        <f t="shared" si="50"/>
        <v>2010</v>
      </c>
      <c r="B674" s="9">
        <f>VLOOKUP($C674,Quarter_Month!$A$1:$B$13,2)</f>
        <v>4</v>
      </c>
      <c r="C674" s="9">
        <f t="shared" si="51"/>
        <v>11</v>
      </c>
      <c r="D674" s="9">
        <f t="shared" si="52"/>
        <v>4</v>
      </c>
      <c r="E674" s="8" t="str">
        <f t="shared" si="53"/>
        <v>20101104</v>
      </c>
      <c r="F674" s="24">
        <v>40486</v>
      </c>
      <c r="G674" s="25">
        <f t="shared" si="54"/>
        <v>40486</v>
      </c>
    </row>
    <row r="675" spans="1:7" x14ac:dyDescent="0.2">
      <c r="A675" s="9">
        <f t="shared" si="50"/>
        <v>2010</v>
      </c>
      <c r="B675" s="9">
        <f>VLOOKUP($C675,Quarter_Month!$A$1:$B$13,2)</f>
        <v>4</v>
      </c>
      <c r="C675" s="9">
        <f t="shared" si="51"/>
        <v>11</v>
      </c>
      <c r="D675" s="9">
        <f t="shared" si="52"/>
        <v>5</v>
      </c>
      <c r="E675" s="8" t="str">
        <f t="shared" si="53"/>
        <v>20101105</v>
      </c>
      <c r="F675" s="24">
        <v>40487</v>
      </c>
      <c r="G675" s="25">
        <f t="shared" si="54"/>
        <v>40487</v>
      </c>
    </row>
    <row r="676" spans="1:7" x14ac:dyDescent="0.2">
      <c r="A676" s="9">
        <f t="shared" si="50"/>
        <v>2010</v>
      </c>
      <c r="B676" s="9">
        <f>VLOOKUP($C676,Quarter_Month!$A$1:$B$13,2)</f>
        <v>4</v>
      </c>
      <c r="C676" s="9">
        <f t="shared" si="51"/>
        <v>11</v>
      </c>
      <c r="D676" s="9">
        <f t="shared" si="52"/>
        <v>6</v>
      </c>
      <c r="E676" s="8" t="str">
        <f t="shared" si="53"/>
        <v>20101106</v>
      </c>
      <c r="F676" s="24">
        <v>40488</v>
      </c>
      <c r="G676" s="25">
        <f t="shared" si="54"/>
        <v>40488</v>
      </c>
    </row>
    <row r="677" spans="1:7" x14ac:dyDescent="0.2">
      <c r="A677" s="9">
        <f t="shared" si="50"/>
        <v>2010</v>
      </c>
      <c r="B677" s="9">
        <f>VLOOKUP($C677,Quarter_Month!$A$1:$B$13,2)</f>
        <v>4</v>
      </c>
      <c r="C677" s="9">
        <f t="shared" si="51"/>
        <v>11</v>
      </c>
      <c r="D677" s="9">
        <f t="shared" si="52"/>
        <v>7</v>
      </c>
      <c r="E677" s="8" t="str">
        <f t="shared" si="53"/>
        <v>20101107</v>
      </c>
      <c r="F677" s="24">
        <v>40489</v>
      </c>
      <c r="G677" s="25">
        <f t="shared" si="54"/>
        <v>40489</v>
      </c>
    </row>
    <row r="678" spans="1:7" x14ac:dyDescent="0.2">
      <c r="A678" s="9">
        <f t="shared" si="50"/>
        <v>2010</v>
      </c>
      <c r="B678" s="9">
        <f>VLOOKUP($C678,Quarter_Month!$A$1:$B$13,2)</f>
        <v>4</v>
      </c>
      <c r="C678" s="9">
        <f t="shared" si="51"/>
        <v>11</v>
      </c>
      <c r="D678" s="9">
        <f t="shared" si="52"/>
        <v>8</v>
      </c>
      <c r="E678" s="8" t="str">
        <f t="shared" si="53"/>
        <v>20101108</v>
      </c>
      <c r="F678" s="24">
        <v>40490</v>
      </c>
      <c r="G678" s="25">
        <f t="shared" si="54"/>
        <v>40490</v>
      </c>
    </row>
    <row r="679" spans="1:7" x14ac:dyDescent="0.2">
      <c r="A679" s="9">
        <f t="shared" si="50"/>
        <v>2010</v>
      </c>
      <c r="B679" s="9">
        <f>VLOOKUP($C679,Quarter_Month!$A$1:$B$13,2)</f>
        <v>4</v>
      </c>
      <c r="C679" s="9">
        <f t="shared" si="51"/>
        <v>11</v>
      </c>
      <c r="D679" s="9">
        <f t="shared" si="52"/>
        <v>9</v>
      </c>
      <c r="E679" s="8" t="str">
        <f t="shared" si="53"/>
        <v>20101109</v>
      </c>
      <c r="F679" s="24">
        <v>40491</v>
      </c>
      <c r="G679" s="25">
        <f t="shared" si="54"/>
        <v>40491</v>
      </c>
    </row>
    <row r="680" spans="1:7" x14ac:dyDescent="0.2">
      <c r="A680" s="9">
        <f t="shared" si="50"/>
        <v>2010</v>
      </c>
      <c r="B680" s="9">
        <f>VLOOKUP($C680,Quarter_Month!$A$1:$B$13,2)</f>
        <v>4</v>
      </c>
      <c r="C680" s="9">
        <f t="shared" si="51"/>
        <v>11</v>
      </c>
      <c r="D680" s="9">
        <f t="shared" si="52"/>
        <v>10</v>
      </c>
      <c r="E680" s="8" t="str">
        <f t="shared" si="53"/>
        <v>20101110</v>
      </c>
      <c r="F680" s="24">
        <v>40492</v>
      </c>
      <c r="G680" s="25">
        <f t="shared" si="54"/>
        <v>40492</v>
      </c>
    </row>
    <row r="681" spans="1:7" x14ac:dyDescent="0.2">
      <c r="A681" s="9">
        <f t="shared" si="50"/>
        <v>2010</v>
      </c>
      <c r="B681" s="9">
        <f>VLOOKUP($C681,Quarter_Month!$A$1:$B$13,2)</f>
        <v>4</v>
      </c>
      <c r="C681" s="9">
        <f t="shared" si="51"/>
        <v>11</v>
      </c>
      <c r="D681" s="9">
        <f t="shared" si="52"/>
        <v>11</v>
      </c>
      <c r="E681" s="8" t="str">
        <f t="shared" si="53"/>
        <v>20101111</v>
      </c>
      <c r="F681" s="24">
        <v>40493</v>
      </c>
      <c r="G681" s="25">
        <f t="shared" si="54"/>
        <v>40493</v>
      </c>
    </row>
    <row r="682" spans="1:7" x14ac:dyDescent="0.2">
      <c r="A682" s="9">
        <f t="shared" si="50"/>
        <v>2010</v>
      </c>
      <c r="B682" s="9">
        <f>VLOOKUP($C682,Quarter_Month!$A$1:$B$13,2)</f>
        <v>4</v>
      </c>
      <c r="C682" s="9">
        <f t="shared" si="51"/>
        <v>11</v>
      </c>
      <c r="D682" s="9">
        <f t="shared" si="52"/>
        <v>12</v>
      </c>
      <c r="E682" s="8" t="str">
        <f t="shared" si="53"/>
        <v>20101112</v>
      </c>
      <c r="F682" s="24">
        <v>40494</v>
      </c>
      <c r="G682" s="25">
        <f t="shared" si="54"/>
        <v>40494</v>
      </c>
    </row>
    <row r="683" spans="1:7" x14ac:dyDescent="0.2">
      <c r="A683" s="9">
        <f t="shared" si="50"/>
        <v>2010</v>
      </c>
      <c r="B683" s="9">
        <f>VLOOKUP($C683,Quarter_Month!$A$1:$B$13,2)</f>
        <v>4</v>
      </c>
      <c r="C683" s="9">
        <f t="shared" si="51"/>
        <v>11</v>
      </c>
      <c r="D683" s="9">
        <f t="shared" si="52"/>
        <v>13</v>
      </c>
      <c r="E683" s="8" t="str">
        <f t="shared" si="53"/>
        <v>20101113</v>
      </c>
      <c r="F683" s="24">
        <v>40495</v>
      </c>
      <c r="G683" s="25">
        <f t="shared" si="54"/>
        <v>40495</v>
      </c>
    </row>
    <row r="684" spans="1:7" x14ac:dyDescent="0.2">
      <c r="A684" s="9">
        <f t="shared" si="50"/>
        <v>2010</v>
      </c>
      <c r="B684" s="9">
        <f>VLOOKUP($C684,Quarter_Month!$A$1:$B$13,2)</f>
        <v>4</v>
      </c>
      <c r="C684" s="9">
        <f t="shared" si="51"/>
        <v>11</v>
      </c>
      <c r="D684" s="9">
        <f t="shared" si="52"/>
        <v>14</v>
      </c>
      <c r="E684" s="8" t="str">
        <f t="shared" si="53"/>
        <v>20101114</v>
      </c>
      <c r="F684" s="24">
        <v>40496</v>
      </c>
      <c r="G684" s="25">
        <f t="shared" si="54"/>
        <v>40496</v>
      </c>
    </row>
    <row r="685" spans="1:7" x14ac:dyDescent="0.2">
      <c r="A685" s="9">
        <f t="shared" si="50"/>
        <v>2010</v>
      </c>
      <c r="B685" s="9">
        <f>VLOOKUP($C685,Quarter_Month!$A$1:$B$13,2)</f>
        <v>4</v>
      </c>
      <c r="C685" s="9">
        <f t="shared" si="51"/>
        <v>11</v>
      </c>
      <c r="D685" s="9">
        <f t="shared" si="52"/>
        <v>15</v>
      </c>
      <c r="E685" s="8" t="str">
        <f t="shared" si="53"/>
        <v>20101115</v>
      </c>
      <c r="F685" s="24">
        <v>40497</v>
      </c>
      <c r="G685" s="25">
        <f t="shared" si="54"/>
        <v>40497</v>
      </c>
    </row>
    <row r="686" spans="1:7" x14ac:dyDescent="0.2">
      <c r="A686" s="9">
        <f t="shared" si="50"/>
        <v>2010</v>
      </c>
      <c r="B686" s="9">
        <f>VLOOKUP($C686,Quarter_Month!$A$1:$B$13,2)</f>
        <v>4</v>
      </c>
      <c r="C686" s="9">
        <f t="shared" si="51"/>
        <v>11</v>
      </c>
      <c r="D686" s="9">
        <f t="shared" si="52"/>
        <v>16</v>
      </c>
      <c r="E686" s="8" t="str">
        <f t="shared" si="53"/>
        <v>20101116</v>
      </c>
      <c r="F686" s="24">
        <v>40498</v>
      </c>
      <c r="G686" s="25">
        <f t="shared" si="54"/>
        <v>40498</v>
      </c>
    </row>
    <row r="687" spans="1:7" x14ac:dyDescent="0.2">
      <c r="A687" s="9">
        <f t="shared" si="50"/>
        <v>2010</v>
      </c>
      <c r="B687" s="9">
        <f>VLOOKUP($C687,Quarter_Month!$A$1:$B$13,2)</f>
        <v>4</v>
      </c>
      <c r="C687" s="9">
        <f t="shared" si="51"/>
        <v>11</v>
      </c>
      <c r="D687" s="9">
        <f t="shared" si="52"/>
        <v>17</v>
      </c>
      <c r="E687" s="8" t="str">
        <f t="shared" si="53"/>
        <v>20101117</v>
      </c>
      <c r="F687" s="24">
        <v>40499</v>
      </c>
      <c r="G687" s="25">
        <f t="shared" si="54"/>
        <v>40499</v>
      </c>
    </row>
    <row r="688" spans="1:7" x14ac:dyDescent="0.2">
      <c r="A688" s="9">
        <f t="shared" si="50"/>
        <v>2010</v>
      </c>
      <c r="B688" s="9">
        <f>VLOOKUP($C688,Quarter_Month!$A$1:$B$13,2)</f>
        <v>4</v>
      </c>
      <c r="C688" s="9">
        <f t="shared" si="51"/>
        <v>11</v>
      </c>
      <c r="D688" s="9">
        <f t="shared" si="52"/>
        <v>18</v>
      </c>
      <c r="E688" s="8" t="str">
        <f t="shared" si="53"/>
        <v>20101118</v>
      </c>
      <c r="F688" s="24">
        <v>40500</v>
      </c>
      <c r="G688" s="25">
        <f t="shared" si="54"/>
        <v>40500</v>
      </c>
    </row>
    <row r="689" spans="1:7" x14ac:dyDescent="0.2">
      <c r="A689" s="9">
        <f t="shared" ref="A689:A752" si="55">YEAR(F689)</f>
        <v>2010</v>
      </c>
      <c r="B689" s="9">
        <f>VLOOKUP($C689,Quarter_Month!$A$1:$B$13,2)</f>
        <v>4</v>
      </c>
      <c r="C689" s="9">
        <f t="shared" ref="C689:C752" si="56">MONTH(F689)</f>
        <v>11</v>
      </c>
      <c r="D689" s="9">
        <f t="shared" ref="D689:D752" si="57">DAY(F689)</f>
        <v>19</v>
      </c>
      <c r="E689" s="8" t="str">
        <f t="shared" ref="E689:E752" si="58">CONCATENATE(A689,IF(LEN(C689)=1,"0"&amp;C689,C689),IF(LEN(D689)=1,"0"&amp;D689,D689))</f>
        <v>20101119</v>
      </c>
      <c r="F689" s="24">
        <v>40501</v>
      </c>
      <c r="G689" s="25">
        <f t="shared" si="54"/>
        <v>40501</v>
      </c>
    </row>
    <row r="690" spans="1:7" x14ac:dyDescent="0.2">
      <c r="A690" s="9">
        <f t="shared" si="55"/>
        <v>2010</v>
      </c>
      <c r="B690" s="9">
        <f>VLOOKUP($C690,Quarter_Month!$A$1:$B$13,2)</f>
        <v>4</v>
      </c>
      <c r="C690" s="9">
        <f t="shared" si="56"/>
        <v>11</v>
      </c>
      <c r="D690" s="9">
        <f t="shared" si="57"/>
        <v>20</v>
      </c>
      <c r="E690" s="8" t="str">
        <f t="shared" si="58"/>
        <v>20101120</v>
      </c>
      <c r="F690" s="24">
        <v>40502</v>
      </c>
      <c r="G690" s="25">
        <f t="shared" si="54"/>
        <v>40502</v>
      </c>
    </row>
    <row r="691" spans="1:7" x14ac:dyDescent="0.2">
      <c r="A691" s="9">
        <f t="shared" si="55"/>
        <v>2010</v>
      </c>
      <c r="B691" s="9">
        <f>VLOOKUP($C691,Quarter_Month!$A$1:$B$13,2)</f>
        <v>4</v>
      </c>
      <c r="C691" s="9">
        <f t="shared" si="56"/>
        <v>11</v>
      </c>
      <c r="D691" s="9">
        <f t="shared" si="57"/>
        <v>21</v>
      </c>
      <c r="E691" s="8" t="str">
        <f t="shared" si="58"/>
        <v>20101121</v>
      </c>
      <c r="F691" s="24">
        <v>40503</v>
      </c>
      <c r="G691" s="25">
        <f t="shared" si="54"/>
        <v>40503</v>
      </c>
    </row>
    <row r="692" spans="1:7" x14ac:dyDescent="0.2">
      <c r="A692" s="9">
        <f t="shared" si="55"/>
        <v>2010</v>
      </c>
      <c r="B692" s="9">
        <f>VLOOKUP($C692,Quarter_Month!$A$1:$B$13,2)</f>
        <v>4</v>
      </c>
      <c r="C692" s="9">
        <f t="shared" si="56"/>
        <v>11</v>
      </c>
      <c r="D692" s="9">
        <f t="shared" si="57"/>
        <v>22</v>
      </c>
      <c r="E692" s="8" t="str">
        <f t="shared" si="58"/>
        <v>20101122</v>
      </c>
      <c r="F692" s="24">
        <v>40504</v>
      </c>
      <c r="G692" s="25">
        <f t="shared" si="54"/>
        <v>40504</v>
      </c>
    </row>
    <row r="693" spans="1:7" x14ac:dyDescent="0.2">
      <c r="A693" s="9">
        <f t="shared" si="55"/>
        <v>2010</v>
      </c>
      <c r="B693" s="9">
        <f>VLOOKUP($C693,Quarter_Month!$A$1:$B$13,2)</f>
        <v>4</v>
      </c>
      <c r="C693" s="9">
        <f t="shared" si="56"/>
        <v>11</v>
      </c>
      <c r="D693" s="9">
        <f t="shared" si="57"/>
        <v>23</v>
      </c>
      <c r="E693" s="8" t="str">
        <f t="shared" si="58"/>
        <v>20101123</v>
      </c>
      <c r="F693" s="24">
        <v>40505</v>
      </c>
      <c r="G693" s="25">
        <f t="shared" si="54"/>
        <v>40505</v>
      </c>
    </row>
    <row r="694" spans="1:7" x14ac:dyDescent="0.2">
      <c r="A694" s="9">
        <f t="shared" si="55"/>
        <v>2010</v>
      </c>
      <c r="B694" s="9">
        <f>VLOOKUP($C694,Quarter_Month!$A$1:$B$13,2)</f>
        <v>4</v>
      </c>
      <c r="C694" s="9">
        <f t="shared" si="56"/>
        <v>11</v>
      </c>
      <c r="D694" s="9">
        <f t="shared" si="57"/>
        <v>24</v>
      </c>
      <c r="E694" s="8" t="str">
        <f t="shared" si="58"/>
        <v>20101124</v>
      </c>
      <c r="F694" s="24">
        <v>40506</v>
      </c>
      <c r="G694" s="25">
        <f t="shared" si="54"/>
        <v>40506</v>
      </c>
    </row>
    <row r="695" spans="1:7" x14ac:dyDescent="0.2">
      <c r="A695" s="9">
        <f t="shared" si="55"/>
        <v>2010</v>
      </c>
      <c r="B695" s="9">
        <f>VLOOKUP($C695,Quarter_Month!$A$1:$B$13,2)</f>
        <v>4</v>
      </c>
      <c r="C695" s="9">
        <f t="shared" si="56"/>
        <v>11</v>
      </c>
      <c r="D695" s="9">
        <f t="shared" si="57"/>
        <v>25</v>
      </c>
      <c r="E695" s="8" t="str">
        <f t="shared" si="58"/>
        <v>20101125</v>
      </c>
      <c r="F695" s="24">
        <v>40507</v>
      </c>
      <c r="G695" s="25">
        <f t="shared" si="54"/>
        <v>40507</v>
      </c>
    </row>
    <row r="696" spans="1:7" x14ac:dyDescent="0.2">
      <c r="A696" s="9">
        <f t="shared" si="55"/>
        <v>2010</v>
      </c>
      <c r="B696" s="9">
        <f>VLOOKUP($C696,Quarter_Month!$A$1:$B$13,2)</f>
        <v>4</v>
      </c>
      <c r="C696" s="9">
        <f t="shared" si="56"/>
        <v>11</v>
      </c>
      <c r="D696" s="9">
        <f t="shared" si="57"/>
        <v>26</v>
      </c>
      <c r="E696" s="8" t="str">
        <f t="shared" si="58"/>
        <v>20101126</v>
      </c>
      <c r="F696" s="24">
        <v>40508</v>
      </c>
      <c r="G696" s="25">
        <f t="shared" si="54"/>
        <v>40508</v>
      </c>
    </row>
    <row r="697" spans="1:7" x14ac:dyDescent="0.2">
      <c r="A697" s="9">
        <f t="shared" si="55"/>
        <v>2010</v>
      </c>
      <c r="B697" s="9">
        <f>VLOOKUP($C697,Quarter_Month!$A$1:$B$13,2)</f>
        <v>4</v>
      </c>
      <c r="C697" s="9">
        <f t="shared" si="56"/>
        <v>11</v>
      </c>
      <c r="D697" s="9">
        <f t="shared" si="57"/>
        <v>27</v>
      </c>
      <c r="E697" s="8" t="str">
        <f t="shared" si="58"/>
        <v>20101127</v>
      </c>
      <c r="F697" s="24">
        <v>40509</v>
      </c>
      <c r="G697" s="25">
        <f t="shared" si="54"/>
        <v>40509</v>
      </c>
    </row>
    <row r="698" spans="1:7" x14ac:dyDescent="0.2">
      <c r="A698" s="9">
        <f t="shared" si="55"/>
        <v>2010</v>
      </c>
      <c r="B698" s="9">
        <f>VLOOKUP($C698,Quarter_Month!$A$1:$B$13,2)</f>
        <v>4</v>
      </c>
      <c r="C698" s="9">
        <f t="shared" si="56"/>
        <v>11</v>
      </c>
      <c r="D698" s="9">
        <f t="shared" si="57"/>
        <v>28</v>
      </c>
      <c r="E698" s="8" t="str">
        <f t="shared" si="58"/>
        <v>20101128</v>
      </c>
      <c r="F698" s="24">
        <v>40510</v>
      </c>
      <c r="G698" s="25">
        <f t="shared" si="54"/>
        <v>40510</v>
      </c>
    </row>
    <row r="699" spans="1:7" x14ac:dyDescent="0.2">
      <c r="A699" s="9">
        <f t="shared" si="55"/>
        <v>2010</v>
      </c>
      <c r="B699" s="9">
        <f>VLOOKUP($C699,Quarter_Month!$A$1:$B$13,2)</f>
        <v>4</v>
      </c>
      <c r="C699" s="9">
        <f t="shared" si="56"/>
        <v>11</v>
      </c>
      <c r="D699" s="9">
        <f t="shared" si="57"/>
        <v>29</v>
      </c>
      <c r="E699" s="8" t="str">
        <f t="shared" si="58"/>
        <v>20101129</v>
      </c>
      <c r="F699" s="24">
        <v>40511</v>
      </c>
      <c r="G699" s="25">
        <f t="shared" si="54"/>
        <v>40511</v>
      </c>
    </row>
    <row r="700" spans="1:7" x14ac:dyDescent="0.2">
      <c r="A700" s="9">
        <f t="shared" si="55"/>
        <v>2010</v>
      </c>
      <c r="B700" s="9">
        <f>VLOOKUP($C700,Quarter_Month!$A$1:$B$13,2)</f>
        <v>4</v>
      </c>
      <c r="C700" s="9">
        <f t="shared" si="56"/>
        <v>11</v>
      </c>
      <c r="D700" s="9">
        <f t="shared" si="57"/>
        <v>30</v>
      </c>
      <c r="E700" s="8" t="str">
        <f t="shared" si="58"/>
        <v>20101130</v>
      </c>
      <c r="F700" s="24">
        <v>40512</v>
      </c>
      <c r="G700" s="25">
        <f t="shared" si="54"/>
        <v>40512</v>
      </c>
    </row>
    <row r="701" spans="1:7" x14ac:dyDescent="0.2">
      <c r="A701" s="9">
        <f t="shared" si="55"/>
        <v>2010</v>
      </c>
      <c r="B701" s="9">
        <f>VLOOKUP($C701,Quarter_Month!$A$1:$B$13,2)</f>
        <v>4</v>
      </c>
      <c r="C701" s="9">
        <f t="shared" si="56"/>
        <v>12</v>
      </c>
      <c r="D701" s="9">
        <f t="shared" si="57"/>
        <v>1</v>
      </c>
      <c r="E701" s="8" t="str">
        <f t="shared" si="58"/>
        <v>20101201</v>
      </c>
      <c r="F701" s="24">
        <v>40513</v>
      </c>
      <c r="G701" s="25">
        <f t="shared" si="54"/>
        <v>40513</v>
      </c>
    </row>
    <row r="702" spans="1:7" x14ac:dyDescent="0.2">
      <c r="A702" s="9">
        <f t="shared" si="55"/>
        <v>2010</v>
      </c>
      <c r="B702" s="9">
        <f>VLOOKUP($C702,Quarter_Month!$A$1:$B$13,2)</f>
        <v>4</v>
      </c>
      <c r="C702" s="9">
        <f t="shared" si="56"/>
        <v>12</v>
      </c>
      <c r="D702" s="9">
        <f t="shared" si="57"/>
        <v>2</v>
      </c>
      <c r="E702" s="8" t="str">
        <f t="shared" si="58"/>
        <v>20101202</v>
      </c>
      <c r="F702" s="24">
        <v>40514</v>
      </c>
      <c r="G702" s="25">
        <f t="shared" si="54"/>
        <v>40514</v>
      </c>
    </row>
    <row r="703" spans="1:7" x14ac:dyDescent="0.2">
      <c r="A703" s="9">
        <f t="shared" si="55"/>
        <v>2010</v>
      </c>
      <c r="B703" s="9">
        <f>VLOOKUP($C703,Quarter_Month!$A$1:$B$13,2)</f>
        <v>4</v>
      </c>
      <c r="C703" s="9">
        <f t="shared" si="56"/>
        <v>12</v>
      </c>
      <c r="D703" s="9">
        <f t="shared" si="57"/>
        <v>3</v>
      </c>
      <c r="E703" s="8" t="str">
        <f t="shared" si="58"/>
        <v>20101203</v>
      </c>
      <c r="F703" s="24">
        <v>40515</v>
      </c>
      <c r="G703" s="25">
        <f t="shared" si="54"/>
        <v>40515</v>
      </c>
    </row>
    <row r="704" spans="1:7" x14ac:dyDescent="0.2">
      <c r="A704" s="9">
        <f t="shared" si="55"/>
        <v>2010</v>
      </c>
      <c r="B704" s="9">
        <f>VLOOKUP($C704,Quarter_Month!$A$1:$B$13,2)</f>
        <v>4</v>
      </c>
      <c r="C704" s="9">
        <f t="shared" si="56"/>
        <v>12</v>
      </c>
      <c r="D704" s="9">
        <f t="shared" si="57"/>
        <v>4</v>
      </c>
      <c r="E704" s="8" t="str">
        <f t="shared" si="58"/>
        <v>20101204</v>
      </c>
      <c r="F704" s="24">
        <v>40516</v>
      </c>
      <c r="G704" s="25">
        <f t="shared" si="54"/>
        <v>40516</v>
      </c>
    </row>
    <row r="705" spans="1:7" x14ac:dyDescent="0.2">
      <c r="A705" s="9">
        <f t="shared" si="55"/>
        <v>2010</v>
      </c>
      <c r="B705" s="9">
        <f>VLOOKUP($C705,Quarter_Month!$A$1:$B$13,2)</f>
        <v>4</v>
      </c>
      <c r="C705" s="9">
        <f t="shared" si="56"/>
        <v>12</v>
      </c>
      <c r="D705" s="9">
        <f t="shared" si="57"/>
        <v>5</v>
      </c>
      <c r="E705" s="8" t="str">
        <f t="shared" si="58"/>
        <v>20101205</v>
      </c>
      <c r="F705" s="24">
        <v>40517</v>
      </c>
      <c r="G705" s="25">
        <f t="shared" si="54"/>
        <v>40517</v>
      </c>
    </row>
    <row r="706" spans="1:7" x14ac:dyDescent="0.2">
      <c r="A706" s="9">
        <f t="shared" si="55"/>
        <v>2010</v>
      </c>
      <c r="B706" s="9">
        <f>VLOOKUP($C706,Quarter_Month!$A$1:$B$13,2)</f>
        <v>4</v>
      </c>
      <c r="C706" s="9">
        <f t="shared" si="56"/>
        <v>12</v>
      </c>
      <c r="D706" s="9">
        <f t="shared" si="57"/>
        <v>6</v>
      </c>
      <c r="E706" s="8" t="str">
        <f t="shared" si="58"/>
        <v>20101206</v>
      </c>
      <c r="F706" s="24">
        <v>40518</v>
      </c>
      <c r="G706" s="25">
        <f t="shared" si="54"/>
        <v>40518</v>
      </c>
    </row>
    <row r="707" spans="1:7" x14ac:dyDescent="0.2">
      <c r="A707" s="9">
        <f t="shared" si="55"/>
        <v>2010</v>
      </c>
      <c r="B707" s="9">
        <f>VLOOKUP($C707,Quarter_Month!$A$1:$B$13,2)</f>
        <v>4</v>
      </c>
      <c r="C707" s="9">
        <f t="shared" si="56"/>
        <v>12</v>
      </c>
      <c r="D707" s="9">
        <f t="shared" si="57"/>
        <v>7</v>
      </c>
      <c r="E707" s="8" t="str">
        <f t="shared" si="58"/>
        <v>20101207</v>
      </c>
      <c r="F707" s="24">
        <v>40519</v>
      </c>
      <c r="G707" s="25">
        <f t="shared" ref="G707:G770" si="59">F707</f>
        <v>40519</v>
      </c>
    </row>
    <row r="708" spans="1:7" x14ac:dyDescent="0.2">
      <c r="A708" s="9">
        <f t="shared" si="55"/>
        <v>2010</v>
      </c>
      <c r="B708" s="9">
        <f>VLOOKUP($C708,Quarter_Month!$A$1:$B$13,2)</f>
        <v>4</v>
      </c>
      <c r="C708" s="9">
        <f t="shared" si="56"/>
        <v>12</v>
      </c>
      <c r="D708" s="9">
        <f t="shared" si="57"/>
        <v>8</v>
      </c>
      <c r="E708" s="8" t="str">
        <f t="shared" si="58"/>
        <v>20101208</v>
      </c>
      <c r="F708" s="24">
        <v>40520</v>
      </c>
      <c r="G708" s="25">
        <f t="shared" si="59"/>
        <v>40520</v>
      </c>
    </row>
    <row r="709" spans="1:7" x14ac:dyDescent="0.2">
      <c r="A709" s="9">
        <f t="shared" si="55"/>
        <v>2010</v>
      </c>
      <c r="B709" s="9">
        <f>VLOOKUP($C709,Quarter_Month!$A$1:$B$13,2)</f>
        <v>4</v>
      </c>
      <c r="C709" s="9">
        <f t="shared" si="56"/>
        <v>12</v>
      </c>
      <c r="D709" s="9">
        <f t="shared" si="57"/>
        <v>9</v>
      </c>
      <c r="E709" s="8" t="str">
        <f t="shared" si="58"/>
        <v>20101209</v>
      </c>
      <c r="F709" s="24">
        <v>40521</v>
      </c>
      <c r="G709" s="25">
        <f t="shared" si="59"/>
        <v>40521</v>
      </c>
    </row>
    <row r="710" spans="1:7" x14ac:dyDescent="0.2">
      <c r="A710" s="9">
        <f t="shared" si="55"/>
        <v>2010</v>
      </c>
      <c r="B710" s="9">
        <f>VLOOKUP($C710,Quarter_Month!$A$1:$B$13,2)</f>
        <v>4</v>
      </c>
      <c r="C710" s="9">
        <f t="shared" si="56"/>
        <v>12</v>
      </c>
      <c r="D710" s="9">
        <f t="shared" si="57"/>
        <v>10</v>
      </c>
      <c r="E710" s="8" t="str">
        <f t="shared" si="58"/>
        <v>20101210</v>
      </c>
      <c r="F710" s="24">
        <v>40522</v>
      </c>
      <c r="G710" s="25">
        <f t="shared" si="59"/>
        <v>40522</v>
      </c>
    </row>
    <row r="711" spans="1:7" x14ac:dyDescent="0.2">
      <c r="A711" s="9">
        <f t="shared" si="55"/>
        <v>2010</v>
      </c>
      <c r="B711" s="9">
        <f>VLOOKUP($C711,Quarter_Month!$A$1:$B$13,2)</f>
        <v>4</v>
      </c>
      <c r="C711" s="9">
        <f t="shared" si="56"/>
        <v>12</v>
      </c>
      <c r="D711" s="9">
        <f t="shared" si="57"/>
        <v>11</v>
      </c>
      <c r="E711" s="8" t="str">
        <f t="shared" si="58"/>
        <v>20101211</v>
      </c>
      <c r="F711" s="24">
        <v>40523</v>
      </c>
      <c r="G711" s="25">
        <f t="shared" si="59"/>
        <v>40523</v>
      </c>
    </row>
    <row r="712" spans="1:7" x14ac:dyDescent="0.2">
      <c r="A712" s="9">
        <f t="shared" si="55"/>
        <v>2010</v>
      </c>
      <c r="B712" s="9">
        <f>VLOOKUP($C712,Quarter_Month!$A$1:$B$13,2)</f>
        <v>4</v>
      </c>
      <c r="C712" s="9">
        <f t="shared" si="56"/>
        <v>12</v>
      </c>
      <c r="D712" s="9">
        <f t="shared" si="57"/>
        <v>12</v>
      </c>
      <c r="E712" s="8" t="str">
        <f t="shared" si="58"/>
        <v>20101212</v>
      </c>
      <c r="F712" s="24">
        <v>40524</v>
      </c>
      <c r="G712" s="25">
        <f t="shared" si="59"/>
        <v>40524</v>
      </c>
    </row>
    <row r="713" spans="1:7" x14ac:dyDescent="0.2">
      <c r="A713" s="9">
        <f t="shared" si="55"/>
        <v>2010</v>
      </c>
      <c r="B713" s="9">
        <f>VLOOKUP($C713,Quarter_Month!$A$1:$B$13,2)</f>
        <v>4</v>
      </c>
      <c r="C713" s="9">
        <f t="shared" si="56"/>
        <v>12</v>
      </c>
      <c r="D713" s="9">
        <f t="shared" si="57"/>
        <v>13</v>
      </c>
      <c r="E713" s="8" t="str">
        <f t="shared" si="58"/>
        <v>20101213</v>
      </c>
      <c r="F713" s="24">
        <v>40525</v>
      </c>
      <c r="G713" s="25">
        <f t="shared" si="59"/>
        <v>40525</v>
      </c>
    </row>
    <row r="714" spans="1:7" x14ac:dyDescent="0.2">
      <c r="A714" s="9">
        <f t="shared" si="55"/>
        <v>2010</v>
      </c>
      <c r="B714" s="9">
        <f>VLOOKUP($C714,Quarter_Month!$A$1:$B$13,2)</f>
        <v>4</v>
      </c>
      <c r="C714" s="9">
        <f t="shared" si="56"/>
        <v>12</v>
      </c>
      <c r="D714" s="9">
        <f t="shared" si="57"/>
        <v>14</v>
      </c>
      <c r="E714" s="8" t="str">
        <f t="shared" si="58"/>
        <v>20101214</v>
      </c>
      <c r="F714" s="24">
        <v>40526</v>
      </c>
      <c r="G714" s="25">
        <f t="shared" si="59"/>
        <v>40526</v>
      </c>
    </row>
    <row r="715" spans="1:7" x14ac:dyDescent="0.2">
      <c r="A715" s="9">
        <f t="shared" si="55"/>
        <v>2010</v>
      </c>
      <c r="B715" s="9">
        <f>VLOOKUP($C715,Quarter_Month!$A$1:$B$13,2)</f>
        <v>4</v>
      </c>
      <c r="C715" s="9">
        <f t="shared" si="56"/>
        <v>12</v>
      </c>
      <c r="D715" s="9">
        <f t="shared" si="57"/>
        <v>15</v>
      </c>
      <c r="E715" s="8" t="str">
        <f t="shared" si="58"/>
        <v>20101215</v>
      </c>
      <c r="F715" s="24">
        <v>40527</v>
      </c>
      <c r="G715" s="25">
        <f t="shared" si="59"/>
        <v>40527</v>
      </c>
    </row>
    <row r="716" spans="1:7" x14ac:dyDescent="0.2">
      <c r="A716" s="9">
        <f t="shared" si="55"/>
        <v>2010</v>
      </c>
      <c r="B716" s="9">
        <f>VLOOKUP($C716,Quarter_Month!$A$1:$B$13,2)</f>
        <v>4</v>
      </c>
      <c r="C716" s="9">
        <f t="shared" si="56"/>
        <v>12</v>
      </c>
      <c r="D716" s="9">
        <f t="shared" si="57"/>
        <v>16</v>
      </c>
      <c r="E716" s="8" t="str">
        <f t="shared" si="58"/>
        <v>20101216</v>
      </c>
      <c r="F716" s="24">
        <v>40528</v>
      </c>
      <c r="G716" s="25">
        <f t="shared" si="59"/>
        <v>40528</v>
      </c>
    </row>
    <row r="717" spans="1:7" x14ac:dyDescent="0.2">
      <c r="A717" s="9">
        <f t="shared" si="55"/>
        <v>2010</v>
      </c>
      <c r="B717" s="9">
        <f>VLOOKUP($C717,Quarter_Month!$A$1:$B$13,2)</f>
        <v>4</v>
      </c>
      <c r="C717" s="9">
        <f t="shared" si="56"/>
        <v>12</v>
      </c>
      <c r="D717" s="9">
        <f t="shared" si="57"/>
        <v>17</v>
      </c>
      <c r="E717" s="8" t="str">
        <f t="shared" si="58"/>
        <v>20101217</v>
      </c>
      <c r="F717" s="24">
        <v>40529</v>
      </c>
      <c r="G717" s="25">
        <f t="shared" si="59"/>
        <v>40529</v>
      </c>
    </row>
    <row r="718" spans="1:7" x14ac:dyDescent="0.2">
      <c r="A718" s="9">
        <f t="shared" si="55"/>
        <v>2010</v>
      </c>
      <c r="B718" s="9">
        <f>VLOOKUP($C718,Quarter_Month!$A$1:$B$13,2)</f>
        <v>4</v>
      </c>
      <c r="C718" s="9">
        <f t="shared" si="56"/>
        <v>12</v>
      </c>
      <c r="D718" s="9">
        <f t="shared" si="57"/>
        <v>18</v>
      </c>
      <c r="E718" s="8" t="str">
        <f t="shared" si="58"/>
        <v>20101218</v>
      </c>
      <c r="F718" s="24">
        <v>40530</v>
      </c>
      <c r="G718" s="25">
        <f t="shared" si="59"/>
        <v>40530</v>
      </c>
    </row>
    <row r="719" spans="1:7" x14ac:dyDescent="0.2">
      <c r="A719" s="9">
        <f t="shared" si="55"/>
        <v>2010</v>
      </c>
      <c r="B719" s="9">
        <f>VLOOKUP($C719,Quarter_Month!$A$1:$B$13,2)</f>
        <v>4</v>
      </c>
      <c r="C719" s="9">
        <f t="shared" si="56"/>
        <v>12</v>
      </c>
      <c r="D719" s="9">
        <f t="shared" si="57"/>
        <v>19</v>
      </c>
      <c r="E719" s="8" t="str">
        <f t="shared" si="58"/>
        <v>20101219</v>
      </c>
      <c r="F719" s="24">
        <v>40531</v>
      </c>
      <c r="G719" s="25">
        <f t="shared" si="59"/>
        <v>40531</v>
      </c>
    </row>
    <row r="720" spans="1:7" x14ac:dyDescent="0.2">
      <c r="A720" s="9">
        <f t="shared" si="55"/>
        <v>2010</v>
      </c>
      <c r="B720" s="9">
        <f>VLOOKUP($C720,Quarter_Month!$A$1:$B$13,2)</f>
        <v>4</v>
      </c>
      <c r="C720" s="9">
        <f t="shared" si="56"/>
        <v>12</v>
      </c>
      <c r="D720" s="9">
        <f t="shared" si="57"/>
        <v>20</v>
      </c>
      <c r="E720" s="8" t="str">
        <f t="shared" si="58"/>
        <v>20101220</v>
      </c>
      <c r="F720" s="24">
        <v>40532</v>
      </c>
      <c r="G720" s="25">
        <f t="shared" si="59"/>
        <v>40532</v>
      </c>
    </row>
    <row r="721" spans="1:7" x14ac:dyDescent="0.2">
      <c r="A721" s="9">
        <f t="shared" si="55"/>
        <v>2010</v>
      </c>
      <c r="B721" s="9">
        <f>VLOOKUP($C721,Quarter_Month!$A$1:$B$13,2)</f>
        <v>4</v>
      </c>
      <c r="C721" s="9">
        <f t="shared" si="56"/>
        <v>12</v>
      </c>
      <c r="D721" s="9">
        <f t="shared" si="57"/>
        <v>21</v>
      </c>
      <c r="E721" s="8" t="str">
        <f t="shared" si="58"/>
        <v>20101221</v>
      </c>
      <c r="F721" s="24">
        <v>40533</v>
      </c>
      <c r="G721" s="25">
        <f t="shared" si="59"/>
        <v>40533</v>
      </c>
    </row>
    <row r="722" spans="1:7" x14ac:dyDescent="0.2">
      <c r="A722" s="9">
        <f t="shared" si="55"/>
        <v>2010</v>
      </c>
      <c r="B722" s="9">
        <f>VLOOKUP($C722,Quarter_Month!$A$1:$B$13,2)</f>
        <v>4</v>
      </c>
      <c r="C722" s="9">
        <f t="shared" si="56"/>
        <v>12</v>
      </c>
      <c r="D722" s="9">
        <f t="shared" si="57"/>
        <v>22</v>
      </c>
      <c r="E722" s="8" t="str">
        <f t="shared" si="58"/>
        <v>20101222</v>
      </c>
      <c r="F722" s="24">
        <v>40534</v>
      </c>
      <c r="G722" s="25">
        <f t="shared" si="59"/>
        <v>40534</v>
      </c>
    </row>
    <row r="723" spans="1:7" x14ac:dyDescent="0.2">
      <c r="A723" s="9">
        <f t="shared" si="55"/>
        <v>2010</v>
      </c>
      <c r="B723" s="9">
        <f>VLOOKUP($C723,Quarter_Month!$A$1:$B$13,2)</f>
        <v>4</v>
      </c>
      <c r="C723" s="9">
        <f t="shared" si="56"/>
        <v>12</v>
      </c>
      <c r="D723" s="9">
        <f t="shared" si="57"/>
        <v>23</v>
      </c>
      <c r="E723" s="8" t="str">
        <f t="shared" si="58"/>
        <v>20101223</v>
      </c>
      <c r="F723" s="24">
        <v>40535</v>
      </c>
      <c r="G723" s="25">
        <f t="shared" si="59"/>
        <v>40535</v>
      </c>
    </row>
    <row r="724" spans="1:7" x14ac:dyDescent="0.2">
      <c r="A724" s="9">
        <f t="shared" si="55"/>
        <v>2010</v>
      </c>
      <c r="B724" s="9">
        <f>VLOOKUP($C724,Quarter_Month!$A$1:$B$13,2)</f>
        <v>4</v>
      </c>
      <c r="C724" s="9">
        <f t="shared" si="56"/>
        <v>12</v>
      </c>
      <c r="D724" s="9">
        <f t="shared" si="57"/>
        <v>24</v>
      </c>
      <c r="E724" s="8" t="str">
        <f t="shared" si="58"/>
        <v>20101224</v>
      </c>
      <c r="F724" s="24">
        <v>40536</v>
      </c>
      <c r="G724" s="25">
        <f t="shared" si="59"/>
        <v>40536</v>
      </c>
    </row>
    <row r="725" spans="1:7" x14ac:dyDescent="0.2">
      <c r="A725" s="9">
        <f t="shared" si="55"/>
        <v>2010</v>
      </c>
      <c r="B725" s="9">
        <f>VLOOKUP($C725,Quarter_Month!$A$1:$B$13,2)</f>
        <v>4</v>
      </c>
      <c r="C725" s="9">
        <f t="shared" si="56"/>
        <v>12</v>
      </c>
      <c r="D725" s="9">
        <f t="shared" si="57"/>
        <v>25</v>
      </c>
      <c r="E725" s="8" t="str">
        <f t="shared" si="58"/>
        <v>20101225</v>
      </c>
      <c r="F725" s="24">
        <v>40537</v>
      </c>
      <c r="G725" s="25">
        <f t="shared" si="59"/>
        <v>40537</v>
      </c>
    </row>
    <row r="726" spans="1:7" x14ac:dyDescent="0.2">
      <c r="A726" s="9">
        <f t="shared" si="55"/>
        <v>2010</v>
      </c>
      <c r="B726" s="9">
        <f>VLOOKUP($C726,Quarter_Month!$A$1:$B$13,2)</f>
        <v>4</v>
      </c>
      <c r="C726" s="9">
        <f t="shared" si="56"/>
        <v>12</v>
      </c>
      <c r="D726" s="9">
        <f t="shared" si="57"/>
        <v>26</v>
      </c>
      <c r="E726" s="8" t="str">
        <f t="shared" si="58"/>
        <v>20101226</v>
      </c>
      <c r="F726" s="24">
        <v>40538</v>
      </c>
      <c r="G726" s="25">
        <f t="shared" si="59"/>
        <v>40538</v>
      </c>
    </row>
    <row r="727" spans="1:7" x14ac:dyDescent="0.2">
      <c r="A727" s="9">
        <f t="shared" si="55"/>
        <v>2010</v>
      </c>
      <c r="B727" s="9">
        <f>VLOOKUP($C727,Quarter_Month!$A$1:$B$13,2)</f>
        <v>4</v>
      </c>
      <c r="C727" s="9">
        <f t="shared" si="56"/>
        <v>12</v>
      </c>
      <c r="D727" s="9">
        <f t="shared" si="57"/>
        <v>27</v>
      </c>
      <c r="E727" s="8" t="str">
        <f t="shared" si="58"/>
        <v>20101227</v>
      </c>
      <c r="F727" s="24">
        <v>40539</v>
      </c>
      <c r="G727" s="25">
        <f t="shared" si="59"/>
        <v>40539</v>
      </c>
    </row>
    <row r="728" spans="1:7" x14ac:dyDescent="0.2">
      <c r="A728" s="9">
        <f t="shared" si="55"/>
        <v>2010</v>
      </c>
      <c r="B728" s="9">
        <f>VLOOKUP($C728,Quarter_Month!$A$1:$B$13,2)</f>
        <v>4</v>
      </c>
      <c r="C728" s="9">
        <f t="shared" si="56"/>
        <v>12</v>
      </c>
      <c r="D728" s="9">
        <f t="shared" si="57"/>
        <v>28</v>
      </c>
      <c r="E728" s="8" t="str">
        <f t="shared" si="58"/>
        <v>20101228</v>
      </c>
      <c r="F728" s="24">
        <v>40540</v>
      </c>
      <c r="G728" s="25">
        <f t="shared" si="59"/>
        <v>40540</v>
      </c>
    </row>
    <row r="729" spans="1:7" x14ac:dyDescent="0.2">
      <c r="A729" s="9">
        <f t="shared" si="55"/>
        <v>2010</v>
      </c>
      <c r="B729" s="9">
        <f>VLOOKUP($C729,Quarter_Month!$A$1:$B$13,2)</f>
        <v>4</v>
      </c>
      <c r="C729" s="9">
        <f t="shared" si="56"/>
        <v>12</v>
      </c>
      <c r="D729" s="9">
        <f t="shared" si="57"/>
        <v>29</v>
      </c>
      <c r="E729" s="8" t="str">
        <f t="shared" si="58"/>
        <v>20101229</v>
      </c>
      <c r="F729" s="24">
        <v>40541</v>
      </c>
      <c r="G729" s="25">
        <f t="shared" si="59"/>
        <v>40541</v>
      </c>
    </row>
    <row r="730" spans="1:7" x14ac:dyDescent="0.2">
      <c r="A730" s="9">
        <f t="shared" si="55"/>
        <v>2010</v>
      </c>
      <c r="B730" s="9">
        <f>VLOOKUP($C730,Quarter_Month!$A$1:$B$13,2)</f>
        <v>4</v>
      </c>
      <c r="C730" s="9">
        <f t="shared" si="56"/>
        <v>12</v>
      </c>
      <c r="D730" s="9">
        <f t="shared" si="57"/>
        <v>30</v>
      </c>
      <c r="E730" s="8" t="str">
        <f t="shared" si="58"/>
        <v>20101230</v>
      </c>
      <c r="F730" s="24">
        <v>40542</v>
      </c>
      <c r="G730" s="25">
        <f t="shared" si="59"/>
        <v>40542</v>
      </c>
    </row>
    <row r="731" spans="1:7" x14ac:dyDescent="0.2">
      <c r="A731" s="9">
        <f t="shared" si="55"/>
        <v>2010</v>
      </c>
      <c r="B731" s="9">
        <f>VLOOKUP($C731,Quarter_Month!$A$1:$B$13,2)</f>
        <v>4</v>
      </c>
      <c r="C731" s="9">
        <f t="shared" si="56"/>
        <v>12</v>
      </c>
      <c r="D731" s="9">
        <f t="shared" si="57"/>
        <v>31</v>
      </c>
      <c r="E731" s="8" t="str">
        <f t="shared" si="58"/>
        <v>20101231</v>
      </c>
      <c r="F731" s="24">
        <v>40543</v>
      </c>
      <c r="G731" s="25">
        <f t="shared" si="59"/>
        <v>40543</v>
      </c>
    </row>
    <row r="732" spans="1:7" x14ac:dyDescent="0.2">
      <c r="A732" s="9">
        <f t="shared" si="55"/>
        <v>2011</v>
      </c>
      <c r="B732" s="9">
        <f>VLOOKUP($C732,Quarter_Month!$A$1:$B$13,2)</f>
        <v>1</v>
      </c>
      <c r="C732" s="9">
        <f t="shared" si="56"/>
        <v>1</v>
      </c>
      <c r="D732" s="9">
        <f t="shared" si="57"/>
        <v>1</v>
      </c>
      <c r="E732" s="8" t="str">
        <f t="shared" si="58"/>
        <v>20110101</v>
      </c>
      <c r="F732" s="24">
        <v>40544</v>
      </c>
      <c r="G732" s="25">
        <f t="shared" si="59"/>
        <v>40544</v>
      </c>
    </row>
    <row r="733" spans="1:7" x14ac:dyDescent="0.2">
      <c r="A733" s="9">
        <f t="shared" si="55"/>
        <v>2011</v>
      </c>
      <c r="B733" s="9">
        <f>VLOOKUP($C733,Quarter_Month!$A$1:$B$13,2)</f>
        <v>1</v>
      </c>
      <c r="C733" s="9">
        <f t="shared" si="56"/>
        <v>1</v>
      </c>
      <c r="D733" s="9">
        <f t="shared" si="57"/>
        <v>2</v>
      </c>
      <c r="E733" s="8" t="str">
        <f t="shared" si="58"/>
        <v>20110102</v>
      </c>
      <c r="F733" s="24">
        <v>40545</v>
      </c>
      <c r="G733" s="25">
        <f t="shared" si="59"/>
        <v>40545</v>
      </c>
    </row>
    <row r="734" spans="1:7" x14ac:dyDescent="0.2">
      <c r="A734" s="9">
        <f t="shared" si="55"/>
        <v>2011</v>
      </c>
      <c r="B734" s="9">
        <f>VLOOKUP($C734,Quarter_Month!$A$1:$B$13,2)</f>
        <v>1</v>
      </c>
      <c r="C734" s="9">
        <f t="shared" si="56"/>
        <v>1</v>
      </c>
      <c r="D734" s="9">
        <f t="shared" si="57"/>
        <v>3</v>
      </c>
      <c r="E734" s="8" t="str">
        <f t="shared" si="58"/>
        <v>20110103</v>
      </c>
      <c r="F734" s="24">
        <v>40546</v>
      </c>
      <c r="G734" s="25">
        <f t="shared" si="59"/>
        <v>40546</v>
      </c>
    </row>
    <row r="735" spans="1:7" x14ac:dyDescent="0.2">
      <c r="A735" s="9">
        <f t="shared" si="55"/>
        <v>2011</v>
      </c>
      <c r="B735" s="9">
        <f>VLOOKUP($C735,Quarter_Month!$A$1:$B$13,2)</f>
        <v>1</v>
      </c>
      <c r="C735" s="9">
        <f t="shared" si="56"/>
        <v>1</v>
      </c>
      <c r="D735" s="9">
        <f t="shared" si="57"/>
        <v>4</v>
      </c>
      <c r="E735" s="8" t="str">
        <f t="shared" si="58"/>
        <v>20110104</v>
      </c>
      <c r="F735" s="24">
        <v>40547</v>
      </c>
      <c r="G735" s="25">
        <f t="shared" si="59"/>
        <v>40547</v>
      </c>
    </row>
    <row r="736" spans="1:7" x14ac:dyDescent="0.2">
      <c r="A736" s="9">
        <f t="shared" si="55"/>
        <v>2011</v>
      </c>
      <c r="B736" s="9">
        <f>VLOOKUP($C736,Quarter_Month!$A$1:$B$13,2)</f>
        <v>1</v>
      </c>
      <c r="C736" s="9">
        <f t="shared" si="56"/>
        <v>1</v>
      </c>
      <c r="D736" s="9">
        <f t="shared" si="57"/>
        <v>5</v>
      </c>
      <c r="E736" s="8" t="str">
        <f t="shared" si="58"/>
        <v>20110105</v>
      </c>
      <c r="F736" s="24">
        <v>40548</v>
      </c>
      <c r="G736" s="25">
        <f t="shared" si="59"/>
        <v>40548</v>
      </c>
    </row>
    <row r="737" spans="1:7" x14ac:dyDescent="0.2">
      <c r="A737" s="9">
        <f t="shared" si="55"/>
        <v>2011</v>
      </c>
      <c r="B737" s="9">
        <f>VLOOKUP($C737,Quarter_Month!$A$1:$B$13,2)</f>
        <v>1</v>
      </c>
      <c r="C737" s="9">
        <f t="shared" si="56"/>
        <v>1</v>
      </c>
      <c r="D737" s="9">
        <f t="shared" si="57"/>
        <v>6</v>
      </c>
      <c r="E737" s="8" t="str">
        <f t="shared" si="58"/>
        <v>20110106</v>
      </c>
      <c r="F737" s="24">
        <v>40549</v>
      </c>
      <c r="G737" s="25">
        <f t="shared" si="59"/>
        <v>40549</v>
      </c>
    </row>
    <row r="738" spans="1:7" x14ac:dyDescent="0.2">
      <c r="A738" s="9">
        <f t="shared" si="55"/>
        <v>2011</v>
      </c>
      <c r="B738" s="9">
        <f>VLOOKUP($C738,Quarter_Month!$A$1:$B$13,2)</f>
        <v>1</v>
      </c>
      <c r="C738" s="9">
        <f t="shared" si="56"/>
        <v>1</v>
      </c>
      <c r="D738" s="9">
        <f t="shared" si="57"/>
        <v>7</v>
      </c>
      <c r="E738" s="8" t="str">
        <f t="shared" si="58"/>
        <v>20110107</v>
      </c>
      <c r="F738" s="24">
        <v>40550</v>
      </c>
      <c r="G738" s="25">
        <f t="shared" si="59"/>
        <v>40550</v>
      </c>
    </row>
    <row r="739" spans="1:7" x14ac:dyDescent="0.2">
      <c r="A739" s="9">
        <f t="shared" si="55"/>
        <v>2011</v>
      </c>
      <c r="B739" s="9">
        <f>VLOOKUP($C739,Quarter_Month!$A$1:$B$13,2)</f>
        <v>1</v>
      </c>
      <c r="C739" s="9">
        <f t="shared" si="56"/>
        <v>1</v>
      </c>
      <c r="D739" s="9">
        <f t="shared" si="57"/>
        <v>8</v>
      </c>
      <c r="E739" s="8" t="str">
        <f t="shared" si="58"/>
        <v>20110108</v>
      </c>
      <c r="F739" s="24">
        <v>40551</v>
      </c>
      <c r="G739" s="25">
        <f t="shared" si="59"/>
        <v>40551</v>
      </c>
    </row>
    <row r="740" spans="1:7" x14ac:dyDescent="0.2">
      <c r="A740" s="9">
        <f t="shared" si="55"/>
        <v>2011</v>
      </c>
      <c r="B740" s="9">
        <f>VLOOKUP($C740,Quarter_Month!$A$1:$B$13,2)</f>
        <v>1</v>
      </c>
      <c r="C740" s="9">
        <f t="shared" si="56"/>
        <v>1</v>
      </c>
      <c r="D740" s="9">
        <f t="shared" si="57"/>
        <v>9</v>
      </c>
      <c r="E740" s="8" t="str">
        <f t="shared" si="58"/>
        <v>20110109</v>
      </c>
      <c r="F740" s="24">
        <v>40552</v>
      </c>
      <c r="G740" s="25">
        <f t="shared" si="59"/>
        <v>40552</v>
      </c>
    </row>
    <row r="741" spans="1:7" x14ac:dyDescent="0.2">
      <c r="A741" s="9">
        <f t="shared" si="55"/>
        <v>2011</v>
      </c>
      <c r="B741" s="9">
        <f>VLOOKUP($C741,Quarter_Month!$A$1:$B$13,2)</f>
        <v>1</v>
      </c>
      <c r="C741" s="9">
        <f t="shared" si="56"/>
        <v>1</v>
      </c>
      <c r="D741" s="9">
        <f t="shared" si="57"/>
        <v>10</v>
      </c>
      <c r="E741" s="8" t="str">
        <f t="shared" si="58"/>
        <v>20110110</v>
      </c>
      <c r="F741" s="24">
        <v>40553</v>
      </c>
      <c r="G741" s="25">
        <f t="shared" si="59"/>
        <v>40553</v>
      </c>
    </row>
    <row r="742" spans="1:7" x14ac:dyDescent="0.2">
      <c r="A742" s="9">
        <f t="shared" si="55"/>
        <v>2011</v>
      </c>
      <c r="B742" s="9">
        <f>VLOOKUP($C742,Quarter_Month!$A$1:$B$13,2)</f>
        <v>1</v>
      </c>
      <c r="C742" s="9">
        <f t="shared" si="56"/>
        <v>1</v>
      </c>
      <c r="D742" s="9">
        <f t="shared" si="57"/>
        <v>11</v>
      </c>
      <c r="E742" s="8" t="str">
        <f t="shared" si="58"/>
        <v>20110111</v>
      </c>
      <c r="F742" s="24">
        <v>40554</v>
      </c>
      <c r="G742" s="25">
        <f t="shared" si="59"/>
        <v>40554</v>
      </c>
    </row>
    <row r="743" spans="1:7" x14ac:dyDescent="0.2">
      <c r="A743" s="9">
        <f t="shared" si="55"/>
        <v>2011</v>
      </c>
      <c r="B743" s="9">
        <f>VLOOKUP($C743,Quarter_Month!$A$1:$B$13,2)</f>
        <v>1</v>
      </c>
      <c r="C743" s="9">
        <f t="shared" si="56"/>
        <v>1</v>
      </c>
      <c r="D743" s="9">
        <f t="shared" si="57"/>
        <v>12</v>
      </c>
      <c r="E743" s="8" t="str">
        <f t="shared" si="58"/>
        <v>20110112</v>
      </c>
      <c r="F743" s="24">
        <v>40555</v>
      </c>
      <c r="G743" s="25">
        <f t="shared" si="59"/>
        <v>40555</v>
      </c>
    </row>
    <row r="744" spans="1:7" x14ac:dyDescent="0.2">
      <c r="A744" s="9">
        <f t="shared" si="55"/>
        <v>2011</v>
      </c>
      <c r="B744" s="9">
        <f>VLOOKUP($C744,Quarter_Month!$A$1:$B$13,2)</f>
        <v>1</v>
      </c>
      <c r="C744" s="9">
        <f t="shared" si="56"/>
        <v>1</v>
      </c>
      <c r="D744" s="9">
        <f t="shared" si="57"/>
        <v>13</v>
      </c>
      <c r="E744" s="8" t="str">
        <f t="shared" si="58"/>
        <v>20110113</v>
      </c>
      <c r="F744" s="24">
        <v>40556</v>
      </c>
      <c r="G744" s="25">
        <f t="shared" si="59"/>
        <v>40556</v>
      </c>
    </row>
    <row r="745" spans="1:7" x14ac:dyDescent="0.2">
      <c r="A745" s="9">
        <f t="shared" si="55"/>
        <v>2011</v>
      </c>
      <c r="B745" s="9">
        <f>VLOOKUP($C745,Quarter_Month!$A$1:$B$13,2)</f>
        <v>1</v>
      </c>
      <c r="C745" s="9">
        <f t="shared" si="56"/>
        <v>1</v>
      </c>
      <c r="D745" s="9">
        <f t="shared" si="57"/>
        <v>14</v>
      </c>
      <c r="E745" s="8" t="str">
        <f t="shared" si="58"/>
        <v>20110114</v>
      </c>
      <c r="F745" s="24">
        <v>40557</v>
      </c>
      <c r="G745" s="25">
        <f t="shared" si="59"/>
        <v>40557</v>
      </c>
    </row>
    <row r="746" spans="1:7" x14ac:dyDescent="0.2">
      <c r="A746" s="9">
        <f t="shared" si="55"/>
        <v>2011</v>
      </c>
      <c r="B746" s="9">
        <f>VLOOKUP($C746,Quarter_Month!$A$1:$B$13,2)</f>
        <v>1</v>
      </c>
      <c r="C746" s="9">
        <f t="shared" si="56"/>
        <v>1</v>
      </c>
      <c r="D746" s="9">
        <f t="shared" si="57"/>
        <v>15</v>
      </c>
      <c r="E746" s="8" t="str">
        <f t="shared" si="58"/>
        <v>20110115</v>
      </c>
      <c r="F746" s="24">
        <v>40558</v>
      </c>
      <c r="G746" s="25">
        <f t="shared" si="59"/>
        <v>40558</v>
      </c>
    </row>
    <row r="747" spans="1:7" x14ac:dyDescent="0.2">
      <c r="A747" s="9">
        <f t="shared" si="55"/>
        <v>2011</v>
      </c>
      <c r="B747" s="9">
        <f>VLOOKUP($C747,Quarter_Month!$A$1:$B$13,2)</f>
        <v>1</v>
      </c>
      <c r="C747" s="9">
        <f t="shared" si="56"/>
        <v>1</v>
      </c>
      <c r="D747" s="9">
        <f t="shared" si="57"/>
        <v>16</v>
      </c>
      <c r="E747" s="8" t="str">
        <f t="shared" si="58"/>
        <v>20110116</v>
      </c>
      <c r="F747" s="24">
        <v>40559</v>
      </c>
      <c r="G747" s="25">
        <f t="shared" si="59"/>
        <v>40559</v>
      </c>
    </row>
    <row r="748" spans="1:7" x14ac:dyDescent="0.2">
      <c r="A748" s="9">
        <f t="shared" si="55"/>
        <v>2011</v>
      </c>
      <c r="B748" s="9">
        <f>VLOOKUP($C748,Quarter_Month!$A$1:$B$13,2)</f>
        <v>1</v>
      </c>
      <c r="C748" s="9">
        <f t="shared" si="56"/>
        <v>1</v>
      </c>
      <c r="D748" s="9">
        <f t="shared" si="57"/>
        <v>17</v>
      </c>
      <c r="E748" s="8" t="str">
        <f t="shared" si="58"/>
        <v>20110117</v>
      </c>
      <c r="F748" s="24">
        <v>40560</v>
      </c>
      <c r="G748" s="25">
        <f t="shared" si="59"/>
        <v>40560</v>
      </c>
    </row>
    <row r="749" spans="1:7" x14ac:dyDescent="0.2">
      <c r="A749" s="9">
        <f t="shared" si="55"/>
        <v>2011</v>
      </c>
      <c r="B749" s="9">
        <f>VLOOKUP($C749,Quarter_Month!$A$1:$B$13,2)</f>
        <v>1</v>
      </c>
      <c r="C749" s="9">
        <f t="shared" si="56"/>
        <v>1</v>
      </c>
      <c r="D749" s="9">
        <f t="shared" si="57"/>
        <v>18</v>
      </c>
      <c r="E749" s="8" t="str">
        <f t="shared" si="58"/>
        <v>20110118</v>
      </c>
      <c r="F749" s="24">
        <v>40561</v>
      </c>
      <c r="G749" s="25">
        <f t="shared" si="59"/>
        <v>40561</v>
      </c>
    </row>
    <row r="750" spans="1:7" x14ac:dyDescent="0.2">
      <c r="A750" s="9">
        <f t="shared" si="55"/>
        <v>2011</v>
      </c>
      <c r="B750" s="9">
        <f>VLOOKUP($C750,Quarter_Month!$A$1:$B$13,2)</f>
        <v>1</v>
      </c>
      <c r="C750" s="9">
        <f t="shared" si="56"/>
        <v>1</v>
      </c>
      <c r="D750" s="9">
        <f t="shared" si="57"/>
        <v>19</v>
      </c>
      <c r="E750" s="8" t="str">
        <f t="shared" si="58"/>
        <v>20110119</v>
      </c>
      <c r="F750" s="24">
        <v>40562</v>
      </c>
      <c r="G750" s="25">
        <f t="shared" si="59"/>
        <v>40562</v>
      </c>
    </row>
    <row r="751" spans="1:7" x14ac:dyDescent="0.2">
      <c r="A751" s="9">
        <f t="shared" si="55"/>
        <v>2011</v>
      </c>
      <c r="B751" s="9">
        <f>VLOOKUP($C751,Quarter_Month!$A$1:$B$13,2)</f>
        <v>1</v>
      </c>
      <c r="C751" s="9">
        <f t="shared" si="56"/>
        <v>1</v>
      </c>
      <c r="D751" s="9">
        <f t="shared" si="57"/>
        <v>20</v>
      </c>
      <c r="E751" s="8" t="str">
        <f t="shared" si="58"/>
        <v>20110120</v>
      </c>
      <c r="F751" s="24">
        <v>40563</v>
      </c>
      <c r="G751" s="25">
        <f t="shared" si="59"/>
        <v>40563</v>
      </c>
    </row>
    <row r="752" spans="1:7" x14ac:dyDescent="0.2">
      <c r="A752" s="9">
        <f t="shared" si="55"/>
        <v>2011</v>
      </c>
      <c r="B752" s="9">
        <f>VLOOKUP($C752,Quarter_Month!$A$1:$B$13,2)</f>
        <v>1</v>
      </c>
      <c r="C752" s="9">
        <f t="shared" si="56"/>
        <v>1</v>
      </c>
      <c r="D752" s="9">
        <f t="shared" si="57"/>
        <v>21</v>
      </c>
      <c r="E752" s="8" t="str">
        <f t="shared" si="58"/>
        <v>20110121</v>
      </c>
      <c r="F752" s="24">
        <v>40564</v>
      </c>
      <c r="G752" s="25">
        <f t="shared" si="59"/>
        <v>40564</v>
      </c>
    </row>
    <row r="753" spans="1:7" x14ac:dyDescent="0.2">
      <c r="A753" s="9">
        <f t="shared" ref="A753:A816" si="60">YEAR(F753)</f>
        <v>2011</v>
      </c>
      <c r="B753" s="9">
        <f>VLOOKUP($C753,Quarter_Month!$A$1:$B$13,2)</f>
        <v>1</v>
      </c>
      <c r="C753" s="9">
        <f t="shared" ref="C753:C816" si="61">MONTH(F753)</f>
        <v>1</v>
      </c>
      <c r="D753" s="9">
        <f t="shared" ref="D753:D816" si="62">DAY(F753)</f>
        <v>22</v>
      </c>
      <c r="E753" s="8" t="str">
        <f t="shared" ref="E753:E816" si="63">CONCATENATE(A753,IF(LEN(C753)=1,"0"&amp;C753,C753),IF(LEN(D753)=1,"0"&amp;D753,D753))</f>
        <v>20110122</v>
      </c>
      <c r="F753" s="24">
        <v>40565</v>
      </c>
      <c r="G753" s="25">
        <f t="shared" si="59"/>
        <v>40565</v>
      </c>
    </row>
    <row r="754" spans="1:7" x14ac:dyDescent="0.2">
      <c r="A754" s="9">
        <f t="shared" si="60"/>
        <v>2011</v>
      </c>
      <c r="B754" s="9">
        <f>VLOOKUP($C754,Quarter_Month!$A$1:$B$13,2)</f>
        <v>1</v>
      </c>
      <c r="C754" s="9">
        <f t="shared" si="61"/>
        <v>1</v>
      </c>
      <c r="D754" s="9">
        <f t="shared" si="62"/>
        <v>23</v>
      </c>
      <c r="E754" s="8" t="str">
        <f t="shared" si="63"/>
        <v>20110123</v>
      </c>
      <c r="F754" s="24">
        <v>40566</v>
      </c>
      <c r="G754" s="25">
        <f t="shared" si="59"/>
        <v>40566</v>
      </c>
    </row>
    <row r="755" spans="1:7" x14ac:dyDescent="0.2">
      <c r="A755" s="9">
        <f t="shared" si="60"/>
        <v>2011</v>
      </c>
      <c r="B755" s="9">
        <f>VLOOKUP($C755,Quarter_Month!$A$1:$B$13,2)</f>
        <v>1</v>
      </c>
      <c r="C755" s="9">
        <f t="shared" si="61"/>
        <v>1</v>
      </c>
      <c r="D755" s="9">
        <f t="shared" si="62"/>
        <v>24</v>
      </c>
      <c r="E755" s="8" t="str">
        <f t="shared" si="63"/>
        <v>20110124</v>
      </c>
      <c r="F755" s="24">
        <v>40567</v>
      </c>
      <c r="G755" s="25">
        <f t="shared" si="59"/>
        <v>40567</v>
      </c>
    </row>
    <row r="756" spans="1:7" x14ac:dyDescent="0.2">
      <c r="A756" s="9">
        <f t="shared" si="60"/>
        <v>2011</v>
      </c>
      <c r="B756" s="9">
        <f>VLOOKUP($C756,Quarter_Month!$A$1:$B$13,2)</f>
        <v>1</v>
      </c>
      <c r="C756" s="9">
        <f t="shared" si="61"/>
        <v>1</v>
      </c>
      <c r="D756" s="9">
        <f t="shared" si="62"/>
        <v>25</v>
      </c>
      <c r="E756" s="8" t="str">
        <f t="shared" si="63"/>
        <v>20110125</v>
      </c>
      <c r="F756" s="24">
        <v>40568</v>
      </c>
      <c r="G756" s="25">
        <f t="shared" si="59"/>
        <v>40568</v>
      </c>
    </row>
    <row r="757" spans="1:7" x14ac:dyDescent="0.2">
      <c r="A757" s="9">
        <f t="shared" si="60"/>
        <v>2011</v>
      </c>
      <c r="B757" s="9">
        <f>VLOOKUP($C757,Quarter_Month!$A$1:$B$13,2)</f>
        <v>1</v>
      </c>
      <c r="C757" s="9">
        <f t="shared" si="61"/>
        <v>1</v>
      </c>
      <c r="D757" s="9">
        <f t="shared" si="62"/>
        <v>26</v>
      </c>
      <c r="E757" s="8" t="str">
        <f t="shared" si="63"/>
        <v>20110126</v>
      </c>
      <c r="F757" s="24">
        <v>40569</v>
      </c>
      <c r="G757" s="25">
        <f t="shared" si="59"/>
        <v>40569</v>
      </c>
    </row>
    <row r="758" spans="1:7" x14ac:dyDescent="0.2">
      <c r="A758" s="9">
        <f t="shared" si="60"/>
        <v>2011</v>
      </c>
      <c r="B758" s="9">
        <f>VLOOKUP($C758,Quarter_Month!$A$1:$B$13,2)</f>
        <v>1</v>
      </c>
      <c r="C758" s="9">
        <f t="shared" si="61"/>
        <v>1</v>
      </c>
      <c r="D758" s="9">
        <f t="shared" si="62"/>
        <v>27</v>
      </c>
      <c r="E758" s="8" t="str">
        <f t="shared" si="63"/>
        <v>20110127</v>
      </c>
      <c r="F758" s="24">
        <v>40570</v>
      </c>
      <c r="G758" s="25">
        <f t="shared" si="59"/>
        <v>40570</v>
      </c>
    </row>
    <row r="759" spans="1:7" x14ac:dyDescent="0.2">
      <c r="A759" s="9">
        <f t="shared" si="60"/>
        <v>2011</v>
      </c>
      <c r="B759" s="9">
        <f>VLOOKUP($C759,Quarter_Month!$A$1:$B$13,2)</f>
        <v>1</v>
      </c>
      <c r="C759" s="9">
        <f t="shared" si="61"/>
        <v>1</v>
      </c>
      <c r="D759" s="9">
        <f t="shared" si="62"/>
        <v>28</v>
      </c>
      <c r="E759" s="8" t="str">
        <f t="shared" si="63"/>
        <v>20110128</v>
      </c>
      <c r="F759" s="24">
        <v>40571</v>
      </c>
      <c r="G759" s="25">
        <f t="shared" si="59"/>
        <v>40571</v>
      </c>
    </row>
    <row r="760" spans="1:7" x14ac:dyDescent="0.2">
      <c r="A760" s="9">
        <f t="shared" si="60"/>
        <v>2011</v>
      </c>
      <c r="B760" s="9">
        <f>VLOOKUP($C760,Quarter_Month!$A$1:$B$13,2)</f>
        <v>1</v>
      </c>
      <c r="C760" s="9">
        <f t="shared" si="61"/>
        <v>1</v>
      </c>
      <c r="D760" s="9">
        <f t="shared" si="62"/>
        <v>29</v>
      </c>
      <c r="E760" s="8" t="str">
        <f t="shared" si="63"/>
        <v>20110129</v>
      </c>
      <c r="F760" s="24">
        <v>40572</v>
      </c>
      <c r="G760" s="25">
        <f t="shared" si="59"/>
        <v>40572</v>
      </c>
    </row>
    <row r="761" spans="1:7" x14ac:dyDescent="0.2">
      <c r="A761" s="9">
        <f t="shared" si="60"/>
        <v>2011</v>
      </c>
      <c r="B761" s="9">
        <f>VLOOKUP($C761,Quarter_Month!$A$1:$B$13,2)</f>
        <v>1</v>
      </c>
      <c r="C761" s="9">
        <f t="shared" si="61"/>
        <v>1</v>
      </c>
      <c r="D761" s="9">
        <f t="shared" si="62"/>
        <v>30</v>
      </c>
      <c r="E761" s="8" t="str">
        <f t="shared" si="63"/>
        <v>20110130</v>
      </c>
      <c r="F761" s="24">
        <v>40573</v>
      </c>
      <c r="G761" s="25">
        <f t="shared" si="59"/>
        <v>40573</v>
      </c>
    </row>
    <row r="762" spans="1:7" x14ac:dyDescent="0.2">
      <c r="A762" s="9">
        <f t="shared" si="60"/>
        <v>2011</v>
      </c>
      <c r="B762" s="9">
        <f>VLOOKUP($C762,Quarter_Month!$A$1:$B$13,2)</f>
        <v>1</v>
      </c>
      <c r="C762" s="9">
        <f t="shared" si="61"/>
        <v>1</v>
      </c>
      <c r="D762" s="9">
        <f t="shared" si="62"/>
        <v>31</v>
      </c>
      <c r="E762" s="8" t="str">
        <f t="shared" si="63"/>
        <v>20110131</v>
      </c>
      <c r="F762" s="24">
        <v>40574</v>
      </c>
      <c r="G762" s="25">
        <f t="shared" si="59"/>
        <v>40574</v>
      </c>
    </row>
    <row r="763" spans="1:7" x14ac:dyDescent="0.2">
      <c r="A763" s="9">
        <f t="shared" si="60"/>
        <v>2011</v>
      </c>
      <c r="B763" s="9">
        <f>VLOOKUP($C763,Quarter_Month!$A$1:$B$13,2)</f>
        <v>1</v>
      </c>
      <c r="C763" s="9">
        <f t="shared" si="61"/>
        <v>2</v>
      </c>
      <c r="D763" s="9">
        <f t="shared" si="62"/>
        <v>1</v>
      </c>
      <c r="E763" s="8" t="str">
        <f t="shared" si="63"/>
        <v>20110201</v>
      </c>
      <c r="F763" s="24">
        <v>40575</v>
      </c>
      <c r="G763" s="25">
        <f t="shared" si="59"/>
        <v>40575</v>
      </c>
    </row>
    <row r="764" spans="1:7" x14ac:dyDescent="0.2">
      <c r="A764" s="9">
        <f t="shared" si="60"/>
        <v>2011</v>
      </c>
      <c r="B764" s="9">
        <f>VLOOKUP($C764,Quarter_Month!$A$1:$B$13,2)</f>
        <v>1</v>
      </c>
      <c r="C764" s="9">
        <f t="shared" si="61"/>
        <v>2</v>
      </c>
      <c r="D764" s="9">
        <f t="shared" si="62"/>
        <v>2</v>
      </c>
      <c r="E764" s="8" t="str">
        <f t="shared" si="63"/>
        <v>20110202</v>
      </c>
      <c r="F764" s="24">
        <v>40576</v>
      </c>
      <c r="G764" s="25">
        <f t="shared" si="59"/>
        <v>40576</v>
      </c>
    </row>
    <row r="765" spans="1:7" x14ac:dyDescent="0.2">
      <c r="A765" s="9">
        <f t="shared" si="60"/>
        <v>2011</v>
      </c>
      <c r="B765" s="9">
        <f>VLOOKUP($C765,Quarter_Month!$A$1:$B$13,2)</f>
        <v>1</v>
      </c>
      <c r="C765" s="9">
        <f t="shared" si="61"/>
        <v>2</v>
      </c>
      <c r="D765" s="9">
        <f t="shared" si="62"/>
        <v>3</v>
      </c>
      <c r="E765" s="8" t="str">
        <f t="shared" si="63"/>
        <v>20110203</v>
      </c>
      <c r="F765" s="24">
        <v>40577</v>
      </c>
      <c r="G765" s="25">
        <f t="shared" si="59"/>
        <v>40577</v>
      </c>
    </row>
    <row r="766" spans="1:7" x14ac:dyDescent="0.2">
      <c r="A766" s="9">
        <f t="shared" si="60"/>
        <v>2011</v>
      </c>
      <c r="B766" s="9">
        <f>VLOOKUP($C766,Quarter_Month!$A$1:$B$13,2)</f>
        <v>1</v>
      </c>
      <c r="C766" s="9">
        <f t="shared" si="61"/>
        <v>2</v>
      </c>
      <c r="D766" s="9">
        <f t="shared" si="62"/>
        <v>4</v>
      </c>
      <c r="E766" s="8" t="str">
        <f t="shared" si="63"/>
        <v>20110204</v>
      </c>
      <c r="F766" s="24">
        <v>40578</v>
      </c>
      <c r="G766" s="25">
        <f t="shared" si="59"/>
        <v>40578</v>
      </c>
    </row>
    <row r="767" spans="1:7" x14ac:dyDescent="0.2">
      <c r="A767" s="9">
        <f t="shared" si="60"/>
        <v>2011</v>
      </c>
      <c r="B767" s="9">
        <f>VLOOKUP($C767,Quarter_Month!$A$1:$B$13,2)</f>
        <v>1</v>
      </c>
      <c r="C767" s="9">
        <f t="shared" si="61"/>
        <v>2</v>
      </c>
      <c r="D767" s="9">
        <f t="shared" si="62"/>
        <v>5</v>
      </c>
      <c r="E767" s="8" t="str">
        <f t="shared" si="63"/>
        <v>20110205</v>
      </c>
      <c r="F767" s="24">
        <v>40579</v>
      </c>
      <c r="G767" s="25">
        <f t="shared" si="59"/>
        <v>40579</v>
      </c>
    </row>
    <row r="768" spans="1:7" x14ac:dyDescent="0.2">
      <c r="A768" s="9">
        <f t="shared" si="60"/>
        <v>2011</v>
      </c>
      <c r="B768" s="9">
        <f>VLOOKUP($C768,Quarter_Month!$A$1:$B$13,2)</f>
        <v>1</v>
      </c>
      <c r="C768" s="9">
        <f t="shared" si="61"/>
        <v>2</v>
      </c>
      <c r="D768" s="9">
        <f t="shared" si="62"/>
        <v>6</v>
      </c>
      <c r="E768" s="8" t="str">
        <f t="shared" si="63"/>
        <v>20110206</v>
      </c>
      <c r="F768" s="24">
        <v>40580</v>
      </c>
      <c r="G768" s="25">
        <f t="shared" si="59"/>
        <v>40580</v>
      </c>
    </row>
    <row r="769" spans="1:7" x14ac:dyDescent="0.2">
      <c r="A769" s="9">
        <f t="shared" si="60"/>
        <v>2011</v>
      </c>
      <c r="B769" s="9">
        <f>VLOOKUP($C769,Quarter_Month!$A$1:$B$13,2)</f>
        <v>1</v>
      </c>
      <c r="C769" s="9">
        <f t="shared" si="61"/>
        <v>2</v>
      </c>
      <c r="D769" s="9">
        <f t="shared" si="62"/>
        <v>7</v>
      </c>
      <c r="E769" s="8" t="str">
        <f t="shared" si="63"/>
        <v>20110207</v>
      </c>
      <c r="F769" s="24">
        <v>40581</v>
      </c>
      <c r="G769" s="25">
        <f t="shared" si="59"/>
        <v>40581</v>
      </c>
    </row>
    <row r="770" spans="1:7" x14ac:dyDescent="0.2">
      <c r="A770" s="9">
        <f t="shared" si="60"/>
        <v>2011</v>
      </c>
      <c r="B770" s="9">
        <f>VLOOKUP($C770,Quarter_Month!$A$1:$B$13,2)</f>
        <v>1</v>
      </c>
      <c r="C770" s="9">
        <f t="shared" si="61"/>
        <v>2</v>
      </c>
      <c r="D770" s="9">
        <f t="shared" si="62"/>
        <v>8</v>
      </c>
      <c r="E770" s="8" t="str">
        <f t="shared" si="63"/>
        <v>20110208</v>
      </c>
      <c r="F770" s="24">
        <v>40582</v>
      </c>
      <c r="G770" s="25">
        <f t="shared" si="59"/>
        <v>40582</v>
      </c>
    </row>
    <row r="771" spans="1:7" x14ac:dyDescent="0.2">
      <c r="A771" s="9">
        <f t="shared" si="60"/>
        <v>2011</v>
      </c>
      <c r="B771" s="9">
        <f>VLOOKUP($C771,Quarter_Month!$A$1:$B$13,2)</f>
        <v>1</v>
      </c>
      <c r="C771" s="9">
        <f t="shared" si="61"/>
        <v>2</v>
      </c>
      <c r="D771" s="9">
        <f t="shared" si="62"/>
        <v>9</v>
      </c>
      <c r="E771" s="8" t="str">
        <f t="shared" si="63"/>
        <v>20110209</v>
      </c>
      <c r="F771" s="24">
        <v>40583</v>
      </c>
      <c r="G771" s="25">
        <f t="shared" ref="G771:G834" si="64">F771</f>
        <v>40583</v>
      </c>
    </row>
    <row r="772" spans="1:7" x14ac:dyDescent="0.2">
      <c r="A772" s="9">
        <f t="shared" si="60"/>
        <v>2011</v>
      </c>
      <c r="B772" s="9">
        <f>VLOOKUP($C772,Quarter_Month!$A$1:$B$13,2)</f>
        <v>1</v>
      </c>
      <c r="C772" s="9">
        <f t="shared" si="61"/>
        <v>2</v>
      </c>
      <c r="D772" s="9">
        <f t="shared" si="62"/>
        <v>10</v>
      </c>
      <c r="E772" s="8" t="str">
        <f t="shared" si="63"/>
        <v>20110210</v>
      </c>
      <c r="F772" s="24">
        <v>40584</v>
      </c>
      <c r="G772" s="25">
        <f t="shared" si="64"/>
        <v>40584</v>
      </c>
    </row>
    <row r="773" spans="1:7" x14ac:dyDescent="0.2">
      <c r="A773" s="9">
        <f t="shared" si="60"/>
        <v>2011</v>
      </c>
      <c r="B773" s="9">
        <f>VLOOKUP($C773,Quarter_Month!$A$1:$B$13,2)</f>
        <v>1</v>
      </c>
      <c r="C773" s="9">
        <f t="shared" si="61"/>
        <v>2</v>
      </c>
      <c r="D773" s="9">
        <f t="shared" si="62"/>
        <v>11</v>
      </c>
      <c r="E773" s="8" t="str">
        <f t="shared" si="63"/>
        <v>20110211</v>
      </c>
      <c r="F773" s="24">
        <v>40585</v>
      </c>
      <c r="G773" s="25">
        <f t="shared" si="64"/>
        <v>40585</v>
      </c>
    </row>
    <row r="774" spans="1:7" x14ac:dyDescent="0.2">
      <c r="A774" s="9">
        <f t="shared" si="60"/>
        <v>2011</v>
      </c>
      <c r="B774" s="9">
        <f>VLOOKUP($C774,Quarter_Month!$A$1:$B$13,2)</f>
        <v>1</v>
      </c>
      <c r="C774" s="9">
        <f t="shared" si="61"/>
        <v>2</v>
      </c>
      <c r="D774" s="9">
        <f t="shared" si="62"/>
        <v>12</v>
      </c>
      <c r="E774" s="8" t="str">
        <f t="shared" si="63"/>
        <v>20110212</v>
      </c>
      <c r="F774" s="24">
        <v>40586</v>
      </c>
      <c r="G774" s="25">
        <f t="shared" si="64"/>
        <v>40586</v>
      </c>
    </row>
    <row r="775" spans="1:7" x14ac:dyDescent="0.2">
      <c r="A775" s="9">
        <f t="shared" si="60"/>
        <v>2011</v>
      </c>
      <c r="B775" s="9">
        <f>VLOOKUP($C775,Quarter_Month!$A$1:$B$13,2)</f>
        <v>1</v>
      </c>
      <c r="C775" s="9">
        <f t="shared" si="61"/>
        <v>2</v>
      </c>
      <c r="D775" s="9">
        <f t="shared" si="62"/>
        <v>13</v>
      </c>
      <c r="E775" s="8" t="str">
        <f t="shared" si="63"/>
        <v>20110213</v>
      </c>
      <c r="F775" s="24">
        <v>40587</v>
      </c>
      <c r="G775" s="25">
        <f t="shared" si="64"/>
        <v>40587</v>
      </c>
    </row>
    <row r="776" spans="1:7" x14ac:dyDescent="0.2">
      <c r="A776" s="9">
        <f t="shared" si="60"/>
        <v>2011</v>
      </c>
      <c r="B776" s="9">
        <f>VLOOKUP($C776,Quarter_Month!$A$1:$B$13,2)</f>
        <v>1</v>
      </c>
      <c r="C776" s="9">
        <f t="shared" si="61"/>
        <v>2</v>
      </c>
      <c r="D776" s="9">
        <f t="shared" si="62"/>
        <v>14</v>
      </c>
      <c r="E776" s="8" t="str">
        <f t="shared" si="63"/>
        <v>20110214</v>
      </c>
      <c r="F776" s="24">
        <v>40588</v>
      </c>
      <c r="G776" s="25">
        <f t="shared" si="64"/>
        <v>40588</v>
      </c>
    </row>
    <row r="777" spans="1:7" x14ac:dyDescent="0.2">
      <c r="A777" s="9">
        <f t="shared" si="60"/>
        <v>2011</v>
      </c>
      <c r="B777" s="9">
        <f>VLOOKUP($C777,Quarter_Month!$A$1:$B$13,2)</f>
        <v>1</v>
      </c>
      <c r="C777" s="9">
        <f t="shared" si="61"/>
        <v>2</v>
      </c>
      <c r="D777" s="9">
        <f t="shared" si="62"/>
        <v>15</v>
      </c>
      <c r="E777" s="8" t="str">
        <f t="shared" si="63"/>
        <v>20110215</v>
      </c>
      <c r="F777" s="24">
        <v>40589</v>
      </c>
      <c r="G777" s="25">
        <f t="shared" si="64"/>
        <v>40589</v>
      </c>
    </row>
    <row r="778" spans="1:7" x14ac:dyDescent="0.2">
      <c r="A778" s="9">
        <f t="shared" si="60"/>
        <v>2011</v>
      </c>
      <c r="B778" s="9">
        <f>VLOOKUP($C778,Quarter_Month!$A$1:$B$13,2)</f>
        <v>1</v>
      </c>
      <c r="C778" s="9">
        <f t="shared" si="61"/>
        <v>2</v>
      </c>
      <c r="D778" s="9">
        <f t="shared" si="62"/>
        <v>16</v>
      </c>
      <c r="E778" s="8" t="str">
        <f t="shared" si="63"/>
        <v>20110216</v>
      </c>
      <c r="F778" s="24">
        <v>40590</v>
      </c>
      <c r="G778" s="25">
        <f t="shared" si="64"/>
        <v>40590</v>
      </c>
    </row>
    <row r="779" spans="1:7" x14ac:dyDescent="0.2">
      <c r="A779" s="9">
        <f t="shared" si="60"/>
        <v>2011</v>
      </c>
      <c r="B779" s="9">
        <f>VLOOKUP($C779,Quarter_Month!$A$1:$B$13,2)</f>
        <v>1</v>
      </c>
      <c r="C779" s="9">
        <f t="shared" si="61"/>
        <v>2</v>
      </c>
      <c r="D779" s="9">
        <f t="shared" si="62"/>
        <v>17</v>
      </c>
      <c r="E779" s="8" t="str">
        <f t="shared" si="63"/>
        <v>20110217</v>
      </c>
      <c r="F779" s="24">
        <v>40591</v>
      </c>
      <c r="G779" s="25">
        <f t="shared" si="64"/>
        <v>40591</v>
      </c>
    </row>
    <row r="780" spans="1:7" x14ac:dyDescent="0.2">
      <c r="A780" s="9">
        <f t="shared" si="60"/>
        <v>2011</v>
      </c>
      <c r="B780" s="9">
        <f>VLOOKUP($C780,Quarter_Month!$A$1:$B$13,2)</f>
        <v>1</v>
      </c>
      <c r="C780" s="9">
        <f t="shared" si="61"/>
        <v>2</v>
      </c>
      <c r="D780" s="9">
        <f t="shared" si="62"/>
        <v>18</v>
      </c>
      <c r="E780" s="8" t="str">
        <f t="shared" si="63"/>
        <v>20110218</v>
      </c>
      <c r="F780" s="24">
        <v>40592</v>
      </c>
      <c r="G780" s="25">
        <f t="shared" si="64"/>
        <v>40592</v>
      </c>
    </row>
    <row r="781" spans="1:7" x14ac:dyDescent="0.2">
      <c r="A781" s="9">
        <f t="shared" si="60"/>
        <v>2011</v>
      </c>
      <c r="B781" s="9">
        <f>VLOOKUP($C781,Quarter_Month!$A$1:$B$13,2)</f>
        <v>1</v>
      </c>
      <c r="C781" s="9">
        <f t="shared" si="61"/>
        <v>2</v>
      </c>
      <c r="D781" s="9">
        <f t="shared" si="62"/>
        <v>19</v>
      </c>
      <c r="E781" s="8" t="str">
        <f t="shared" si="63"/>
        <v>20110219</v>
      </c>
      <c r="F781" s="24">
        <v>40593</v>
      </c>
      <c r="G781" s="25">
        <f t="shared" si="64"/>
        <v>40593</v>
      </c>
    </row>
    <row r="782" spans="1:7" x14ac:dyDescent="0.2">
      <c r="A782" s="9">
        <f t="shared" si="60"/>
        <v>2011</v>
      </c>
      <c r="B782" s="9">
        <f>VLOOKUP($C782,Quarter_Month!$A$1:$B$13,2)</f>
        <v>1</v>
      </c>
      <c r="C782" s="9">
        <f t="shared" si="61"/>
        <v>2</v>
      </c>
      <c r="D782" s="9">
        <f t="shared" si="62"/>
        <v>20</v>
      </c>
      <c r="E782" s="8" t="str">
        <f t="shared" si="63"/>
        <v>20110220</v>
      </c>
      <c r="F782" s="24">
        <v>40594</v>
      </c>
      <c r="G782" s="25">
        <f t="shared" si="64"/>
        <v>40594</v>
      </c>
    </row>
    <row r="783" spans="1:7" x14ac:dyDescent="0.2">
      <c r="A783" s="9">
        <f t="shared" si="60"/>
        <v>2011</v>
      </c>
      <c r="B783" s="9">
        <f>VLOOKUP($C783,Quarter_Month!$A$1:$B$13,2)</f>
        <v>1</v>
      </c>
      <c r="C783" s="9">
        <f t="shared" si="61"/>
        <v>2</v>
      </c>
      <c r="D783" s="9">
        <f t="shared" si="62"/>
        <v>21</v>
      </c>
      <c r="E783" s="8" t="str">
        <f t="shared" si="63"/>
        <v>20110221</v>
      </c>
      <c r="F783" s="24">
        <v>40595</v>
      </c>
      <c r="G783" s="25">
        <f t="shared" si="64"/>
        <v>40595</v>
      </c>
    </row>
    <row r="784" spans="1:7" x14ac:dyDescent="0.2">
      <c r="A784" s="9">
        <f t="shared" si="60"/>
        <v>2011</v>
      </c>
      <c r="B784" s="9">
        <f>VLOOKUP($C784,Quarter_Month!$A$1:$B$13,2)</f>
        <v>1</v>
      </c>
      <c r="C784" s="9">
        <f t="shared" si="61"/>
        <v>2</v>
      </c>
      <c r="D784" s="9">
        <f t="shared" si="62"/>
        <v>22</v>
      </c>
      <c r="E784" s="8" t="str">
        <f t="shared" si="63"/>
        <v>20110222</v>
      </c>
      <c r="F784" s="24">
        <v>40596</v>
      </c>
      <c r="G784" s="25">
        <f t="shared" si="64"/>
        <v>40596</v>
      </c>
    </row>
    <row r="785" spans="1:7" x14ac:dyDescent="0.2">
      <c r="A785" s="9">
        <f t="shared" si="60"/>
        <v>2011</v>
      </c>
      <c r="B785" s="9">
        <f>VLOOKUP($C785,Quarter_Month!$A$1:$B$13,2)</f>
        <v>1</v>
      </c>
      <c r="C785" s="9">
        <f t="shared" si="61"/>
        <v>2</v>
      </c>
      <c r="D785" s="9">
        <f t="shared" si="62"/>
        <v>23</v>
      </c>
      <c r="E785" s="8" t="str">
        <f t="shared" si="63"/>
        <v>20110223</v>
      </c>
      <c r="F785" s="24">
        <v>40597</v>
      </c>
      <c r="G785" s="25">
        <f t="shared" si="64"/>
        <v>40597</v>
      </c>
    </row>
    <row r="786" spans="1:7" x14ac:dyDescent="0.2">
      <c r="A786" s="9">
        <f t="shared" si="60"/>
        <v>2011</v>
      </c>
      <c r="B786" s="9">
        <f>VLOOKUP($C786,Quarter_Month!$A$1:$B$13,2)</f>
        <v>1</v>
      </c>
      <c r="C786" s="9">
        <f t="shared" si="61"/>
        <v>2</v>
      </c>
      <c r="D786" s="9">
        <f t="shared" si="62"/>
        <v>24</v>
      </c>
      <c r="E786" s="8" t="str">
        <f t="shared" si="63"/>
        <v>20110224</v>
      </c>
      <c r="F786" s="24">
        <v>40598</v>
      </c>
      <c r="G786" s="25">
        <f t="shared" si="64"/>
        <v>40598</v>
      </c>
    </row>
    <row r="787" spans="1:7" x14ac:dyDescent="0.2">
      <c r="A787" s="9">
        <f t="shared" si="60"/>
        <v>2011</v>
      </c>
      <c r="B787" s="9">
        <f>VLOOKUP($C787,Quarter_Month!$A$1:$B$13,2)</f>
        <v>1</v>
      </c>
      <c r="C787" s="9">
        <f t="shared" si="61"/>
        <v>2</v>
      </c>
      <c r="D787" s="9">
        <f t="shared" si="62"/>
        <v>25</v>
      </c>
      <c r="E787" s="8" t="str">
        <f t="shared" si="63"/>
        <v>20110225</v>
      </c>
      <c r="F787" s="24">
        <v>40599</v>
      </c>
      <c r="G787" s="25">
        <f t="shared" si="64"/>
        <v>40599</v>
      </c>
    </row>
    <row r="788" spans="1:7" x14ac:dyDescent="0.2">
      <c r="A788" s="9">
        <f t="shared" si="60"/>
        <v>2011</v>
      </c>
      <c r="B788" s="9">
        <f>VLOOKUP($C788,Quarter_Month!$A$1:$B$13,2)</f>
        <v>1</v>
      </c>
      <c r="C788" s="9">
        <f t="shared" si="61"/>
        <v>2</v>
      </c>
      <c r="D788" s="9">
        <f t="shared" si="62"/>
        <v>26</v>
      </c>
      <c r="E788" s="8" t="str">
        <f t="shared" si="63"/>
        <v>20110226</v>
      </c>
      <c r="F788" s="24">
        <v>40600</v>
      </c>
      <c r="G788" s="25">
        <f t="shared" si="64"/>
        <v>40600</v>
      </c>
    </row>
    <row r="789" spans="1:7" x14ac:dyDescent="0.2">
      <c r="A789" s="9">
        <f t="shared" si="60"/>
        <v>2011</v>
      </c>
      <c r="B789" s="9">
        <f>VLOOKUP($C789,Quarter_Month!$A$1:$B$13,2)</f>
        <v>1</v>
      </c>
      <c r="C789" s="9">
        <f t="shared" si="61"/>
        <v>2</v>
      </c>
      <c r="D789" s="9">
        <f t="shared" si="62"/>
        <v>27</v>
      </c>
      <c r="E789" s="8" t="str">
        <f t="shared" si="63"/>
        <v>20110227</v>
      </c>
      <c r="F789" s="24">
        <v>40601</v>
      </c>
      <c r="G789" s="25">
        <f t="shared" si="64"/>
        <v>40601</v>
      </c>
    </row>
    <row r="790" spans="1:7" x14ac:dyDescent="0.2">
      <c r="A790" s="9">
        <f t="shared" si="60"/>
        <v>2011</v>
      </c>
      <c r="B790" s="9">
        <f>VLOOKUP($C790,Quarter_Month!$A$1:$B$13,2)</f>
        <v>1</v>
      </c>
      <c r="C790" s="9">
        <f t="shared" si="61"/>
        <v>2</v>
      </c>
      <c r="D790" s="9">
        <f t="shared" si="62"/>
        <v>28</v>
      </c>
      <c r="E790" s="8" t="str">
        <f t="shared" si="63"/>
        <v>20110228</v>
      </c>
      <c r="F790" s="24">
        <v>40602</v>
      </c>
      <c r="G790" s="25">
        <f t="shared" si="64"/>
        <v>40602</v>
      </c>
    </row>
    <row r="791" spans="1:7" x14ac:dyDescent="0.2">
      <c r="A791" s="9">
        <f t="shared" si="60"/>
        <v>2011</v>
      </c>
      <c r="B791" s="9">
        <f>VLOOKUP($C791,Quarter_Month!$A$1:$B$13,2)</f>
        <v>1</v>
      </c>
      <c r="C791" s="9">
        <f t="shared" si="61"/>
        <v>3</v>
      </c>
      <c r="D791" s="9">
        <f t="shared" si="62"/>
        <v>1</v>
      </c>
      <c r="E791" s="8" t="str">
        <f t="shared" si="63"/>
        <v>20110301</v>
      </c>
      <c r="F791" s="24">
        <v>40603</v>
      </c>
      <c r="G791" s="25">
        <f t="shared" si="64"/>
        <v>40603</v>
      </c>
    </row>
    <row r="792" spans="1:7" x14ac:dyDescent="0.2">
      <c r="A792" s="9">
        <f t="shared" si="60"/>
        <v>2011</v>
      </c>
      <c r="B792" s="9">
        <f>VLOOKUP($C792,Quarter_Month!$A$1:$B$13,2)</f>
        <v>1</v>
      </c>
      <c r="C792" s="9">
        <f t="shared" si="61"/>
        <v>3</v>
      </c>
      <c r="D792" s="9">
        <f t="shared" si="62"/>
        <v>2</v>
      </c>
      <c r="E792" s="8" t="str">
        <f t="shared" si="63"/>
        <v>20110302</v>
      </c>
      <c r="F792" s="24">
        <v>40604</v>
      </c>
      <c r="G792" s="25">
        <f t="shared" si="64"/>
        <v>40604</v>
      </c>
    </row>
    <row r="793" spans="1:7" x14ac:dyDescent="0.2">
      <c r="A793" s="9">
        <f t="shared" si="60"/>
        <v>2011</v>
      </c>
      <c r="B793" s="9">
        <f>VLOOKUP($C793,Quarter_Month!$A$1:$B$13,2)</f>
        <v>1</v>
      </c>
      <c r="C793" s="9">
        <f t="shared" si="61"/>
        <v>3</v>
      </c>
      <c r="D793" s="9">
        <f t="shared" si="62"/>
        <v>3</v>
      </c>
      <c r="E793" s="8" t="str">
        <f t="shared" si="63"/>
        <v>20110303</v>
      </c>
      <c r="F793" s="24">
        <v>40605</v>
      </c>
      <c r="G793" s="25">
        <f t="shared" si="64"/>
        <v>40605</v>
      </c>
    </row>
    <row r="794" spans="1:7" x14ac:dyDescent="0.2">
      <c r="A794" s="9">
        <f t="shared" si="60"/>
        <v>2011</v>
      </c>
      <c r="B794" s="9">
        <f>VLOOKUP($C794,Quarter_Month!$A$1:$B$13,2)</f>
        <v>1</v>
      </c>
      <c r="C794" s="9">
        <f t="shared" si="61"/>
        <v>3</v>
      </c>
      <c r="D794" s="9">
        <f t="shared" si="62"/>
        <v>4</v>
      </c>
      <c r="E794" s="8" t="str">
        <f t="shared" si="63"/>
        <v>20110304</v>
      </c>
      <c r="F794" s="24">
        <v>40606</v>
      </c>
      <c r="G794" s="25">
        <f t="shared" si="64"/>
        <v>40606</v>
      </c>
    </row>
    <row r="795" spans="1:7" x14ac:dyDescent="0.2">
      <c r="A795" s="9">
        <f t="shared" si="60"/>
        <v>2011</v>
      </c>
      <c r="B795" s="9">
        <f>VLOOKUP($C795,Quarter_Month!$A$1:$B$13,2)</f>
        <v>1</v>
      </c>
      <c r="C795" s="9">
        <f t="shared" si="61"/>
        <v>3</v>
      </c>
      <c r="D795" s="9">
        <f t="shared" si="62"/>
        <v>5</v>
      </c>
      <c r="E795" s="8" t="str">
        <f t="shared" si="63"/>
        <v>20110305</v>
      </c>
      <c r="F795" s="24">
        <v>40607</v>
      </c>
      <c r="G795" s="25">
        <f t="shared" si="64"/>
        <v>40607</v>
      </c>
    </row>
    <row r="796" spans="1:7" x14ac:dyDescent="0.2">
      <c r="A796" s="9">
        <f t="shared" si="60"/>
        <v>2011</v>
      </c>
      <c r="B796" s="9">
        <f>VLOOKUP($C796,Quarter_Month!$A$1:$B$13,2)</f>
        <v>1</v>
      </c>
      <c r="C796" s="9">
        <f t="shared" si="61"/>
        <v>3</v>
      </c>
      <c r="D796" s="9">
        <f t="shared" si="62"/>
        <v>6</v>
      </c>
      <c r="E796" s="8" t="str">
        <f t="shared" si="63"/>
        <v>20110306</v>
      </c>
      <c r="F796" s="24">
        <v>40608</v>
      </c>
      <c r="G796" s="25">
        <f t="shared" si="64"/>
        <v>40608</v>
      </c>
    </row>
    <row r="797" spans="1:7" x14ac:dyDescent="0.2">
      <c r="A797" s="9">
        <f t="shared" si="60"/>
        <v>2011</v>
      </c>
      <c r="B797" s="9">
        <f>VLOOKUP($C797,Quarter_Month!$A$1:$B$13,2)</f>
        <v>1</v>
      </c>
      <c r="C797" s="9">
        <f t="shared" si="61"/>
        <v>3</v>
      </c>
      <c r="D797" s="9">
        <f t="shared" si="62"/>
        <v>7</v>
      </c>
      <c r="E797" s="8" t="str">
        <f t="shared" si="63"/>
        <v>20110307</v>
      </c>
      <c r="F797" s="24">
        <v>40609</v>
      </c>
      <c r="G797" s="25">
        <f t="shared" si="64"/>
        <v>40609</v>
      </c>
    </row>
    <row r="798" spans="1:7" x14ac:dyDescent="0.2">
      <c r="A798" s="9">
        <f t="shared" si="60"/>
        <v>2011</v>
      </c>
      <c r="B798" s="9">
        <f>VLOOKUP($C798,Quarter_Month!$A$1:$B$13,2)</f>
        <v>1</v>
      </c>
      <c r="C798" s="9">
        <f t="shared" si="61"/>
        <v>3</v>
      </c>
      <c r="D798" s="9">
        <f t="shared" si="62"/>
        <v>8</v>
      </c>
      <c r="E798" s="8" t="str">
        <f t="shared" si="63"/>
        <v>20110308</v>
      </c>
      <c r="F798" s="24">
        <v>40610</v>
      </c>
      <c r="G798" s="25">
        <f t="shared" si="64"/>
        <v>40610</v>
      </c>
    </row>
    <row r="799" spans="1:7" x14ac:dyDescent="0.2">
      <c r="A799" s="9">
        <f t="shared" si="60"/>
        <v>2011</v>
      </c>
      <c r="B799" s="9">
        <f>VLOOKUP($C799,Quarter_Month!$A$1:$B$13,2)</f>
        <v>1</v>
      </c>
      <c r="C799" s="9">
        <f t="shared" si="61"/>
        <v>3</v>
      </c>
      <c r="D799" s="9">
        <f t="shared" si="62"/>
        <v>9</v>
      </c>
      <c r="E799" s="8" t="str">
        <f t="shared" si="63"/>
        <v>20110309</v>
      </c>
      <c r="F799" s="24">
        <v>40611</v>
      </c>
      <c r="G799" s="25">
        <f t="shared" si="64"/>
        <v>40611</v>
      </c>
    </row>
    <row r="800" spans="1:7" x14ac:dyDescent="0.2">
      <c r="A800" s="9">
        <f t="shared" si="60"/>
        <v>2011</v>
      </c>
      <c r="B800" s="9">
        <f>VLOOKUP($C800,Quarter_Month!$A$1:$B$13,2)</f>
        <v>1</v>
      </c>
      <c r="C800" s="9">
        <f t="shared" si="61"/>
        <v>3</v>
      </c>
      <c r="D800" s="9">
        <f t="shared" si="62"/>
        <v>10</v>
      </c>
      <c r="E800" s="8" t="str">
        <f t="shared" si="63"/>
        <v>20110310</v>
      </c>
      <c r="F800" s="24">
        <v>40612</v>
      </c>
      <c r="G800" s="25">
        <f t="shared" si="64"/>
        <v>40612</v>
      </c>
    </row>
    <row r="801" spans="1:7" x14ac:dyDescent="0.2">
      <c r="A801" s="9">
        <f t="shared" si="60"/>
        <v>2011</v>
      </c>
      <c r="B801" s="9">
        <f>VLOOKUP($C801,Quarter_Month!$A$1:$B$13,2)</f>
        <v>1</v>
      </c>
      <c r="C801" s="9">
        <f t="shared" si="61"/>
        <v>3</v>
      </c>
      <c r="D801" s="9">
        <f t="shared" si="62"/>
        <v>11</v>
      </c>
      <c r="E801" s="8" t="str">
        <f t="shared" si="63"/>
        <v>20110311</v>
      </c>
      <c r="F801" s="24">
        <v>40613</v>
      </c>
      <c r="G801" s="25">
        <f t="shared" si="64"/>
        <v>40613</v>
      </c>
    </row>
    <row r="802" spans="1:7" x14ac:dyDescent="0.2">
      <c r="A802" s="9">
        <f t="shared" si="60"/>
        <v>2011</v>
      </c>
      <c r="B802" s="9">
        <f>VLOOKUP($C802,Quarter_Month!$A$1:$B$13,2)</f>
        <v>1</v>
      </c>
      <c r="C802" s="9">
        <f t="shared" si="61"/>
        <v>3</v>
      </c>
      <c r="D802" s="9">
        <f t="shared" si="62"/>
        <v>12</v>
      </c>
      <c r="E802" s="8" t="str">
        <f t="shared" si="63"/>
        <v>20110312</v>
      </c>
      <c r="F802" s="24">
        <v>40614</v>
      </c>
      <c r="G802" s="25">
        <f t="shared" si="64"/>
        <v>40614</v>
      </c>
    </row>
    <row r="803" spans="1:7" x14ac:dyDescent="0.2">
      <c r="A803" s="9">
        <f t="shared" si="60"/>
        <v>2011</v>
      </c>
      <c r="B803" s="9">
        <f>VLOOKUP($C803,Quarter_Month!$A$1:$B$13,2)</f>
        <v>1</v>
      </c>
      <c r="C803" s="9">
        <f t="shared" si="61"/>
        <v>3</v>
      </c>
      <c r="D803" s="9">
        <f t="shared" si="62"/>
        <v>13</v>
      </c>
      <c r="E803" s="8" t="str">
        <f t="shared" si="63"/>
        <v>20110313</v>
      </c>
      <c r="F803" s="24">
        <v>40615</v>
      </c>
      <c r="G803" s="25">
        <f t="shared" si="64"/>
        <v>40615</v>
      </c>
    </row>
    <row r="804" spans="1:7" x14ac:dyDescent="0.2">
      <c r="A804" s="9">
        <f t="shared" si="60"/>
        <v>2011</v>
      </c>
      <c r="B804" s="9">
        <f>VLOOKUP($C804,Quarter_Month!$A$1:$B$13,2)</f>
        <v>1</v>
      </c>
      <c r="C804" s="9">
        <f t="shared" si="61"/>
        <v>3</v>
      </c>
      <c r="D804" s="9">
        <f t="shared" si="62"/>
        <v>14</v>
      </c>
      <c r="E804" s="8" t="str">
        <f t="shared" si="63"/>
        <v>20110314</v>
      </c>
      <c r="F804" s="24">
        <v>40616</v>
      </c>
      <c r="G804" s="25">
        <f t="shared" si="64"/>
        <v>40616</v>
      </c>
    </row>
    <row r="805" spans="1:7" x14ac:dyDescent="0.2">
      <c r="A805" s="9">
        <f t="shared" si="60"/>
        <v>2011</v>
      </c>
      <c r="B805" s="9">
        <f>VLOOKUP($C805,Quarter_Month!$A$1:$B$13,2)</f>
        <v>1</v>
      </c>
      <c r="C805" s="9">
        <f t="shared" si="61"/>
        <v>3</v>
      </c>
      <c r="D805" s="9">
        <f t="shared" si="62"/>
        <v>15</v>
      </c>
      <c r="E805" s="8" t="str">
        <f t="shared" si="63"/>
        <v>20110315</v>
      </c>
      <c r="F805" s="24">
        <v>40617</v>
      </c>
      <c r="G805" s="25">
        <f t="shared" si="64"/>
        <v>40617</v>
      </c>
    </row>
    <row r="806" spans="1:7" x14ac:dyDescent="0.2">
      <c r="A806" s="9">
        <f t="shared" si="60"/>
        <v>2011</v>
      </c>
      <c r="B806" s="9">
        <f>VLOOKUP($C806,Quarter_Month!$A$1:$B$13,2)</f>
        <v>1</v>
      </c>
      <c r="C806" s="9">
        <f t="shared" si="61"/>
        <v>3</v>
      </c>
      <c r="D806" s="9">
        <f t="shared" si="62"/>
        <v>16</v>
      </c>
      <c r="E806" s="8" t="str">
        <f t="shared" si="63"/>
        <v>20110316</v>
      </c>
      <c r="F806" s="24">
        <v>40618</v>
      </c>
      <c r="G806" s="25">
        <f t="shared" si="64"/>
        <v>40618</v>
      </c>
    </row>
    <row r="807" spans="1:7" x14ac:dyDescent="0.2">
      <c r="A807" s="9">
        <f t="shared" si="60"/>
        <v>2011</v>
      </c>
      <c r="B807" s="9">
        <f>VLOOKUP($C807,Quarter_Month!$A$1:$B$13,2)</f>
        <v>1</v>
      </c>
      <c r="C807" s="9">
        <f t="shared" si="61"/>
        <v>3</v>
      </c>
      <c r="D807" s="9">
        <f t="shared" si="62"/>
        <v>17</v>
      </c>
      <c r="E807" s="8" t="str">
        <f t="shared" si="63"/>
        <v>20110317</v>
      </c>
      <c r="F807" s="24">
        <v>40619</v>
      </c>
      <c r="G807" s="25">
        <f t="shared" si="64"/>
        <v>40619</v>
      </c>
    </row>
    <row r="808" spans="1:7" x14ac:dyDescent="0.2">
      <c r="A808" s="9">
        <f t="shared" si="60"/>
        <v>2011</v>
      </c>
      <c r="B808" s="9">
        <f>VLOOKUP($C808,Quarter_Month!$A$1:$B$13,2)</f>
        <v>1</v>
      </c>
      <c r="C808" s="9">
        <f t="shared" si="61"/>
        <v>3</v>
      </c>
      <c r="D808" s="9">
        <f t="shared" si="62"/>
        <v>18</v>
      </c>
      <c r="E808" s="8" t="str">
        <f t="shared" si="63"/>
        <v>20110318</v>
      </c>
      <c r="F808" s="24">
        <v>40620</v>
      </c>
      <c r="G808" s="25">
        <f t="shared" si="64"/>
        <v>40620</v>
      </c>
    </row>
    <row r="809" spans="1:7" x14ac:dyDescent="0.2">
      <c r="A809" s="9">
        <f t="shared" si="60"/>
        <v>2011</v>
      </c>
      <c r="B809" s="9">
        <f>VLOOKUP($C809,Quarter_Month!$A$1:$B$13,2)</f>
        <v>1</v>
      </c>
      <c r="C809" s="9">
        <f t="shared" si="61"/>
        <v>3</v>
      </c>
      <c r="D809" s="9">
        <f t="shared" si="62"/>
        <v>19</v>
      </c>
      <c r="E809" s="8" t="str">
        <f t="shared" si="63"/>
        <v>20110319</v>
      </c>
      <c r="F809" s="24">
        <v>40621</v>
      </c>
      <c r="G809" s="25">
        <f t="shared" si="64"/>
        <v>40621</v>
      </c>
    </row>
    <row r="810" spans="1:7" x14ac:dyDescent="0.2">
      <c r="A810" s="9">
        <f t="shared" si="60"/>
        <v>2011</v>
      </c>
      <c r="B810" s="9">
        <f>VLOOKUP($C810,Quarter_Month!$A$1:$B$13,2)</f>
        <v>1</v>
      </c>
      <c r="C810" s="9">
        <f t="shared" si="61"/>
        <v>3</v>
      </c>
      <c r="D810" s="9">
        <f t="shared" si="62"/>
        <v>20</v>
      </c>
      <c r="E810" s="8" t="str">
        <f t="shared" si="63"/>
        <v>20110320</v>
      </c>
      <c r="F810" s="24">
        <v>40622</v>
      </c>
      <c r="G810" s="25">
        <f t="shared" si="64"/>
        <v>40622</v>
      </c>
    </row>
    <row r="811" spans="1:7" x14ac:dyDescent="0.2">
      <c r="A811" s="9">
        <f t="shared" si="60"/>
        <v>2011</v>
      </c>
      <c r="B811" s="9">
        <f>VLOOKUP($C811,Quarter_Month!$A$1:$B$13,2)</f>
        <v>1</v>
      </c>
      <c r="C811" s="9">
        <f t="shared" si="61"/>
        <v>3</v>
      </c>
      <c r="D811" s="9">
        <f t="shared" si="62"/>
        <v>21</v>
      </c>
      <c r="E811" s="8" t="str">
        <f t="shared" si="63"/>
        <v>20110321</v>
      </c>
      <c r="F811" s="24">
        <v>40623</v>
      </c>
      <c r="G811" s="25">
        <f t="shared" si="64"/>
        <v>40623</v>
      </c>
    </row>
    <row r="812" spans="1:7" x14ac:dyDescent="0.2">
      <c r="A812" s="9">
        <f t="shared" si="60"/>
        <v>2011</v>
      </c>
      <c r="B812" s="9">
        <f>VLOOKUP($C812,Quarter_Month!$A$1:$B$13,2)</f>
        <v>1</v>
      </c>
      <c r="C812" s="9">
        <f t="shared" si="61"/>
        <v>3</v>
      </c>
      <c r="D812" s="9">
        <f t="shared" si="62"/>
        <v>22</v>
      </c>
      <c r="E812" s="8" t="str">
        <f t="shared" si="63"/>
        <v>20110322</v>
      </c>
      <c r="F812" s="24">
        <v>40624</v>
      </c>
      <c r="G812" s="25">
        <f t="shared" si="64"/>
        <v>40624</v>
      </c>
    </row>
    <row r="813" spans="1:7" x14ac:dyDescent="0.2">
      <c r="A813" s="9">
        <f t="shared" si="60"/>
        <v>2011</v>
      </c>
      <c r="B813" s="9">
        <f>VLOOKUP($C813,Quarter_Month!$A$1:$B$13,2)</f>
        <v>1</v>
      </c>
      <c r="C813" s="9">
        <f t="shared" si="61"/>
        <v>3</v>
      </c>
      <c r="D813" s="9">
        <f t="shared" si="62"/>
        <v>23</v>
      </c>
      <c r="E813" s="8" t="str">
        <f t="shared" si="63"/>
        <v>20110323</v>
      </c>
      <c r="F813" s="24">
        <v>40625</v>
      </c>
      <c r="G813" s="25">
        <f t="shared" si="64"/>
        <v>40625</v>
      </c>
    </row>
    <row r="814" spans="1:7" x14ac:dyDescent="0.2">
      <c r="A814" s="9">
        <f t="shared" si="60"/>
        <v>2011</v>
      </c>
      <c r="B814" s="9">
        <f>VLOOKUP($C814,Quarter_Month!$A$1:$B$13,2)</f>
        <v>1</v>
      </c>
      <c r="C814" s="9">
        <f t="shared" si="61"/>
        <v>3</v>
      </c>
      <c r="D814" s="9">
        <f t="shared" si="62"/>
        <v>24</v>
      </c>
      <c r="E814" s="8" t="str">
        <f t="shared" si="63"/>
        <v>20110324</v>
      </c>
      <c r="F814" s="24">
        <v>40626</v>
      </c>
      <c r="G814" s="25">
        <f t="shared" si="64"/>
        <v>40626</v>
      </c>
    </row>
    <row r="815" spans="1:7" x14ac:dyDescent="0.2">
      <c r="A815" s="9">
        <f t="shared" si="60"/>
        <v>2011</v>
      </c>
      <c r="B815" s="9">
        <f>VLOOKUP($C815,Quarter_Month!$A$1:$B$13,2)</f>
        <v>1</v>
      </c>
      <c r="C815" s="9">
        <f t="shared" si="61"/>
        <v>3</v>
      </c>
      <c r="D815" s="9">
        <f t="shared" si="62"/>
        <v>25</v>
      </c>
      <c r="E815" s="8" t="str">
        <f t="shared" si="63"/>
        <v>20110325</v>
      </c>
      <c r="F815" s="24">
        <v>40627</v>
      </c>
      <c r="G815" s="25">
        <f t="shared" si="64"/>
        <v>40627</v>
      </c>
    </row>
    <row r="816" spans="1:7" x14ac:dyDescent="0.2">
      <c r="A816" s="9">
        <f t="shared" si="60"/>
        <v>2011</v>
      </c>
      <c r="B816" s="9">
        <f>VLOOKUP($C816,Quarter_Month!$A$1:$B$13,2)</f>
        <v>1</v>
      </c>
      <c r="C816" s="9">
        <f t="shared" si="61"/>
        <v>3</v>
      </c>
      <c r="D816" s="9">
        <f t="shared" si="62"/>
        <v>26</v>
      </c>
      <c r="E816" s="8" t="str">
        <f t="shared" si="63"/>
        <v>20110326</v>
      </c>
      <c r="F816" s="24">
        <v>40628</v>
      </c>
      <c r="G816" s="25">
        <f t="shared" si="64"/>
        <v>40628</v>
      </c>
    </row>
    <row r="817" spans="1:7" x14ac:dyDescent="0.2">
      <c r="A817" s="9">
        <f t="shared" ref="A817:A880" si="65">YEAR(F817)</f>
        <v>2011</v>
      </c>
      <c r="B817" s="9">
        <f>VLOOKUP($C817,Quarter_Month!$A$1:$B$13,2)</f>
        <v>1</v>
      </c>
      <c r="C817" s="9">
        <f t="shared" ref="C817:C880" si="66">MONTH(F817)</f>
        <v>3</v>
      </c>
      <c r="D817" s="9">
        <f t="shared" ref="D817:D880" si="67">DAY(F817)</f>
        <v>27</v>
      </c>
      <c r="E817" s="8" t="str">
        <f t="shared" ref="E817:E880" si="68">CONCATENATE(A817,IF(LEN(C817)=1,"0"&amp;C817,C817),IF(LEN(D817)=1,"0"&amp;D817,D817))</f>
        <v>20110327</v>
      </c>
      <c r="F817" s="24">
        <v>40629</v>
      </c>
      <c r="G817" s="25">
        <f t="shared" si="64"/>
        <v>40629</v>
      </c>
    </row>
    <row r="818" spans="1:7" x14ac:dyDescent="0.2">
      <c r="A818" s="9">
        <f t="shared" si="65"/>
        <v>2011</v>
      </c>
      <c r="B818" s="9">
        <f>VLOOKUP($C818,Quarter_Month!$A$1:$B$13,2)</f>
        <v>1</v>
      </c>
      <c r="C818" s="9">
        <f t="shared" si="66"/>
        <v>3</v>
      </c>
      <c r="D818" s="9">
        <f t="shared" si="67"/>
        <v>28</v>
      </c>
      <c r="E818" s="8" t="str">
        <f t="shared" si="68"/>
        <v>20110328</v>
      </c>
      <c r="F818" s="24">
        <v>40630</v>
      </c>
      <c r="G818" s="25">
        <f t="shared" si="64"/>
        <v>40630</v>
      </c>
    </row>
    <row r="819" spans="1:7" x14ac:dyDescent="0.2">
      <c r="A819" s="9">
        <f t="shared" si="65"/>
        <v>2011</v>
      </c>
      <c r="B819" s="9">
        <f>VLOOKUP($C819,Quarter_Month!$A$1:$B$13,2)</f>
        <v>1</v>
      </c>
      <c r="C819" s="9">
        <f t="shared" si="66"/>
        <v>3</v>
      </c>
      <c r="D819" s="9">
        <f t="shared" si="67"/>
        <v>29</v>
      </c>
      <c r="E819" s="8" t="str">
        <f t="shared" si="68"/>
        <v>20110329</v>
      </c>
      <c r="F819" s="24">
        <v>40631</v>
      </c>
      <c r="G819" s="25">
        <f t="shared" si="64"/>
        <v>40631</v>
      </c>
    </row>
    <row r="820" spans="1:7" x14ac:dyDescent="0.2">
      <c r="A820" s="9">
        <f t="shared" si="65"/>
        <v>2011</v>
      </c>
      <c r="B820" s="9">
        <f>VLOOKUP($C820,Quarter_Month!$A$1:$B$13,2)</f>
        <v>1</v>
      </c>
      <c r="C820" s="9">
        <f t="shared" si="66"/>
        <v>3</v>
      </c>
      <c r="D820" s="9">
        <f t="shared" si="67"/>
        <v>30</v>
      </c>
      <c r="E820" s="8" t="str">
        <f t="shared" si="68"/>
        <v>20110330</v>
      </c>
      <c r="F820" s="24">
        <v>40632</v>
      </c>
      <c r="G820" s="25">
        <f t="shared" si="64"/>
        <v>40632</v>
      </c>
    </row>
    <row r="821" spans="1:7" x14ac:dyDescent="0.2">
      <c r="A821" s="9">
        <f t="shared" si="65"/>
        <v>2011</v>
      </c>
      <c r="B821" s="9">
        <f>VLOOKUP($C821,Quarter_Month!$A$1:$B$13,2)</f>
        <v>1</v>
      </c>
      <c r="C821" s="9">
        <f t="shared" si="66"/>
        <v>3</v>
      </c>
      <c r="D821" s="9">
        <f t="shared" si="67"/>
        <v>31</v>
      </c>
      <c r="E821" s="8" t="str">
        <f t="shared" si="68"/>
        <v>20110331</v>
      </c>
      <c r="F821" s="24">
        <v>40633</v>
      </c>
      <c r="G821" s="25">
        <f t="shared" si="64"/>
        <v>40633</v>
      </c>
    </row>
    <row r="822" spans="1:7" x14ac:dyDescent="0.2">
      <c r="A822" s="9">
        <f t="shared" si="65"/>
        <v>2011</v>
      </c>
      <c r="B822" s="9">
        <f>VLOOKUP($C822,Quarter_Month!$A$1:$B$13,2)</f>
        <v>2</v>
      </c>
      <c r="C822" s="9">
        <f t="shared" si="66"/>
        <v>4</v>
      </c>
      <c r="D822" s="9">
        <f t="shared" si="67"/>
        <v>1</v>
      </c>
      <c r="E822" s="8" t="str">
        <f t="shared" si="68"/>
        <v>20110401</v>
      </c>
      <c r="F822" s="24">
        <v>40634</v>
      </c>
      <c r="G822" s="25">
        <f t="shared" si="64"/>
        <v>40634</v>
      </c>
    </row>
    <row r="823" spans="1:7" x14ac:dyDescent="0.2">
      <c r="A823" s="9">
        <f t="shared" si="65"/>
        <v>2011</v>
      </c>
      <c r="B823" s="9">
        <f>VLOOKUP($C823,Quarter_Month!$A$1:$B$13,2)</f>
        <v>2</v>
      </c>
      <c r="C823" s="9">
        <f t="shared" si="66"/>
        <v>4</v>
      </c>
      <c r="D823" s="9">
        <f t="shared" si="67"/>
        <v>2</v>
      </c>
      <c r="E823" s="8" t="str">
        <f t="shared" si="68"/>
        <v>20110402</v>
      </c>
      <c r="F823" s="24">
        <v>40635</v>
      </c>
      <c r="G823" s="25">
        <f t="shared" si="64"/>
        <v>40635</v>
      </c>
    </row>
    <row r="824" spans="1:7" x14ac:dyDescent="0.2">
      <c r="A824" s="9">
        <f t="shared" si="65"/>
        <v>2011</v>
      </c>
      <c r="B824" s="9">
        <f>VLOOKUP($C824,Quarter_Month!$A$1:$B$13,2)</f>
        <v>2</v>
      </c>
      <c r="C824" s="9">
        <f t="shared" si="66"/>
        <v>4</v>
      </c>
      <c r="D824" s="9">
        <f t="shared" si="67"/>
        <v>3</v>
      </c>
      <c r="E824" s="8" t="str">
        <f t="shared" si="68"/>
        <v>20110403</v>
      </c>
      <c r="F824" s="24">
        <v>40636</v>
      </c>
      <c r="G824" s="25">
        <f t="shared" si="64"/>
        <v>40636</v>
      </c>
    </row>
    <row r="825" spans="1:7" x14ac:dyDescent="0.2">
      <c r="A825" s="9">
        <f t="shared" si="65"/>
        <v>2011</v>
      </c>
      <c r="B825" s="9">
        <f>VLOOKUP($C825,Quarter_Month!$A$1:$B$13,2)</f>
        <v>2</v>
      </c>
      <c r="C825" s="9">
        <f t="shared" si="66"/>
        <v>4</v>
      </c>
      <c r="D825" s="9">
        <f t="shared" si="67"/>
        <v>4</v>
      </c>
      <c r="E825" s="8" t="str">
        <f t="shared" si="68"/>
        <v>20110404</v>
      </c>
      <c r="F825" s="24">
        <v>40637</v>
      </c>
      <c r="G825" s="25">
        <f t="shared" si="64"/>
        <v>40637</v>
      </c>
    </row>
    <row r="826" spans="1:7" x14ac:dyDescent="0.2">
      <c r="A826" s="9">
        <f t="shared" si="65"/>
        <v>2011</v>
      </c>
      <c r="B826" s="9">
        <f>VLOOKUP($C826,Quarter_Month!$A$1:$B$13,2)</f>
        <v>2</v>
      </c>
      <c r="C826" s="9">
        <f t="shared" si="66"/>
        <v>4</v>
      </c>
      <c r="D826" s="9">
        <f t="shared" si="67"/>
        <v>5</v>
      </c>
      <c r="E826" s="8" t="str">
        <f t="shared" si="68"/>
        <v>20110405</v>
      </c>
      <c r="F826" s="24">
        <v>40638</v>
      </c>
      <c r="G826" s="25">
        <f t="shared" si="64"/>
        <v>40638</v>
      </c>
    </row>
    <row r="827" spans="1:7" x14ac:dyDescent="0.2">
      <c r="A827" s="9">
        <f t="shared" si="65"/>
        <v>2011</v>
      </c>
      <c r="B827" s="9">
        <f>VLOOKUP($C827,Quarter_Month!$A$1:$B$13,2)</f>
        <v>2</v>
      </c>
      <c r="C827" s="9">
        <f t="shared" si="66"/>
        <v>4</v>
      </c>
      <c r="D827" s="9">
        <f t="shared" si="67"/>
        <v>6</v>
      </c>
      <c r="E827" s="8" t="str">
        <f t="shared" si="68"/>
        <v>20110406</v>
      </c>
      <c r="F827" s="24">
        <v>40639</v>
      </c>
      <c r="G827" s="25">
        <f t="shared" si="64"/>
        <v>40639</v>
      </c>
    </row>
    <row r="828" spans="1:7" x14ac:dyDescent="0.2">
      <c r="A828" s="9">
        <f t="shared" si="65"/>
        <v>2011</v>
      </c>
      <c r="B828" s="9">
        <f>VLOOKUP($C828,Quarter_Month!$A$1:$B$13,2)</f>
        <v>2</v>
      </c>
      <c r="C828" s="9">
        <f t="shared" si="66"/>
        <v>4</v>
      </c>
      <c r="D828" s="9">
        <f t="shared" si="67"/>
        <v>7</v>
      </c>
      <c r="E828" s="8" t="str">
        <f t="shared" si="68"/>
        <v>20110407</v>
      </c>
      <c r="F828" s="24">
        <v>40640</v>
      </c>
      <c r="G828" s="25">
        <f t="shared" si="64"/>
        <v>40640</v>
      </c>
    </row>
    <row r="829" spans="1:7" x14ac:dyDescent="0.2">
      <c r="A829" s="9">
        <f t="shared" si="65"/>
        <v>2011</v>
      </c>
      <c r="B829" s="9">
        <f>VLOOKUP($C829,Quarter_Month!$A$1:$B$13,2)</f>
        <v>2</v>
      </c>
      <c r="C829" s="9">
        <f t="shared" si="66"/>
        <v>4</v>
      </c>
      <c r="D829" s="9">
        <f t="shared" si="67"/>
        <v>8</v>
      </c>
      <c r="E829" s="8" t="str">
        <f t="shared" si="68"/>
        <v>20110408</v>
      </c>
      <c r="F829" s="24">
        <v>40641</v>
      </c>
      <c r="G829" s="25">
        <f t="shared" si="64"/>
        <v>40641</v>
      </c>
    </row>
    <row r="830" spans="1:7" x14ac:dyDescent="0.2">
      <c r="A830" s="9">
        <f t="shared" si="65"/>
        <v>2011</v>
      </c>
      <c r="B830" s="9">
        <f>VLOOKUP($C830,Quarter_Month!$A$1:$B$13,2)</f>
        <v>2</v>
      </c>
      <c r="C830" s="9">
        <f t="shared" si="66"/>
        <v>4</v>
      </c>
      <c r="D830" s="9">
        <f t="shared" si="67"/>
        <v>9</v>
      </c>
      <c r="E830" s="8" t="str">
        <f t="shared" si="68"/>
        <v>20110409</v>
      </c>
      <c r="F830" s="24">
        <v>40642</v>
      </c>
      <c r="G830" s="25">
        <f t="shared" si="64"/>
        <v>40642</v>
      </c>
    </row>
    <row r="831" spans="1:7" x14ac:dyDescent="0.2">
      <c r="A831" s="9">
        <f t="shared" si="65"/>
        <v>2011</v>
      </c>
      <c r="B831" s="9">
        <f>VLOOKUP($C831,Quarter_Month!$A$1:$B$13,2)</f>
        <v>2</v>
      </c>
      <c r="C831" s="9">
        <f t="shared" si="66"/>
        <v>4</v>
      </c>
      <c r="D831" s="9">
        <f t="shared" si="67"/>
        <v>10</v>
      </c>
      <c r="E831" s="8" t="str">
        <f t="shared" si="68"/>
        <v>20110410</v>
      </c>
      <c r="F831" s="24">
        <v>40643</v>
      </c>
      <c r="G831" s="25">
        <f t="shared" si="64"/>
        <v>40643</v>
      </c>
    </row>
    <row r="832" spans="1:7" x14ac:dyDescent="0.2">
      <c r="A832" s="9">
        <f t="shared" si="65"/>
        <v>2011</v>
      </c>
      <c r="B832" s="9">
        <f>VLOOKUP($C832,Quarter_Month!$A$1:$B$13,2)</f>
        <v>2</v>
      </c>
      <c r="C832" s="9">
        <f t="shared" si="66"/>
        <v>4</v>
      </c>
      <c r="D832" s="9">
        <f t="shared" si="67"/>
        <v>11</v>
      </c>
      <c r="E832" s="8" t="str">
        <f t="shared" si="68"/>
        <v>20110411</v>
      </c>
      <c r="F832" s="24">
        <v>40644</v>
      </c>
      <c r="G832" s="25">
        <f t="shared" si="64"/>
        <v>40644</v>
      </c>
    </row>
    <row r="833" spans="1:7" x14ac:dyDescent="0.2">
      <c r="A833" s="9">
        <f t="shared" si="65"/>
        <v>2011</v>
      </c>
      <c r="B833" s="9">
        <f>VLOOKUP($C833,Quarter_Month!$A$1:$B$13,2)</f>
        <v>2</v>
      </c>
      <c r="C833" s="9">
        <f t="shared" si="66"/>
        <v>4</v>
      </c>
      <c r="D833" s="9">
        <f t="shared" si="67"/>
        <v>12</v>
      </c>
      <c r="E833" s="8" t="str">
        <f t="shared" si="68"/>
        <v>20110412</v>
      </c>
      <c r="F833" s="24">
        <v>40645</v>
      </c>
      <c r="G833" s="25">
        <f t="shared" si="64"/>
        <v>40645</v>
      </c>
    </row>
    <row r="834" spans="1:7" x14ac:dyDescent="0.2">
      <c r="A834" s="9">
        <f t="shared" si="65"/>
        <v>2011</v>
      </c>
      <c r="B834" s="9">
        <f>VLOOKUP($C834,Quarter_Month!$A$1:$B$13,2)</f>
        <v>2</v>
      </c>
      <c r="C834" s="9">
        <f t="shared" si="66"/>
        <v>4</v>
      </c>
      <c r="D834" s="9">
        <f t="shared" si="67"/>
        <v>13</v>
      </c>
      <c r="E834" s="8" t="str">
        <f t="shared" si="68"/>
        <v>20110413</v>
      </c>
      <c r="F834" s="24">
        <v>40646</v>
      </c>
      <c r="G834" s="25">
        <f t="shared" si="64"/>
        <v>40646</v>
      </c>
    </row>
    <row r="835" spans="1:7" x14ac:dyDescent="0.2">
      <c r="A835" s="9">
        <f t="shared" si="65"/>
        <v>2011</v>
      </c>
      <c r="B835" s="9">
        <f>VLOOKUP($C835,Quarter_Month!$A$1:$B$13,2)</f>
        <v>2</v>
      </c>
      <c r="C835" s="9">
        <f t="shared" si="66"/>
        <v>4</v>
      </c>
      <c r="D835" s="9">
        <f t="shared" si="67"/>
        <v>14</v>
      </c>
      <c r="E835" s="8" t="str">
        <f t="shared" si="68"/>
        <v>20110414</v>
      </c>
      <c r="F835" s="24">
        <v>40647</v>
      </c>
      <c r="G835" s="25">
        <f t="shared" ref="G835:G898" si="69">F835</f>
        <v>40647</v>
      </c>
    </row>
    <row r="836" spans="1:7" x14ac:dyDescent="0.2">
      <c r="A836" s="9">
        <f t="shared" si="65"/>
        <v>2011</v>
      </c>
      <c r="B836" s="9">
        <f>VLOOKUP($C836,Quarter_Month!$A$1:$B$13,2)</f>
        <v>2</v>
      </c>
      <c r="C836" s="9">
        <f t="shared" si="66"/>
        <v>4</v>
      </c>
      <c r="D836" s="9">
        <f t="shared" si="67"/>
        <v>15</v>
      </c>
      <c r="E836" s="8" t="str">
        <f t="shared" si="68"/>
        <v>20110415</v>
      </c>
      <c r="F836" s="24">
        <v>40648</v>
      </c>
      <c r="G836" s="25">
        <f t="shared" si="69"/>
        <v>40648</v>
      </c>
    </row>
    <row r="837" spans="1:7" x14ac:dyDescent="0.2">
      <c r="A837" s="9">
        <f t="shared" si="65"/>
        <v>2011</v>
      </c>
      <c r="B837" s="9">
        <f>VLOOKUP($C837,Quarter_Month!$A$1:$B$13,2)</f>
        <v>2</v>
      </c>
      <c r="C837" s="9">
        <f t="shared" si="66"/>
        <v>4</v>
      </c>
      <c r="D837" s="9">
        <f t="shared" si="67"/>
        <v>16</v>
      </c>
      <c r="E837" s="8" t="str">
        <f t="shared" si="68"/>
        <v>20110416</v>
      </c>
      <c r="F837" s="24">
        <v>40649</v>
      </c>
      <c r="G837" s="25">
        <f t="shared" si="69"/>
        <v>40649</v>
      </c>
    </row>
    <row r="838" spans="1:7" x14ac:dyDescent="0.2">
      <c r="A838" s="9">
        <f t="shared" si="65"/>
        <v>2011</v>
      </c>
      <c r="B838" s="9">
        <f>VLOOKUP($C838,Quarter_Month!$A$1:$B$13,2)</f>
        <v>2</v>
      </c>
      <c r="C838" s="9">
        <f t="shared" si="66"/>
        <v>4</v>
      </c>
      <c r="D838" s="9">
        <f t="shared" si="67"/>
        <v>17</v>
      </c>
      <c r="E838" s="8" t="str">
        <f t="shared" si="68"/>
        <v>20110417</v>
      </c>
      <c r="F838" s="24">
        <v>40650</v>
      </c>
      <c r="G838" s="25">
        <f t="shared" si="69"/>
        <v>40650</v>
      </c>
    </row>
    <row r="839" spans="1:7" x14ac:dyDescent="0.2">
      <c r="A839" s="9">
        <f t="shared" si="65"/>
        <v>2011</v>
      </c>
      <c r="B839" s="9">
        <f>VLOOKUP($C839,Quarter_Month!$A$1:$B$13,2)</f>
        <v>2</v>
      </c>
      <c r="C839" s="9">
        <f t="shared" si="66"/>
        <v>4</v>
      </c>
      <c r="D839" s="9">
        <f t="shared" si="67"/>
        <v>18</v>
      </c>
      <c r="E839" s="8" t="str">
        <f t="shared" si="68"/>
        <v>20110418</v>
      </c>
      <c r="F839" s="24">
        <v>40651</v>
      </c>
      <c r="G839" s="25">
        <f t="shared" si="69"/>
        <v>40651</v>
      </c>
    </row>
    <row r="840" spans="1:7" x14ac:dyDescent="0.2">
      <c r="A840" s="9">
        <f t="shared" si="65"/>
        <v>2011</v>
      </c>
      <c r="B840" s="9">
        <f>VLOOKUP($C840,Quarter_Month!$A$1:$B$13,2)</f>
        <v>2</v>
      </c>
      <c r="C840" s="9">
        <f t="shared" si="66"/>
        <v>4</v>
      </c>
      <c r="D840" s="9">
        <f t="shared" si="67"/>
        <v>19</v>
      </c>
      <c r="E840" s="8" t="str">
        <f t="shared" si="68"/>
        <v>20110419</v>
      </c>
      <c r="F840" s="24">
        <v>40652</v>
      </c>
      <c r="G840" s="25">
        <f t="shared" si="69"/>
        <v>40652</v>
      </c>
    </row>
    <row r="841" spans="1:7" x14ac:dyDescent="0.2">
      <c r="A841" s="9">
        <f t="shared" si="65"/>
        <v>2011</v>
      </c>
      <c r="B841" s="9">
        <f>VLOOKUP($C841,Quarter_Month!$A$1:$B$13,2)</f>
        <v>2</v>
      </c>
      <c r="C841" s="9">
        <f t="shared" si="66"/>
        <v>4</v>
      </c>
      <c r="D841" s="9">
        <f t="shared" si="67"/>
        <v>20</v>
      </c>
      <c r="E841" s="8" t="str">
        <f t="shared" si="68"/>
        <v>20110420</v>
      </c>
      <c r="F841" s="24">
        <v>40653</v>
      </c>
      <c r="G841" s="25">
        <f t="shared" si="69"/>
        <v>40653</v>
      </c>
    </row>
    <row r="842" spans="1:7" x14ac:dyDescent="0.2">
      <c r="A842" s="9">
        <f t="shared" si="65"/>
        <v>2011</v>
      </c>
      <c r="B842" s="9">
        <f>VLOOKUP($C842,Quarter_Month!$A$1:$B$13,2)</f>
        <v>2</v>
      </c>
      <c r="C842" s="9">
        <f t="shared" si="66"/>
        <v>4</v>
      </c>
      <c r="D842" s="9">
        <f t="shared" si="67"/>
        <v>21</v>
      </c>
      <c r="E842" s="8" t="str">
        <f t="shared" si="68"/>
        <v>20110421</v>
      </c>
      <c r="F842" s="24">
        <v>40654</v>
      </c>
      <c r="G842" s="25">
        <f t="shared" si="69"/>
        <v>40654</v>
      </c>
    </row>
    <row r="843" spans="1:7" x14ac:dyDescent="0.2">
      <c r="A843" s="9">
        <f t="shared" si="65"/>
        <v>2011</v>
      </c>
      <c r="B843" s="9">
        <f>VLOOKUP($C843,Quarter_Month!$A$1:$B$13,2)</f>
        <v>2</v>
      </c>
      <c r="C843" s="9">
        <f t="shared" si="66"/>
        <v>4</v>
      </c>
      <c r="D843" s="9">
        <f t="shared" si="67"/>
        <v>22</v>
      </c>
      <c r="E843" s="8" t="str">
        <f t="shared" si="68"/>
        <v>20110422</v>
      </c>
      <c r="F843" s="24">
        <v>40655</v>
      </c>
      <c r="G843" s="25">
        <f t="shared" si="69"/>
        <v>40655</v>
      </c>
    </row>
    <row r="844" spans="1:7" x14ac:dyDescent="0.2">
      <c r="A844" s="9">
        <f t="shared" si="65"/>
        <v>2011</v>
      </c>
      <c r="B844" s="9">
        <f>VLOOKUP($C844,Quarter_Month!$A$1:$B$13,2)</f>
        <v>2</v>
      </c>
      <c r="C844" s="9">
        <f t="shared" si="66"/>
        <v>4</v>
      </c>
      <c r="D844" s="9">
        <f t="shared" si="67"/>
        <v>23</v>
      </c>
      <c r="E844" s="8" t="str">
        <f t="shared" si="68"/>
        <v>20110423</v>
      </c>
      <c r="F844" s="24">
        <v>40656</v>
      </c>
      <c r="G844" s="25">
        <f t="shared" si="69"/>
        <v>40656</v>
      </c>
    </row>
    <row r="845" spans="1:7" x14ac:dyDescent="0.2">
      <c r="A845" s="9">
        <f t="shared" si="65"/>
        <v>2011</v>
      </c>
      <c r="B845" s="9">
        <f>VLOOKUP($C845,Quarter_Month!$A$1:$B$13,2)</f>
        <v>2</v>
      </c>
      <c r="C845" s="9">
        <f t="shared" si="66"/>
        <v>4</v>
      </c>
      <c r="D845" s="9">
        <f t="shared" si="67"/>
        <v>24</v>
      </c>
      <c r="E845" s="8" t="str">
        <f t="shared" si="68"/>
        <v>20110424</v>
      </c>
      <c r="F845" s="24">
        <v>40657</v>
      </c>
      <c r="G845" s="25">
        <f t="shared" si="69"/>
        <v>40657</v>
      </c>
    </row>
    <row r="846" spans="1:7" x14ac:dyDescent="0.2">
      <c r="A846" s="9">
        <f t="shared" si="65"/>
        <v>2011</v>
      </c>
      <c r="B846" s="9">
        <f>VLOOKUP($C846,Quarter_Month!$A$1:$B$13,2)</f>
        <v>2</v>
      </c>
      <c r="C846" s="9">
        <f t="shared" si="66"/>
        <v>4</v>
      </c>
      <c r="D846" s="9">
        <f t="shared" si="67"/>
        <v>25</v>
      </c>
      <c r="E846" s="8" t="str">
        <f t="shared" si="68"/>
        <v>20110425</v>
      </c>
      <c r="F846" s="24">
        <v>40658</v>
      </c>
      <c r="G846" s="25">
        <f t="shared" si="69"/>
        <v>40658</v>
      </c>
    </row>
    <row r="847" spans="1:7" x14ac:dyDescent="0.2">
      <c r="A847" s="9">
        <f t="shared" si="65"/>
        <v>2011</v>
      </c>
      <c r="B847" s="9">
        <f>VLOOKUP($C847,Quarter_Month!$A$1:$B$13,2)</f>
        <v>2</v>
      </c>
      <c r="C847" s="9">
        <f t="shared" si="66"/>
        <v>4</v>
      </c>
      <c r="D847" s="9">
        <f t="shared" si="67"/>
        <v>26</v>
      </c>
      <c r="E847" s="8" t="str">
        <f t="shared" si="68"/>
        <v>20110426</v>
      </c>
      <c r="F847" s="24">
        <v>40659</v>
      </c>
      <c r="G847" s="25">
        <f t="shared" si="69"/>
        <v>40659</v>
      </c>
    </row>
    <row r="848" spans="1:7" x14ac:dyDescent="0.2">
      <c r="A848" s="9">
        <f t="shared" si="65"/>
        <v>2011</v>
      </c>
      <c r="B848" s="9">
        <f>VLOOKUP($C848,Quarter_Month!$A$1:$B$13,2)</f>
        <v>2</v>
      </c>
      <c r="C848" s="9">
        <f t="shared" si="66"/>
        <v>4</v>
      </c>
      <c r="D848" s="9">
        <f t="shared" si="67"/>
        <v>27</v>
      </c>
      <c r="E848" s="8" t="str">
        <f t="shared" si="68"/>
        <v>20110427</v>
      </c>
      <c r="F848" s="24">
        <v>40660</v>
      </c>
      <c r="G848" s="25">
        <f t="shared" si="69"/>
        <v>40660</v>
      </c>
    </row>
    <row r="849" spans="1:7" x14ac:dyDescent="0.2">
      <c r="A849" s="9">
        <f t="shared" si="65"/>
        <v>2011</v>
      </c>
      <c r="B849" s="9">
        <f>VLOOKUP($C849,Quarter_Month!$A$1:$B$13,2)</f>
        <v>2</v>
      </c>
      <c r="C849" s="9">
        <f t="shared" si="66"/>
        <v>4</v>
      </c>
      <c r="D849" s="9">
        <f t="shared" si="67"/>
        <v>28</v>
      </c>
      <c r="E849" s="8" t="str">
        <f t="shared" si="68"/>
        <v>20110428</v>
      </c>
      <c r="F849" s="24">
        <v>40661</v>
      </c>
      <c r="G849" s="25">
        <f t="shared" si="69"/>
        <v>40661</v>
      </c>
    </row>
    <row r="850" spans="1:7" x14ac:dyDescent="0.2">
      <c r="A850" s="9">
        <f t="shared" si="65"/>
        <v>2011</v>
      </c>
      <c r="B850" s="9">
        <f>VLOOKUP($C850,Quarter_Month!$A$1:$B$13,2)</f>
        <v>2</v>
      </c>
      <c r="C850" s="9">
        <f t="shared" si="66"/>
        <v>4</v>
      </c>
      <c r="D850" s="9">
        <f t="shared" si="67"/>
        <v>29</v>
      </c>
      <c r="E850" s="8" t="str">
        <f t="shared" si="68"/>
        <v>20110429</v>
      </c>
      <c r="F850" s="24">
        <v>40662</v>
      </c>
      <c r="G850" s="25">
        <f t="shared" si="69"/>
        <v>40662</v>
      </c>
    </row>
    <row r="851" spans="1:7" x14ac:dyDescent="0.2">
      <c r="A851" s="9">
        <f t="shared" si="65"/>
        <v>2011</v>
      </c>
      <c r="B851" s="9">
        <f>VLOOKUP($C851,Quarter_Month!$A$1:$B$13,2)</f>
        <v>2</v>
      </c>
      <c r="C851" s="9">
        <f t="shared" si="66"/>
        <v>4</v>
      </c>
      <c r="D851" s="9">
        <f t="shared" si="67"/>
        <v>30</v>
      </c>
      <c r="E851" s="8" t="str">
        <f t="shared" si="68"/>
        <v>20110430</v>
      </c>
      <c r="F851" s="24">
        <v>40663</v>
      </c>
      <c r="G851" s="25">
        <f t="shared" si="69"/>
        <v>40663</v>
      </c>
    </row>
    <row r="852" spans="1:7" x14ac:dyDescent="0.2">
      <c r="A852" s="9">
        <f t="shared" si="65"/>
        <v>2011</v>
      </c>
      <c r="B852" s="9">
        <f>VLOOKUP($C852,Quarter_Month!$A$1:$B$13,2)</f>
        <v>2</v>
      </c>
      <c r="C852" s="9">
        <f t="shared" si="66"/>
        <v>5</v>
      </c>
      <c r="D852" s="9">
        <f t="shared" si="67"/>
        <v>1</v>
      </c>
      <c r="E852" s="8" t="str">
        <f t="shared" si="68"/>
        <v>20110501</v>
      </c>
      <c r="F852" s="24">
        <v>40664</v>
      </c>
      <c r="G852" s="25">
        <f t="shared" si="69"/>
        <v>40664</v>
      </c>
    </row>
    <row r="853" spans="1:7" x14ac:dyDescent="0.2">
      <c r="A853" s="9">
        <f t="shared" si="65"/>
        <v>2011</v>
      </c>
      <c r="B853" s="9">
        <f>VLOOKUP($C853,Quarter_Month!$A$1:$B$13,2)</f>
        <v>2</v>
      </c>
      <c r="C853" s="9">
        <f t="shared" si="66"/>
        <v>5</v>
      </c>
      <c r="D853" s="9">
        <f t="shared" si="67"/>
        <v>2</v>
      </c>
      <c r="E853" s="8" t="str">
        <f t="shared" si="68"/>
        <v>20110502</v>
      </c>
      <c r="F853" s="24">
        <v>40665</v>
      </c>
      <c r="G853" s="25">
        <f t="shared" si="69"/>
        <v>40665</v>
      </c>
    </row>
    <row r="854" spans="1:7" x14ac:dyDescent="0.2">
      <c r="A854" s="9">
        <f t="shared" si="65"/>
        <v>2011</v>
      </c>
      <c r="B854" s="9">
        <f>VLOOKUP($C854,Quarter_Month!$A$1:$B$13,2)</f>
        <v>2</v>
      </c>
      <c r="C854" s="9">
        <f t="shared" si="66"/>
        <v>5</v>
      </c>
      <c r="D854" s="9">
        <f t="shared" si="67"/>
        <v>3</v>
      </c>
      <c r="E854" s="8" t="str">
        <f t="shared" si="68"/>
        <v>20110503</v>
      </c>
      <c r="F854" s="24">
        <v>40666</v>
      </c>
      <c r="G854" s="25">
        <f t="shared" si="69"/>
        <v>40666</v>
      </c>
    </row>
    <row r="855" spans="1:7" x14ac:dyDescent="0.2">
      <c r="A855" s="9">
        <f t="shared" si="65"/>
        <v>2011</v>
      </c>
      <c r="B855" s="9">
        <f>VLOOKUP($C855,Quarter_Month!$A$1:$B$13,2)</f>
        <v>2</v>
      </c>
      <c r="C855" s="9">
        <f t="shared" si="66"/>
        <v>5</v>
      </c>
      <c r="D855" s="9">
        <f t="shared" si="67"/>
        <v>4</v>
      </c>
      <c r="E855" s="8" t="str">
        <f t="shared" si="68"/>
        <v>20110504</v>
      </c>
      <c r="F855" s="24">
        <v>40667</v>
      </c>
      <c r="G855" s="25">
        <f t="shared" si="69"/>
        <v>40667</v>
      </c>
    </row>
    <row r="856" spans="1:7" x14ac:dyDescent="0.2">
      <c r="A856" s="9">
        <f t="shared" si="65"/>
        <v>2011</v>
      </c>
      <c r="B856" s="9">
        <f>VLOOKUP($C856,Quarter_Month!$A$1:$B$13,2)</f>
        <v>2</v>
      </c>
      <c r="C856" s="9">
        <f t="shared" si="66"/>
        <v>5</v>
      </c>
      <c r="D856" s="9">
        <f t="shared" si="67"/>
        <v>5</v>
      </c>
      <c r="E856" s="8" t="str">
        <f t="shared" si="68"/>
        <v>20110505</v>
      </c>
      <c r="F856" s="24">
        <v>40668</v>
      </c>
      <c r="G856" s="25">
        <f t="shared" si="69"/>
        <v>40668</v>
      </c>
    </row>
    <row r="857" spans="1:7" x14ac:dyDescent="0.2">
      <c r="A857" s="9">
        <f t="shared" si="65"/>
        <v>2011</v>
      </c>
      <c r="B857" s="9">
        <f>VLOOKUP($C857,Quarter_Month!$A$1:$B$13,2)</f>
        <v>2</v>
      </c>
      <c r="C857" s="9">
        <f t="shared" si="66"/>
        <v>5</v>
      </c>
      <c r="D857" s="9">
        <f t="shared" si="67"/>
        <v>6</v>
      </c>
      <c r="E857" s="8" t="str">
        <f t="shared" si="68"/>
        <v>20110506</v>
      </c>
      <c r="F857" s="24">
        <v>40669</v>
      </c>
      <c r="G857" s="25">
        <f t="shared" si="69"/>
        <v>40669</v>
      </c>
    </row>
    <row r="858" spans="1:7" x14ac:dyDescent="0.2">
      <c r="A858" s="9">
        <f t="shared" si="65"/>
        <v>2011</v>
      </c>
      <c r="B858" s="9">
        <f>VLOOKUP($C858,Quarter_Month!$A$1:$B$13,2)</f>
        <v>2</v>
      </c>
      <c r="C858" s="9">
        <f t="shared" si="66"/>
        <v>5</v>
      </c>
      <c r="D858" s="9">
        <f t="shared" si="67"/>
        <v>7</v>
      </c>
      <c r="E858" s="8" t="str">
        <f t="shared" si="68"/>
        <v>20110507</v>
      </c>
      <c r="F858" s="24">
        <v>40670</v>
      </c>
      <c r="G858" s="25">
        <f t="shared" si="69"/>
        <v>40670</v>
      </c>
    </row>
    <row r="859" spans="1:7" x14ac:dyDescent="0.2">
      <c r="A859" s="9">
        <f t="shared" si="65"/>
        <v>2011</v>
      </c>
      <c r="B859" s="9">
        <f>VLOOKUP($C859,Quarter_Month!$A$1:$B$13,2)</f>
        <v>2</v>
      </c>
      <c r="C859" s="9">
        <f t="shared" si="66"/>
        <v>5</v>
      </c>
      <c r="D859" s="9">
        <f t="shared" si="67"/>
        <v>8</v>
      </c>
      <c r="E859" s="8" t="str">
        <f t="shared" si="68"/>
        <v>20110508</v>
      </c>
      <c r="F859" s="24">
        <v>40671</v>
      </c>
      <c r="G859" s="25">
        <f t="shared" si="69"/>
        <v>40671</v>
      </c>
    </row>
    <row r="860" spans="1:7" x14ac:dyDescent="0.2">
      <c r="A860" s="9">
        <f t="shared" si="65"/>
        <v>2011</v>
      </c>
      <c r="B860" s="9">
        <f>VLOOKUP($C860,Quarter_Month!$A$1:$B$13,2)</f>
        <v>2</v>
      </c>
      <c r="C860" s="9">
        <f t="shared" si="66"/>
        <v>5</v>
      </c>
      <c r="D860" s="9">
        <f t="shared" si="67"/>
        <v>9</v>
      </c>
      <c r="E860" s="8" t="str">
        <f t="shared" si="68"/>
        <v>20110509</v>
      </c>
      <c r="F860" s="24">
        <v>40672</v>
      </c>
      <c r="G860" s="25">
        <f t="shared" si="69"/>
        <v>40672</v>
      </c>
    </row>
    <row r="861" spans="1:7" x14ac:dyDescent="0.2">
      <c r="A861" s="9">
        <f t="shared" si="65"/>
        <v>2011</v>
      </c>
      <c r="B861" s="9">
        <f>VLOOKUP($C861,Quarter_Month!$A$1:$B$13,2)</f>
        <v>2</v>
      </c>
      <c r="C861" s="9">
        <f t="shared" si="66"/>
        <v>5</v>
      </c>
      <c r="D861" s="9">
        <f t="shared" si="67"/>
        <v>10</v>
      </c>
      <c r="E861" s="8" t="str">
        <f t="shared" si="68"/>
        <v>20110510</v>
      </c>
      <c r="F861" s="24">
        <v>40673</v>
      </c>
      <c r="G861" s="25">
        <f t="shared" si="69"/>
        <v>40673</v>
      </c>
    </row>
    <row r="862" spans="1:7" x14ac:dyDescent="0.2">
      <c r="A862" s="9">
        <f t="shared" si="65"/>
        <v>2011</v>
      </c>
      <c r="B862" s="9">
        <f>VLOOKUP($C862,Quarter_Month!$A$1:$B$13,2)</f>
        <v>2</v>
      </c>
      <c r="C862" s="9">
        <f t="shared" si="66"/>
        <v>5</v>
      </c>
      <c r="D862" s="9">
        <f t="shared" si="67"/>
        <v>11</v>
      </c>
      <c r="E862" s="8" t="str">
        <f t="shared" si="68"/>
        <v>20110511</v>
      </c>
      <c r="F862" s="24">
        <v>40674</v>
      </c>
      <c r="G862" s="25">
        <f t="shared" si="69"/>
        <v>40674</v>
      </c>
    </row>
    <row r="863" spans="1:7" x14ac:dyDescent="0.2">
      <c r="A863" s="9">
        <f t="shared" si="65"/>
        <v>2011</v>
      </c>
      <c r="B863" s="9">
        <f>VLOOKUP($C863,Quarter_Month!$A$1:$B$13,2)</f>
        <v>2</v>
      </c>
      <c r="C863" s="9">
        <f t="shared" si="66"/>
        <v>5</v>
      </c>
      <c r="D863" s="9">
        <f t="shared" si="67"/>
        <v>12</v>
      </c>
      <c r="E863" s="8" t="str">
        <f t="shared" si="68"/>
        <v>20110512</v>
      </c>
      <c r="F863" s="24">
        <v>40675</v>
      </c>
      <c r="G863" s="25">
        <f t="shared" si="69"/>
        <v>40675</v>
      </c>
    </row>
    <row r="864" spans="1:7" x14ac:dyDescent="0.2">
      <c r="A864" s="9">
        <f t="shared" si="65"/>
        <v>2011</v>
      </c>
      <c r="B864" s="9">
        <f>VLOOKUP($C864,Quarter_Month!$A$1:$B$13,2)</f>
        <v>2</v>
      </c>
      <c r="C864" s="9">
        <f t="shared" si="66"/>
        <v>5</v>
      </c>
      <c r="D864" s="9">
        <f t="shared" si="67"/>
        <v>13</v>
      </c>
      <c r="E864" s="8" t="str">
        <f t="shared" si="68"/>
        <v>20110513</v>
      </c>
      <c r="F864" s="24">
        <v>40676</v>
      </c>
      <c r="G864" s="25">
        <f t="shared" si="69"/>
        <v>40676</v>
      </c>
    </row>
    <row r="865" spans="1:7" x14ac:dyDescent="0.2">
      <c r="A865" s="9">
        <f t="shared" si="65"/>
        <v>2011</v>
      </c>
      <c r="B865" s="9">
        <f>VLOOKUP($C865,Quarter_Month!$A$1:$B$13,2)</f>
        <v>2</v>
      </c>
      <c r="C865" s="9">
        <f t="shared" si="66"/>
        <v>5</v>
      </c>
      <c r="D865" s="9">
        <f t="shared" si="67"/>
        <v>14</v>
      </c>
      <c r="E865" s="8" t="str">
        <f t="shared" si="68"/>
        <v>20110514</v>
      </c>
      <c r="F865" s="24">
        <v>40677</v>
      </c>
      <c r="G865" s="25">
        <f t="shared" si="69"/>
        <v>40677</v>
      </c>
    </row>
    <row r="866" spans="1:7" x14ac:dyDescent="0.2">
      <c r="A866" s="9">
        <f t="shared" si="65"/>
        <v>2011</v>
      </c>
      <c r="B866" s="9">
        <f>VLOOKUP($C866,Quarter_Month!$A$1:$B$13,2)</f>
        <v>2</v>
      </c>
      <c r="C866" s="9">
        <f t="shared" si="66"/>
        <v>5</v>
      </c>
      <c r="D866" s="9">
        <f t="shared" si="67"/>
        <v>15</v>
      </c>
      <c r="E866" s="8" t="str">
        <f t="shared" si="68"/>
        <v>20110515</v>
      </c>
      <c r="F866" s="24">
        <v>40678</v>
      </c>
      <c r="G866" s="25">
        <f t="shared" si="69"/>
        <v>40678</v>
      </c>
    </row>
    <row r="867" spans="1:7" x14ac:dyDescent="0.2">
      <c r="A867" s="9">
        <f t="shared" si="65"/>
        <v>2011</v>
      </c>
      <c r="B867" s="9">
        <f>VLOOKUP($C867,Quarter_Month!$A$1:$B$13,2)</f>
        <v>2</v>
      </c>
      <c r="C867" s="9">
        <f t="shared" si="66"/>
        <v>5</v>
      </c>
      <c r="D867" s="9">
        <f t="shared" si="67"/>
        <v>16</v>
      </c>
      <c r="E867" s="8" t="str">
        <f t="shared" si="68"/>
        <v>20110516</v>
      </c>
      <c r="F867" s="24">
        <v>40679</v>
      </c>
      <c r="G867" s="25">
        <f t="shared" si="69"/>
        <v>40679</v>
      </c>
    </row>
    <row r="868" spans="1:7" x14ac:dyDescent="0.2">
      <c r="A868" s="9">
        <f t="shared" si="65"/>
        <v>2011</v>
      </c>
      <c r="B868" s="9">
        <f>VLOOKUP($C868,Quarter_Month!$A$1:$B$13,2)</f>
        <v>2</v>
      </c>
      <c r="C868" s="9">
        <f t="shared" si="66"/>
        <v>5</v>
      </c>
      <c r="D868" s="9">
        <f t="shared" si="67"/>
        <v>17</v>
      </c>
      <c r="E868" s="8" t="str">
        <f t="shared" si="68"/>
        <v>20110517</v>
      </c>
      <c r="F868" s="24">
        <v>40680</v>
      </c>
      <c r="G868" s="25">
        <f t="shared" si="69"/>
        <v>40680</v>
      </c>
    </row>
    <row r="869" spans="1:7" x14ac:dyDescent="0.2">
      <c r="A869" s="9">
        <f t="shared" si="65"/>
        <v>2011</v>
      </c>
      <c r="B869" s="9">
        <f>VLOOKUP($C869,Quarter_Month!$A$1:$B$13,2)</f>
        <v>2</v>
      </c>
      <c r="C869" s="9">
        <f t="shared" si="66"/>
        <v>5</v>
      </c>
      <c r="D869" s="9">
        <f t="shared" si="67"/>
        <v>18</v>
      </c>
      <c r="E869" s="8" t="str">
        <f t="shared" si="68"/>
        <v>20110518</v>
      </c>
      <c r="F869" s="24">
        <v>40681</v>
      </c>
      <c r="G869" s="25">
        <f t="shared" si="69"/>
        <v>40681</v>
      </c>
    </row>
    <row r="870" spans="1:7" x14ac:dyDescent="0.2">
      <c r="A870" s="9">
        <f t="shared" si="65"/>
        <v>2011</v>
      </c>
      <c r="B870" s="9">
        <f>VLOOKUP($C870,Quarter_Month!$A$1:$B$13,2)</f>
        <v>2</v>
      </c>
      <c r="C870" s="9">
        <f t="shared" si="66"/>
        <v>5</v>
      </c>
      <c r="D870" s="9">
        <f t="shared" si="67"/>
        <v>19</v>
      </c>
      <c r="E870" s="8" t="str">
        <f t="shared" si="68"/>
        <v>20110519</v>
      </c>
      <c r="F870" s="24">
        <v>40682</v>
      </c>
      <c r="G870" s="25">
        <f t="shared" si="69"/>
        <v>40682</v>
      </c>
    </row>
    <row r="871" spans="1:7" x14ac:dyDescent="0.2">
      <c r="A871" s="9">
        <f t="shared" si="65"/>
        <v>2011</v>
      </c>
      <c r="B871" s="9">
        <f>VLOOKUP($C871,Quarter_Month!$A$1:$B$13,2)</f>
        <v>2</v>
      </c>
      <c r="C871" s="9">
        <f t="shared" si="66"/>
        <v>5</v>
      </c>
      <c r="D871" s="9">
        <f t="shared" si="67"/>
        <v>20</v>
      </c>
      <c r="E871" s="8" t="str">
        <f t="shared" si="68"/>
        <v>20110520</v>
      </c>
      <c r="F871" s="24">
        <v>40683</v>
      </c>
      <c r="G871" s="25">
        <f t="shared" si="69"/>
        <v>40683</v>
      </c>
    </row>
    <row r="872" spans="1:7" x14ac:dyDescent="0.2">
      <c r="A872" s="9">
        <f t="shared" si="65"/>
        <v>2011</v>
      </c>
      <c r="B872" s="9">
        <f>VLOOKUP($C872,Quarter_Month!$A$1:$B$13,2)</f>
        <v>2</v>
      </c>
      <c r="C872" s="9">
        <f t="shared" si="66"/>
        <v>5</v>
      </c>
      <c r="D872" s="9">
        <f t="shared" si="67"/>
        <v>21</v>
      </c>
      <c r="E872" s="8" t="str">
        <f t="shared" si="68"/>
        <v>20110521</v>
      </c>
      <c r="F872" s="24">
        <v>40684</v>
      </c>
      <c r="G872" s="25">
        <f t="shared" si="69"/>
        <v>40684</v>
      </c>
    </row>
    <row r="873" spans="1:7" x14ac:dyDescent="0.2">
      <c r="A873" s="9">
        <f t="shared" si="65"/>
        <v>2011</v>
      </c>
      <c r="B873" s="9">
        <f>VLOOKUP($C873,Quarter_Month!$A$1:$B$13,2)</f>
        <v>2</v>
      </c>
      <c r="C873" s="9">
        <f t="shared" si="66"/>
        <v>5</v>
      </c>
      <c r="D873" s="9">
        <f t="shared" si="67"/>
        <v>22</v>
      </c>
      <c r="E873" s="8" t="str">
        <f t="shared" si="68"/>
        <v>20110522</v>
      </c>
      <c r="F873" s="24">
        <v>40685</v>
      </c>
      <c r="G873" s="25">
        <f t="shared" si="69"/>
        <v>40685</v>
      </c>
    </row>
    <row r="874" spans="1:7" x14ac:dyDescent="0.2">
      <c r="A874" s="9">
        <f t="shared" si="65"/>
        <v>2011</v>
      </c>
      <c r="B874" s="9">
        <f>VLOOKUP($C874,Quarter_Month!$A$1:$B$13,2)</f>
        <v>2</v>
      </c>
      <c r="C874" s="9">
        <f t="shared" si="66"/>
        <v>5</v>
      </c>
      <c r="D874" s="9">
        <f t="shared" si="67"/>
        <v>23</v>
      </c>
      <c r="E874" s="8" t="str">
        <f t="shared" si="68"/>
        <v>20110523</v>
      </c>
      <c r="F874" s="24">
        <v>40686</v>
      </c>
      <c r="G874" s="25">
        <f t="shared" si="69"/>
        <v>40686</v>
      </c>
    </row>
    <row r="875" spans="1:7" x14ac:dyDescent="0.2">
      <c r="A875" s="9">
        <f t="shared" si="65"/>
        <v>2011</v>
      </c>
      <c r="B875" s="9">
        <f>VLOOKUP($C875,Quarter_Month!$A$1:$B$13,2)</f>
        <v>2</v>
      </c>
      <c r="C875" s="9">
        <f t="shared" si="66"/>
        <v>5</v>
      </c>
      <c r="D875" s="9">
        <f t="shared" si="67"/>
        <v>24</v>
      </c>
      <c r="E875" s="8" t="str">
        <f t="shared" si="68"/>
        <v>20110524</v>
      </c>
      <c r="F875" s="24">
        <v>40687</v>
      </c>
      <c r="G875" s="25">
        <f t="shared" si="69"/>
        <v>40687</v>
      </c>
    </row>
    <row r="876" spans="1:7" x14ac:dyDescent="0.2">
      <c r="A876" s="9">
        <f t="shared" si="65"/>
        <v>2011</v>
      </c>
      <c r="B876" s="9">
        <f>VLOOKUP($C876,Quarter_Month!$A$1:$B$13,2)</f>
        <v>2</v>
      </c>
      <c r="C876" s="9">
        <f t="shared" si="66"/>
        <v>5</v>
      </c>
      <c r="D876" s="9">
        <f t="shared" si="67"/>
        <v>25</v>
      </c>
      <c r="E876" s="8" t="str">
        <f t="shared" si="68"/>
        <v>20110525</v>
      </c>
      <c r="F876" s="24">
        <v>40688</v>
      </c>
      <c r="G876" s="25">
        <f t="shared" si="69"/>
        <v>40688</v>
      </c>
    </row>
    <row r="877" spans="1:7" x14ac:dyDescent="0.2">
      <c r="A877" s="9">
        <f t="shared" si="65"/>
        <v>2011</v>
      </c>
      <c r="B877" s="9">
        <f>VLOOKUP($C877,Quarter_Month!$A$1:$B$13,2)</f>
        <v>2</v>
      </c>
      <c r="C877" s="9">
        <f t="shared" si="66"/>
        <v>5</v>
      </c>
      <c r="D877" s="9">
        <f t="shared" si="67"/>
        <v>26</v>
      </c>
      <c r="E877" s="8" t="str">
        <f t="shared" si="68"/>
        <v>20110526</v>
      </c>
      <c r="F877" s="24">
        <v>40689</v>
      </c>
      <c r="G877" s="25">
        <f t="shared" si="69"/>
        <v>40689</v>
      </c>
    </row>
    <row r="878" spans="1:7" x14ac:dyDescent="0.2">
      <c r="A878" s="9">
        <f t="shared" si="65"/>
        <v>2011</v>
      </c>
      <c r="B878" s="9">
        <f>VLOOKUP($C878,Quarter_Month!$A$1:$B$13,2)</f>
        <v>2</v>
      </c>
      <c r="C878" s="9">
        <f t="shared" si="66"/>
        <v>5</v>
      </c>
      <c r="D878" s="9">
        <f t="shared" si="67"/>
        <v>27</v>
      </c>
      <c r="E878" s="8" t="str">
        <f t="shared" si="68"/>
        <v>20110527</v>
      </c>
      <c r="F878" s="24">
        <v>40690</v>
      </c>
      <c r="G878" s="25">
        <f t="shared" si="69"/>
        <v>40690</v>
      </c>
    </row>
    <row r="879" spans="1:7" x14ac:dyDescent="0.2">
      <c r="A879" s="9">
        <f t="shared" si="65"/>
        <v>2011</v>
      </c>
      <c r="B879" s="9">
        <f>VLOOKUP($C879,Quarter_Month!$A$1:$B$13,2)</f>
        <v>2</v>
      </c>
      <c r="C879" s="9">
        <f t="shared" si="66"/>
        <v>5</v>
      </c>
      <c r="D879" s="9">
        <f t="shared" si="67"/>
        <v>28</v>
      </c>
      <c r="E879" s="8" t="str">
        <f t="shared" si="68"/>
        <v>20110528</v>
      </c>
      <c r="F879" s="24">
        <v>40691</v>
      </c>
      <c r="G879" s="25">
        <f t="shared" si="69"/>
        <v>40691</v>
      </c>
    </row>
    <row r="880" spans="1:7" x14ac:dyDescent="0.2">
      <c r="A880" s="9">
        <f t="shared" si="65"/>
        <v>2011</v>
      </c>
      <c r="B880" s="9">
        <f>VLOOKUP($C880,Quarter_Month!$A$1:$B$13,2)</f>
        <v>2</v>
      </c>
      <c r="C880" s="9">
        <f t="shared" si="66"/>
        <v>5</v>
      </c>
      <c r="D880" s="9">
        <f t="shared" si="67"/>
        <v>29</v>
      </c>
      <c r="E880" s="8" t="str">
        <f t="shared" si="68"/>
        <v>20110529</v>
      </c>
      <c r="F880" s="24">
        <v>40692</v>
      </c>
      <c r="G880" s="25">
        <f t="shared" si="69"/>
        <v>40692</v>
      </c>
    </row>
    <row r="881" spans="1:7" x14ac:dyDescent="0.2">
      <c r="A881" s="9">
        <f t="shared" ref="A881:A944" si="70">YEAR(F881)</f>
        <v>2011</v>
      </c>
      <c r="B881" s="9">
        <f>VLOOKUP($C881,Quarter_Month!$A$1:$B$13,2)</f>
        <v>2</v>
      </c>
      <c r="C881" s="9">
        <f t="shared" ref="C881:C944" si="71">MONTH(F881)</f>
        <v>5</v>
      </c>
      <c r="D881" s="9">
        <f t="shared" ref="D881:D944" si="72">DAY(F881)</f>
        <v>30</v>
      </c>
      <c r="E881" s="8" t="str">
        <f t="shared" ref="E881:E944" si="73">CONCATENATE(A881,IF(LEN(C881)=1,"0"&amp;C881,C881),IF(LEN(D881)=1,"0"&amp;D881,D881))</f>
        <v>20110530</v>
      </c>
      <c r="F881" s="24">
        <v>40693</v>
      </c>
      <c r="G881" s="25">
        <f t="shared" si="69"/>
        <v>40693</v>
      </c>
    </row>
    <row r="882" spans="1:7" x14ac:dyDescent="0.2">
      <c r="A882" s="9">
        <f t="shared" si="70"/>
        <v>2011</v>
      </c>
      <c r="B882" s="9">
        <f>VLOOKUP($C882,Quarter_Month!$A$1:$B$13,2)</f>
        <v>2</v>
      </c>
      <c r="C882" s="9">
        <f t="shared" si="71"/>
        <v>5</v>
      </c>
      <c r="D882" s="9">
        <f t="shared" si="72"/>
        <v>31</v>
      </c>
      <c r="E882" s="8" t="str">
        <f t="shared" si="73"/>
        <v>20110531</v>
      </c>
      <c r="F882" s="24">
        <v>40694</v>
      </c>
      <c r="G882" s="25">
        <f t="shared" si="69"/>
        <v>40694</v>
      </c>
    </row>
    <row r="883" spans="1:7" x14ac:dyDescent="0.2">
      <c r="A883" s="9">
        <f t="shared" si="70"/>
        <v>2011</v>
      </c>
      <c r="B883" s="9">
        <f>VLOOKUP($C883,Quarter_Month!$A$1:$B$13,2)</f>
        <v>2</v>
      </c>
      <c r="C883" s="9">
        <f t="shared" si="71"/>
        <v>6</v>
      </c>
      <c r="D883" s="9">
        <f t="shared" si="72"/>
        <v>1</v>
      </c>
      <c r="E883" s="8" t="str">
        <f t="shared" si="73"/>
        <v>20110601</v>
      </c>
      <c r="F883" s="24">
        <v>40695</v>
      </c>
      <c r="G883" s="25">
        <f t="shared" si="69"/>
        <v>40695</v>
      </c>
    </row>
    <row r="884" spans="1:7" x14ac:dyDescent="0.2">
      <c r="A884" s="9">
        <f t="shared" si="70"/>
        <v>2011</v>
      </c>
      <c r="B884" s="9">
        <f>VLOOKUP($C884,Quarter_Month!$A$1:$B$13,2)</f>
        <v>2</v>
      </c>
      <c r="C884" s="9">
        <f t="shared" si="71"/>
        <v>6</v>
      </c>
      <c r="D884" s="9">
        <f t="shared" si="72"/>
        <v>2</v>
      </c>
      <c r="E884" s="8" t="str">
        <f t="shared" si="73"/>
        <v>20110602</v>
      </c>
      <c r="F884" s="24">
        <v>40696</v>
      </c>
      <c r="G884" s="25">
        <f t="shared" si="69"/>
        <v>40696</v>
      </c>
    </row>
    <row r="885" spans="1:7" x14ac:dyDescent="0.2">
      <c r="A885" s="9">
        <f t="shared" si="70"/>
        <v>2011</v>
      </c>
      <c r="B885" s="9">
        <f>VLOOKUP($C885,Quarter_Month!$A$1:$B$13,2)</f>
        <v>2</v>
      </c>
      <c r="C885" s="9">
        <f t="shared" si="71"/>
        <v>6</v>
      </c>
      <c r="D885" s="9">
        <f t="shared" si="72"/>
        <v>3</v>
      </c>
      <c r="E885" s="8" t="str">
        <f t="shared" si="73"/>
        <v>20110603</v>
      </c>
      <c r="F885" s="24">
        <v>40697</v>
      </c>
      <c r="G885" s="25">
        <f t="shared" si="69"/>
        <v>40697</v>
      </c>
    </row>
    <row r="886" spans="1:7" x14ac:dyDescent="0.2">
      <c r="A886" s="9">
        <f t="shared" si="70"/>
        <v>2011</v>
      </c>
      <c r="B886" s="9">
        <f>VLOOKUP($C886,Quarter_Month!$A$1:$B$13,2)</f>
        <v>2</v>
      </c>
      <c r="C886" s="9">
        <f t="shared" si="71"/>
        <v>6</v>
      </c>
      <c r="D886" s="9">
        <f t="shared" si="72"/>
        <v>4</v>
      </c>
      <c r="E886" s="8" t="str">
        <f t="shared" si="73"/>
        <v>20110604</v>
      </c>
      <c r="F886" s="24">
        <v>40698</v>
      </c>
      <c r="G886" s="25">
        <f t="shared" si="69"/>
        <v>40698</v>
      </c>
    </row>
    <row r="887" spans="1:7" x14ac:dyDescent="0.2">
      <c r="A887" s="9">
        <f t="shared" si="70"/>
        <v>2011</v>
      </c>
      <c r="B887" s="9">
        <f>VLOOKUP($C887,Quarter_Month!$A$1:$B$13,2)</f>
        <v>2</v>
      </c>
      <c r="C887" s="9">
        <f t="shared" si="71"/>
        <v>6</v>
      </c>
      <c r="D887" s="9">
        <f t="shared" si="72"/>
        <v>5</v>
      </c>
      <c r="E887" s="8" t="str">
        <f t="shared" si="73"/>
        <v>20110605</v>
      </c>
      <c r="F887" s="24">
        <v>40699</v>
      </c>
      <c r="G887" s="25">
        <f t="shared" si="69"/>
        <v>40699</v>
      </c>
    </row>
    <row r="888" spans="1:7" x14ac:dyDescent="0.2">
      <c r="A888" s="9">
        <f t="shared" si="70"/>
        <v>2011</v>
      </c>
      <c r="B888" s="9">
        <f>VLOOKUP($C888,Quarter_Month!$A$1:$B$13,2)</f>
        <v>2</v>
      </c>
      <c r="C888" s="9">
        <f t="shared" si="71"/>
        <v>6</v>
      </c>
      <c r="D888" s="9">
        <f t="shared" si="72"/>
        <v>6</v>
      </c>
      <c r="E888" s="8" t="str">
        <f t="shared" si="73"/>
        <v>20110606</v>
      </c>
      <c r="F888" s="24">
        <v>40700</v>
      </c>
      <c r="G888" s="25">
        <f t="shared" si="69"/>
        <v>40700</v>
      </c>
    </row>
    <row r="889" spans="1:7" x14ac:dyDescent="0.2">
      <c r="A889" s="9">
        <f t="shared" si="70"/>
        <v>2011</v>
      </c>
      <c r="B889" s="9">
        <f>VLOOKUP($C889,Quarter_Month!$A$1:$B$13,2)</f>
        <v>2</v>
      </c>
      <c r="C889" s="9">
        <f t="shared" si="71"/>
        <v>6</v>
      </c>
      <c r="D889" s="9">
        <f t="shared" si="72"/>
        <v>7</v>
      </c>
      <c r="E889" s="8" t="str">
        <f t="shared" si="73"/>
        <v>20110607</v>
      </c>
      <c r="F889" s="24">
        <v>40701</v>
      </c>
      <c r="G889" s="25">
        <f t="shared" si="69"/>
        <v>40701</v>
      </c>
    </row>
    <row r="890" spans="1:7" x14ac:dyDescent="0.2">
      <c r="A890" s="9">
        <f t="shared" si="70"/>
        <v>2011</v>
      </c>
      <c r="B890" s="9">
        <f>VLOOKUP($C890,Quarter_Month!$A$1:$B$13,2)</f>
        <v>2</v>
      </c>
      <c r="C890" s="9">
        <f t="shared" si="71"/>
        <v>6</v>
      </c>
      <c r="D890" s="9">
        <f t="shared" si="72"/>
        <v>8</v>
      </c>
      <c r="E890" s="8" t="str">
        <f t="shared" si="73"/>
        <v>20110608</v>
      </c>
      <c r="F890" s="24">
        <v>40702</v>
      </c>
      <c r="G890" s="25">
        <f t="shared" si="69"/>
        <v>40702</v>
      </c>
    </row>
    <row r="891" spans="1:7" x14ac:dyDescent="0.2">
      <c r="A891" s="9">
        <f t="shared" si="70"/>
        <v>2011</v>
      </c>
      <c r="B891" s="9">
        <f>VLOOKUP($C891,Quarter_Month!$A$1:$B$13,2)</f>
        <v>2</v>
      </c>
      <c r="C891" s="9">
        <f t="shared" si="71"/>
        <v>6</v>
      </c>
      <c r="D891" s="9">
        <f t="shared" si="72"/>
        <v>9</v>
      </c>
      <c r="E891" s="8" t="str">
        <f t="shared" si="73"/>
        <v>20110609</v>
      </c>
      <c r="F891" s="24">
        <v>40703</v>
      </c>
      <c r="G891" s="25">
        <f t="shared" si="69"/>
        <v>40703</v>
      </c>
    </row>
    <row r="892" spans="1:7" x14ac:dyDescent="0.2">
      <c r="A892" s="9">
        <f t="shared" si="70"/>
        <v>2011</v>
      </c>
      <c r="B892" s="9">
        <f>VLOOKUP($C892,Quarter_Month!$A$1:$B$13,2)</f>
        <v>2</v>
      </c>
      <c r="C892" s="9">
        <f t="shared" si="71"/>
        <v>6</v>
      </c>
      <c r="D892" s="9">
        <f t="shared" si="72"/>
        <v>10</v>
      </c>
      <c r="E892" s="8" t="str">
        <f t="shared" si="73"/>
        <v>20110610</v>
      </c>
      <c r="F892" s="24">
        <v>40704</v>
      </c>
      <c r="G892" s="25">
        <f t="shared" si="69"/>
        <v>40704</v>
      </c>
    </row>
    <row r="893" spans="1:7" x14ac:dyDescent="0.2">
      <c r="A893" s="9">
        <f t="shared" si="70"/>
        <v>2011</v>
      </c>
      <c r="B893" s="9">
        <f>VLOOKUP($C893,Quarter_Month!$A$1:$B$13,2)</f>
        <v>2</v>
      </c>
      <c r="C893" s="9">
        <f t="shared" si="71"/>
        <v>6</v>
      </c>
      <c r="D893" s="9">
        <f t="shared" si="72"/>
        <v>11</v>
      </c>
      <c r="E893" s="8" t="str">
        <f t="shared" si="73"/>
        <v>20110611</v>
      </c>
      <c r="F893" s="24">
        <v>40705</v>
      </c>
      <c r="G893" s="25">
        <f t="shared" si="69"/>
        <v>40705</v>
      </c>
    </row>
    <row r="894" spans="1:7" x14ac:dyDescent="0.2">
      <c r="A894" s="9">
        <f t="shared" si="70"/>
        <v>2011</v>
      </c>
      <c r="B894" s="9">
        <f>VLOOKUP($C894,Quarter_Month!$A$1:$B$13,2)</f>
        <v>2</v>
      </c>
      <c r="C894" s="9">
        <f t="shared" si="71"/>
        <v>6</v>
      </c>
      <c r="D894" s="9">
        <f t="shared" si="72"/>
        <v>12</v>
      </c>
      <c r="E894" s="8" t="str">
        <f t="shared" si="73"/>
        <v>20110612</v>
      </c>
      <c r="F894" s="24">
        <v>40706</v>
      </c>
      <c r="G894" s="25">
        <f t="shared" si="69"/>
        <v>40706</v>
      </c>
    </row>
    <row r="895" spans="1:7" x14ac:dyDescent="0.2">
      <c r="A895" s="9">
        <f t="shared" si="70"/>
        <v>2011</v>
      </c>
      <c r="B895" s="9">
        <f>VLOOKUP($C895,Quarter_Month!$A$1:$B$13,2)</f>
        <v>2</v>
      </c>
      <c r="C895" s="9">
        <f t="shared" si="71"/>
        <v>6</v>
      </c>
      <c r="D895" s="9">
        <f t="shared" si="72"/>
        <v>13</v>
      </c>
      <c r="E895" s="8" t="str">
        <f t="shared" si="73"/>
        <v>20110613</v>
      </c>
      <c r="F895" s="24">
        <v>40707</v>
      </c>
      <c r="G895" s="25">
        <f t="shared" si="69"/>
        <v>40707</v>
      </c>
    </row>
    <row r="896" spans="1:7" x14ac:dyDescent="0.2">
      <c r="A896" s="9">
        <f t="shared" si="70"/>
        <v>2011</v>
      </c>
      <c r="B896" s="9">
        <f>VLOOKUP($C896,Quarter_Month!$A$1:$B$13,2)</f>
        <v>2</v>
      </c>
      <c r="C896" s="9">
        <f t="shared" si="71"/>
        <v>6</v>
      </c>
      <c r="D896" s="9">
        <f t="shared" si="72"/>
        <v>14</v>
      </c>
      <c r="E896" s="8" t="str">
        <f t="shared" si="73"/>
        <v>20110614</v>
      </c>
      <c r="F896" s="24">
        <v>40708</v>
      </c>
      <c r="G896" s="25">
        <f t="shared" si="69"/>
        <v>40708</v>
      </c>
    </row>
    <row r="897" spans="1:7" x14ac:dyDescent="0.2">
      <c r="A897" s="9">
        <f t="shared" si="70"/>
        <v>2011</v>
      </c>
      <c r="B897" s="9">
        <f>VLOOKUP($C897,Quarter_Month!$A$1:$B$13,2)</f>
        <v>2</v>
      </c>
      <c r="C897" s="9">
        <f t="shared" si="71"/>
        <v>6</v>
      </c>
      <c r="D897" s="9">
        <f t="shared" si="72"/>
        <v>15</v>
      </c>
      <c r="E897" s="8" t="str">
        <f t="shared" si="73"/>
        <v>20110615</v>
      </c>
      <c r="F897" s="24">
        <v>40709</v>
      </c>
      <c r="G897" s="25">
        <f t="shared" si="69"/>
        <v>40709</v>
      </c>
    </row>
    <row r="898" spans="1:7" x14ac:dyDescent="0.2">
      <c r="A898" s="9">
        <f t="shared" si="70"/>
        <v>2011</v>
      </c>
      <c r="B898" s="9">
        <f>VLOOKUP($C898,Quarter_Month!$A$1:$B$13,2)</f>
        <v>2</v>
      </c>
      <c r="C898" s="9">
        <f t="shared" si="71"/>
        <v>6</v>
      </c>
      <c r="D898" s="9">
        <f t="shared" si="72"/>
        <v>16</v>
      </c>
      <c r="E898" s="8" t="str">
        <f t="shared" si="73"/>
        <v>20110616</v>
      </c>
      <c r="F898" s="24">
        <v>40710</v>
      </c>
      <c r="G898" s="25">
        <f t="shared" si="69"/>
        <v>40710</v>
      </c>
    </row>
    <row r="899" spans="1:7" x14ac:dyDescent="0.2">
      <c r="A899" s="9">
        <f t="shared" si="70"/>
        <v>2011</v>
      </c>
      <c r="B899" s="9">
        <f>VLOOKUP($C899,Quarter_Month!$A$1:$B$13,2)</f>
        <v>2</v>
      </c>
      <c r="C899" s="9">
        <f t="shared" si="71"/>
        <v>6</v>
      </c>
      <c r="D899" s="9">
        <f t="shared" si="72"/>
        <v>17</v>
      </c>
      <c r="E899" s="8" t="str">
        <f t="shared" si="73"/>
        <v>20110617</v>
      </c>
      <c r="F899" s="24">
        <v>40711</v>
      </c>
      <c r="G899" s="25">
        <f t="shared" ref="G899:G962" si="74">F899</f>
        <v>40711</v>
      </c>
    </row>
    <row r="900" spans="1:7" x14ac:dyDescent="0.2">
      <c r="A900" s="9">
        <f t="shared" si="70"/>
        <v>2011</v>
      </c>
      <c r="B900" s="9">
        <f>VLOOKUP($C900,Quarter_Month!$A$1:$B$13,2)</f>
        <v>2</v>
      </c>
      <c r="C900" s="9">
        <f t="shared" si="71"/>
        <v>6</v>
      </c>
      <c r="D900" s="9">
        <f t="shared" si="72"/>
        <v>18</v>
      </c>
      <c r="E900" s="8" t="str">
        <f t="shared" si="73"/>
        <v>20110618</v>
      </c>
      <c r="F900" s="24">
        <v>40712</v>
      </c>
      <c r="G900" s="25">
        <f t="shared" si="74"/>
        <v>40712</v>
      </c>
    </row>
    <row r="901" spans="1:7" x14ac:dyDescent="0.2">
      <c r="A901" s="9">
        <f t="shared" si="70"/>
        <v>2011</v>
      </c>
      <c r="B901" s="9">
        <f>VLOOKUP($C901,Quarter_Month!$A$1:$B$13,2)</f>
        <v>2</v>
      </c>
      <c r="C901" s="9">
        <f t="shared" si="71"/>
        <v>6</v>
      </c>
      <c r="D901" s="9">
        <f t="shared" si="72"/>
        <v>19</v>
      </c>
      <c r="E901" s="8" t="str">
        <f t="shared" si="73"/>
        <v>20110619</v>
      </c>
      <c r="F901" s="24">
        <v>40713</v>
      </c>
      <c r="G901" s="25">
        <f t="shared" si="74"/>
        <v>40713</v>
      </c>
    </row>
    <row r="902" spans="1:7" x14ac:dyDescent="0.2">
      <c r="A902" s="9">
        <f t="shared" si="70"/>
        <v>2011</v>
      </c>
      <c r="B902" s="9">
        <f>VLOOKUP($C902,Quarter_Month!$A$1:$B$13,2)</f>
        <v>2</v>
      </c>
      <c r="C902" s="9">
        <f t="shared" si="71"/>
        <v>6</v>
      </c>
      <c r="D902" s="9">
        <f t="shared" si="72"/>
        <v>20</v>
      </c>
      <c r="E902" s="8" t="str">
        <f t="shared" si="73"/>
        <v>20110620</v>
      </c>
      <c r="F902" s="24">
        <v>40714</v>
      </c>
      <c r="G902" s="25">
        <f t="shared" si="74"/>
        <v>40714</v>
      </c>
    </row>
    <row r="903" spans="1:7" x14ac:dyDescent="0.2">
      <c r="A903" s="9">
        <f t="shared" si="70"/>
        <v>2011</v>
      </c>
      <c r="B903" s="9">
        <f>VLOOKUP($C903,Quarter_Month!$A$1:$B$13,2)</f>
        <v>2</v>
      </c>
      <c r="C903" s="9">
        <f t="shared" si="71"/>
        <v>6</v>
      </c>
      <c r="D903" s="9">
        <f t="shared" si="72"/>
        <v>21</v>
      </c>
      <c r="E903" s="8" t="str">
        <f t="shared" si="73"/>
        <v>20110621</v>
      </c>
      <c r="F903" s="24">
        <v>40715</v>
      </c>
      <c r="G903" s="25">
        <f t="shared" si="74"/>
        <v>40715</v>
      </c>
    </row>
    <row r="904" spans="1:7" x14ac:dyDescent="0.2">
      <c r="A904" s="9">
        <f t="shared" si="70"/>
        <v>2011</v>
      </c>
      <c r="B904" s="9">
        <f>VLOOKUP($C904,Quarter_Month!$A$1:$B$13,2)</f>
        <v>2</v>
      </c>
      <c r="C904" s="9">
        <f t="shared" si="71"/>
        <v>6</v>
      </c>
      <c r="D904" s="9">
        <f t="shared" si="72"/>
        <v>22</v>
      </c>
      <c r="E904" s="8" t="str">
        <f t="shared" si="73"/>
        <v>20110622</v>
      </c>
      <c r="F904" s="24">
        <v>40716</v>
      </c>
      <c r="G904" s="25">
        <f t="shared" si="74"/>
        <v>40716</v>
      </c>
    </row>
    <row r="905" spans="1:7" x14ac:dyDescent="0.2">
      <c r="A905" s="9">
        <f t="shared" si="70"/>
        <v>2011</v>
      </c>
      <c r="B905" s="9">
        <f>VLOOKUP($C905,Quarter_Month!$A$1:$B$13,2)</f>
        <v>2</v>
      </c>
      <c r="C905" s="9">
        <f t="shared" si="71"/>
        <v>6</v>
      </c>
      <c r="D905" s="9">
        <f t="shared" si="72"/>
        <v>23</v>
      </c>
      <c r="E905" s="8" t="str">
        <f t="shared" si="73"/>
        <v>20110623</v>
      </c>
      <c r="F905" s="24">
        <v>40717</v>
      </c>
      <c r="G905" s="25">
        <f t="shared" si="74"/>
        <v>40717</v>
      </c>
    </row>
    <row r="906" spans="1:7" x14ac:dyDescent="0.2">
      <c r="A906" s="9">
        <f t="shared" si="70"/>
        <v>2011</v>
      </c>
      <c r="B906" s="9">
        <f>VLOOKUP($C906,Quarter_Month!$A$1:$B$13,2)</f>
        <v>2</v>
      </c>
      <c r="C906" s="9">
        <f t="shared" si="71"/>
        <v>6</v>
      </c>
      <c r="D906" s="9">
        <f t="shared" si="72"/>
        <v>24</v>
      </c>
      <c r="E906" s="8" t="str">
        <f t="shared" si="73"/>
        <v>20110624</v>
      </c>
      <c r="F906" s="24">
        <v>40718</v>
      </c>
      <c r="G906" s="25">
        <f t="shared" si="74"/>
        <v>40718</v>
      </c>
    </row>
    <row r="907" spans="1:7" x14ac:dyDescent="0.2">
      <c r="A907" s="9">
        <f t="shared" si="70"/>
        <v>2011</v>
      </c>
      <c r="B907" s="9">
        <f>VLOOKUP($C907,Quarter_Month!$A$1:$B$13,2)</f>
        <v>2</v>
      </c>
      <c r="C907" s="9">
        <f t="shared" si="71"/>
        <v>6</v>
      </c>
      <c r="D907" s="9">
        <f t="shared" si="72"/>
        <v>25</v>
      </c>
      <c r="E907" s="8" t="str">
        <f t="shared" si="73"/>
        <v>20110625</v>
      </c>
      <c r="F907" s="24">
        <v>40719</v>
      </c>
      <c r="G907" s="25">
        <f t="shared" si="74"/>
        <v>40719</v>
      </c>
    </row>
    <row r="908" spans="1:7" x14ac:dyDescent="0.2">
      <c r="A908" s="9">
        <f t="shared" si="70"/>
        <v>2011</v>
      </c>
      <c r="B908" s="9">
        <f>VLOOKUP($C908,Quarter_Month!$A$1:$B$13,2)</f>
        <v>2</v>
      </c>
      <c r="C908" s="9">
        <f t="shared" si="71"/>
        <v>6</v>
      </c>
      <c r="D908" s="9">
        <f t="shared" si="72"/>
        <v>26</v>
      </c>
      <c r="E908" s="8" t="str">
        <f t="shared" si="73"/>
        <v>20110626</v>
      </c>
      <c r="F908" s="24">
        <v>40720</v>
      </c>
      <c r="G908" s="25">
        <f t="shared" si="74"/>
        <v>40720</v>
      </c>
    </row>
    <row r="909" spans="1:7" x14ac:dyDescent="0.2">
      <c r="A909" s="9">
        <f t="shared" si="70"/>
        <v>2011</v>
      </c>
      <c r="B909" s="9">
        <f>VLOOKUP($C909,Quarter_Month!$A$1:$B$13,2)</f>
        <v>2</v>
      </c>
      <c r="C909" s="9">
        <f t="shared" si="71"/>
        <v>6</v>
      </c>
      <c r="D909" s="9">
        <f t="shared" si="72"/>
        <v>27</v>
      </c>
      <c r="E909" s="8" t="str">
        <f t="shared" si="73"/>
        <v>20110627</v>
      </c>
      <c r="F909" s="24">
        <v>40721</v>
      </c>
      <c r="G909" s="25">
        <f t="shared" si="74"/>
        <v>40721</v>
      </c>
    </row>
    <row r="910" spans="1:7" x14ac:dyDescent="0.2">
      <c r="A910" s="9">
        <f t="shared" si="70"/>
        <v>2011</v>
      </c>
      <c r="B910" s="9">
        <f>VLOOKUP($C910,Quarter_Month!$A$1:$B$13,2)</f>
        <v>2</v>
      </c>
      <c r="C910" s="9">
        <f t="shared" si="71"/>
        <v>6</v>
      </c>
      <c r="D910" s="9">
        <f t="shared" si="72"/>
        <v>28</v>
      </c>
      <c r="E910" s="8" t="str">
        <f t="shared" si="73"/>
        <v>20110628</v>
      </c>
      <c r="F910" s="24">
        <v>40722</v>
      </c>
      <c r="G910" s="25">
        <f t="shared" si="74"/>
        <v>40722</v>
      </c>
    </row>
    <row r="911" spans="1:7" x14ac:dyDescent="0.2">
      <c r="A911" s="9">
        <f t="shared" si="70"/>
        <v>2011</v>
      </c>
      <c r="B911" s="9">
        <f>VLOOKUP($C911,Quarter_Month!$A$1:$B$13,2)</f>
        <v>2</v>
      </c>
      <c r="C911" s="9">
        <f t="shared" si="71"/>
        <v>6</v>
      </c>
      <c r="D911" s="9">
        <f t="shared" si="72"/>
        <v>29</v>
      </c>
      <c r="E911" s="8" t="str">
        <f t="shared" si="73"/>
        <v>20110629</v>
      </c>
      <c r="F911" s="24">
        <v>40723</v>
      </c>
      <c r="G911" s="25">
        <f t="shared" si="74"/>
        <v>40723</v>
      </c>
    </row>
    <row r="912" spans="1:7" x14ac:dyDescent="0.2">
      <c r="A912" s="9">
        <f t="shared" si="70"/>
        <v>2011</v>
      </c>
      <c r="B912" s="9">
        <f>VLOOKUP($C912,Quarter_Month!$A$1:$B$13,2)</f>
        <v>2</v>
      </c>
      <c r="C912" s="9">
        <f t="shared" si="71"/>
        <v>6</v>
      </c>
      <c r="D912" s="9">
        <f t="shared" si="72"/>
        <v>30</v>
      </c>
      <c r="E912" s="8" t="str">
        <f t="shared" si="73"/>
        <v>20110630</v>
      </c>
      <c r="F912" s="24">
        <v>40724</v>
      </c>
      <c r="G912" s="25">
        <f t="shared" si="74"/>
        <v>40724</v>
      </c>
    </row>
    <row r="913" spans="1:7" x14ac:dyDescent="0.2">
      <c r="A913" s="9">
        <f t="shared" si="70"/>
        <v>2011</v>
      </c>
      <c r="B913" s="9">
        <f>VLOOKUP($C913,Quarter_Month!$A$1:$B$13,2)</f>
        <v>3</v>
      </c>
      <c r="C913" s="9">
        <f t="shared" si="71"/>
        <v>7</v>
      </c>
      <c r="D913" s="9">
        <f t="shared" si="72"/>
        <v>1</v>
      </c>
      <c r="E913" s="8" t="str">
        <f t="shared" si="73"/>
        <v>20110701</v>
      </c>
      <c r="F913" s="24">
        <v>40725</v>
      </c>
      <c r="G913" s="25">
        <f t="shared" si="74"/>
        <v>40725</v>
      </c>
    </row>
    <row r="914" spans="1:7" x14ac:dyDescent="0.2">
      <c r="A914" s="9">
        <f t="shared" si="70"/>
        <v>2011</v>
      </c>
      <c r="B914" s="9">
        <f>VLOOKUP($C914,Quarter_Month!$A$1:$B$13,2)</f>
        <v>3</v>
      </c>
      <c r="C914" s="9">
        <f t="shared" si="71"/>
        <v>7</v>
      </c>
      <c r="D914" s="9">
        <f t="shared" si="72"/>
        <v>2</v>
      </c>
      <c r="E914" s="8" t="str">
        <f t="shared" si="73"/>
        <v>20110702</v>
      </c>
      <c r="F914" s="24">
        <v>40726</v>
      </c>
      <c r="G914" s="25">
        <f t="shared" si="74"/>
        <v>40726</v>
      </c>
    </row>
    <row r="915" spans="1:7" x14ac:dyDescent="0.2">
      <c r="A915" s="9">
        <f t="shared" si="70"/>
        <v>2011</v>
      </c>
      <c r="B915" s="9">
        <f>VLOOKUP($C915,Quarter_Month!$A$1:$B$13,2)</f>
        <v>3</v>
      </c>
      <c r="C915" s="9">
        <f t="shared" si="71"/>
        <v>7</v>
      </c>
      <c r="D915" s="9">
        <f t="shared" si="72"/>
        <v>3</v>
      </c>
      <c r="E915" s="8" t="str">
        <f t="shared" si="73"/>
        <v>20110703</v>
      </c>
      <c r="F915" s="24">
        <v>40727</v>
      </c>
      <c r="G915" s="25">
        <f t="shared" si="74"/>
        <v>40727</v>
      </c>
    </row>
    <row r="916" spans="1:7" x14ac:dyDescent="0.2">
      <c r="A916" s="9">
        <f t="shared" si="70"/>
        <v>2011</v>
      </c>
      <c r="B916" s="9">
        <f>VLOOKUP($C916,Quarter_Month!$A$1:$B$13,2)</f>
        <v>3</v>
      </c>
      <c r="C916" s="9">
        <f t="shared" si="71"/>
        <v>7</v>
      </c>
      <c r="D916" s="9">
        <f t="shared" si="72"/>
        <v>4</v>
      </c>
      <c r="E916" s="8" t="str">
        <f t="shared" si="73"/>
        <v>20110704</v>
      </c>
      <c r="F916" s="24">
        <v>40728</v>
      </c>
      <c r="G916" s="25">
        <f t="shared" si="74"/>
        <v>40728</v>
      </c>
    </row>
    <row r="917" spans="1:7" x14ac:dyDescent="0.2">
      <c r="A917" s="9">
        <f t="shared" si="70"/>
        <v>2011</v>
      </c>
      <c r="B917" s="9">
        <f>VLOOKUP($C917,Quarter_Month!$A$1:$B$13,2)</f>
        <v>3</v>
      </c>
      <c r="C917" s="9">
        <f t="shared" si="71"/>
        <v>7</v>
      </c>
      <c r="D917" s="9">
        <f t="shared" si="72"/>
        <v>5</v>
      </c>
      <c r="E917" s="8" t="str">
        <f t="shared" si="73"/>
        <v>20110705</v>
      </c>
      <c r="F917" s="24">
        <v>40729</v>
      </c>
      <c r="G917" s="25">
        <f t="shared" si="74"/>
        <v>40729</v>
      </c>
    </row>
    <row r="918" spans="1:7" x14ac:dyDescent="0.2">
      <c r="A918" s="9">
        <f t="shared" si="70"/>
        <v>2011</v>
      </c>
      <c r="B918" s="9">
        <f>VLOOKUP($C918,Quarter_Month!$A$1:$B$13,2)</f>
        <v>3</v>
      </c>
      <c r="C918" s="9">
        <f t="shared" si="71"/>
        <v>7</v>
      </c>
      <c r="D918" s="9">
        <f t="shared" si="72"/>
        <v>6</v>
      </c>
      <c r="E918" s="8" t="str">
        <f t="shared" si="73"/>
        <v>20110706</v>
      </c>
      <c r="F918" s="24">
        <v>40730</v>
      </c>
      <c r="G918" s="25">
        <f t="shared" si="74"/>
        <v>40730</v>
      </c>
    </row>
    <row r="919" spans="1:7" x14ac:dyDescent="0.2">
      <c r="A919" s="9">
        <f t="shared" si="70"/>
        <v>2011</v>
      </c>
      <c r="B919" s="9">
        <f>VLOOKUP($C919,Quarter_Month!$A$1:$B$13,2)</f>
        <v>3</v>
      </c>
      <c r="C919" s="9">
        <f t="shared" si="71"/>
        <v>7</v>
      </c>
      <c r="D919" s="9">
        <f t="shared" si="72"/>
        <v>7</v>
      </c>
      <c r="E919" s="8" t="str">
        <f t="shared" si="73"/>
        <v>20110707</v>
      </c>
      <c r="F919" s="24">
        <v>40731</v>
      </c>
      <c r="G919" s="25">
        <f t="shared" si="74"/>
        <v>40731</v>
      </c>
    </row>
    <row r="920" spans="1:7" x14ac:dyDescent="0.2">
      <c r="A920" s="9">
        <f t="shared" si="70"/>
        <v>2011</v>
      </c>
      <c r="B920" s="9">
        <f>VLOOKUP($C920,Quarter_Month!$A$1:$B$13,2)</f>
        <v>3</v>
      </c>
      <c r="C920" s="9">
        <f t="shared" si="71"/>
        <v>7</v>
      </c>
      <c r="D920" s="9">
        <f t="shared" si="72"/>
        <v>8</v>
      </c>
      <c r="E920" s="8" t="str">
        <f t="shared" si="73"/>
        <v>20110708</v>
      </c>
      <c r="F920" s="24">
        <v>40732</v>
      </c>
      <c r="G920" s="25">
        <f t="shared" si="74"/>
        <v>40732</v>
      </c>
    </row>
    <row r="921" spans="1:7" x14ac:dyDescent="0.2">
      <c r="A921" s="9">
        <f t="shared" si="70"/>
        <v>2011</v>
      </c>
      <c r="B921" s="9">
        <f>VLOOKUP($C921,Quarter_Month!$A$1:$B$13,2)</f>
        <v>3</v>
      </c>
      <c r="C921" s="9">
        <f t="shared" si="71"/>
        <v>7</v>
      </c>
      <c r="D921" s="9">
        <f t="shared" si="72"/>
        <v>9</v>
      </c>
      <c r="E921" s="8" t="str">
        <f t="shared" si="73"/>
        <v>20110709</v>
      </c>
      <c r="F921" s="24">
        <v>40733</v>
      </c>
      <c r="G921" s="25">
        <f t="shared" si="74"/>
        <v>40733</v>
      </c>
    </row>
    <row r="922" spans="1:7" x14ac:dyDescent="0.2">
      <c r="A922" s="9">
        <f t="shared" si="70"/>
        <v>2011</v>
      </c>
      <c r="B922" s="9">
        <f>VLOOKUP($C922,Quarter_Month!$A$1:$B$13,2)</f>
        <v>3</v>
      </c>
      <c r="C922" s="9">
        <f t="shared" si="71"/>
        <v>7</v>
      </c>
      <c r="D922" s="9">
        <f t="shared" si="72"/>
        <v>10</v>
      </c>
      <c r="E922" s="8" t="str">
        <f t="shared" si="73"/>
        <v>20110710</v>
      </c>
      <c r="F922" s="24">
        <v>40734</v>
      </c>
      <c r="G922" s="25">
        <f t="shared" si="74"/>
        <v>40734</v>
      </c>
    </row>
    <row r="923" spans="1:7" x14ac:dyDescent="0.2">
      <c r="A923" s="9">
        <f t="shared" si="70"/>
        <v>2011</v>
      </c>
      <c r="B923" s="9">
        <f>VLOOKUP($C923,Quarter_Month!$A$1:$B$13,2)</f>
        <v>3</v>
      </c>
      <c r="C923" s="9">
        <f t="shared" si="71"/>
        <v>7</v>
      </c>
      <c r="D923" s="9">
        <f t="shared" si="72"/>
        <v>11</v>
      </c>
      <c r="E923" s="8" t="str">
        <f t="shared" si="73"/>
        <v>20110711</v>
      </c>
      <c r="F923" s="24">
        <v>40735</v>
      </c>
      <c r="G923" s="25">
        <f t="shared" si="74"/>
        <v>40735</v>
      </c>
    </row>
    <row r="924" spans="1:7" x14ac:dyDescent="0.2">
      <c r="A924" s="9">
        <f t="shared" si="70"/>
        <v>2011</v>
      </c>
      <c r="B924" s="9">
        <f>VLOOKUP($C924,Quarter_Month!$A$1:$B$13,2)</f>
        <v>3</v>
      </c>
      <c r="C924" s="9">
        <f t="shared" si="71"/>
        <v>7</v>
      </c>
      <c r="D924" s="9">
        <f t="shared" si="72"/>
        <v>12</v>
      </c>
      <c r="E924" s="8" t="str">
        <f t="shared" si="73"/>
        <v>20110712</v>
      </c>
      <c r="F924" s="24">
        <v>40736</v>
      </c>
      <c r="G924" s="25">
        <f t="shared" si="74"/>
        <v>40736</v>
      </c>
    </row>
    <row r="925" spans="1:7" x14ac:dyDescent="0.2">
      <c r="A925" s="9">
        <f t="shared" si="70"/>
        <v>2011</v>
      </c>
      <c r="B925" s="9">
        <f>VLOOKUP($C925,Quarter_Month!$A$1:$B$13,2)</f>
        <v>3</v>
      </c>
      <c r="C925" s="9">
        <f t="shared" si="71"/>
        <v>7</v>
      </c>
      <c r="D925" s="9">
        <f t="shared" si="72"/>
        <v>13</v>
      </c>
      <c r="E925" s="8" t="str">
        <f t="shared" si="73"/>
        <v>20110713</v>
      </c>
      <c r="F925" s="24">
        <v>40737</v>
      </c>
      <c r="G925" s="25">
        <f t="shared" si="74"/>
        <v>40737</v>
      </c>
    </row>
    <row r="926" spans="1:7" x14ac:dyDescent="0.2">
      <c r="A926" s="9">
        <f t="shared" si="70"/>
        <v>2011</v>
      </c>
      <c r="B926" s="9">
        <f>VLOOKUP($C926,Quarter_Month!$A$1:$B$13,2)</f>
        <v>3</v>
      </c>
      <c r="C926" s="9">
        <f t="shared" si="71"/>
        <v>7</v>
      </c>
      <c r="D926" s="9">
        <f t="shared" si="72"/>
        <v>14</v>
      </c>
      <c r="E926" s="8" t="str">
        <f t="shared" si="73"/>
        <v>20110714</v>
      </c>
      <c r="F926" s="24">
        <v>40738</v>
      </c>
      <c r="G926" s="25">
        <f t="shared" si="74"/>
        <v>40738</v>
      </c>
    </row>
    <row r="927" spans="1:7" x14ac:dyDescent="0.2">
      <c r="A927" s="9">
        <f t="shared" si="70"/>
        <v>2011</v>
      </c>
      <c r="B927" s="9">
        <f>VLOOKUP($C927,Quarter_Month!$A$1:$B$13,2)</f>
        <v>3</v>
      </c>
      <c r="C927" s="9">
        <f t="shared" si="71"/>
        <v>7</v>
      </c>
      <c r="D927" s="9">
        <f t="shared" si="72"/>
        <v>15</v>
      </c>
      <c r="E927" s="8" t="str">
        <f t="shared" si="73"/>
        <v>20110715</v>
      </c>
      <c r="F927" s="24">
        <v>40739</v>
      </c>
      <c r="G927" s="25">
        <f t="shared" si="74"/>
        <v>40739</v>
      </c>
    </row>
    <row r="928" spans="1:7" x14ac:dyDescent="0.2">
      <c r="A928" s="9">
        <f t="shared" si="70"/>
        <v>2011</v>
      </c>
      <c r="B928" s="9">
        <f>VLOOKUP($C928,Quarter_Month!$A$1:$B$13,2)</f>
        <v>3</v>
      </c>
      <c r="C928" s="9">
        <f t="shared" si="71"/>
        <v>7</v>
      </c>
      <c r="D928" s="9">
        <f t="shared" si="72"/>
        <v>16</v>
      </c>
      <c r="E928" s="8" t="str">
        <f t="shared" si="73"/>
        <v>20110716</v>
      </c>
      <c r="F928" s="24">
        <v>40740</v>
      </c>
      <c r="G928" s="25">
        <f t="shared" si="74"/>
        <v>40740</v>
      </c>
    </row>
    <row r="929" spans="1:7" x14ac:dyDescent="0.2">
      <c r="A929" s="9">
        <f t="shared" si="70"/>
        <v>2011</v>
      </c>
      <c r="B929" s="9">
        <f>VLOOKUP($C929,Quarter_Month!$A$1:$B$13,2)</f>
        <v>3</v>
      </c>
      <c r="C929" s="9">
        <f t="shared" si="71"/>
        <v>7</v>
      </c>
      <c r="D929" s="9">
        <f t="shared" si="72"/>
        <v>17</v>
      </c>
      <c r="E929" s="8" t="str">
        <f t="shared" si="73"/>
        <v>20110717</v>
      </c>
      <c r="F929" s="24">
        <v>40741</v>
      </c>
      <c r="G929" s="25">
        <f t="shared" si="74"/>
        <v>40741</v>
      </c>
    </row>
    <row r="930" spans="1:7" x14ac:dyDescent="0.2">
      <c r="A930" s="9">
        <f t="shared" si="70"/>
        <v>2011</v>
      </c>
      <c r="B930" s="9">
        <f>VLOOKUP($C930,Quarter_Month!$A$1:$B$13,2)</f>
        <v>3</v>
      </c>
      <c r="C930" s="9">
        <f t="shared" si="71"/>
        <v>7</v>
      </c>
      <c r="D930" s="9">
        <f t="shared" si="72"/>
        <v>18</v>
      </c>
      <c r="E930" s="8" t="str">
        <f t="shared" si="73"/>
        <v>20110718</v>
      </c>
      <c r="F930" s="24">
        <v>40742</v>
      </c>
      <c r="G930" s="25">
        <f t="shared" si="74"/>
        <v>40742</v>
      </c>
    </row>
    <row r="931" spans="1:7" x14ac:dyDescent="0.2">
      <c r="A931" s="9">
        <f t="shared" si="70"/>
        <v>2011</v>
      </c>
      <c r="B931" s="9">
        <f>VLOOKUP($C931,Quarter_Month!$A$1:$B$13,2)</f>
        <v>3</v>
      </c>
      <c r="C931" s="9">
        <f t="shared" si="71"/>
        <v>7</v>
      </c>
      <c r="D931" s="9">
        <f t="shared" si="72"/>
        <v>19</v>
      </c>
      <c r="E931" s="8" t="str">
        <f t="shared" si="73"/>
        <v>20110719</v>
      </c>
      <c r="F931" s="24">
        <v>40743</v>
      </c>
      <c r="G931" s="25">
        <f t="shared" si="74"/>
        <v>40743</v>
      </c>
    </row>
    <row r="932" spans="1:7" x14ac:dyDescent="0.2">
      <c r="A932" s="9">
        <f t="shared" si="70"/>
        <v>2011</v>
      </c>
      <c r="B932" s="9">
        <f>VLOOKUP($C932,Quarter_Month!$A$1:$B$13,2)</f>
        <v>3</v>
      </c>
      <c r="C932" s="9">
        <f t="shared" si="71"/>
        <v>7</v>
      </c>
      <c r="D932" s="9">
        <f t="shared" si="72"/>
        <v>20</v>
      </c>
      <c r="E932" s="8" t="str">
        <f t="shared" si="73"/>
        <v>20110720</v>
      </c>
      <c r="F932" s="24">
        <v>40744</v>
      </c>
      <c r="G932" s="25">
        <f t="shared" si="74"/>
        <v>40744</v>
      </c>
    </row>
    <row r="933" spans="1:7" x14ac:dyDescent="0.2">
      <c r="A933" s="9">
        <f t="shared" si="70"/>
        <v>2011</v>
      </c>
      <c r="B933" s="9">
        <f>VLOOKUP($C933,Quarter_Month!$A$1:$B$13,2)</f>
        <v>3</v>
      </c>
      <c r="C933" s="9">
        <f t="shared" si="71"/>
        <v>7</v>
      </c>
      <c r="D933" s="9">
        <f t="shared" si="72"/>
        <v>21</v>
      </c>
      <c r="E933" s="8" t="str">
        <f t="shared" si="73"/>
        <v>20110721</v>
      </c>
      <c r="F933" s="24">
        <v>40745</v>
      </c>
      <c r="G933" s="25">
        <f t="shared" si="74"/>
        <v>40745</v>
      </c>
    </row>
    <row r="934" spans="1:7" x14ac:dyDescent="0.2">
      <c r="A934" s="9">
        <f t="shared" si="70"/>
        <v>2011</v>
      </c>
      <c r="B934" s="9">
        <f>VLOOKUP($C934,Quarter_Month!$A$1:$B$13,2)</f>
        <v>3</v>
      </c>
      <c r="C934" s="9">
        <f t="shared" si="71"/>
        <v>7</v>
      </c>
      <c r="D934" s="9">
        <f t="shared" si="72"/>
        <v>22</v>
      </c>
      <c r="E934" s="8" t="str">
        <f t="shared" si="73"/>
        <v>20110722</v>
      </c>
      <c r="F934" s="24">
        <v>40746</v>
      </c>
      <c r="G934" s="25">
        <f t="shared" si="74"/>
        <v>40746</v>
      </c>
    </row>
    <row r="935" spans="1:7" x14ac:dyDescent="0.2">
      <c r="A935" s="9">
        <f t="shared" si="70"/>
        <v>2011</v>
      </c>
      <c r="B935" s="9">
        <f>VLOOKUP($C935,Quarter_Month!$A$1:$B$13,2)</f>
        <v>3</v>
      </c>
      <c r="C935" s="9">
        <f t="shared" si="71"/>
        <v>7</v>
      </c>
      <c r="D935" s="9">
        <f t="shared" si="72"/>
        <v>23</v>
      </c>
      <c r="E935" s="8" t="str">
        <f t="shared" si="73"/>
        <v>20110723</v>
      </c>
      <c r="F935" s="24">
        <v>40747</v>
      </c>
      <c r="G935" s="25">
        <f t="shared" si="74"/>
        <v>40747</v>
      </c>
    </row>
    <row r="936" spans="1:7" x14ac:dyDescent="0.2">
      <c r="A936" s="9">
        <f t="shared" si="70"/>
        <v>2011</v>
      </c>
      <c r="B936" s="9">
        <f>VLOOKUP($C936,Quarter_Month!$A$1:$B$13,2)</f>
        <v>3</v>
      </c>
      <c r="C936" s="9">
        <f t="shared" si="71"/>
        <v>7</v>
      </c>
      <c r="D936" s="9">
        <f t="shared" si="72"/>
        <v>24</v>
      </c>
      <c r="E936" s="8" t="str">
        <f t="shared" si="73"/>
        <v>20110724</v>
      </c>
      <c r="F936" s="24">
        <v>40748</v>
      </c>
      <c r="G936" s="25">
        <f t="shared" si="74"/>
        <v>40748</v>
      </c>
    </row>
    <row r="937" spans="1:7" x14ac:dyDescent="0.2">
      <c r="A937" s="9">
        <f t="shared" si="70"/>
        <v>2011</v>
      </c>
      <c r="B937" s="9">
        <f>VLOOKUP($C937,Quarter_Month!$A$1:$B$13,2)</f>
        <v>3</v>
      </c>
      <c r="C937" s="9">
        <f t="shared" si="71"/>
        <v>7</v>
      </c>
      <c r="D937" s="9">
        <f t="shared" si="72"/>
        <v>25</v>
      </c>
      <c r="E937" s="8" t="str">
        <f t="shared" si="73"/>
        <v>20110725</v>
      </c>
      <c r="F937" s="24">
        <v>40749</v>
      </c>
      <c r="G937" s="25">
        <f t="shared" si="74"/>
        <v>40749</v>
      </c>
    </row>
    <row r="938" spans="1:7" x14ac:dyDescent="0.2">
      <c r="A938" s="9">
        <f t="shared" si="70"/>
        <v>2011</v>
      </c>
      <c r="B938" s="9">
        <f>VLOOKUP($C938,Quarter_Month!$A$1:$B$13,2)</f>
        <v>3</v>
      </c>
      <c r="C938" s="9">
        <f t="shared" si="71"/>
        <v>7</v>
      </c>
      <c r="D938" s="9">
        <f t="shared" si="72"/>
        <v>26</v>
      </c>
      <c r="E938" s="8" t="str">
        <f t="shared" si="73"/>
        <v>20110726</v>
      </c>
      <c r="F938" s="24">
        <v>40750</v>
      </c>
      <c r="G938" s="25">
        <f t="shared" si="74"/>
        <v>40750</v>
      </c>
    </row>
    <row r="939" spans="1:7" x14ac:dyDescent="0.2">
      <c r="A939" s="9">
        <f t="shared" si="70"/>
        <v>2011</v>
      </c>
      <c r="B939" s="9">
        <f>VLOOKUP($C939,Quarter_Month!$A$1:$B$13,2)</f>
        <v>3</v>
      </c>
      <c r="C939" s="9">
        <f t="shared" si="71"/>
        <v>7</v>
      </c>
      <c r="D939" s="9">
        <f t="shared" si="72"/>
        <v>27</v>
      </c>
      <c r="E939" s="8" t="str">
        <f t="shared" si="73"/>
        <v>20110727</v>
      </c>
      <c r="F939" s="24">
        <v>40751</v>
      </c>
      <c r="G939" s="25">
        <f t="shared" si="74"/>
        <v>40751</v>
      </c>
    </row>
    <row r="940" spans="1:7" x14ac:dyDescent="0.2">
      <c r="A940" s="9">
        <f t="shared" si="70"/>
        <v>2011</v>
      </c>
      <c r="B940" s="9">
        <f>VLOOKUP($C940,Quarter_Month!$A$1:$B$13,2)</f>
        <v>3</v>
      </c>
      <c r="C940" s="9">
        <f t="shared" si="71"/>
        <v>7</v>
      </c>
      <c r="D940" s="9">
        <f t="shared" si="72"/>
        <v>28</v>
      </c>
      <c r="E940" s="8" t="str">
        <f t="shared" si="73"/>
        <v>20110728</v>
      </c>
      <c r="F940" s="24">
        <v>40752</v>
      </c>
      <c r="G940" s="25">
        <f t="shared" si="74"/>
        <v>40752</v>
      </c>
    </row>
    <row r="941" spans="1:7" x14ac:dyDescent="0.2">
      <c r="A941" s="9">
        <f t="shared" si="70"/>
        <v>2011</v>
      </c>
      <c r="B941" s="9">
        <f>VLOOKUP($C941,Quarter_Month!$A$1:$B$13,2)</f>
        <v>3</v>
      </c>
      <c r="C941" s="9">
        <f t="shared" si="71"/>
        <v>7</v>
      </c>
      <c r="D941" s="9">
        <f t="shared" si="72"/>
        <v>29</v>
      </c>
      <c r="E941" s="8" t="str">
        <f t="shared" si="73"/>
        <v>20110729</v>
      </c>
      <c r="F941" s="24">
        <v>40753</v>
      </c>
      <c r="G941" s="25">
        <f t="shared" si="74"/>
        <v>40753</v>
      </c>
    </row>
    <row r="942" spans="1:7" x14ac:dyDescent="0.2">
      <c r="A942" s="9">
        <f t="shared" si="70"/>
        <v>2011</v>
      </c>
      <c r="B942" s="9">
        <f>VLOOKUP($C942,Quarter_Month!$A$1:$B$13,2)</f>
        <v>3</v>
      </c>
      <c r="C942" s="9">
        <f t="shared" si="71"/>
        <v>7</v>
      </c>
      <c r="D942" s="9">
        <f t="shared" si="72"/>
        <v>30</v>
      </c>
      <c r="E942" s="8" t="str">
        <f t="shared" si="73"/>
        <v>20110730</v>
      </c>
      <c r="F942" s="24">
        <v>40754</v>
      </c>
      <c r="G942" s="25">
        <f t="shared" si="74"/>
        <v>40754</v>
      </c>
    </row>
    <row r="943" spans="1:7" x14ac:dyDescent="0.2">
      <c r="A943" s="9">
        <f t="shared" si="70"/>
        <v>2011</v>
      </c>
      <c r="B943" s="9">
        <f>VLOOKUP($C943,Quarter_Month!$A$1:$B$13,2)</f>
        <v>3</v>
      </c>
      <c r="C943" s="9">
        <f t="shared" si="71"/>
        <v>7</v>
      </c>
      <c r="D943" s="9">
        <f t="shared" si="72"/>
        <v>31</v>
      </c>
      <c r="E943" s="8" t="str">
        <f t="shared" si="73"/>
        <v>20110731</v>
      </c>
      <c r="F943" s="24">
        <v>40755</v>
      </c>
      <c r="G943" s="25">
        <f t="shared" si="74"/>
        <v>40755</v>
      </c>
    </row>
    <row r="944" spans="1:7" x14ac:dyDescent="0.2">
      <c r="A944" s="9">
        <f t="shared" si="70"/>
        <v>2011</v>
      </c>
      <c r="B944" s="9">
        <f>VLOOKUP($C944,Quarter_Month!$A$1:$B$13,2)</f>
        <v>3</v>
      </c>
      <c r="C944" s="9">
        <f t="shared" si="71"/>
        <v>8</v>
      </c>
      <c r="D944" s="9">
        <f t="shared" si="72"/>
        <v>1</v>
      </c>
      <c r="E944" s="8" t="str">
        <f t="shared" si="73"/>
        <v>20110801</v>
      </c>
      <c r="F944" s="24">
        <v>40756</v>
      </c>
      <c r="G944" s="25">
        <f t="shared" si="74"/>
        <v>40756</v>
      </c>
    </row>
    <row r="945" spans="1:7" x14ac:dyDescent="0.2">
      <c r="A945" s="9">
        <f t="shared" ref="A945:A1008" si="75">YEAR(F945)</f>
        <v>2011</v>
      </c>
      <c r="B945" s="9">
        <f>VLOOKUP($C945,Quarter_Month!$A$1:$B$13,2)</f>
        <v>3</v>
      </c>
      <c r="C945" s="9">
        <f t="shared" ref="C945:C1008" si="76">MONTH(F945)</f>
        <v>8</v>
      </c>
      <c r="D945" s="9">
        <f t="shared" ref="D945:D1008" si="77">DAY(F945)</f>
        <v>2</v>
      </c>
      <c r="E945" s="8" t="str">
        <f t="shared" ref="E945:E1008" si="78">CONCATENATE(A945,IF(LEN(C945)=1,"0"&amp;C945,C945),IF(LEN(D945)=1,"0"&amp;D945,D945))</f>
        <v>20110802</v>
      </c>
      <c r="F945" s="24">
        <v>40757</v>
      </c>
      <c r="G945" s="25">
        <f t="shared" si="74"/>
        <v>40757</v>
      </c>
    </row>
    <row r="946" spans="1:7" x14ac:dyDescent="0.2">
      <c r="A946" s="9">
        <f t="shared" si="75"/>
        <v>2011</v>
      </c>
      <c r="B946" s="9">
        <f>VLOOKUP($C946,Quarter_Month!$A$1:$B$13,2)</f>
        <v>3</v>
      </c>
      <c r="C946" s="9">
        <f t="shared" si="76"/>
        <v>8</v>
      </c>
      <c r="D946" s="9">
        <f t="shared" si="77"/>
        <v>3</v>
      </c>
      <c r="E946" s="8" t="str">
        <f t="shared" si="78"/>
        <v>20110803</v>
      </c>
      <c r="F946" s="24">
        <v>40758</v>
      </c>
      <c r="G946" s="25">
        <f t="shared" si="74"/>
        <v>40758</v>
      </c>
    </row>
    <row r="947" spans="1:7" x14ac:dyDescent="0.2">
      <c r="A947" s="9">
        <f t="shared" si="75"/>
        <v>2011</v>
      </c>
      <c r="B947" s="9">
        <f>VLOOKUP($C947,Quarter_Month!$A$1:$B$13,2)</f>
        <v>3</v>
      </c>
      <c r="C947" s="9">
        <f t="shared" si="76"/>
        <v>8</v>
      </c>
      <c r="D947" s="9">
        <f t="shared" si="77"/>
        <v>4</v>
      </c>
      <c r="E947" s="8" t="str">
        <f t="shared" si="78"/>
        <v>20110804</v>
      </c>
      <c r="F947" s="24">
        <v>40759</v>
      </c>
      <c r="G947" s="25">
        <f t="shared" si="74"/>
        <v>40759</v>
      </c>
    </row>
    <row r="948" spans="1:7" x14ac:dyDescent="0.2">
      <c r="A948" s="9">
        <f t="shared" si="75"/>
        <v>2011</v>
      </c>
      <c r="B948" s="9">
        <f>VLOOKUP($C948,Quarter_Month!$A$1:$B$13,2)</f>
        <v>3</v>
      </c>
      <c r="C948" s="9">
        <f t="shared" si="76"/>
        <v>8</v>
      </c>
      <c r="D948" s="9">
        <f t="shared" si="77"/>
        <v>5</v>
      </c>
      <c r="E948" s="8" t="str">
        <f t="shared" si="78"/>
        <v>20110805</v>
      </c>
      <c r="F948" s="24">
        <v>40760</v>
      </c>
      <c r="G948" s="25">
        <f t="shared" si="74"/>
        <v>40760</v>
      </c>
    </row>
    <row r="949" spans="1:7" x14ac:dyDescent="0.2">
      <c r="A949" s="9">
        <f t="shared" si="75"/>
        <v>2011</v>
      </c>
      <c r="B949" s="9">
        <f>VLOOKUP($C949,Quarter_Month!$A$1:$B$13,2)</f>
        <v>3</v>
      </c>
      <c r="C949" s="9">
        <f t="shared" si="76"/>
        <v>8</v>
      </c>
      <c r="D949" s="9">
        <f t="shared" si="77"/>
        <v>6</v>
      </c>
      <c r="E949" s="8" t="str">
        <f t="shared" si="78"/>
        <v>20110806</v>
      </c>
      <c r="F949" s="24">
        <v>40761</v>
      </c>
      <c r="G949" s="25">
        <f t="shared" si="74"/>
        <v>40761</v>
      </c>
    </row>
    <row r="950" spans="1:7" x14ac:dyDescent="0.2">
      <c r="A950" s="9">
        <f t="shared" si="75"/>
        <v>2011</v>
      </c>
      <c r="B950" s="9">
        <f>VLOOKUP($C950,Quarter_Month!$A$1:$B$13,2)</f>
        <v>3</v>
      </c>
      <c r="C950" s="9">
        <f t="shared" si="76"/>
        <v>8</v>
      </c>
      <c r="D950" s="9">
        <f t="shared" si="77"/>
        <v>7</v>
      </c>
      <c r="E950" s="8" t="str">
        <f t="shared" si="78"/>
        <v>20110807</v>
      </c>
      <c r="F950" s="24">
        <v>40762</v>
      </c>
      <c r="G950" s="25">
        <f t="shared" si="74"/>
        <v>40762</v>
      </c>
    </row>
    <row r="951" spans="1:7" x14ac:dyDescent="0.2">
      <c r="A951" s="9">
        <f t="shared" si="75"/>
        <v>2011</v>
      </c>
      <c r="B951" s="9">
        <f>VLOOKUP($C951,Quarter_Month!$A$1:$B$13,2)</f>
        <v>3</v>
      </c>
      <c r="C951" s="9">
        <f t="shared" si="76"/>
        <v>8</v>
      </c>
      <c r="D951" s="9">
        <f t="shared" si="77"/>
        <v>8</v>
      </c>
      <c r="E951" s="8" t="str">
        <f t="shared" si="78"/>
        <v>20110808</v>
      </c>
      <c r="F951" s="24">
        <v>40763</v>
      </c>
      <c r="G951" s="25">
        <f t="shared" si="74"/>
        <v>40763</v>
      </c>
    </row>
    <row r="952" spans="1:7" x14ac:dyDescent="0.2">
      <c r="A952" s="9">
        <f t="shared" si="75"/>
        <v>2011</v>
      </c>
      <c r="B952" s="9">
        <f>VLOOKUP($C952,Quarter_Month!$A$1:$B$13,2)</f>
        <v>3</v>
      </c>
      <c r="C952" s="9">
        <f t="shared" si="76"/>
        <v>8</v>
      </c>
      <c r="D952" s="9">
        <f t="shared" si="77"/>
        <v>9</v>
      </c>
      <c r="E952" s="8" t="str">
        <f t="shared" si="78"/>
        <v>20110809</v>
      </c>
      <c r="F952" s="24">
        <v>40764</v>
      </c>
      <c r="G952" s="25">
        <f t="shared" si="74"/>
        <v>40764</v>
      </c>
    </row>
    <row r="953" spans="1:7" x14ac:dyDescent="0.2">
      <c r="A953" s="9">
        <f t="shared" si="75"/>
        <v>2011</v>
      </c>
      <c r="B953" s="9">
        <f>VLOOKUP($C953,Quarter_Month!$A$1:$B$13,2)</f>
        <v>3</v>
      </c>
      <c r="C953" s="9">
        <f t="shared" si="76"/>
        <v>8</v>
      </c>
      <c r="D953" s="9">
        <f t="shared" si="77"/>
        <v>10</v>
      </c>
      <c r="E953" s="8" t="str">
        <f t="shared" si="78"/>
        <v>20110810</v>
      </c>
      <c r="F953" s="24">
        <v>40765</v>
      </c>
      <c r="G953" s="25">
        <f t="shared" si="74"/>
        <v>40765</v>
      </c>
    </row>
    <row r="954" spans="1:7" x14ac:dyDescent="0.2">
      <c r="A954" s="9">
        <f t="shared" si="75"/>
        <v>2011</v>
      </c>
      <c r="B954" s="9">
        <f>VLOOKUP($C954,Quarter_Month!$A$1:$B$13,2)</f>
        <v>3</v>
      </c>
      <c r="C954" s="9">
        <f t="shared" si="76"/>
        <v>8</v>
      </c>
      <c r="D954" s="9">
        <f t="shared" si="77"/>
        <v>11</v>
      </c>
      <c r="E954" s="8" t="str">
        <f t="shared" si="78"/>
        <v>20110811</v>
      </c>
      <c r="F954" s="24">
        <v>40766</v>
      </c>
      <c r="G954" s="25">
        <f t="shared" si="74"/>
        <v>40766</v>
      </c>
    </row>
    <row r="955" spans="1:7" x14ac:dyDescent="0.2">
      <c r="A955" s="9">
        <f t="shared" si="75"/>
        <v>2011</v>
      </c>
      <c r="B955" s="9">
        <f>VLOOKUP($C955,Quarter_Month!$A$1:$B$13,2)</f>
        <v>3</v>
      </c>
      <c r="C955" s="9">
        <f t="shared" si="76"/>
        <v>8</v>
      </c>
      <c r="D955" s="9">
        <f t="shared" si="77"/>
        <v>12</v>
      </c>
      <c r="E955" s="8" t="str">
        <f t="shared" si="78"/>
        <v>20110812</v>
      </c>
      <c r="F955" s="24">
        <v>40767</v>
      </c>
      <c r="G955" s="25">
        <f t="shared" si="74"/>
        <v>40767</v>
      </c>
    </row>
    <row r="956" spans="1:7" x14ac:dyDescent="0.2">
      <c r="A956" s="9">
        <f t="shared" si="75"/>
        <v>2011</v>
      </c>
      <c r="B956" s="9">
        <f>VLOOKUP($C956,Quarter_Month!$A$1:$B$13,2)</f>
        <v>3</v>
      </c>
      <c r="C956" s="9">
        <f t="shared" si="76"/>
        <v>8</v>
      </c>
      <c r="D956" s="9">
        <f t="shared" si="77"/>
        <v>13</v>
      </c>
      <c r="E956" s="8" t="str">
        <f t="shared" si="78"/>
        <v>20110813</v>
      </c>
      <c r="F956" s="24">
        <v>40768</v>
      </c>
      <c r="G956" s="25">
        <f t="shared" si="74"/>
        <v>40768</v>
      </c>
    </row>
    <row r="957" spans="1:7" x14ac:dyDescent="0.2">
      <c r="A957" s="9">
        <f t="shared" si="75"/>
        <v>2011</v>
      </c>
      <c r="B957" s="9">
        <f>VLOOKUP($C957,Quarter_Month!$A$1:$B$13,2)</f>
        <v>3</v>
      </c>
      <c r="C957" s="9">
        <f t="shared" si="76"/>
        <v>8</v>
      </c>
      <c r="D957" s="9">
        <f t="shared" si="77"/>
        <v>14</v>
      </c>
      <c r="E957" s="8" t="str">
        <f t="shared" si="78"/>
        <v>20110814</v>
      </c>
      <c r="F957" s="24">
        <v>40769</v>
      </c>
      <c r="G957" s="25">
        <f t="shared" si="74"/>
        <v>40769</v>
      </c>
    </row>
    <row r="958" spans="1:7" x14ac:dyDescent="0.2">
      <c r="A958" s="9">
        <f t="shared" si="75"/>
        <v>2011</v>
      </c>
      <c r="B958" s="9">
        <f>VLOOKUP($C958,Quarter_Month!$A$1:$B$13,2)</f>
        <v>3</v>
      </c>
      <c r="C958" s="9">
        <f t="shared" si="76"/>
        <v>8</v>
      </c>
      <c r="D958" s="9">
        <f t="shared" si="77"/>
        <v>15</v>
      </c>
      <c r="E958" s="8" t="str">
        <f t="shared" si="78"/>
        <v>20110815</v>
      </c>
      <c r="F958" s="24">
        <v>40770</v>
      </c>
      <c r="G958" s="25">
        <f t="shared" si="74"/>
        <v>40770</v>
      </c>
    </row>
    <row r="959" spans="1:7" x14ac:dyDescent="0.2">
      <c r="A959" s="9">
        <f t="shared" si="75"/>
        <v>2011</v>
      </c>
      <c r="B959" s="9">
        <f>VLOOKUP($C959,Quarter_Month!$A$1:$B$13,2)</f>
        <v>3</v>
      </c>
      <c r="C959" s="9">
        <f t="shared" si="76"/>
        <v>8</v>
      </c>
      <c r="D959" s="9">
        <f t="shared" si="77"/>
        <v>16</v>
      </c>
      <c r="E959" s="8" t="str">
        <f t="shared" si="78"/>
        <v>20110816</v>
      </c>
      <c r="F959" s="24">
        <v>40771</v>
      </c>
      <c r="G959" s="25">
        <f t="shared" si="74"/>
        <v>40771</v>
      </c>
    </row>
    <row r="960" spans="1:7" x14ac:dyDescent="0.2">
      <c r="A960" s="9">
        <f t="shared" si="75"/>
        <v>2011</v>
      </c>
      <c r="B960" s="9">
        <f>VLOOKUP($C960,Quarter_Month!$A$1:$B$13,2)</f>
        <v>3</v>
      </c>
      <c r="C960" s="9">
        <f t="shared" si="76"/>
        <v>8</v>
      </c>
      <c r="D960" s="9">
        <f t="shared" si="77"/>
        <v>17</v>
      </c>
      <c r="E960" s="8" t="str">
        <f t="shared" si="78"/>
        <v>20110817</v>
      </c>
      <c r="F960" s="24">
        <v>40772</v>
      </c>
      <c r="G960" s="25">
        <f t="shared" si="74"/>
        <v>40772</v>
      </c>
    </row>
    <row r="961" spans="1:7" x14ac:dyDescent="0.2">
      <c r="A961" s="9">
        <f t="shared" si="75"/>
        <v>2011</v>
      </c>
      <c r="B961" s="9">
        <f>VLOOKUP($C961,Quarter_Month!$A$1:$B$13,2)</f>
        <v>3</v>
      </c>
      <c r="C961" s="9">
        <f t="shared" si="76"/>
        <v>8</v>
      </c>
      <c r="D961" s="9">
        <f t="shared" si="77"/>
        <v>18</v>
      </c>
      <c r="E961" s="8" t="str">
        <f t="shared" si="78"/>
        <v>20110818</v>
      </c>
      <c r="F961" s="24">
        <v>40773</v>
      </c>
      <c r="G961" s="25">
        <f t="shared" si="74"/>
        <v>40773</v>
      </c>
    </row>
    <row r="962" spans="1:7" x14ac:dyDescent="0.2">
      <c r="A962" s="9">
        <f t="shared" si="75"/>
        <v>2011</v>
      </c>
      <c r="B962" s="9">
        <f>VLOOKUP($C962,Quarter_Month!$A$1:$B$13,2)</f>
        <v>3</v>
      </c>
      <c r="C962" s="9">
        <f t="shared" si="76"/>
        <v>8</v>
      </c>
      <c r="D962" s="9">
        <f t="shared" si="77"/>
        <v>19</v>
      </c>
      <c r="E962" s="8" t="str">
        <f t="shared" si="78"/>
        <v>20110819</v>
      </c>
      <c r="F962" s="24">
        <v>40774</v>
      </c>
      <c r="G962" s="25">
        <f t="shared" si="74"/>
        <v>40774</v>
      </c>
    </row>
    <row r="963" spans="1:7" x14ac:dyDescent="0.2">
      <c r="A963" s="9">
        <f t="shared" si="75"/>
        <v>2011</v>
      </c>
      <c r="B963" s="9">
        <f>VLOOKUP($C963,Quarter_Month!$A$1:$B$13,2)</f>
        <v>3</v>
      </c>
      <c r="C963" s="9">
        <f t="shared" si="76"/>
        <v>8</v>
      </c>
      <c r="D963" s="9">
        <f t="shared" si="77"/>
        <v>20</v>
      </c>
      <c r="E963" s="8" t="str">
        <f t="shared" si="78"/>
        <v>20110820</v>
      </c>
      <c r="F963" s="24">
        <v>40775</v>
      </c>
      <c r="G963" s="25">
        <f t="shared" ref="G963:G1026" si="79">F963</f>
        <v>40775</v>
      </c>
    </row>
    <row r="964" spans="1:7" x14ac:dyDescent="0.2">
      <c r="A964" s="9">
        <f t="shared" si="75"/>
        <v>2011</v>
      </c>
      <c r="B964" s="9">
        <f>VLOOKUP($C964,Quarter_Month!$A$1:$B$13,2)</f>
        <v>3</v>
      </c>
      <c r="C964" s="9">
        <f t="shared" si="76"/>
        <v>8</v>
      </c>
      <c r="D964" s="9">
        <f t="shared" si="77"/>
        <v>21</v>
      </c>
      <c r="E964" s="8" t="str">
        <f t="shared" si="78"/>
        <v>20110821</v>
      </c>
      <c r="F964" s="24">
        <v>40776</v>
      </c>
      <c r="G964" s="25">
        <f t="shared" si="79"/>
        <v>40776</v>
      </c>
    </row>
    <row r="965" spans="1:7" x14ac:dyDescent="0.2">
      <c r="A965" s="9">
        <f t="shared" si="75"/>
        <v>2011</v>
      </c>
      <c r="B965" s="9">
        <f>VLOOKUP($C965,Quarter_Month!$A$1:$B$13,2)</f>
        <v>3</v>
      </c>
      <c r="C965" s="9">
        <f t="shared" si="76"/>
        <v>8</v>
      </c>
      <c r="D965" s="9">
        <f t="shared" si="77"/>
        <v>22</v>
      </c>
      <c r="E965" s="8" t="str">
        <f t="shared" si="78"/>
        <v>20110822</v>
      </c>
      <c r="F965" s="24">
        <v>40777</v>
      </c>
      <c r="G965" s="25">
        <f t="shared" si="79"/>
        <v>40777</v>
      </c>
    </row>
    <row r="966" spans="1:7" x14ac:dyDescent="0.2">
      <c r="A966" s="9">
        <f t="shared" si="75"/>
        <v>2011</v>
      </c>
      <c r="B966" s="9">
        <f>VLOOKUP($C966,Quarter_Month!$A$1:$B$13,2)</f>
        <v>3</v>
      </c>
      <c r="C966" s="9">
        <f t="shared" si="76"/>
        <v>8</v>
      </c>
      <c r="D966" s="9">
        <f t="shared" si="77"/>
        <v>23</v>
      </c>
      <c r="E966" s="8" t="str">
        <f t="shared" si="78"/>
        <v>20110823</v>
      </c>
      <c r="F966" s="24">
        <v>40778</v>
      </c>
      <c r="G966" s="25">
        <f t="shared" si="79"/>
        <v>40778</v>
      </c>
    </row>
    <row r="967" spans="1:7" x14ac:dyDescent="0.2">
      <c r="A967" s="9">
        <f t="shared" si="75"/>
        <v>2011</v>
      </c>
      <c r="B967" s="9">
        <f>VLOOKUP($C967,Quarter_Month!$A$1:$B$13,2)</f>
        <v>3</v>
      </c>
      <c r="C967" s="9">
        <f t="shared" si="76"/>
        <v>8</v>
      </c>
      <c r="D967" s="9">
        <f t="shared" si="77"/>
        <v>24</v>
      </c>
      <c r="E967" s="8" t="str">
        <f t="shared" si="78"/>
        <v>20110824</v>
      </c>
      <c r="F967" s="24">
        <v>40779</v>
      </c>
      <c r="G967" s="25">
        <f t="shared" si="79"/>
        <v>40779</v>
      </c>
    </row>
    <row r="968" spans="1:7" x14ac:dyDescent="0.2">
      <c r="A968" s="9">
        <f t="shared" si="75"/>
        <v>2011</v>
      </c>
      <c r="B968" s="9">
        <f>VLOOKUP($C968,Quarter_Month!$A$1:$B$13,2)</f>
        <v>3</v>
      </c>
      <c r="C968" s="9">
        <f t="shared" si="76"/>
        <v>8</v>
      </c>
      <c r="D968" s="9">
        <f t="shared" si="77"/>
        <v>25</v>
      </c>
      <c r="E968" s="8" t="str">
        <f t="shared" si="78"/>
        <v>20110825</v>
      </c>
      <c r="F968" s="24">
        <v>40780</v>
      </c>
      <c r="G968" s="25">
        <f t="shared" si="79"/>
        <v>40780</v>
      </c>
    </row>
    <row r="969" spans="1:7" x14ac:dyDescent="0.2">
      <c r="A969" s="9">
        <f t="shared" si="75"/>
        <v>2011</v>
      </c>
      <c r="B969" s="9">
        <f>VLOOKUP($C969,Quarter_Month!$A$1:$B$13,2)</f>
        <v>3</v>
      </c>
      <c r="C969" s="9">
        <f t="shared" si="76"/>
        <v>8</v>
      </c>
      <c r="D969" s="9">
        <f t="shared" si="77"/>
        <v>26</v>
      </c>
      <c r="E969" s="8" t="str">
        <f t="shared" si="78"/>
        <v>20110826</v>
      </c>
      <c r="F969" s="24">
        <v>40781</v>
      </c>
      <c r="G969" s="25">
        <f t="shared" si="79"/>
        <v>40781</v>
      </c>
    </row>
    <row r="970" spans="1:7" x14ac:dyDescent="0.2">
      <c r="A970" s="9">
        <f t="shared" si="75"/>
        <v>2011</v>
      </c>
      <c r="B970" s="9">
        <f>VLOOKUP($C970,Quarter_Month!$A$1:$B$13,2)</f>
        <v>3</v>
      </c>
      <c r="C970" s="9">
        <f t="shared" si="76"/>
        <v>8</v>
      </c>
      <c r="D970" s="9">
        <f t="shared" si="77"/>
        <v>27</v>
      </c>
      <c r="E970" s="8" t="str">
        <f t="shared" si="78"/>
        <v>20110827</v>
      </c>
      <c r="F970" s="24">
        <v>40782</v>
      </c>
      <c r="G970" s="25">
        <f t="shared" si="79"/>
        <v>40782</v>
      </c>
    </row>
    <row r="971" spans="1:7" x14ac:dyDescent="0.2">
      <c r="A971" s="9">
        <f t="shared" si="75"/>
        <v>2011</v>
      </c>
      <c r="B971" s="9">
        <f>VLOOKUP($C971,Quarter_Month!$A$1:$B$13,2)</f>
        <v>3</v>
      </c>
      <c r="C971" s="9">
        <f t="shared" si="76"/>
        <v>8</v>
      </c>
      <c r="D971" s="9">
        <f t="shared" si="77"/>
        <v>28</v>
      </c>
      <c r="E971" s="8" t="str">
        <f t="shared" si="78"/>
        <v>20110828</v>
      </c>
      <c r="F971" s="24">
        <v>40783</v>
      </c>
      <c r="G971" s="25">
        <f t="shared" si="79"/>
        <v>40783</v>
      </c>
    </row>
    <row r="972" spans="1:7" x14ac:dyDescent="0.2">
      <c r="A972" s="9">
        <f t="shared" si="75"/>
        <v>2011</v>
      </c>
      <c r="B972" s="9">
        <f>VLOOKUP($C972,Quarter_Month!$A$1:$B$13,2)</f>
        <v>3</v>
      </c>
      <c r="C972" s="9">
        <f t="shared" si="76"/>
        <v>8</v>
      </c>
      <c r="D972" s="9">
        <f t="shared" si="77"/>
        <v>29</v>
      </c>
      <c r="E972" s="8" t="str">
        <f t="shared" si="78"/>
        <v>20110829</v>
      </c>
      <c r="F972" s="24">
        <v>40784</v>
      </c>
      <c r="G972" s="25">
        <f t="shared" si="79"/>
        <v>40784</v>
      </c>
    </row>
    <row r="973" spans="1:7" x14ac:dyDescent="0.2">
      <c r="A973" s="9">
        <f t="shared" si="75"/>
        <v>2011</v>
      </c>
      <c r="B973" s="9">
        <f>VLOOKUP($C973,Quarter_Month!$A$1:$B$13,2)</f>
        <v>3</v>
      </c>
      <c r="C973" s="9">
        <f t="shared" si="76"/>
        <v>8</v>
      </c>
      <c r="D973" s="9">
        <f t="shared" si="77"/>
        <v>30</v>
      </c>
      <c r="E973" s="8" t="str">
        <f t="shared" si="78"/>
        <v>20110830</v>
      </c>
      <c r="F973" s="24">
        <v>40785</v>
      </c>
      <c r="G973" s="25">
        <f t="shared" si="79"/>
        <v>40785</v>
      </c>
    </row>
    <row r="974" spans="1:7" x14ac:dyDescent="0.2">
      <c r="A974" s="9">
        <f t="shared" si="75"/>
        <v>2011</v>
      </c>
      <c r="B974" s="9">
        <f>VLOOKUP($C974,Quarter_Month!$A$1:$B$13,2)</f>
        <v>3</v>
      </c>
      <c r="C974" s="9">
        <f t="shared" si="76"/>
        <v>8</v>
      </c>
      <c r="D974" s="9">
        <f t="shared" si="77"/>
        <v>31</v>
      </c>
      <c r="E974" s="8" t="str">
        <f t="shared" si="78"/>
        <v>20110831</v>
      </c>
      <c r="F974" s="24">
        <v>40786</v>
      </c>
      <c r="G974" s="25">
        <f t="shared" si="79"/>
        <v>40786</v>
      </c>
    </row>
    <row r="975" spans="1:7" x14ac:dyDescent="0.2">
      <c r="A975" s="9">
        <f t="shared" si="75"/>
        <v>2011</v>
      </c>
      <c r="B975" s="9">
        <f>VLOOKUP($C975,Quarter_Month!$A$1:$B$13,2)</f>
        <v>3</v>
      </c>
      <c r="C975" s="9">
        <f t="shared" si="76"/>
        <v>9</v>
      </c>
      <c r="D975" s="9">
        <f t="shared" si="77"/>
        <v>1</v>
      </c>
      <c r="E975" s="8" t="str">
        <f t="shared" si="78"/>
        <v>20110901</v>
      </c>
      <c r="F975" s="24">
        <v>40787</v>
      </c>
      <c r="G975" s="25">
        <f t="shared" si="79"/>
        <v>40787</v>
      </c>
    </row>
    <row r="976" spans="1:7" x14ac:dyDescent="0.2">
      <c r="A976" s="9">
        <f t="shared" si="75"/>
        <v>2011</v>
      </c>
      <c r="B976" s="9">
        <f>VLOOKUP($C976,Quarter_Month!$A$1:$B$13,2)</f>
        <v>3</v>
      </c>
      <c r="C976" s="9">
        <f t="shared" si="76"/>
        <v>9</v>
      </c>
      <c r="D976" s="9">
        <f t="shared" si="77"/>
        <v>2</v>
      </c>
      <c r="E976" s="8" t="str">
        <f t="shared" si="78"/>
        <v>20110902</v>
      </c>
      <c r="F976" s="24">
        <v>40788</v>
      </c>
      <c r="G976" s="25">
        <f t="shared" si="79"/>
        <v>40788</v>
      </c>
    </row>
    <row r="977" spans="1:7" x14ac:dyDescent="0.2">
      <c r="A977" s="9">
        <f t="shared" si="75"/>
        <v>2011</v>
      </c>
      <c r="B977" s="9">
        <f>VLOOKUP($C977,Quarter_Month!$A$1:$B$13,2)</f>
        <v>3</v>
      </c>
      <c r="C977" s="9">
        <f t="shared" si="76"/>
        <v>9</v>
      </c>
      <c r="D977" s="9">
        <f t="shared" si="77"/>
        <v>3</v>
      </c>
      <c r="E977" s="8" t="str">
        <f t="shared" si="78"/>
        <v>20110903</v>
      </c>
      <c r="F977" s="24">
        <v>40789</v>
      </c>
      <c r="G977" s="25">
        <f t="shared" si="79"/>
        <v>40789</v>
      </c>
    </row>
    <row r="978" spans="1:7" x14ac:dyDescent="0.2">
      <c r="A978" s="9">
        <f t="shared" si="75"/>
        <v>2011</v>
      </c>
      <c r="B978" s="9">
        <f>VLOOKUP($C978,Quarter_Month!$A$1:$B$13,2)</f>
        <v>3</v>
      </c>
      <c r="C978" s="9">
        <f t="shared" si="76"/>
        <v>9</v>
      </c>
      <c r="D978" s="9">
        <f t="shared" si="77"/>
        <v>4</v>
      </c>
      <c r="E978" s="8" t="str">
        <f t="shared" si="78"/>
        <v>20110904</v>
      </c>
      <c r="F978" s="24">
        <v>40790</v>
      </c>
      <c r="G978" s="25">
        <f t="shared" si="79"/>
        <v>40790</v>
      </c>
    </row>
    <row r="979" spans="1:7" x14ac:dyDescent="0.2">
      <c r="A979" s="9">
        <f t="shared" si="75"/>
        <v>2011</v>
      </c>
      <c r="B979" s="9">
        <f>VLOOKUP($C979,Quarter_Month!$A$1:$B$13,2)</f>
        <v>3</v>
      </c>
      <c r="C979" s="9">
        <f t="shared" si="76"/>
        <v>9</v>
      </c>
      <c r="D979" s="9">
        <f t="shared" si="77"/>
        <v>5</v>
      </c>
      <c r="E979" s="8" t="str">
        <f t="shared" si="78"/>
        <v>20110905</v>
      </c>
      <c r="F979" s="24">
        <v>40791</v>
      </c>
      <c r="G979" s="25">
        <f t="shared" si="79"/>
        <v>40791</v>
      </c>
    </row>
    <row r="980" spans="1:7" x14ac:dyDescent="0.2">
      <c r="A980" s="9">
        <f t="shared" si="75"/>
        <v>2011</v>
      </c>
      <c r="B980" s="9">
        <f>VLOOKUP($C980,Quarter_Month!$A$1:$B$13,2)</f>
        <v>3</v>
      </c>
      <c r="C980" s="9">
        <f t="shared" si="76"/>
        <v>9</v>
      </c>
      <c r="D980" s="9">
        <f t="shared" si="77"/>
        <v>6</v>
      </c>
      <c r="E980" s="8" t="str">
        <f t="shared" si="78"/>
        <v>20110906</v>
      </c>
      <c r="F980" s="24">
        <v>40792</v>
      </c>
      <c r="G980" s="25">
        <f t="shared" si="79"/>
        <v>40792</v>
      </c>
    </row>
    <row r="981" spans="1:7" x14ac:dyDescent="0.2">
      <c r="A981" s="9">
        <f t="shared" si="75"/>
        <v>2011</v>
      </c>
      <c r="B981" s="9">
        <f>VLOOKUP($C981,Quarter_Month!$A$1:$B$13,2)</f>
        <v>3</v>
      </c>
      <c r="C981" s="9">
        <f t="shared" si="76"/>
        <v>9</v>
      </c>
      <c r="D981" s="9">
        <f t="shared" si="77"/>
        <v>7</v>
      </c>
      <c r="E981" s="8" t="str">
        <f t="shared" si="78"/>
        <v>20110907</v>
      </c>
      <c r="F981" s="24">
        <v>40793</v>
      </c>
      <c r="G981" s="25">
        <f t="shared" si="79"/>
        <v>40793</v>
      </c>
    </row>
    <row r="982" spans="1:7" x14ac:dyDescent="0.2">
      <c r="A982" s="9">
        <f t="shared" si="75"/>
        <v>2011</v>
      </c>
      <c r="B982" s="9">
        <f>VLOOKUP($C982,Quarter_Month!$A$1:$B$13,2)</f>
        <v>3</v>
      </c>
      <c r="C982" s="9">
        <f t="shared" si="76"/>
        <v>9</v>
      </c>
      <c r="D982" s="9">
        <f t="shared" si="77"/>
        <v>8</v>
      </c>
      <c r="E982" s="8" t="str">
        <f t="shared" si="78"/>
        <v>20110908</v>
      </c>
      <c r="F982" s="24">
        <v>40794</v>
      </c>
      <c r="G982" s="25">
        <f t="shared" si="79"/>
        <v>40794</v>
      </c>
    </row>
    <row r="983" spans="1:7" x14ac:dyDescent="0.2">
      <c r="A983" s="9">
        <f t="shared" si="75"/>
        <v>2011</v>
      </c>
      <c r="B983" s="9">
        <f>VLOOKUP($C983,Quarter_Month!$A$1:$B$13,2)</f>
        <v>3</v>
      </c>
      <c r="C983" s="9">
        <f t="shared" si="76"/>
        <v>9</v>
      </c>
      <c r="D983" s="9">
        <f t="shared" si="77"/>
        <v>9</v>
      </c>
      <c r="E983" s="8" t="str">
        <f t="shared" si="78"/>
        <v>20110909</v>
      </c>
      <c r="F983" s="24">
        <v>40795</v>
      </c>
      <c r="G983" s="25">
        <f t="shared" si="79"/>
        <v>40795</v>
      </c>
    </row>
    <row r="984" spans="1:7" x14ac:dyDescent="0.2">
      <c r="A984" s="9">
        <f t="shared" si="75"/>
        <v>2011</v>
      </c>
      <c r="B984" s="9">
        <f>VLOOKUP($C984,Quarter_Month!$A$1:$B$13,2)</f>
        <v>3</v>
      </c>
      <c r="C984" s="9">
        <f t="shared" si="76"/>
        <v>9</v>
      </c>
      <c r="D984" s="9">
        <f t="shared" si="77"/>
        <v>10</v>
      </c>
      <c r="E984" s="8" t="str">
        <f t="shared" si="78"/>
        <v>20110910</v>
      </c>
      <c r="F984" s="24">
        <v>40796</v>
      </c>
      <c r="G984" s="25">
        <f t="shared" si="79"/>
        <v>40796</v>
      </c>
    </row>
    <row r="985" spans="1:7" x14ac:dyDescent="0.2">
      <c r="A985" s="9">
        <f t="shared" si="75"/>
        <v>2011</v>
      </c>
      <c r="B985" s="9">
        <f>VLOOKUP($C985,Quarter_Month!$A$1:$B$13,2)</f>
        <v>3</v>
      </c>
      <c r="C985" s="9">
        <f t="shared" si="76"/>
        <v>9</v>
      </c>
      <c r="D985" s="9">
        <f t="shared" si="77"/>
        <v>11</v>
      </c>
      <c r="E985" s="8" t="str">
        <f t="shared" si="78"/>
        <v>20110911</v>
      </c>
      <c r="F985" s="24">
        <v>40797</v>
      </c>
      <c r="G985" s="25">
        <f t="shared" si="79"/>
        <v>40797</v>
      </c>
    </row>
    <row r="986" spans="1:7" x14ac:dyDescent="0.2">
      <c r="A986" s="9">
        <f t="shared" si="75"/>
        <v>2011</v>
      </c>
      <c r="B986" s="9">
        <f>VLOOKUP($C986,Quarter_Month!$A$1:$B$13,2)</f>
        <v>3</v>
      </c>
      <c r="C986" s="9">
        <f t="shared" si="76"/>
        <v>9</v>
      </c>
      <c r="D986" s="9">
        <f t="shared" si="77"/>
        <v>12</v>
      </c>
      <c r="E986" s="8" t="str">
        <f t="shared" si="78"/>
        <v>20110912</v>
      </c>
      <c r="F986" s="24">
        <v>40798</v>
      </c>
      <c r="G986" s="25">
        <f t="shared" si="79"/>
        <v>40798</v>
      </c>
    </row>
    <row r="987" spans="1:7" x14ac:dyDescent="0.2">
      <c r="A987" s="9">
        <f t="shared" si="75"/>
        <v>2011</v>
      </c>
      <c r="B987" s="9">
        <f>VLOOKUP($C987,Quarter_Month!$A$1:$B$13,2)</f>
        <v>3</v>
      </c>
      <c r="C987" s="9">
        <f t="shared" si="76"/>
        <v>9</v>
      </c>
      <c r="D987" s="9">
        <f t="shared" si="77"/>
        <v>13</v>
      </c>
      <c r="E987" s="8" t="str">
        <f t="shared" si="78"/>
        <v>20110913</v>
      </c>
      <c r="F987" s="24">
        <v>40799</v>
      </c>
      <c r="G987" s="25">
        <f t="shared" si="79"/>
        <v>40799</v>
      </c>
    </row>
    <row r="988" spans="1:7" x14ac:dyDescent="0.2">
      <c r="A988" s="9">
        <f t="shared" si="75"/>
        <v>2011</v>
      </c>
      <c r="B988" s="9">
        <f>VLOOKUP($C988,Quarter_Month!$A$1:$B$13,2)</f>
        <v>3</v>
      </c>
      <c r="C988" s="9">
        <f t="shared" si="76"/>
        <v>9</v>
      </c>
      <c r="D988" s="9">
        <f t="shared" si="77"/>
        <v>14</v>
      </c>
      <c r="E988" s="8" t="str">
        <f t="shared" si="78"/>
        <v>20110914</v>
      </c>
      <c r="F988" s="24">
        <v>40800</v>
      </c>
      <c r="G988" s="25">
        <f t="shared" si="79"/>
        <v>40800</v>
      </c>
    </row>
    <row r="989" spans="1:7" x14ac:dyDescent="0.2">
      <c r="A989" s="9">
        <f t="shared" si="75"/>
        <v>2011</v>
      </c>
      <c r="B989" s="9">
        <f>VLOOKUP($C989,Quarter_Month!$A$1:$B$13,2)</f>
        <v>3</v>
      </c>
      <c r="C989" s="9">
        <f t="shared" si="76"/>
        <v>9</v>
      </c>
      <c r="D989" s="9">
        <f t="shared" si="77"/>
        <v>15</v>
      </c>
      <c r="E989" s="8" t="str">
        <f t="shared" si="78"/>
        <v>20110915</v>
      </c>
      <c r="F989" s="24">
        <v>40801</v>
      </c>
      <c r="G989" s="25">
        <f t="shared" si="79"/>
        <v>40801</v>
      </c>
    </row>
    <row r="990" spans="1:7" x14ac:dyDescent="0.2">
      <c r="A990" s="9">
        <f t="shared" si="75"/>
        <v>2011</v>
      </c>
      <c r="B990" s="9">
        <f>VLOOKUP($C990,Quarter_Month!$A$1:$B$13,2)</f>
        <v>3</v>
      </c>
      <c r="C990" s="9">
        <f t="shared" si="76"/>
        <v>9</v>
      </c>
      <c r="D990" s="9">
        <f t="shared" si="77"/>
        <v>16</v>
      </c>
      <c r="E990" s="8" t="str">
        <f t="shared" si="78"/>
        <v>20110916</v>
      </c>
      <c r="F990" s="24">
        <v>40802</v>
      </c>
      <c r="G990" s="25">
        <f t="shared" si="79"/>
        <v>40802</v>
      </c>
    </row>
    <row r="991" spans="1:7" x14ac:dyDescent="0.2">
      <c r="A991" s="9">
        <f t="shared" si="75"/>
        <v>2011</v>
      </c>
      <c r="B991" s="9">
        <f>VLOOKUP($C991,Quarter_Month!$A$1:$B$13,2)</f>
        <v>3</v>
      </c>
      <c r="C991" s="9">
        <f t="shared" si="76"/>
        <v>9</v>
      </c>
      <c r="D991" s="9">
        <f t="shared" si="77"/>
        <v>17</v>
      </c>
      <c r="E991" s="8" t="str">
        <f t="shared" si="78"/>
        <v>20110917</v>
      </c>
      <c r="F991" s="24">
        <v>40803</v>
      </c>
      <c r="G991" s="25">
        <f t="shared" si="79"/>
        <v>40803</v>
      </c>
    </row>
    <row r="992" spans="1:7" x14ac:dyDescent="0.2">
      <c r="A992" s="9">
        <f t="shared" si="75"/>
        <v>2011</v>
      </c>
      <c r="B992" s="9">
        <f>VLOOKUP($C992,Quarter_Month!$A$1:$B$13,2)</f>
        <v>3</v>
      </c>
      <c r="C992" s="9">
        <f t="shared" si="76"/>
        <v>9</v>
      </c>
      <c r="D992" s="9">
        <f t="shared" si="77"/>
        <v>18</v>
      </c>
      <c r="E992" s="8" t="str">
        <f t="shared" si="78"/>
        <v>20110918</v>
      </c>
      <c r="F992" s="24">
        <v>40804</v>
      </c>
      <c r="G992" s="25">
        <f t="shared" si="79"/>
        <v>40804</v>
      </c>
    </row>
    <row r="993" spans="1:7" x14ac:dyDescent="0.2">
      <c r="A993" s="9">
        <f t="shared" si="75"/>
        <v>2011</v>
      </c>
      <c r="B993" s="9">
        <f>VLOOKUP($C993,Quarter_Month!$A$1:$B$13,2)</f>
        <v>3</v>
      </c>
      <c r="C993" s="9">
        <f t="shared" si="76"/>
        <v>9</v>
      </c>
      <c r="D993" s="9">
        <f t="shared" si="77"/>
        <v>19</v>
      </c>
      <c r="E993" s="8" t="str">
        <f t="shared" si="78"/>
        <v>20110919</v>
      </c>
      <c r="F993" s="24">
        <v>40805</v>
      </c>
      <c r="G993" s="25">
        <f t="shared" si="79"/>
        <v>40805</v>
      </c>
    </row>
    <row r="994" spans="1:7" x14ac:dyDescent="0.2">
      <c r="A994" s="9">
        <f t="shared" si="75"/>
        <v>2011</v>
      </c>
      <c r="B994" s="9">
        <f>VLOOKUP($C994,Quarter_Month!$A$1:$B$13,2)</f>
        <v>3</v>
      </c>
      <c r="C994" s="9">
        <f t="shared" si="76"/>
        <v>9</v>
      </c>
      <c r="D994" s="9">
        <f t="shared" si="77"/>
        <v>20</v>
      </c>
      <c r="E994" s="8" t="str">
        <f t="shared" si="78"/>
        <v>20110920</v>
      </c>
      <c r="F994" s="24">
        <v>40806</v>
      </c>
      <c r="G994" s="25">
        <f t="shared" si="79"/>
        <v>40806</v>
      </c>
    </row>
    <row r="995" spans="1:7" x14ac:dyDescent="0.2">
      <c r="A995" s="9">
        <f t="shared" si="75"/>
        <v>2011</v>
      </c>
      <c r="B995" s="9">
        <f>VLOOKUP($C995,Quarter_Month!$A$1:$B$13,2)</f>
        <v>3</v>
      </c>
      <c r="C995" s="9">
        <f t="shared" si="76"/>
        <v>9</v>
      </c>
      <c r="D995" s="9">
        <f t="shared" si="77"/>
        <v>21</v>
      </c>
      <c r="E995" s="8" t="str">
        <f t="shared" si="78"/>
        <v>20110921</v>
      </c>
      <c r="F995" s="24">
        <v>40807</v>
      </c>
      <c r="G995" s="25">
        <f t="shared" si="79"/>
        <v>40807</v>
      </c>
    </row>
    <row r="996" spans="1:7" x14ac:dyDescent="0.2">
      <c r="A996" s="9">
        <f t="shared" si="75"/>
        <v>2011</v>
      </c>
      <c r="B996" s="9">
        <f>VLOOKUP($C996,Quarter_Month!$A$1:$B$13,2)</f>
        <v>3</v>
      </c>
      <c r="C996" s="9">
        <f t="shared" si="76"/>
        <v>9</v>
      </c>
      <c r="D996" s="9">
        <f t="shared" si="77"/>
        <v>22</v>
      </c>
      <c r="E996" s="8" t="str">
        <f t="shared" si="78"/>
        <v>20110922</v>
      </c>
      <c r="F996" s="24">
        <v>40808</v>
      </c>
      <c r="G996" s="25">
        <f t="shared" si="79"/>
        <v>40808</v>
      </c>
    </row>
    <row r="997" spans="1:7" x14ac:dyDescent="0.2">
      <c r="A997" s="9">
        <f t="shared" si="75"/>
        <v>2011</v>
      </c>
      <c r="B997" s="9">
        <f>VLOOKUP($C997,Quarter_Month!$A$1:$B$13,2)</f>
        <v>3</v>
      </c>
      <c r="C997" s="9">
        <f t="shared" si="76"/>
        <v>9</v>
      </c>
      <c r="D997" s="9">
        <f t="shared" si="77"/>
        <v>23</v>
      </c>
      <c r="E997" s="8" t="str">
        <f t="shared" si="78"/>
        <v>20110923</v>
      </c>
      <c r="F997" s="24">
        <v>40809</v>
      </c>
      <c r="G997" s="25">
        <f t="shared" si="79"/>
        <v>40809</v>
      </c>
    </row>
    <row r="998" spans="1:7" x14ac:dyDescent="0.2">
      <c r="A998" s="9">
        <f t="shared" si="75"/>
        <v>2011</v>
      </c>
      <c r="B998" s="9">
        <f>VLOOKUP($C998,Quarter_Month!$A$1:$B$13,2)</f>
        <v>3</v>
      </c>
      <c r="C998" s="9">
        <f t="shared" si="76"/>
        <v>9</v>
      </c>
      <c r="D998" s="9">
        <f t="shared" si="77"/>
        <v>24</v>
      </c>
      <c r="E998" s="8" t="str">
        <f t="shared" si="78"/>
        <v>20110924</v>
      </c>
      <c r="F998" s="24">
        <v>40810</v>
      </c>
      <c r="G998" s="25">
        <f t="shared" si="79"/>
        <v>40810</v>
      </c>
    </row>
    <row r="999" spans="1:7" x14ac:dyDescent="0.2">
      <c r="A999" s="9">
        <f t="shared" si="75"/>
        <v>2011</v>
      </c>
      <c r="B999" s="9">
        <f>VLOOKUP($C999,Quarter_Month!$A$1:$B$13,2)</f>
        <v>3</v>
      </c>
      <c r="C999" s="9">
        <f t="shared" si="76"/>
        <v>9</v>
      </c>
      <c r="D999" s="9">
        <f t="shared" si="77"/>
        <v>25</v>
      </c>
      <c r="E999" s="8" t="str">
        <f t="shared" si="78"/>
        <v>20110925</v>
      </c>
      <c r="F999" s="24">
        <v>40811</v>
      </c>
      <c r="G999" s="25">
        <f t="shared" si="79"/>
        <v>40811</v>
      </c>
    </row>
    <row r="1000" spans="1:7" x14ac:dyDescent="0.2">
      <c r="A1000" s="9">
        <f t="shared" si="75"/>
        <v>2011</v>
      </c>
      <c r="B1000" s="9">
        <f>VLOOKUP($C1000,Quarter_Month!$A$1:$B$13,2)</f>
        <v>3</v>
      </c>
      <c r="C1000" s="9">
        <f t="shared" si="76"/>
        <v>9</v>
      </c>
      <c r="D1000" s="9">
        <f t="shared" si="77"/>
        <v>26</v>
      </c>
      <c r="E1000" s="8" t="str">
        <f t="shared" si="78"/>
        <v>20110926</v>
      </c>
      <c r="F1000" s="24">
        <v>40812</v>
      </c>
      <c r="G1000" s="25">
        <f t="shared" si="79"/>
        <v>40812</v>
      </c>
    </row>
    <row r="1001" spans="1:7" x14ac:dyDescent="0.2">
      <c r="A1001" s="9">
        <f t="shared" si="75"/>
        <v>2011</v>
      </c>
      <c r="B1001" s="9">
        <f>VLOOKUP($C1001,Quarter_Month!$A$1:$B$13,2)</f>
        <v>3</v>
      </c>
      <c r="C1001" s="9">
        <f t="shared" si="76"/>
        <v>9</v>
      </c>
      <c r="D1001" s="9">
        <f t="shared" si="77"/>
        <v>27</v>
      </c>
      <c r="E1001" s="8" t="str">
        <f t="shared" si="78"/>
        <v>20110927</v>
      </c>
      <c r="F1001" s="24">
        <v>40813</v>
      </c>
      <c r="G1001" s="25">
        <f t="shared" si="79"/>
        <v>40813</v>
      </c>
    </row>
    <row r="1002" spans="1:7" x14ac:dyDescent="0.2">
      <c r="A1002" s="9">
        <f t="shared" si="75"/>
        <v>2011</v>
      </c>
      <c r="B1002" s="9">
        <f>VLOOKUP($C1002,Quarter_Month!$A$1:$B$13,2)</f>
        <v>3</v>
      </c>
      <c r="C1002" s="9">
        <f t="shared" si="76"/>
        <v>9</v>
      </c>
      <c r="D1002" s="9">
        <f t="shared" si="77"/>
        <v>28</v>
      </c>
      <c r="E1002" s="8" t="str">
        <f t="shared" si="78"/>
        <v>20110928</v>
      </c>
      <c r="F1002" s="24">
        <v>40814</v>
      </c>
      <c r="G1002" s="25">
        <f t="shared" si="79"/>
        <v>40814</v>
      </c>
    </row>
    <row r="1003" spans="1:7" x14ac:dyDescent="0.2">
      <c r="A1003" s="9">
        <f t="shared" si="75"/>
        <v>2011</v>
      </c>
      <c r="B1003" s="9">
        <f>VLOOKUP($C1003,Quarter_Month!$A$1:$B$13,2)</f>
        <v>3</v>
      </c>
      <c r="C1003" s="9">
        <f t="shared" si="76"/>
        <v>9</v>
      </c>
      <c r="D1003" s="9">
        <f t="shared" si="77"/>
        <v>29</v>
      </c>
      <c r="E1003" s="8" t="str">
        <f t="shared" si="78"/>
        <v>20110929</v>
      </c>
      <c r="F1003" s="24">
        <v>40815</v>
      </c>
      <c r="G1003" s="25">
        <f t="shared" si="79"/>
        <v>40815</v>
      </c>
    </row>
    <row r="1004" spans="1:7" x14ac:dyDescent="0.2">
      <c r="A1004" s="9">
        <f t="shared" si="75"/>
        <v>2011</v>
      </c>
      <c r="B1004" s="9">
        <f>VLOOKUP($C1004,Quarter_Month!$A$1:$B$13,2)</f>
        <v>3</v>
      </c>
      <c r="C1004" s="9">
        <f t="shared" si="76"/>
        <v>9</v>
      </c>
      <c r="D1004" s="9">
        <f t="shared" si="77"/>
        <v>30</v>
      </c>
      <c r="E1004" s="8" t="str">
        <f t="shared" si="78"/>
        <v>20110930</v>
      </c>
      <c r="F1004" s="24">
        <v>40816</v>
      </c>
      <c r="G1004" s="25">
        <f t="shared" si="79"/>
        <v>40816</v>
      </c>
    </row>
    <row r="1005" spans="1:7" x14ac:dyDescent="0.2">
      <c r="A1005" s="9">
        <f t="shared" si="75"/>
        <v>2011</v>
      </c>
      <c r="B1005" s="9">
        <f>VLOOKUP($C1005,Quarter_Month!$A$1:$B$13,2)</f>
        <v>4</v>
      </c>
      <c r="C1005" s="9">
        <f t="shared" si="76"/>
        <v>10</v>
      </c>
      <c r="D1005" s="9">
        <f t="shared" si="77"/>
        <v>1</v>
      </c>
      <c r="E1005" s="8" t="str">
        <f t="shared" si="78"/>
        <v>20111001</v>
      </c>
      <c r="F1005" s="24">
        <v>40817</v>
      </c>
      <c r="G1005" s="25">
        <f t="shared" si="79"/>
        <v>40817</v>
      </c>
    </row>
    <row r="1006" spans="1:7" x14ac:dyDescent="0.2">
      <c r="A1006" s="9">
        <f t="shared" si="75"/>
        <v>2011</v>
      </c>
      <c r="B1006" s="9">
        <f>VLOOKUP($C1006,Quarter_Month!$A$1:$B$13,2)</f>
        <v>4</v>
      </c>
      <c r="C1006" s="9">
        <f t="shared" si="76"/>
        <v>10</v>
      </c>
      <c r="D1006" s="9">
        <f t="shared" si="77"/>
        <v>2</v>
      </c>
      <c r="E1006" s="8" t="str">
        <f t="shared" si="78"/>
        <v>20111002</v>
      </c>
      <c r="F1006" s="24">
        <v>40818</v>
      </c>
      <c r="G1006" s="25">
        <f t="shared" si="79"/>
        <v>40818</v>
      </c>
    </row>
    <row r="1007" spans="1:7" x14ac:dyDescent="0.2">
      <c r="A1007" s="9">
        <f t="shared" si="75"/>
        <v>2011</v>
      </c>
      <c r="B1007" s="9">
        <f>VLOOKUP($C1007,Quarter_Month!$A$1:$B$13,2)</f>
        <v>4</v>
      </c>
      <c r="C1007" s="9">
        <f t="shared" si="76"/>
        <v>10</v>
      </c>
      <c r="D1007" s="9">
        <f t="shared" si="77"/>
        <v>3</v>
      </c>
      <c r="E1007" s="8" t="str">
        <f t="shared" si="78"/>
        <v>20111003</v>
      </c>
      <c r="F1007" s="24">
        <v>40819</v>
      </c>
      <c r="G1007" s="25">
        <f t="shared" si="79"/>
        <v>40819</v>
      </c>
    </row>
    <row r="1008" spans="1:7" x14ac:dyDescent="0.2">
      <c r="A1008" s="9">
        <f t="shared" si="75"/>
        <v>2011</v>
      </c>
      <c r="B1008" s="9">
        <f>VLOOKUP($C1008,Quarter_Month!$A$1:$B$13,2)</f>
        <v>4</v>
      </c>
      <c r="C1008" s="9">
        <f t="shared" si="76"/>
        <v>10</v>
      </c>
      <c r="D1008" s="9">
        <f t="shared" si="77"/>
        <v>4</v>
      </c>
      <c r="E1008" s="8" t="str">
        <f t="shared" si="78"/>
        <v>20111004</v>
      </c>
      <c r="F1008" s="24">
        <v>40820</v>
      </c>
      <c r="G1008" s="25">
        <f t="shared" si="79"/>
        <v>40820</v>
      </c>
    </row>
    <row r="1009" spans="1:7" x14ac:dyDescent="0.2">
      <c r="A1009" s="9">
        <f t="shared" ref="A1009:A1072" si="80">YEAR(F1009)</f>
        <v>2011</v>
      </c>
      <c r="B1009" s="9">
        <f>VLOOKUP($C1009,Quarter_Month!$A$1:$B$13,2)</f>
        <v>4</v>
      </c>
      <c r="C1009" s="9">
        <f t="shared" ref="C1009:C1072" si="81">MONTH(F1009)</f>
        <v>10</v>
      </c>
      <c r="D1009" s="9">
        <f t="shared" ref="D1009:D1072" si="82">DAY(F1009)</f>
        <v>5</v>
      </c>
      <c r="E1009" s="8" t="str">
        <f t="shared" ref="E1009:E1072" si="83">CONCATENATE(A1009,IF(LEN(C1009)=1,"0"&amp;C1009,C1009),IF(LEN(D1009)=1,"0"&amp;D1009,D1009))</f>
        <v>20111005</v>
      </c>
      <c r="F1009" s="24">
        <v>40821</v>
      </c>
      <c r="G1009" s="25">
        <f t="shared" si="79"/>
        <v>40821</v>
      </c>
    </row>
    <row r="1010" spans="1:7" x14ac:dyDescent="0.2">
      <c r="A1010" s="9">
        <f t="shared" si="80"/>
        <v>2011</v>
      </c>
      <c r="B1010" s="9">
        <f>VLOOKUP($C1010,Quarter_Month!$A$1:$B$13,2)</f>
        <v>4</v>
      </c>
      <c r="C1010" s="9">
        <f t="shared" si="81"/>
        <v>10</v>
      </c>
      <c r="D1010" s="9">
        <f t="shared" si="82"/>
        <v>6</v>
      </c>
      <c r="E1010" s="8" t="str">
        <f t="shared" si="83"/>
        <v>20111006</v>
      </c>
      <c r="F1010" s="24">
        <v>40822</v>
      </c>
      <c r="G1010" s="25">
        <f t="shared" si="79"/>
        <v>40822</v>
      </c>
    </row>
    <row r="1011" spans="1:7" x14ac:dyDescent="0.2">
      <c r="A1011" s="9">
        <f t="shared" si="80"/>
        <v>2011</v>
      </c>
      <c r="B1011" s="9">
        <f>VLOOKUP($C1011,Quarter_Month!$A$1:$B$13,2)</f>
        <v>4</v>
      </c>
      <c r="C1011" s="9">
        <f t="shared" si="81"/>
        <v>10</v>
      </c>
      <c r="D1011" s="9">
        <f t="shared" si="82"/>
        <v>7</v>
      </c>
      <c r="E1011" s="8" t="str">
        <f t="shared" si="83"/>
        <v>20111007</v>
      </c>
      <c r="F1011" s="24">
        <v>40823</v>
      </c>
      <c r="G1011" s="25">
        <f t="shared" si="79"/>
        <v>40823</v>
      </c>
    </row>
    <row r="1012" spans="1:7" x14ac:dyDescent="0.2">
      <c r="A1012" s="9">
        <f t="shared" si="80"/>
        <v>2011</v>
      </c>
      <c r="B1012" s="9">
        <f>VLOOKUP($C1012,Quarter_Month!$A$1:$B$13,2)</f>
        <v>4</v>
      </c>
      <c r="C1012" s="9">
        <f t="shared" si="81"/>
        <v>10</v>
      </c>
      <c r="D1012" s="9">
        <f t="shared" si="82"/>
        <v>8</v>
      </c>
      <c r="E1012" s="8" t="str">
        <f t="shared" si="83"/>
        <v>20111008</v>
      </c>
      <c r="F1012" s="24">
        <v>40824</v>
      </c>
      <c r="G1012" s="25">
        <f t="shared" si="79"/>
        <v>40824</v>
      </c>
    </row>
    <row r="1013" spans="1:7" x14ac:dyDescent="0.2">
      <c r="A1013" s="9">
        <f t="shared" si="80"/>
        <v>2011</v>
      </c>
      <c r="B1013" s="9">
        <f>VLOOKUP($C1013,Quarter_Month!$A$1:$B$13,2)</f>
        <v>4</v>
      </c>
      <c r="C1013" s="9">
        <f t="shared" si="81"/>
        <v>10</v>
      </c>
      <c r="D1013" s="9">
        <f t="shared" si="82"/>
        <v>9</v>
      </c>
      <c r="E1013" s="8" t="str">
        <f t="shared" si="83"/>
        <v>20111009</v>
      </c>
      <c r="F1013" s="24">
        <v>40825</v>
      </c>
      <c r="G1013" s="25">
        <f t="shared" si="79"/>
        <v>40825</v>
      </c>
    </row>
    <row r="1014" spans="1:7" x14ac:dyDescent="0.2">
      <c r="A1014" s="9">
        <f t="shared" si="80"/>
        <v>2011</v>
      </c>
      <c r="B1014" s="9">
        <f>VLOOKUP($C1014,Quarter_Month!$A$1:$B$13,2)</f>
        <v>4</v>
      </c>
      <c r="C1014" s="9">
        <f t="shared" si="81"/>
        <v>10</v>
      </c>
      <c r="D1014" s="9">
        <f t="shared" si="82"/>
        <v>10</v>
      </c>
      <c r="E1014" s="8" t="str">
        <f t="shared" si="83"/>
        <v>20111010</v>
      </c>
      <c r="F1014" s="24">
        <v>40826</v>
      </c>
      <c r="G1014" s="25">
        <f t="shared" si="79"/>
        <v>40826</v>
      </c>
    </row>
    <row r="1015" spans="1:7" x14ac:dyDescent="0.2">
      <c r="A1015" s="9">
        <f t="shared" si="80"/>
        <v>2011</v>
      </c>
      <c r="B1015" s="9">
        <f>VLOOKUP($C1015,Quarter_Month!$A$1:$B$13,2)</f>
        <v>4</v>
      </c>
      <c r="C1015" s="9">
        <f t="shared" si="81"/>
        <v>10</v>
      </c>
      <c r="D1015" s="9">
        <f t="shared" si="82"/>
        <v>11</v>
      </c>
      <c r="E1015" s="8" t="str">
        <f t="shared" si="83"/>
        <v>20111011</v>
      </c>
      <c r="F1015" s="24">
        <v>40827</v>
      </c>
      <c r="G1015" s="25">
        <f t="shared" si="79"/>
        <v>40827</v>
      </c>
    </row>
    <row r="1016" spans="1:7" x14ac:dyDescent="0.2">
      <c r="A1016" s="9">
        <f t="shared" si="80"/>
        <v>2011</v>
      </c>
      <c r="B1016" s="9">
        <f>VLOOKUP($C1016,Quarter_Month!$A$1:$B$13,2)</f>
        <v>4</v>
      </c>
      <c r="C1016" s="9">
        <f t="shared" si="81"/>
        <v>10</v>
      </c>
      <c r="D1016" s="9">
        <f t="shared" si="82"/>
        <v>12</v>
      </c>
      <c r="E1016" s="8" t="str">
        <f t="shared" si="83"/>
        <v>20111012</v>
      </c>
      <c r="F1016" s="24">
        <v>40828</v>
      </c>
      <c r="G1016" s="25">
        <f t="shared" si="79"/>
        <v>40828</v>
      </c>
    </row>
    <row r="1017" spans="1:7" x14ac:dyDescent="0.2">
      <c r="A1017" s="9">
        <f t="shared" si="80"/>
        <v>2011</v>
      </c>
      <c r="B1017" s="9">
        <f>VLOOKUP($C1017,Quarter_Month!$A$1:$B$13,2)</f>
        <v>4</v>
      </c>
      <c r="C1017" s="9">
        <f t="shared" si="81"/>
        <v>10</v>
      </c>
      <c r="D1017" s="9">
        <f t="shared" si="82"/>
        <v>13</v>
      </c>
      <c r="E1017" s="8" t="str">
        <f t="shared" si="83"/>
        <v>20111013</v>
      </c>
      <c r="F1017" s="24">
        <v>40829</v>
      </c>
      <c r="G1017" s="25">
        <f t="shared" si="79"/>
        <v>40829</v>
      </c>
    </row>
    <row r="1018" spans="1:7" x14ac:dyDescent="0.2">
      <c r="A1018" s="9">
        <f t="shared" si="80"/>
        <v>2011</v>
      </c>
      <c r="B1018" s="9">
        <f>VLOOKUP($C1018,Quarter_Month!$A$1:$B$13,2)</f>
        <v>4</v>
      </c>
      <c r="C1018" s="9">
        <f t="shared" si="81"/>
        <v>10</v>
      </c>
      <c r="D1018" s="9">
        <f t="shared" si="82"/>
        <v>14</v>
      </c>
      <c r="E1018" s="8" t="str">
        <f t="shared" si="83"/>
        <v>20111014</v>
      </c>
      <c r="F1018" s="24">
        <v>40830</v>
      </c>
      <c r="G1018" s="25">
        <f t="shared" si="79"/>
        <v>40830</v>
      </c>
    </row>
    <row r="1019" spans="1:7" x14ac:dyDescent="0.2">
      <c r="A1019" s="9">
        <f t="shared" si="80"/>
        <v>2011</v>
      </c>
      <c r="B1019" s="9">
        <f>VLOOKUP($C1019,Quarter_Month!$A$1:$B$13,2)</f>
        <v>4</v>
      </c>
      <c r="C1019" s="9">
        <f t="shared" si="81"/>
        <v>10</v>
      </c>
      <c r="D1019" s="9">
        <f t="shared" si="82"/>
        <v>15</v>
      </c>
      <c r="E1019" s="8" t="str">
        <f t="shared" si="83"/>
        <v>20111015</v>
      </c>
      <c r="F1019" s="24">
        <v>40831</v>
      </c>
      <c r="G1019" s="25">
        <f t="shared" si="79"/>
        <v>40831</v>
      </c>
    </row>
    <row r="1020" spans="1:7" x14ac:dyDescent="0.2">
      <c r="A1020" s="9">
        <f t="shared" si="80"/>
        <v>2011</v>
      </c>
      <c r="B1020" s="9">
        <f>VLOOKUP($C1020,Quarter_Month!$A$1:$B$13,2)</f>
        <v>4</v>
      </c>
      <c r="C1020" s="9">
        <f t="shared" si="81"/>
        <v>10</v>
      </c>
      <c r="D1020" s="9">
        <f t="shared" si="82"/>
        <v>16</v>
      </c>
      <c r="E1020" s="8" t="str">
        <f t="shared" si="83"/>
        <v>20111016</v>
      </c>
      <c r="F1020" s="24">
        <v>40832</v>
      </c>
      <c r="G1020" s="25">
        <f t="shared" si="79"/>
        <v>40832</v>
      </c>
    </row>
    <row r="1021" spans="1:7" x14ac:dyDescent="0.2">
      <c r="A1021" s="9">
        <f t="shared" si="80"/>
        <v>2011</v>
      </c>
      <c r="B1021" s="9">
        <f>VLOOKUP($C1021,Quarter_Month!$A$1:$B$13,2)</f>
        <v>4</v>
      </c>
      <c r="C1021" s="9">
        <f t="shared" si="81"/>
        <v>10</v>
      </c>
      <c r="D1021" s="9">
        <f t="shared" si="82"/>
        <v>17</v>
      </c>
      <c r="E1021" s="8" t="str">
        <f t="shared" si="83"/>
        <v>20111017</v>
      </c>
      <c r="F1021" s="24">
        <v>40833</v>
      </c>
      <c r="G1021" s="25">
        <f t="shared" si="79"/>
        <v>40833</v>
      </c>
    </row>
    <row r="1022" spans="1:7" x14ac:dyDescent="0.2">
      <c r="A1022" s="9">
        <f t="shared" si="80"/>
        <v>2011</v>
      </c>
      <c r="B1022" s="9">
        <f>VLOOKUP($C1022,Quarter_Month!$A$1:$B$13,2)</f>
        <v>4</v>
      </c>
      <c r="C1022" s="9">
        <f t="shared" si="81"/>
        <v>10</v>
      </c>
      <c r="D1022" s="9">
        <f t="shared" si="82"/>
        <v>18</v>
      </c>
      <c r="E1022" s="8" t="str">
        <f t="shared" si="83"/>
        <v>20111018</v>
      </c>
      <c r="F1022" s="24">
        <v>40834</v>
      </c>
      <c r="G1022" s="25">
        <f t="shared" si="79"/>
        <v>40834</v>
      </c>
    </row>
    <row r="1023" spans="1:7" x14ac:dyDescent="0.2">
      <c r="A1023" s="9">
        <f t="shared" si="80"/>
        <v>2011</v>
      </c>
      <c r="B1023" s="9">
        <f>VLOOKUP($C1023,Quarter_Month!$A$1:$B$13,2)</f>
        <v>4</v>
      </c>
      <c r="C1023" s="9">
        <f t="shared" si="81"/>
        <v>10</v>
      </c>
      <c r="D1023" s="9">
        <f t="shared" si="82"/>
        <v>19</v>
      </c>
      <c r="E1023" s="8" t="str">
        <f t="shared" si="83"/>
        <v>20111019</v>
      </c>
      <c r="F1023" s="24">
        <v>40835</v>
      </c>
      <c r="G1023" s="25">
        <f t="shared" si="79"/>
        <v>40835</v>
      </c>
    </row>
    <row r="1024" spans="1:7" x14ac:dyDescent="0.2">
      <c r="A1024" s="9">
        <f t="shared" si="80"/>
        <v>2011</v>
      </c>
      <c r="B1024" s="9">
        <f>VLOOKUP($C1024,Quarter_Month!$A$1:$B$13,2)</f>
        <v>4</v>
      </c>
      <c r="C1024" s="9">
        <f t="shared" si="81"/>
        <v>10</v>
      </c>
      <c r="D1024" s="9">
        <f t="shared" si="82"/>
        <v>20</v>
      </c>
      <c r="E1024" s="8" t="str">
        <f t="shared" si="83"/>
        <v>20111020</v>
      </c>
      <c r="F1024" s="24">
        <v>40836</v>
      </c>
      <c r="G1024" s="25">
        <f t="shared" si="79"/>
        <v>40836</v>
      </c>
    </row>
    <row r="1025" spans="1:7" x14ac:dyDescent="0.2">
      <c r="A1025" s="9">
        <f t="shared" si="80"/>
        <v>2011</v>
      </c>
      <c r="B1025" s="9">
        <f>VLOOKUP($C1025,Quarter_Month!$A$1:$B$13,2)</f>
        <v>4</v>
      </c>
      <c r="C1025" s="9">
        <f t="shared" si="81"/>
        <v>10</v>
      </c>
      <c r="D1025" s="9">
        <f t="shared" si="82"/>
        <v>21</v>
      </c>
      <c r="E1025" s="8" t="str">
        <f t="shared" si="83"/>
        <v>20111021</v>
      </c>
      <c r="F1025" s="24">
        <v>40837</v>
      </c>
      <c r="G1025" s="25">
        <f t="shared" si="79"/>
        <v>40837</v>
      </c>
    </row>
    <row r="1026" spans="1:7" x14ac:dyDescent="0.2">
      <c r="A1026" s="9">
        <f t="shared" si="80"/>
        <v>2011</v>
      </c>
      <c r="B1026" s="9">
        <f>VLOOKUP($C1026,Quarter_Month!$A$1:$B$13,2)</f>
        <v>4</v>
      </c>
      <c r="C1026" s="9">
        <f t="shared" si="81"/>
        <v>10</v>
      </c>
      <c r="D1026" s="9">
        <f t="shared" si="82"/>
        <v>22</v>
      </c>
      <c r="E1026" s="8" t="str">
        <f t="shared" si="83"/>
        <v>20111022</v>
      </c>
      <c r="F1026" s="24">
        <v>40838</v>
      </c>
      <c r="G1026" s="25">
        <f t="shared" si="79"/>
        <v>40838</v>
      </c>
    </row>
    <row r="1027" spans="1:7" x14ac:dyDescent="0.2">
      <c r="A1027" s="9">
        <f t="shared" si="80"/>
        <v>2011</v>
      </c>
      <c r="B1027" s="9">
        <f>VLOOKUP($C1027,Quarter_Month!$A$1:$B$13,2)</f>
        <v>4</v>
      </c>
      <c r="C1027" s="9">
        <f t="shared" si="81"/>
        <v>10</v>
      </c>
      <c r="D1027" s="9">
        <f t="shared" si="82"/>
        <v>23</v>
      </c>
      <c r="E1027" s="8" t="str">
        <f t="shared" si="83"/>
        <v>20111023</v>
      </c>
      <c r="F1027" s="24">
        <v>40839</v>
      </c>
      <c r="G1027" s="25">
        <f t="shared" ref="G1027:G1090" si="84">F1027</f>
        <v>40839</v>
      </c>
    </row>
    <row r="1028" spans="1:7" x14ac:dyDescent="0.2">
      <c r="A1028" s="9">
        <f t="shared" si="80"/>
        <v>2011</v>
      </c>
      <c r="B1028" s="9">
        <f>VLOOKUP($C1028,Quarter_Month!$A$1:$B$13,2)</f>
        <v>4</v>
      </c>
      <c r="C1028" s="9">
        <f t="shared" si="81"/>
        <v>10</v>
      </c>
      <c r="D1028" s="9">
        <f t="shared" si="82"/>
        <v>24</v>
      </c>
      <c r="E1028" s="8" t="str">
        <f t="shared" si="83"/>
        <v>20111024</v>
      </c>
      <c r="F1028" s="24">
        <v>40840</v>
      </c>
      <c r="G1028" s="25">
        <f t="shared" si="84"/>
        <v>40840</v>
      </c>
    </row>
    <row r="1029" spans="1:7" x14ac:dyDescent="0.2">
      <c r="A1029" s="9">
        <f t="shared" si="80"/>
        <v>2011</v>
      </c>
      <c r="B1029" s="9">
        <f>VLOOKUP($C1029,Quarter_Month!$A$1:$B$13,2)</f>
        <v>4</v>
      </c>
      <c r="C1029" s="9">
        <f t="shared" si="81"/>
        <v>10</v>
      </c>
      <c r="D1029" s="9">
        <f t="shared" si="82"/>
        <v>25</v>
      </c>
      <c r="E1029" s="8" t="str">
        <f t="shared" si="83"/>
        <v>20111025</v>
      </c>
      <c r="F1029" s="24">
        <v>40841</v>
      </c>
      <c r="G1029" s="25">
        <f t="shared" si="84"/>
        <v>40841</v>
      </c>
    </row>
    <row r="1030" spans="1:7" x14ac:dyDescent="0.2">
      <c r="A1030" s="9">
        <f t="shared" si="80"/>
        <v>2011</v>
      </c>
      <c r="B1030" s="9">
        <f>VLOOKUP($C1030,Quarter_Month!$A$1:$B$13,2)</f>
        <v>4</v>
      </c>
      <c r="C1030" s="9">
        <f t="shared" si="81"/>
        <v>10</v>
      </c>
      <c r="D1030" s="9">
        <f t="shared" si="82"/>
        <v>26</v>
      </c>
      <c r="E1030" s="8" t="str">
        <f t="shared" si="83"/>
        <v>20111026</v>
      </c>
      <c r="F1030" s="24">
        <v>40842</v>
      </c>
      <c r="G1030" s="25">
        <f t="shared" si="84"/>
        <v>40842</v>
      </c>
    </row>
    <row r="1031" spans="1:7" x14ac:dyDescent="0.2">
      <c r="A1031" s="9">
        <f t="shared" si="80"/>
        <v>2011</v>
      </c>
      <c r="B1031" s="9">
        <f>VLOOKUP($C1031,Quarter_Month!$A$1:$B$13,2)</f>
        <v>4</v>
      </c>
      <c r="C1031" s="9">
        <f t="shared" si="81"/>
        <v>10</v>
      </c>
      <c r="D1031" s="9">
        <f t="shared" si="82"/>
        <v>27</v>
      </c>
      <c r="E1031" s="8" t="str">
        <f t="shared" si="83"/>
        <v>20111027</v>
      </c>
      <c r="F1031" s="24">
        <v>40843</v>
      </c>
      <c r="G1031" s="25">
        <f t="shared" si="84"/>
        <v>40843</v>
      </c>
    </row>
    <row r="1032" spans="1:7" x14ac:dyDescent="0.2">
      <c r="A1032" s="9">
        <f t="shared" si="80"/>
        <v>2011</v>
      </c>
      <c r="B1032" s="9">
        <f>VLOOKUP($C1032,Quarter_Month!$A$1:$B$13,2)</f>
        <v>4</v>
      </c>
      <c r="C1032" s="9">
        <f t="shared" si="81"/>
        <v>10</v>
      </c>
      <c r="D1032" s="9">
        <f t="shared" si="82"/>
        <v>28</v>
      </c>
      <c r="E1032" s="8" t="str">
        <f t="shared" si="83"/>
        <v>20111028</v>
      </c>
      <c r="F1032" s="24">
        <v>40844</v>
      </c>
      <c r="G1032" s="25">
        <f t="shared" si="84"/>
        <v>40844</v>
      </c>
    </row>
    <row r="1033" spans="1:7" x14ac:dyDescent="0.2">
      <c r="A1033" s="9">
        <f t="shared" si="80"/>
        <v>2011</v>
      </c>
      <c r="B1033" s="9">
        <f>VLOOKUP($C1033,Quarter_Month!$A$1:$B$13,2)</f>
        <v>4</v>
      </c>
      <c r="C1033" s="9">
        <f t="shared" si="81"/>
        <v>10</v>
      </c>
      <c r="D1033" s="9">
        <f t="shared" si="82"/>
        <v>29</v>
      </c>
      <c r="E1033" s="8" t="str">
        <f t="shared" si="83"/>
        <v>20111029</v>
      </c>
      <c r="F1033" s="24">
        <v>40845</v>
      </c>
      <c r="G1033" s="25">
        <f t="shared" si="84"/>
        <v>40845</v>
      </c>
    </row>
    <row r="1034" spans="1:7" x14ac:dyDescent="0.2">
      <c r="A1034" s="9">
        <f t="shared" si="80"/>
        <v>2011</v>
      </c>
      <c r="B1034" s="9">
        <f>VLOOKUP($C1034,Quarter_Month!$A$1:$B$13,2)</f>
        <v>4</v>
      </c>
      <c r="C1034" s="9">
        <f t="shared" si="81"/>
        <v>10</v>
      </c>
      <c r="D1034" s="9">
        <f t="shared" si="82"/>
        <v>30</v>
      </c>
      <c r="E1034" s="8" t="str">
        <f t="shared" si="83"/>
        <v>20111030</v>
      </c>
      <c r="F1034" s="24">
        <v>40846</v>
      </c>
      <c r="G1034" s="25">
        <f t="shared" si="84"/>
        <v>40846</v>
      </c>
    </row>
    <row r="1035" spans="1:7" x14ac:dyDescent="0.2">
      <c r="A1035" s="9">
        <f t="shared" si="80"/>
        <v>2011</v>
      </c>
      <c r="B1035" s="9">
        <f>VLOOKUP($C1035,Quarter_Month!$A$1:$B$13,2)</f>
        <v>4</v>
      </c>
      <c r="C1035" s="9">
        <f t="shared" si="81"/>
        <v>10</v>
      </c>
      <c r="D1035" s="9">
        <f t="shared" si="82"/>
        <v>31</v>
      </c>
      <c r="E1035" s="8" t="str">
        <f t="shared" si="83"/>
        <v>20111031</v>
      </c>
      <c r="F1035" s="24">
        <v>40847</v>
      </c>
      <c r="G1035" s="25">
        <f t="shared" si="84"/>
        <v>40847</v>
      </c>
    </row>
    <row r="1036" spans="1:7" x14ac:dyDescent="0.2">
      <c r="A1036" s="9">
        <f t="shared" si="80"/>
        <v>2011</v>
      </c>
      <c r="B1036" s="9">
        <f>VLOOKUP($C1036,Quarter_Month!$A$1:$B$13,2)</f>
        <v>4</v>
      </c>
      <c r="C1036" s="9">
        <f t="shared" si="81"/>
        <v>11</v>
      </c>
      <c r="D1036" s="9">
        <f t="shared" si="82"/>
        <v>1</v>
      </c>
      <c r="E1036" s="8" t="str">
        <f t="shared" si="83"/>
        <v>20111101</v>
      </c>
      <c r="F1036" s="24">
        <v>40848</v>
      </c>
      <c r="G1036" s="25">
        <f t="shared" si="84"/>
        <v>40848</v>
      </c>
    </row>
    <row r="1037" spans="1:7" x14ac:dyDescent="0.2">
      <c r="A1037" s="9">
        <f t="shared" si="80"/>
        <v>2011</v>
      </c>
      <c r="B1037" s="9">
        <f>VLOOKUP($C1037,Quarter_Month!$A$1:$B$13,2)</f>
        <v>4</v>
      </c>
      <c r="C1037" s="9">
        <f t="shared" si="81"/>
        <v>11</v>
      </c>
      <c r="D1037" s="9">
        <f t="shared" si="82"/>
        <v>2</v>
      </c>
      <c r="E1037" s="8" t="str">
        <f t="shared" si="83"/>
        <v>20111102</v>
      </c>
      <c r="F1037" s="24">
        <v>40849</v>
      </c>
      <c r="G1037" s="25">
        <f t="shared" si="84"/>
        <v>40849</v>
      </c>
    </row>
    <row r="1038" spans="1:7" x14ac:dyDescent="0.2">
      <c r="A1038" s="9">
        <f t="shared" si="80"/>
        <v>2011</v>
      </c>
      <c r="B1038" s="9">
        <f>VLOOKUP($C1038,Quarter_Month!$A$1:$B$13,2)</f>
        <v>4</v>
      </c>
      <c r="C1038" s="9">
        <f t="shared" si="81"/>
        <v>11</v>
      </c>
      <c r="D1038" s="9">
        <f t="shared" si="82"/>
        <v>3</v>
      </c>
      <c r="E1038" s="8" t="str">
        <f t="shared" si="83"/>
        <v>20111103</v>
      </c>
      <c r="F1038" s="24">
        <v>40850</v>
      </c>
      <c r="G1038" s="25">
        <f t="shared" si="84"/>
        <v>40850</v>
      </c>
    </row>
    <row r="1039" spans="1:7" x14ac:dyDescent="0.2">
      <c r="A1039" s="9">
        <f t="shared" si="80"/>
        <v>2011</v>
      </c>
      <c r="B1039" s="9">
        <f>VLOOKUP($C1039,Quarter_Month!$A$1:$B$13,2)</f>
        <v>4</v>
      </c>
      <c r="C1039" s="9">
        <f t="shared" si="81"/>
        <v>11</v>
      </c>
      <c r="D1039" s="9">
        <f t="shared" si="82"/>
        <v>4</v>
      </c>
      <c r="E1039" s="8" t="str">
        <f t="shared" si="83"/>
        <v>20111104</v>
      </c>
      <c r="F1039" s="24">
        <v>40851</v>
      </c>
      <c r="G1039" s="25">
        <f t="shared" si="84"/>
        <v>40851</v>
      </c>
    </row>
    <row r="1040" spans="1:7" x14ac:dyDescent="0.2">
      <c r="A1040" s="9">
        <f t="shared" si="80"/>
        <v>2011</v>
      </c>
      <c r="B1040" s="9">
        <f>VLOOKUP($C1040,Quarter_Month!$A$1:$B$13,2)</f>
        <v>4</v>
      </c>
      <c r="C1040" s="9">
        <f t="shared" si="81"/>
        <v>11</v>
      </c>
      <c r="D1040" s="9">
        <f t="shared" si="82"/>
        <v>5</v>
      </c>
      <c r="E1040" s="8" t="str">
        <f t="shared" si="83"/>
        <v>20111105</v>
      </c>
      <c r="F1040" s="24">
        <v>40852</v>
      </c>
      <c r="G1040" s="25">
        <f t="shared" si="84"/>
        <v>40852</v>
      </c>
    </row>
    <row r="1041" spans="1:7" x14ac:dyDescent="0.2">
      <c r="A1041" s="9">
        <f t="shared" si="80"/>
        <v>2011</v>
      </c>
      <c r="B1041" s="9">
        <f>VLOOKUP($C1041,Quarter_Month!$A$1:$B$13,2)</f>
        <v>4</v>
      </c>
      <c r="C1041" s="9">
        <f t="shared" si="81"/>
        <v>11</v>
      </c>
      <c r="D1041" s="9">
        <f t="shared" si="82"/>
        <v>6</v>
      </c>
      <c r="E1041" s="8" t="str">
        <f t="shared" si="83"/>
        <v>20111106</v>
      </c>
      <c r="F1041" s="24">
        <v>40853</v>
      </c>
      <c r="G1041" s="25">
        <f t="shared" si="84"/>
        <v>40853</v>
      </c>
    </row>
    <row r="1042" spans="1:7" x14ac:dyDescent="0.2">
      <c r="A1042" s="9">
        <f t="shared" si="80"/>
        <v>2011</v>
      </c>
      <c r="B1042" s="9">
        <f>VLOOKUP($C1042,Quarter_Month!$A$1:$B$13,2)</f>
        <v>4</v>
      </c>
      <c r="C1042" s="9">
        <f t="shared" si="81"/>
        <v>11</v>
      </c>
      <c r="D1042" s="9">
        <f t="shared" si="82"/>
        <v>7</v>
      </c>
      <c r="E1042" s="8" t="str">
        <f t="shared" si="83"/>
        <v>20111107</v>
      </c>
      <c r="F1042" s="24">
        <v>40854</v>
      </c>
      <c r="G1042" s="25">
        <f t="shared" si="84"/>
        <v>40854</v>
      </c>
    </row>
    <row r="1043" spans="1:7" x14ac:dyDescent="0.2">
      <c r="A1043" s="9">
        <f t="shared" si="80"/>
        <v>2011</v>
      </c>
      <c r="B1043" s="9">
        <f>VLOOKUP($C1043,Quarter_Month!$A$1:$B$13,2)</f>
        <v>4</v>
      </c>
      <c r="C1043" s="9">
        <f t="shared" si="81"/>
        <v>11</v>
      </c>
      <c r="D1043" s="9">
        <f t="shared" si="82"/>
        <v>8</v>
      </c>
      <c r="E1043" s="8" t="str">
        <f t="shared" si="83"/>
        <v>20111108</v>
      </c>
      <c r="F1043" s="24">
        <v>40855</v>
      </c>
      <c r="G1043" s="25">
        <f t="shared" si="84"/>
        <v>40855</v>
      </c>
    </row>
    <row r="1044" spans="1:7" x14ac:dyDescent="0.2">
      <c r="A1044" s="9">
        <f t="shared" si="80"/>
        <v>2011</v>
      </c>
      <c r="B1044" s="9">
        <f>VLOOKUP($C1044,Quarter_Month!$A$1:$B$13,2)</f>
        <v>4</v>
      </c>
      <c r="C1044" s="9">
        <f t="shared" si="81"/>
        <v>11</v>
      </c>
      <c r="D1044" s="9">
        <f t="shared" si="82"/>
        <v>9</v>
      </c>
      <c r="E1044" s="8" t="str">
        <f t="shared" si="83"/>
        <v>20111109</v>
      </c>
      <c r="F1044" s="24">
        <v>40856</v>
      </c>
      <c r="G1044" s="25">
        <f t="shared" si="84"/>
        <v>40856</v>
      </c>
    </row>
    <row r="1045" spans="1:7" x14ac:dyDescent="0.2">
      <c r="A1045" s="9">
        <f t="shared" si="80"/>
        <v>2011</v>
      </c>
      <c r="B1045" s="9">
        <f>VLOOKUP($C1045,Quarter_Month!$A$1:$B$13,2)</f>
        <v>4</v>
      </c>
      <c r="C1045" s="9">
        <f t="shared" si="81"/>
        <v>11</v>
      </c>
      <c r="D1045" s="9">
        <f t="shared" si="82"/>
        <v>10</v>
      </c>
      <c r="E1045" s="8" t="str">
        <f t="shared" si="83"/>
        <v>20111110</v>
      </c>
      <c r="F1045" s="24">
        <v>40857</v>
      </c>
      <c r="G1045" s="25">
        <f t="shared" si="84"/>
        <v>40857</v>
      </c>
    </row>
    <row r="1046" spans="1:7" x14ac:dyDescent="0.2">
      <c r="A1046" s="9">
        <f t="shared" si="80"/>
        <v>2011</v>
      </c>
      <c r="B1046" s="9">
        <f>VLOOKUP($C1046,Quarter_Month!$A$1:$B$13,2)</f>
        <v>4</v>
      </c>
      <c r="C1046" s="9">
        <f t="shared" si="81"/>
        <v>11</v>
      </c>
      <c r="D1046" s="9">
        <f t="shared" si="82"/>
        <v>11</v>
      </c>
      <c r="E1046" s="8" t="str">
        <f t="shared" si="83"/>
        <v>20111111</v>
      </c>
      <c r="F1046" s="24">
        <v>40858</v>
      </c>
      <c r="G1046" s="25">
        <f t="shared" si="84"/>
        <v>40858</v>
      </c>
    </row>
    <row r="1047" spans="1:7" x14ac:dyDescent="0.2">
      <c r="A1047" s="9">
        <f t="shared" si="80"/>
        <v>2011</v>
      </c>
      <c r="B1047" s="9">
        <f>VLOOKUP($C1047,Quarter_Month!$A$1:$B$13,2)</f>
        <v>4</v>
      </c>
      <c r="C1047" s="9">
        <f t="shared" si="81"/>
        <v>11</v>
      </c>
      <c r="D1047" s="9">
        <f t="shared" si="82"/>
        <v>12</v>
      </c>
      <c r="E1047" s="8" t="str">
        <f t="shared" si="83"/>
        <v>20111112</v>
      </c>
      <c r="F1047" s="24">
        <v>40859</v>
      </c>
      <c r="G1047" s="25">
        <f t="shared" si="84"/>
        <v>40859</v>
      </c>
    </row>
    <row r="1048" spans="1:7" x14ac:dyDescent="0.2">
      <c r="A1048" s="9">
        <f t="shared" si="80"/>
        <v>2011</v>
      </c>
      <c r="B1048" s="9">
        <f>VLOOKUP($C1048,Quarter_Month!$A$1:$B$13,2)</f>
        <v>4</v>
      </c>
      <c r="C1048" s="9">
        <f t="shared" si="81"/>
        <v>11</v>
      </c>
      <c r="D1048" s="9">
        <f t="shared" si="82"/>
        <v>13</v>
      </c>
      <c r="E1048" s="8" t="str">
        <f t="shared" si="83"/>
        <v>20111113</v>
      </c>
      <c r="F1048" s="24">
        <v>40860</v>
      </c>
      <c r="G1048" s="25">
        <f t="shared" si="84"/>
        <v>40860</v>
      </c>
    </row>
    <row r="1049" spans="1:7" x14ac:dyDescent="0.2">
      <c r="A1049" s="9">
        <f t="shared" si="80"/>
        <v>2011</v>
      </c>
      <c r="B1049" s="9">
        <f>VLOOKUP($C1049,Quarter_Month!$A$1:$B$13,2)</f>
        <v>4</v>
      </c>
      <c r="C1049" s="9">
        <f t="shared" si="81"/>
        <v>11</v>
      </c>
      <c r="D1049" s="9">
        <f t="shared" si="82"/>
        <v>14</v>
      </c>
      <c r="E1049" s="8" t="str">
        <f t="shared" si="83"/>
        <v>20111114</v>
      </c>
      <c r="F1049" s="24">
        <v>40861</v>
      </c>
      <c r="G1049" s="25">
        <f t="shared" si="84"/>
        <v>40861</v>
      </c>
    </row>
    <row r="1050" spans="1:7" x14ac:dyDescent="0.2">
      <c r="A1050" s="9">
        <f t="shared" si="80"/>
        <v>2011</v>
      </c>
      <c r="B1050" s="9">
        <f>VLOOKUP($C1050,Quarter_Month!$A$1:$B$13,2)</f>
        <v>4</v>
      </c>
      <c r="C1050" s="9">
        <f t="shared" si="81"/>
        <v>11</v>
      </c>
      <c r="D1050" s="9">
        <f t="shared" si="82"/>
        <v>15</v>
      </c>
      <c r="E1050" s="8" t="str">
        <f t="shared" si="83"/>
        <v>20111115</v>
      </c>
      <c r="F1050" s="24">
        <v>40862</v>
      </c>
      <c r="G1050" s="25">
        <f t="shared" si="84"/>
        <v>40862</v>
      </c>
    </row>
    <row r="1051" spans="1:7" x14ac:dyDescent="0.2">
      <c r="A1051" s="9">
        <f t="shared" si="80"/>
        <v>2011</v>
      </c>
      <c r="B1051" s="9">
        <f>VLOOKUP($C1051,Quarter_Month!$A$1:$B$13,2)</f>
        <v>4</v>
      </c>
      <c r="C1051" s="9">
        <f t="shared" si="81"/>
        <v>11</v>
      </c>
      <c r="D1051" s="9">
        <f t="shared" si="82"/>
        <v>16</v>
      </c>
      <c r="E1051" s="8" t="str">
        <f t="shared" si="83"/>
        <v>20111116</v>
      </c>
      <c r="F1051" s="24">
        <v>40863</v>
      </c>
      <c r="G1051" s="25">
        <f t="shared" si="84"/>
        <v>40863</v>
      </c>
    </row>
    <row r="1052" spans="1:7" x14ac:dyDescent="0.2">
      <c r="A1052" s="9">
        <f t="shared" si="80"/>
        <v>2011</v>
      </c>
      <c r="B1052" s="9">
        <f>VLOOKUP($C1052,Quarter_Month!$A$1:$B$13,2)</f>
        <v>4</v>
      </c>
      <c r="C1052" s="9">
        <f t="shared" si="81"/>
        <v>11</v>
      </c>
      <c r="D1052" s="9">
        <f t="shared" si="82"/>
        <v>17</v>
      </c>
      <c r="E1052" s="8" t="str">
        <f t="shared" si="83"/>
        <v>20111117</v>
      </c>
      <c r="F1052" s="24">
        <v>40864</v>
      </c>
      <c r="G1052" s="25">
        <f t="shared" si="84"/>
        <v>40864</v>
      </c>
    </row>
    <row r="1053" spans="1:7" x14ac:dyDescent="0.2">
      <c r="A1053" s="9">
        <f t="shared" si="80"/>
        <v>2011</v>
      </c>
      <c r="B1053" s="9">
        <f>VLOOKUP($C1053,Quarter_Month!$A$1:$B$13,2)</f>
        <v>4</v>
      </c>
      <c r="C1053" s="9">
        <f t="shared" si="81"/>
        <v>11</v>
      </c>
      <c r="D1053" s="9">
        <f t="shared" si="82"/>
        <v>18</v>
      </c>
      <c r="E1053" s="8" t="str">
        <f t="shared" si="83"/>
        <v>20111118</v>
      </c>
      <c r="F1053" s="24">
        <v>40865</v>
      </c>
      <c r="G1053" s="25">
        <f t="shared" si="84"/>
        <v>40865</v>
      </c>
    </row>
    <row r="1054" spans="1:7" x14ac:dyDescent="0.2">
      <c r="A1054" s="9">
        <f t="shared" si="80"/>
        <v>2011</v>
      </c>
      <c r="B1054" s="9">
        <f>VLOOKUP($C1054,Quarter_Month!$A$1:$B$13,2)</f>
        <v>4</v>
      </c>
      <c r="C1054" s="9">
        <f t="shared" si="81"/>
        <v>11</v>
      </c>
      <c r="D1054" s="9">
        <f t="shared" si="82"/>
        <v>19</v>
      </c>
      <c r="E1054" s="8" t="str">
        <f t="shared" si="83"/>
        <v>20111119</v>
      </c>
      <c r="F1054" s="24">
        <v>40866</v>
      </c>
      <c r="G1054" s="25">
        <f t="shared" si="84"/>
        <v>40866</v>
      </c>
    </row>
    <row r="1055" spans="1:7" x14ac:dyDescent="0.2">
      <c r="A1055" s="9">
        <f t="shared" si="80"/>
        <v>2011</v>
      </c>
      <c r="B1055" s="9">
        <f>VLOOKUP($C1055,Quarter_Month!$A$1:$B$13,2)</f>
        <v>4</v>
      </c>
      <c r="C1055" s="9">
        <f t="shared" si="81"/>
        <v>11</v>
      </c>
      <c r="D1055" s="9">
        <f t="shared" si="82"/>
        <v>20</v>
      </c>
      <c r="E1055" s="8" t="str">
        <f t="shared" si="83"/>
        <v>20111120</v>
      </c>
      <c r="F1055" s="24">
        <v>40867</v>
      </c>
      <c r="G1055" s="25">
        <f t="shared" si="84"/>
        <v>40867</v>
      </c>
    </row>
    <row r="1056" spans="1:7" x14ac:dyDescent="0.2">
      <c r="A1056" s="9">
        <f t="shared" si="80"/>
        <v>2011</v>
      </c>
      <c r="B1056" s="9">
        <f>VLOOKUP($C1056,Quarter_Month!$A$1:$B$13,2)</f>
        <v>4</v>
      </c>
      <c r="C1056" s="9">
        <f t="shared" si="81"/>
        <v>11</v>
      </c>
      <c r="D1056" s="9">
        <f t="shared" si="82"/>
        <v>21</v>
      </c>
      <c r="E1056" s="8" t="str">
        <f t="shared" si="83"/>
        <v>20111121</v>
      </c>
      <c r="F1056" s="24">
        <v>40868</v>
      </c>
      <c r="G1056" s="25">
        <f t="shared" si="84"/>
        <v>40868</v>
      </c>
    </row>
    <row r="1057" spans="1:7" x14ac:dyDescent="0.2">
      <c r="A1057" s="9">
        <f t="shared" si="80"/>
        <v>2011</v>
      </c>
      <c r="B1057" s="9">
        <f>VLOOKUP($C1057,Quarter_Month!$A$1:$B$13,2)</f>
        <v>4</v>
      </c>
      <c r="C1057" s="9">
        <f t="shared" si="81"/>
        <v>11</v>
      </c>
      <c r="D1057" s="9">
        <f t="shared" si="82"/>
        <v>22</v>
      </c>
      <c r="E1057" s="8" t="str">
        <f t="shared" si="83"/>
        <v>20111122</v>
      </c>
      <c r="F1057" s="24">
        <v>40869</v>
      </c>
      <c r="G1057" s="25">
        <f t="shared" si="84"/>
        <v>40869</v>
      </c>
    </row>
    <row r="1058" spans="1:7" x14ac:dyDescent="0.2">
      <c r="A1058" s="9">
        <f t="shared" si="80"/>
        <v>2011</v>
      </c>
      <c r="B1058" s="9">
        <f>VLOOKUP($C1058,Quarter_Month!$A$1:$B$13,2)</f>
        <v>4</v>
      </c>
      <c r="C1058" s="9">
        <f t="shared" si="81"/>
        <v>11</v>
      </c>
      <c r="D1058" s="9">
        <f t="shared" si="82"/>
        <v>23</v>
      </c>
      <c r="E1058" s="8" t="str">
        <f t="shared" si="83"/>
        <v>20111123</v>
      </c>
      <c r="F1058" s="24">
        <v>40870</v>
      </c>
      <c r="G1058" s="25">
        <f t="shared" si="84"/>
        <v>40870</v>
      </c>
    </row>
    <row r="1059" spans="1:7" x14ac:dyDescent="0.2">
      <c r="A1059" s="9">
        <f t="shared" si="80"/>
        <v>2011</v>
      </c>
      <c r="B1059" s="9">
        <f>VLOOKUP($C1059,Quarter_Month!$A$1:$B$13,2)</f>
        <v>4</v>
      </c>
      <c r="C1059" s="9">
        <f t="shared" si="81"/>
        <v>11</v>
      </c>
      <c r="D1059" s="9">
        <f t="shared" si="82"/>
        <v>24</v>
      </c>
      <c r="E1059" s="8" t="str">
        <f t="shared" si="83"/>
        <v>20111124</v>
      </c>
      <c r="F1059" s="24">
        <v>40871</v>
      </c>
      <c r="G1059" s="25">
        <f t="shared" si="84"/>
        <v>40871</v>
      </c>
    </row>
    <row r="1060" spans="1:7" x14ac:dyDescent="0.2">
      <c r="A1060" s="9">
        <f t="shared" si="80"/>
        <v>2011</v>
      </c>
      <c r="B1060" s="9">
        <f>VLOOKUP($C1060,Quarter_Month!$A$1:$B$13,2)</f>
        <v>4</v>
      </c>
      <c r="C1060" s="9">
        <f t="shared" si="81"/>
        <v>11</v>
      </c>
      <c r="D1060" s="9">
        <f t="shared" si="82"/>
        <v>25</v>
      </c>
      <c r="E1060" s="8" t="str">
        <f t="shared" si="83"/>
        <v>20111125</v>
      </c>
      <c r="F1060" s="24">
        <v>40872</v>
      </c>
      <c r="G1060" s="25">
        <f t="shared" si="84"/>
        <v>40872</v>
      </c>
    </row>
    <row r="1061" spans="1:7" x14ac:dyDescent="0.2">
      <c r="A1061" s="9">
        <f t="shared" si="80"/>
        <v>2011</v>
      </c>
      <c r="B1061" s="9">
        <f>VLOOKUP($C1061,Quarter_Month!$A$1:$B$13,2)</f>
        <v>4</v>
      </c>
      <c r="C1061" s="9">
        <f t="shared" si="81"/>
        <v>11</v>
      </c>
      <c r="D1061" s="9">
        <f t="shared" si="82"/>
        <v>26</v>
      </c>
      <c r="E1061" s="8" t="str">
        <f t="shared" si="83"/>
        <v>20111126</v>
      </c>
      <c r="F1061" s="24">
        <v>40873</v>
      </c>
      <c r="G1061" s="25">
        <f t="shared" si="84"/>
        <v>40873</v>
      </c>
    </row>
    <row r="1062" spans="1:7" x14ac:dyDescent="0.2">
      <c r="A1062" s="9">
        <f t="shared" si="80"/>
        <v>2011</v>
      </c>
      <c r="B1062" s="9">
        <f>VLOOKUP($C1062,Quarter_Month!$A$1:$B$13,2)</f>
        <v>4</v>
      </c>
      <c r="C1062" s="9">
        <f t="shared" si="81"/>
        <v>11</v>
      </c>
      <c r="D1062" s="9">
        <f t="shared" si="82"/>
        <v>27</v>
      </c>
      <c r="E1062" s="8" t="str">
        <f t="shared" si="83"/>
        <v>20111127</v>
      </c>
      <c r="F1062" s="24">
        <v>40874</v>
      </c>
      <c r="G1062" s="25">
        <f t="shared" si="84"/>
        <v>40874</v>
      </c>
    </row>
    <row r="1063" spans="1:7" x14ac:dyDescent="0.2">
      <c r="A1063" s="9">
        <f t="shared" si="80"/>
        <v>2011</v>
      </c>
      <c r="B1063" s="9">
        <f>VLOOKUP($C1063,Quarter_Month!$A$1:$B$13,2)</f>
        <v>4</v>
      </c>
      <c r="C1063" s="9">
        <f t="shared" si="81"/>
        <v>11</v>
      </c>
      <c r="D1063" s="9">
        <f t="shared" si="82"/>
        <v>28</v>
      </c>
      <c r="E1063" s="8" t="str">
        <f t="shared" si="83"/>
        <v>20111128</v>
      </c>
      <c r="F1063" s="24">
        <v>40875</v>
      </c>
      <c r="G1063" s="25">
        <f t="shared" si="84"/>
        <v>40875</v>
      </c>
    </row>
    <row r="1064" spans="1:7" x14ac:dyDescent="0.2">
      <c r="A1064" s="9">
        <f t="shared" si="80"/>
        <v>2011</v>
      </c>
      <c r="B1064" s="9">
        <f>VLOOKUP($C1064,Quarter_Month!$A$1:$B$13,2)</f>
        <v>4</v>
      </c>
      <c r="C1064" s="9">
        <f t="shared" si="81"/>
        <v>11</v>
      </c>
      <c r="D1064" s="9">
        <f t="shared" si="82"/>
        <v>29</v>
      </c>
      <c r="E1064" s="8" t="str">
        <f t="shared" si="83"/>
        <v>20111129</v>
      </c>
      <c r="F1064" s="24">
        <v>40876</v>
      </c>
      <c r="G1064" s="25">
        <f t="shared" si="84"/>
        <v>40876</v>
      </c>
    </row>
    <row r="1065" spans="1:7" x14ac:dyDescent="0.2">
      <c r="A1065" s="9">
        <f t="shared" si="80"/>
        <v>2011</v>
      </c>
      <c r="B1065" s="9">
        <f>VLOOKUP($C1065,Quarter_Month!$A$1:$B$13,2)</f>
        <v>4</v>
      </c>
      <c r="C1065" s="9">
        <f t="shared" si="81"/>
        <v>11</v>
      </c>
      <c r="D1065" s="9">
        <f t="shared" si="82"/>
        <v>30</v>
      </c>
      <c r="E1065" s="8" t="str">
        <f t="shared" si="83"/>
        <v>20111130</v>
      </c>
      <c r="F1065" s="24">
        <v>40877</v>
      </c>
      <c r="G1065" s="25">
        <f t="shared" si="84"/>
        <v>40877</v>
      </c>
    </row>
    <row r="1066" spans="1:7" x14ac:dyDescent="0.2">
      <c r="A1066" s="9">
        <f t="shared" si="80"/>
        <v>2011</v>
      </c>
      <c r="B1066" s="9">
        <f>VLOOKUP($C1066,Quarter_Month!$A$1:$B$13,2)</f>
        <v>4</v>
      </c>
      <c r="C1066" s="9">
        <f t="shared" si="81"/>
        <v>12</v>
      </c>
      <c r="D1066" s="9">
        <f t="shared" si="82"/>
        <v>1</v>
      </c>
      <c r="E1066" s="8" t="str">
        <f t="shared" si="83"/>
        <v>20111201</v>
      </c>
      <c r="F1066" s="24">
        <v>40878</v>
      </c>
      <c r="G1066" s="25">
        <f t="shared" si="84"/>
        <v>40878</v>
      </c>
    </row>
    <row r="1067" spans="1:7" x14ac:dyDescent="0.2">
      <c r="A1067" s="9">
        <f t="shared" si="80"/>
        <v>2011</v>
      </c>
      <c r="B1067" s="9">
        <f>VLOOKUP($C1067,Quarter_Month!$A$1:$B$13,2)</f>
        <v>4</v>
      </c>
      <c r="C1067" s="9">
        <f t="shared" si="81"/>
        <v>12</v>
      </c>
      <c r="D1067" s="9">
        <f t="shared" si="82"/>
        <v>2</v>
      </c>
      <c r="E1067" s="8" t="str">
        <f t="shared" si="83"/>
        <v>20111202</v>
      </c>
      <c r="F1067" s="24">
        <v>40879</v>
      </c>
      <c r="G1067" s="25">
        <f t="shared" si="84"/>
        <v>40879</v>
      </c>
    </row>
    <row r="1068" spans="1:7" x14ac:dyDescent="0.2">
      <c r="A1068" s="9">
        <f t="shared" si="80"/>
        <v>2011</v>
      </c>
      <c r="B1068" s="9">
        <f>VLOOKUP($C1068,Quarter_Month!$A$1:$B$13,2)</f>
        <v>4</v>
      </c>
      <c r="C1068" s="9">
        <f t="shared" si="81"/>
        <v>12</v>
      </c>
      <c r="D1068" s="9">
        <f t="shared" si="82"/>
        <v>3</v>
      </c>
      <c r="E1068" s="8" t="str">
        <f t="shared" si="83"/>
        <v>20111203</v>
      </c>
      <c r="F1068" s="24">
        <v>40880</v>
      </c>
      <c r="G1068" s="25">
        <f t="shared" si="84"/>
        <v>40880</v>
      </c>
    </row>
    <row r="1069" spans="1:7" x14ac:dyDescent="0.2">
      <c r="A1069" s="9">
        <f t="shared" si="80"/>
        <v>2011</v>
      </c>
      <c r="B1069" s="9">
        <f>VLOOKUP($C1069,Quarter_Month!$A$1:$B$13,2)</f>
        <v>4</v>
      </c>
      <c r="C1069" s="9">
        <f t="shared" si="81"/>
        <v>12</v>
      </c>
      <c r="D1069" s="9">
        <f t="shared" si="82"/>
        <v>4</v>
      </c>
      <c r="E1069" s="8" t="str">
        <f t="shared" si="83"/>
        <v>20111204</v>
      </c>
      <c r="F1069" s="24">
        <v>40881</v>
      </c>
      <c r="G1069" s="25">
        <f t="shared" si="84"/>
        <v>40881</v>
      </c>
    </row>
    <row r="1070" spans="1:7" x14ac:dyDescent="0.2">
      <c r="A1070" s="9">
        <f t="shared" si="80"/>
        <v>2011</v>
      </c>
      <c r="B1070" s="9">
        <f>VLOOKUP($C1070,Quarter_Month!$A$1:$B$13,2)</f>
        <v>4</v>
      </c>
      <c r="C1070" s="9">
        <f t="shared" si="81"/>
        <v>12</v>
      </c>
      <c r="D1070" s="9">
        <f t="shared" si="82"/>
        <v>5</v>
      </c>
      <c r="E1070" s="8" t="str">
        <f t="shared" si="83"/>
        <v>20111205</v>
      </c>
      <c r="F1070" s="24">
        <v>40882</v>
      </c>
      <c r="G1070" s="25">
        <f t="shared" si="84"/>
        <v>40882</v>
      </c>
    </row>
    <row r="1071" spans="1:7" x14ac:dyDescent="0.2">
      <c r="A1071" s="9">
        <f t="shared" si="80"/>
        <v>2011</v>
      </c>
      <c r="B1071" s="9">
        <f>VLOOKUP($C1071,Quarter_Month!$A$1:$B$13,2)</f>
        <v>4</v>
      </c>
      <c r="C1071" s="9">
        <f t="shared" si="81"/>
        <v>12</v>
      </c>
      <c r="D1071" s="9">
        <f t="shared" si="82"/>
        <v>6</v>
      </c>
      <c r="E1071" s="8" t="str">
        <f t="shared" si="83"/>
        <v>20111206</v>
      </c>
      <c r="F1071" s="24">
        <v>40883</v>
      </c>
      <c r="G1071" s="25">
        <f t="shared" si="84"/>
        <v>40883</v>
      </c>
    </row>
    <row r="1072" spans="1:7" x14ac:dyDescent="0.2">
      <c r="A1072" s="9">
        <f t="shared" si="80"/>
        <v>2011</v>
      </c>
      <c r="B1072" s="9">
        <f>VLOOKUP($C1072,Quarter_Month!$A$1:$B$13,2)</f>
        <v>4</v>
      </c>
      <c r="C1072" s="9">
        <f t="shared" si="81"/>
        <v>12</v>
      </c>
      <c r="D1072" s="9">
        <f t="shared" si="82"/>
        <v>7</v>
      </c>
      <c r="E1072" s="8" t="str">
        <f t="shared" si="83"/>
        <v>20111207</v>
      </c>
      <c r="F1072" s="24">
        <v>40884</v>
      </c>
      <c r="G1072" s="25">
        <f t="shared" si="84"/>
        <v>40884</v>
      </c>
    </row>
    <row r="1073" spans="1:7" x14ac:dyDescent="0.2">
      <c r="A1073" s="9">
        <f t="shared" ref="A1073:A1136" si="85">YEAR(F1073)</f>
        <v>2011</v>
      </c>
      <c r="B1073" s="9">
        <f>VLOOKUP($C1073,Quarter_Month!$A$1:$B$13,2)</f>
        <v>4</v>
      </c>
      <c r="C1073" s="9">
        <f t="shared" ref="C1073:C1136" si="86">MONTH(F1073)</f>
        <v>12</v>
      </c>
      <c r="D1073" s="9">
        <f t="shared" ref="D1073:D1136" si="87">DAY(F1073)</f>
        <v>8</v>
      </c>
      <c r="E1073" s="8" t="str">
        <f t="shared" ref="E1073:E1136" si="88">CONCATENATE(A1073,IF(LEN(C1073)=1,"0"&amp;C1073,C1073),IF(LEN(D1073)=1,"0"&amp;D1073,D1073))</f>
        <v>20111208</v>
      </c>
      <c r="F1073" s="24">
        <v>40885</v>
      </c>
      <c r="G1073" s="25">
        <f t="shared" si="84"/>
        <v>40885</v>
      </c>
    </row>
    <row r="1074" spans="1:7" x14ac:dyDescent="0.2">
      <c r="A1074" s="9">
        <f t="shared" si="85"/>
        <v>2011</v>
      </c>
      <c r="B1074" s="9">
        <f>VLOOKUP($C1074,Quarter_Month!$A$1:$B$13,2)</f>
        <v>4</v>
      </c>
      <c r="C1074" s="9">
        <f t="shared" si="86"/>
        <v>12</v>
      </c>
      <c r="D1074" s="9">
        <f t="shared" si="87"/>
        <v>9</v>
      </c>
      <c r="E1074" s="8" t="str">
        <f t="shared" si="88"/>
        <v>20111209</v>
      </c>
      <c r="F1074" s="24">
        <v>40886</v>
      </c>
      <c r="G1074" s="25">
        <f t="shared" si="84"/>
        <v>40886</v>
      </c>
    </row>
    <row r="1075" spans="1:7" x14ac:dyDescent="0.2">
      <c r="A1075" s="9">
        <f t="shared" si="85"/>
        <v>2011</v>
      </c>
      <c r="B1075" s="9">
        <f>VLOOKUP($C1075,Quarter_Month!$A$1:$B$13,2)</f>
        <v>4</v>
      </c>
      <c r="C1075" s="9">
        <f t="shared" si="86"/>
        <v>12</v>
      </c>
      <c r="D1075" s="9">
        <f t="shared" si="87"/>
        <v>10</v>
      </c>
      <c r="E1075" s="8" t="str">
        <f t="shared" si="88"/>
        <v>20111210</v>
      </c>
      <c r="F1075" s="24">
        <v>40887</v>
      </c>
      <c r="G1075" s="25">
        <f t="shared" si="84"/>
        <v>40887</v>
      </c>
    </row>
    <row r="1076" spans="1:7" x14ac:dyDescent="0.2">
      <c r="A1076" s="9">
        <f t="shared" si="85"/>
        <v>2011</v>
      </c>
      <c r="B1076" s="9">
        <f>VLOOKUP($C1076,Quarter_Month!$A$1:$B$13,2)</f>
        <v>4</v>
      </c>
      <c r="C1076" s="9">
        <f t="shared" si="86"/>
        <v>12</v>
      </c>
      <c r="D1076" s="9">
        <f t="shared" si="87"/>
        <v>11</v>
      </c>
      <c r="E1076" s="8" t="str">
        <f t="shared" si="88"/>
        <v>20111211</v>
      </c>
      <c r="F1076" s="24">
        <v>40888</v>
      </c>
      <c r="G1076" s="25">
        <f t="shared" si="84"/>
        <v>40888</v>
      </c>
    </row>
    <row r="1077" spans="1:7" x14ac:dyDescent="0.2">
      <c r="A1077" s="9">
        <f t="shared" si="85"/>
        <v>2011</v>
      </c>
      <c r="B1077" s="9">
        <f>VLOOKUP($C1077,Quarter_Month!$A$1:$B$13,2)</f>
        <v>4</v>
      </c>
      <c r="C1077" s="9">
        <f t="shared" si="86"/>
        <v>12</v>
      </c>
      <c r="D1077" s="9">
        <f t="shared" si="87"/>
        <v>12</v>
      </c>
      <c r="E1077" s="8" t="str">
        <f t="shared" si="88"/>
        <v>20111212</v>
      </c>
      <c r="F1077" s="24">
        <v>40889</v>
      </c>
      <c r="G1077" s="25">
        <f t="shared" si="84"/>
        <v>40889</v>
      </c>
    </row>
    <row r="1078" spans="1:7" x14ac:dyDescent="0.2">
      <c r="A1078" s="9">
        <f t="shared" si="85"/>
        <v>2011</v>
      </c>
      <c r="B1078" s="9">
        <f>VLOOKUP($C1078,Quarter_Month!$A$1:$B$13,2)</f>
        <v>4</v>
      </c>
      <c r="C1078" s="9">
        <f t="shared" si="86"/>
        <v>12</v>
      </c>
      <c r="D1078" s="9">
        <f t="shared" si="87"/>
        <v>13</v>
      </c>
      <c r="E1078" s="8" t="str">
        <f t="shared" si="88"/>
        <v>20111213</v>
      </c>
      <c r="F1078" s="24">
        <v>40890</v>
      </c>
      <c r="G1078" s="25">
        <f t="shared" si="84"/>
        <v>40890</v>
      </c>
    </row>
    <row r="1079" spans="1:7" x14ac:dyDescent="0.2">
      <c r="A1079" s="9">
        <f t="shared" si="85"/>
        <v>2011</v>
      </c>
      <c r="B1079" s="9">
        <f>VLOOKUP($C1079,Quarter_Month!$A$1:$B$13,2)</f>
        <v>4</v>
      </c>
      <c r="C1079" s="9">
        <f t="shared" si="86"/>
        <v>12</v>
      </c>
      <c r="D1079" s="9">
        <f t="shared" si="87"/>
        <v>14</v>
      </c>
      <c r="E1079" s="8" t="str">
        <f t="shared" si="88"/>
        <v>20111214</v>
      </c>
      <c r="F1079" s="24">
        <v>40891</v>
      </c>
      <c r="G1079" s="25">
        <f t="shared" si="84"/>
        <v>40891</v>
      </c>
    </row>
    <row r="1080" spans="1:7" x14ac:dyDescent="0.2">
      <c r="A1080" s="9">
        <f t="shared" si="85"/>
        <v>2011</v>
      </c>
      <c r="B1080" s="9">
        <f>VLOOKUP($C1080,Quarter_Month!$A$1:$B$13,2)</f>
        <v>4</v>
      </c>
      <c r="C1080" s="9">
        <f t="shared" si="86"/>
        <v>12</v>
      </c>
      <c r="D1080" s="9">
        <f t="shared" si="87"/>
        <v>15</v>
      </c>
      <c r="E1080" s="8" t="str">
        <f t="shared" si="88"/>
        <v>20111215</v>
      </c>
      <c r="F1080" s="24">
        <v>40892</v>
      </c>
      <c r="G1080" s="25">
        <f t="shared" si="84"/>
        <v>40892</v>
      </c>
    </row>
    <row r="1081" spans="1:7" x14ac:dyDescent="0.2">
      <c r="A1081" s="9">
        <f t="shared" si="85"/>
        <v>2011</v>
      </c>
      <c r="B1081" s="9">
        <f>VLOOKUP($C1081,Quarter_Month!$A$1:$B$13,2)</f>
        <v>4</v>
      </c>
      <c r="C1081" s="9">
        <f t="shared" si="86"/>
        <v>12</v>
      </c>
      <c r="D1081" s="9">
        <f t="shared" si="87"/>
        <v>16</v>
      </c>
      <c r="E1081" s="8" t="str">
        <f t="shared" si="88"/>
        <v>20111216</v>
      </c>
      <c r="F1081" s="24">
        <v>40893</v>
      </c>
      <c r="G1081" s="25">
        <f t="shared" si="84"/>
        <v>40893</v>
      </c>
    </row>
    <row r="1082" spans="1:7" x14ac:dyDescent="0.2">
      <c r="A1082" s="9">
        <f t="shared" si="85"/>
        <v>2011</v>
      </c>
      <c r="B1082" s="9">
        <f>VLOOKUP($C1082,Quarter_Month!$A$1:$B$13,2)</f>
        <v>4</v>
      </c>
      <c r="C1082" s="9">
        <f t="shared" si="86"/>
        <v>12</v>
      </c>
      <c r="D1082" s="9">
        <f t="shared" si="87"/>
        <v>17</v>
      </c>
      <c r="E1082" s="8" t="str">
        <f t="shared" si="88"/>
        <v>20111217</v>
      </c>
      <c r="F1082" s="24">
        <v>40894</v>
      </c>
      <c r="G1082" s="25">
        <f t="shared" si="84"/>
        <v>40894</v>
      </c>
    </row>
    <row r="1083" spans="1:7" x14ac:dyDescent="0.2">
      <c r="A1083" s="9">
        <f t="shared" si="85"/>
        <v>2011</v>
      </c>
      <c r="B1083" s="9">
        <f>VLOOKUP($C1083,Quarter_Month!$A$1:$B$13,2)</f>
        <v>4</v>
      </c>
      <c r="C1083" s="9">
        <f t="shared" si="86"/>
        <v>12</v>
      </c>
      <c r="D1083" s="9">
        <f t="shared" si="87"/>
        <v>18</v>
      </c>
      <c r="E1083" s="8" t="str">
        <f t="shared" si="88"/>
        <v>20111218</v>
      </c>
      <c r="F1083" s="24">
        <v>40895</v>
      </c>
      <c r="G1083" s="25">
        <f t="shared" si="84"/>
        <v>40895</v>
      </c>
    </row>
    <row r="1084" spans="1:7" x14ac:dyDescent="0.2">
      <c r="A1084" s="9">
        <f t="shared" si="85"/>
        <v>2011</v>
      </c>
      <c r="B1084" s="9">
        <f>VLOOKUP($C1084,Quarter_Month!$A$1:$B$13,2)</f>
        <v>4</v>
      </c>
      <c r="C1084" s="9">
        <f t="shared" si="86"/>
        <v>12</v>
      </c>
      <c r="D1084" s="9">
        <f t="shared" si="87"/>
        <v>19</v>
      </c>
      <c r="E1084" s="8" t="str">
        <f t="shared" si="88"/>
        <v>20111219</v>
      </c>
      <c r="F1084" s="24">
        <v>40896</v>
      </c>
      <c r="G1084" s="25">
        <f t="shared" si="84"/>
        <v>40896</v>
      </c>
    </row>
    <row r="1085" spans="1:7" x14ac:dyDescent="0.2">
      <c r="A1085" s="9">
        <f t="shared" si="85"/>
        <v>2011</v>
      </c>
      <c r="B1085" s="9">
        <f>VLOOKUP($C1085,Quarter_Month!$A$1:$B$13,2)</f>
        <v>4</v>
      </c>
      <c r="C1085" s="9">
        <f t="shared" si="86"/>
        <v>12</v>
      </c>
      <c r="D1085" s="9">
        <f t="shared" si="87"/>
        <v>20</v>
      </c>
      <c r="E1085" s="8" t="str">
        <f t="shared" si="88"/>
        <v>20111220</v>
      </c>
      <c r="F1085" s="24">
        <v>40897</v>
      </c>
      <c r="G1085" s="25">
        <f t="shared" si="84"/>
        <v>40897</v>
      </c>
    </row>
    <row r="1086" spans="1:7" x14ac:dyDescent="0.2">
      <c r="A1086" s="9">
        <f t="shared" si="85"/>
        <v>2011</v>
      </c>
      <c r="B1086" s="9">
        <f>VLOOKUP($C1086,Quarter_Month!$A$1:$B$13,2)</f>
        <v>4</v>
      </c>
      <c r="C1086" s="9">
        <f t="shared" si="86"/>
        <v>12</v>
      </c>
      <c r="D1086" s="9">
        <f t="shared" si="87"/>
        <v>21</v>
      </c>
      <c r="E1086" s="8" t="str">
        <f t="shared" si="88"/>
        <v>20111221</v>
      </c>
      <c r="F1086" s="24">
        <v>40898</v>
      </c>
      <c r="G1086" s="25">
        <f t="shared" si="84"/>
        <v>40898</v>
      </c>
    </row>
    <row r="1087" spans="1:7" x14ac:dyDescent="0.2">
      <c r="A1087" s="9">
        <f t="shared" si="85"/>
        <v>2011</v>
      </c>
      <c r="B1087" s="9">
        <f>VLOOKUP($C1087,Quarter_Month!$A$1:$B$13,2)</f>
        <v>4</v>
      </c>
      <c r="C1087" s="9">
        <f t="shared" si="86"/>
        <v>12</v>
      </c>
      <c r="D1087" s="9">
        <f t="shared" si="87"/>
        <v>22</v>
      </c>
      <c r="E1087" s="8" t="str">
        <f t="shared" si="88"/>
        <v>20111222</v>
      </c>
      <c r="F1087" s="24">
        <v>40899</v>
      </c>
      <c r="G1087" s="25">
        <f t="shared" si="84"/>
        <v>40899</v>
      </c>
    </row>
    <row r="1088" spans="1:7" x14ac:dyDescent="0.2">
      <c r="A1088" s="9">
        <f t="shared" si="85"/>
        <v>2011</v>
      </c>
      <c r="B1088" s="9">
        <f>VLOOKUP($C1088,Quarter_Month!$A$1:$B$13,2)</f>
        <v>4</v>
      </c>
      <c r="C1088" s="9">
        <f t="shared" si="86"/>
        <v>12</v>
      </c>
      <c r="D1088" s="9">
        <f t="shared" si="87"/>
        <v>23</v>
      </c>
      <c r="E1088" s="8" t="str">
        <f t="shared" si="88"/>
        <v>20111223</v>
      </c>
      <c r="F1088" s="24">
        <v>40900</v>
      </c>
      <c r="G1088" s="25">
        <f t="shared" si="84"/>
        <v>40900</v>
      </c>
    </row>
    <row r="1089" spans="1:7" x14ac:dyDescent="0.2">
      <c r="A1089" s="9">
        <f t="shared" si="85"/>
        <v>2011</v>
      </c>
      <c r="B1089" s="9">
        <f>VLOOKUP($C1089,Quarter_Month!$A$1:$B$13,2)</f>
        <v>4</v>
      </c>
      <c r="C1089" s="9">
        <f t="shared" si="86"/>
        <v>12</v>
      </c>
      <c r="D1089" s="9">
        <f t="shared" si="87"/>
        <v>24</v>
      </c>
      <c r="E1089" s="8" t="str">
        <f t="shared" si="88"/>
        <v>20111224</v>
      </c>
      <c r="F1089" s="24">
        <v>40901</v>
      </c>
      <c r="G1089" s="25">
        <f t="shared" si="84"/>
        <v>40901</v>
      </c>
    </row>
    <row r="1090" spans="1:7" x14ac:dyDescent="0.2">
      <c r="A1090" s="9">
        <f t="shared" si="85"/>
        <v>2011</v>
      </c>
      <c r="B1090" s="9">
        <f>VLOOKUP($C1090,Quarter_Month!$A$1:$B$13,2)</f>
        <v>4</v>
      </c>
      <c r="C1090" s="9">
        <f t="shared" si="86"/>
        <v>12</v>
      </c>
      <c r="D1090" s="9">
        <f t="shared" si="87"/>
        <v>25</v>
      </c>
      <c r="E1090" s="8" t="str">
        <f t="shared" si="88"/>
        <v>20111225</v>
      </c>
      <c r="F1090" s="24">
        <v>40902</v>
      </c>
      <c r="G1090" s="25">
        <f t="shared" si="84"/>
        <v>40902</v>
      </c>
    </row>
    <row r="1091" spans="1:7" x14ac:dyDescent="0.2">
      <c r="A1091" s="9">
        <f t="shared" si="85"/>
        <v>2011</v>
      </c>
      <c r="B1091" s="9">
        <f>VLOOKUP($C1091,Quarter_Month!$A$1:$B$13,2)</f>
        <v>4</v>
      </c>
      <c r="C1091" s="9">
        <f t="shared" si="86"/>
        <v>12</v>
      </c>
      <c r="D1091" s="9">
        <f t="shared" si="87"/>
        <v>26</v>
      </c>
      <c r="E1091" s="8" t="str">
        <f t="shared" si="88"/>
        <v>20111226</v>
      </c>
      <c r="F1091" s="24">
        <v>40903</v>
      </c>
      <c r="G1091" s="25">
        <f t="shared" ref="G1091:G1154" si="89">F1091</f>
        <v>40903</v>
      </c>
    </row>
    <row r="1092" spans="1:7" x14ac:dyDescent="0.2">
      <c r="A1092" s="9">
        <f t="shared" si="85"/>
        <v>2011</v>
      </c>
      <c r="B1092" s="9">
        <f>VLOOKUP($C1092,Quarter_Month!$A$1:$B$13,2)</f>
        <v>4</v>
      </c>
      <c r="C1092" s="9">
        <f t="shared" si="86"/>
        <v>12</v>
      </c>
      <c r="D1092" s="9">
        <f t="shared" si="87"/>
        <v>27</v>
      </c>
      <c r="E1092" s="8" t="str">
        <f t="shared" si="88"/>
        <v>20111227</v>
      </c>
      <c r="F1092" s="24">
        <v>40904</v>
      </c>
      <c r="G1092" s="25">
        <f t="shared" si="89"/>
        <v>40904</v>
      </c>
    </row>
    <row r="1093" spans="1:7" x14ac:dyDescent="0.2">
      <c r="A1093" s="9">
        <f t="shared" si="85"/>
        <v>2011</v>
      </c>
      <c r="B1093" s="9">
        <f>VLOOKUP($C1093,Quarter_Month!$A$1:$B$13,2)</f>
        <v>4</v>
      </c>
      <c r="C1093" s="9">
        <f t="shared" si="86"/>
        <v>12</v>
      </c>
      <c r="D1093" s="9">
        <f t="shared" si="87"/>
        <v>28</v>
      </c>
      <c r="E1093" s="8" t="str">
        <f t="shared" si="88"/>
        <v>20111228</v>
      </c>
      <c r="F1093" s="24">
        <v>40905</v>
      </c>
      <c r="G1093" s="25">
        <f t="shared" si="89"/>
        <v>40905</v>
      </c>
    </row>
    <row r="1094" spans="1:7" x14ac:dyDescent="0.2">
      <c r="A1094" s="9">
        <f t="shared" si="85"/>
        <v>2011</v>
      </c>
      <c r="B1094" s="9">
        <f>VLOOKUP($C1094,Quarter_Month!$A$1:$B$13,2)</f>
        <v>4</v>
      </c>
      <c r="C1094" s="9">
        <f t="shared" si="86"/>
        <v>12</v>
      </c>
      <c r="D1094" s="9">
        <f t="shared" si="87"/>
        <v>29</v>
      </c>
      <c r="E1094" s="8" t="str">
        <f t="shared" si="88"/>
        <v>20111229</v>
      </c>
      <c r="F1094" s="24">
        <v>40906</v>
      </c>
      <c r="G1094" s="25">
        <f t="shared" si="89"/>
        <v>40906</v>
      </c>
    </row>
    <row r="1095" spans="1:7" x14ac:dyDescent="0.2">
      <c r="A1095" s="9">
        <f t="shared" si="85"/>
        <v>2011</v>
      </c>
      <c r="B1095" s="9">
        <f>VLOOKUP($C1095,Quarter_Month!$A$1:$B$13,2)</f>
        <v>4</v>
      </c>
      <c r="C1095" s="9">
        <f t="shared" si="86"/>
        <v>12</v>
      </c>
      <c r="D1095" s="9">
        <f t="shared" si="87"/>
        <v>30</v>
      </c>
      <c r="E1095" s="8" t="str">
        <f t="shared" si="88"/>
        <v>20111230</v>
      </c>
      <c r="F1095" s="24">
        <v>40907</v>
      </c>
      <c r="G1095" s="25">
        <f t="shared" si="89"/>
        <v>40907</v>
      </c>
    </row>
    <row r="1096" spans="1:7" x14ac:dyDescent="0.2">
      <c r="A1096" s="9">
        <f t="shared" si="85"/>
        <v>2011</v>
      </c>
      <c r="B1096" s="9">
        <f>VLOOKUP($C1096,Quarter_Month!$A$1:$B$13,2)</f>
        <v>4</v>
      </c>
      <c r="C1096" s="9">
        <f t="shared" si="86"/>
        <v>12</v>
      </c>
      <c r="D1096" s="9">
        <f t="shared" si="87"/>
        <v>31</v>
      </c>
      <c r="E1096" s="8" t="str">
        <f t="shared" si="88"/>
        <v>20111231</v>
      </c>
      <c r="F1096" s="24">
        <v>40908</v>
      </c>
      <c r="G1096" s="25">
        <f t="shared" si="89"/>
        <v>40908</v>
      </c>
    </row>
    <row r="1097" spans="1:7" x14ac:dyDescent="0.2">
      <c r="A1097" s="9">
        <f t="shared" si="85"/>
        <v>2012</v>
      </c>
      <c r="B1097" s="9">
        <f>VLOOKUP($C1097,Quarter_Month!$A$1:$B$13,2)</f>
        <v>1</v>
      </c>
      <c r="C1097" s="9">
        <f t="shared" si="86"/>
        <v>1</v>
      </c>
      <c r="D1097" s="9">
        <f t="shared" si="87"/>
        <v>1</v>
      </c>
      <c r="E1097" s="8" t="str">
        <f t="shared" si="88"/>
        <v>20120101</v>
      </c>
      <c r="F1097" s="24">
        <v>40909</v>
      </c>
      <c r="G1097" s="25">
        <f t="shared" si="89"/>
        <v>40909</v>
      </c>
    </row>
    <row r="1098" spans="1:7" x14ac:dyDescent="0.2">
      <c r="A1098" s="9">
        <f t="shared" si="85"/>
        <v>2012</v>
      </c>
      <c r="B1098" s="9">
        <f>VLOOKUP($C1098,Quarter_Month!$A$1:$B$13,2)</f>
        <v>1</v>
      </c>
      <c r="C1098" s="9">
        <f t="shared" si="86"/>
        <v>1</v>
      </c>
      <c r="D1098" s="9">
        <f t="shared" si="87"/>
        <v>2</v>
      </c>
      <c r="E1098" s="8" t="str">
        <f t="shared" si="88"/>
        <v>20120102</v>
      </c>
      <c r="F1098" s="24">
        <v>40910</v>
      </c>
      <c r="G1098" s="25">
        <f t="shared" si="89"/>
        <v>40910</v>
      </c>
    </row>
    <row r="1099" spans="1:7" x14ac:dyDescent="0.2">
      <c r="A1099" s="9">
        <f t="shared" si="85"/>
        <v>2012</v>
      </c>
      <c r="B1099" s="9">
        <f>VLOOKUP($C1099,Quarter_Month!$A$1:$B$13,2)</f>
        <v>1</v>
      </c>
      <c r="C1099" s="9">
        <f t="shared" si="86"/>
        <v>1</v>
      </c>
      <c r="D1099" s="9">
        <f t="shared" si="87"/>
        <v>3</v>
      </c>
      <c r="E1099" s="8" t="str">
        <f t="shared" si="88"/>
        <v>20120103</v>
      </c>
      <c r="F1099" s="24">
        <v>40911</v>
      </c>
      <c r="G1099" s="25">
        <f t="shared" si="89"/>
        <v>40911</v>
      </c>
    </row>
    <row r="1100" spans="1:7" x14ac:dyDescent="0.2">
      <c r="A1100" s="9">
        <f t="shared" si="85"/>
        <v>2012</v>
      </c>
      <c r="B1100" s="9">
        <f>VLOOKUP($C1100,Quarter_Month!$A$1:$B$13,2)</f>
        <v>1</v>
      </c>
      <c r="C1100" s="9">
        <f t="shared" si="86"/>
        <v>1</v>
      </c>
      <c r="D1100" s="9">
        <f t="shared" si="87"/>
        <v>4</v>
      </c>
      <c r="E1100" s="8" t="str">
        <f t="shared" si="88"/>
        <v>20120104</v>
      </c>
      <c r="F1100" s="24">
        <v>40912</v>
      </c>
      <c r="G1100" s="25">
        <f t="shared" si="89"/>
        <v>40912</v>
      </c>
    </row>
    <row r="1101" spans="1:7" x14ac:dyDescent="0.2">
      <c r="A1101" s="9">
        <f t="shared" si="85"/>
        <v>2012</v>
      </c>
      <c r="B1101" s="9">
        <f>VLOOKUP($C1101,Quarter_Month!$A$1:$B$13,2)</f>
        <v>1</v>
      </c>
      <c r="C1101" s="9">
        <f t="shared" si="86"/>
        <v>1</v>
      </c>
      <c r="D1101" s="9">
        <f t="shared" si="87"/>
        <v>5</v>
      </c>
      <c r="E1101" s="8" t="str">
        <f t="shared" si="88"/>
        <v>20120105</v>
      </c>
      <c r="F1101" s="24">
        <v>40913</v>
      </c>
      <c r="G1101" s="25">
        <f t="shared" si="89"/>
        <v>40913</v>
      </c>
    </row>
    <row r="1102" spans="1:7" x14ac:dyDescent="0.2">
      <c r="A1102" s="9">
        <f t="shared" si="85"/>
        <v>2012</v>
      </c>
      <c r="B1102" s="9">
        <f>VLOOKUP($C1102,Quarter_Month!$A$1:$B$13,2)</f>
        <v>1</v>
      </c>
      <c r="C1102" s="9">
        <f t="shared" si="86"/>
        <v>1</v>
      </c>
      <c r="D1102" s="9">
        <f t="shared" si="87"/>
        <v>6</v>
      </c>
      <c r="E1102" s="8" t="str">
        <f t="shared" si="88"/>
        <v>20120106</v>
      </c>
      <c r="F1102" s="24">
        <v>40914</v>
      </c>
      <c r="G1102" s="25">
        <f t="shared" si="89"/>
        <v>40914</v>
      </c>
    </row>
    <row r="1103" spans="1:7" x14ac:dyDescent="0.2">
      <c r="A1103" s="9">
        <f t="shared" si="85"/>
        <v>2012</v>
      </c>
      <c r="B1103" s="9">
        <f>VLOOKUP($C1103,Quarter_Month!$A$1:$B$13,2)</f>
        <v>1</v>
      </c>
      <c r="C1103" s="9">
        <f t="shared" si="86"/>
        <v>1</v>
      </c>
      <c r="D1103" s="9">
        <f t="shared" si="87"/>
        <v>7</v>
      </c>
      <c r="E1103" s="8" t="str">
        <f t="shared" si="88"/>
        <v>20120107</v>
      </c>
      <c r="F1103" s="24">
        <v>40915</v>
      </c>
      <c r="G1103" s="25">
        <f t="shared" si="89"/>
        <v>40915</v>
      </c>
    </row>
    <row r="1104" spans="1:7" x14ac:dyDescent="0.2">
      <c r="A1104" s="9">
        <f t="shared" si="85"/>
        <v>2012</v>
      </c>
      <c r="B1104" s="9">
        <f>VLOOKUP($C1104,Quarter_Month!$A$1:$B$13,2)</f>
        <v>1</v>
      </c>
      <c r="C1104" s="9">
        <f t="shared" si="86"/>
        <v>1</v>
      </c>
      <c r="D1104" s="9">
        <f t="shared" si="87"/>
        <v>8</v>
      </c>
      <c r="E1104" s="8" t="str">
        <f t="shared" si="88"/>
        <v>20120108</v>
      </c>
      <c r="F1104" s="24">
        <v>40916</v>
      </c>
      <c r="G1104" s="25">
        <f t="shared" si="89"/>
        <v>40916</v>
      </c>
    </row>
    <row r="1105" spans="1:7" x14ac:dyDescent="0.2">
      <c r="A1105" s="9">
        <f t="shared" si="85"/>
        <v>2012</v>
      </c>
      <c r="B1105" s="9">
        <f>VLOOKUP($C1105,Quarter_Month!$A$1:$B$13,2)</f>
        <v>1</v>
      </c>
      <c r="C1105" s="9">
        <f t="shared" si="86"/>
        <v>1</v>
      </c>
      <c r="D1105" s="9">
        <f t="shared" si="87"/>
        <v>9</v>
      </c>
      <c r="E1105" s="8" t="str">
        <f t="shared" si="88"/>
        <v>20120109</v>
      </c>
      <c r="F1105" s="24">
        <v>40917</v>
      </c>
      <c r="G1105" s="25">
        <f t="shared" si="89"/>
        <v>40917</v>
      </c>
    </row>
    <row r="1106" spans="1:7" x14ac:dyDescent="0.2">
      <c r="A1106" s="9">
        <f t="shared" si="85"/>
        <v>2012</v>
      </c>
      <c r="B1106" s="9">
        <f>VLOOKUP($C1106,Quarter_Month!$A$1:$B$13,2)</f>
        <v>1</v>
      </c>
      <c r="C1106" s="9">
        <f t="shared" si="86"/>
        <v>1</v>
      </c>
      <c r="D1106" s="9">
        <f t="shared" si="87"/>
        <v>10</v>
      </c>
      <c r="E1106" s="8" t="str">
        <f t="shared" si="88"/>
        <v>20120110</v>
      </c>
      <c r="F1106" s="24">
        <v>40918</v>
      </c>
      <c r="G1106" s="25">
        <f t="shared" si="89"/>
        <v>40918</v>
      </c>
    </row>
    <row r="1107" spans="1:7" x14ac:dyDescent="0.2">
      <c r="A1107" s="9">
        <f t="shared" si="85"/>
        <v>2012</v>
      </c>
      <c r="B1107" s="9">
        <f>VLOOKUP($C1107,Quarter_Month!$A$1:$B$13,2)</f>
        <v>1</v>
      </c>
      <c r="C1107" s="9">
        <f t="shared" si="86"/>
        <v>1</v>
      </c>
      <c r="D1107" s="9">
        <f t="shared" si="87"/>
        <v>11</v>
      </c>
      <c r="E1107" s="8" t="str">
        <f t="shared" si="88"/>
        <v>20120111</v>
      </c>
      <c r="F1107" s="24">
        <v>40919</v>
      </c>
      <c r="G1107" s="25">
        <f t="shared" si="89"/>
        <v>40919</v>
      </c>
    </row>
    <row r="1108" spans="1:7" x14ac:dyDescent="0.2">
      <c r="A1108" s="9">
        <f t="shared" si="85"/>
        <v>2012</v>
      </c>
      <c r="B1108" s="9">
        <f>VLOOKUP($C1108,Quarter_Month!$A$1:$B$13,2)</f>
        <v>1</v>
      </c>
      <c r="C1108" s="9">
        <f t="shared" si="86"/>
        <v>1</v>
      </c>
      <c r="D1108" s="9">
        <f t="shared" si="87"/>
        <v>12</v>
      </c>
      <c r="E1108" s="8" t="str">
        <f t="shared" si="88"/>
        <v>20120112</v>
      </c>
      <c r="F1108" s="24">
        <v>40920</v>
      </c>
      <c r="G1108" s="25">
        <f t="shared" si="89"/>
        <v>40920</v>
      </c>
    </row>
    <row r="1109" spans="1:7" x14ac:dyDescent="0.2">
      <c r="A1109" s="9">
        <f t="shared" si="85"/>
        <v>2012</v>
      </c>
      <c r="B1109" s="9">
        <f>VLOOKUP($C1109,Quarter_Month!$A$1:$B$13,2)</f>
        <v>1</v>
      </c>
      <c r="C1109" s="9">
        <f t="shared" si="86"/>
        <v>1</v>
      </c>
      <c r="D1109" s="9">
        <f t="shared" si="87"/>
        <v>13</v>
      </c>
      <c r="E1109" s="8" t="str">
        <f t="shared" si="88"/>
        <v>20120113</v>
      </c>
      <c r="F1109" s="24">
        <v>40921</v>
      </c>
      <c r="G1109" s="25">
        <f t="shared" si="89"/>
        <v>40921</v>
      </c>
    </row>
    <row r="1110" spans="1:7" x14ac:dyDescent="0.2">
      <c r="A1110" s="9">
        <f t="shared" si="85"/>
        <v>2012</v>
      </c>
      <c r="B1110" s="9">
        <f>VLOOKUP($C1110,Quarter_Month!$A$1:$B$13,2)</f>
        <v>1</v>
      </c>
      <c r="C1110" s="9">
        <f t="shared" si="86"/>
        <v>1</v>
      </c>
      <c r="D1110" s="9">
        <f t="shared" si="87"/>
        <v>14</v>
      </c>
      <c r="E1110" s="8" t="str">
        <f t="shared" si="88"/>
        <v>20120114</v>
      </c>
      <c r="F1110" s="24">
        <v>40922</v>
      </c>
      <c r="G1110" s="25">
        <f t="shared" si="89"/>
        <v>40922</v>
      </c>
    </row>
    <row r="1111" spans="1:7" x14ac:dyDescent="0.2">
      <c r="A1111" s="9">
        <f t="shared" si="85"/>
        <v>2012</v>
      </c>
      <c r="B1111" s="9">
        <f>VLOOKUP($C1111,Quarter_Month!$A$1:$B$13,2)</f>
        <v>1</v>
      </c>
      <c r="C1111" s="9">
        <f t="shared" si="86"/>
        <v>1</v>
      </c>
      <c r="D1111" s="9">
        <f t="shared" si="87"/>
        <v>15</v>
      </c>
      <c r="E1111" s="8" t="str">
        <f t="shared" si="88"/>
        <v>20120115</v>
      </c>
      <c r="F1111" s="24">
        <v>40923</v>
      </c>
      <c r="G1111" s="25">
        <f t="shared" si="89"/>
        <v>40923</v>
      </c>
    </row>
    <row r="1112" spans="1:7" x14ac:dyDescent="0.2">
      <c r="A1112" s="9">
        <f t="shared" si="85"/>
        <v>2012</v>
      </c>
      <c r="B1112" s="9">
        <f>VLOOKUP($C1112,Quarter_Month!$A$1:$B$13,2)</f>
        <v>1</v>
      </c>
      <c r="C1112" s="9">
        <f t="shared" si="86"/>
        <v>1</v>
      </c>
      <c r="D1112" s="9">
        <f t="shared" si="87"/>
        <v>16</v>
      </c>
      <c r="E1112" s="8" t="str">
        <f t="shared" si="88"/>
        <v>20120116</v>
      </c>
      <c r="F1112" s="24">
        <v>40924</v>
      </c>
      <c r="G1112" s="25">
        <f t="shared" si="89"/>
        <v>40924</v>
      </c>
    </row>
    <row r="1113" spans="1:7" x14ac:dyDescent="0.2">
      <c r="A1113" s="9">
        <f t="shared" si="85"/>
        <v>2012</v>
      </c>
      <c r="B1113" s="9">
        <f>VLOOKUP($C1113,Quarter_Month!$A$1:$B$13,2)</f>
        <v>1</v>
      </c>
      <c r="C1113" s="9">
        <f t="shared" si="86"/>
        <v>1</v>
      </c>
      <c r="D1113" s="9">
        <f t="shared" si="87"/>
        <v>17</v>
      </c>
      <c r="E1113" s="8" t="str">
        <f t="shared" si="88"/>
        <v>20120117</v>
      </c>
      <c r="F1113" s="24">
        <v>40925</v>
      </c>
      <c r="G1113" s="25">
        <f t="shared" si="89"/>
        <v>40925</v>
      </c>
    </row>
    <row r="1114" spans="1:7" x14ac:dyDescent="0.2">
      <c r="A1114" s="9">
        <f t="shared" si="85"/>
        <v>2012</v>
      </c>
      <c r="B1114" s="9">
        <f>VLOOKUP($C1114,Quarter_Month!$A$1:$B$13,2)</f>
        <v>1</v>
      </c>
      <c r="C1114" s="9">
        <f t="shared" si="86"/>
        <v>1</v>
      </c>
      <c r="D1114" s="9">
        <f t="shared" si="87"/>
        <v>18</v>
      </c>
      <c r="E1114" s="8" t="str">
        <f t="shared" si="88"/>
        <v>20120118</v>
      </c>
      <c r="F1114" s="24">
        <v>40926</v>
      </c>
      <c r="G1114" s="25">
        <f t="shared" si="89"/>
        <v>40926</v>
      </c>
    </row>
    <row r="1115" spans="1:7" x14ac:dyDescent="0.2">
      <c r="A1115" s="9">
        <f t="shared" si="85"/>
        <v>2012</v>
      </c>
      <c r="B1115" s="9">
        <f>VLOOKUP($C1115,Quarter_Month!$A$1:$B$13,2)</f>
        <v>1</v>
      </c>
      <c r="C1115" s="9">
        <f t="shared" si="86"/>
        <v>1</v>
      </c>
      <c r="D1115" s="9">
        <f t="shared" si="87"/>
        <v>19</v>
      </c>
      <c r="E1115" s="8" t="str">
        <f t="shared" si="88"/>
        <v>20120119</v>
      </c>
      <c r="F1115" s="24">
        <v>40927</v>
      </c>
      <c r="G1115" s="25">
        <f t="shared" si="89"/>
        <v>40927</v>
      </c>
    </row>
    <row r="1116" spans="1:7" x14ac:dyDescent="0.2">
      <c r="A1116" s="9">
        <f t="shared" si="85"/>
        <v>2012</v>
      </c>
      <c r="B1116" s="9">
        <f>VLOOKUP($C1116,Quarter_Month!$A$1:$B$13,2)</f>
        <v>1</v>
      </c>
      <c r="C1116" s="9">
        <f t="shared" si="86"/>
        <v>1</v>
      </c>
      <c r="D1116" s="9">
        <f t="shared" si="87"/>
        <v>20</v>
      </c>
      <c r="E1116" s="8" t="str">
        <f t="shared" si="88"/>
        <v>20120120</v>
      </c>
      <c r="F1116" s="24">
        <v>40928</v>
      </c>
      <c r="G1116" s="25">
        <f t="shared" si="89"/>
        <v>40928</v>
      </c>
    </row>
    <row r="1117" spans="1:7" x14ac:dyDescent="0.2">
      <c r="A1117" s="9">
        <f t="shared" si="85"/>
        <v>2012</v>
      </c>
      <c r="B1117" s="9">
        <f>VLOOKUP($C1117,Quarter_Month!$A$1:$B$13,2)</f>
        <v>1</v>
      </c>
      <c r="C1117" s="9">
        <f t="shared" si="86"/>
        <v>1</v>
      </c>
      <c r="D1117" s="9">
        <f t="shared" si="87"/>
        <v>21</v>
      </c>
      <c r="E1117" s="8" t="str">
        <f t="shared" si="88"/>
        <v>20120121</v>
      </c>
      <c r="F1117" s="24">
        <v>40929</v>
      </c>
      <c r="G1117" s="25">
        <f t="shared" si="89"/>
        <v>40929</v>
      </c>
    </row>
    <row r="1118" spans="1:7" x14ac:dyDescent="0.2">
      <c r="A1118" s="9">
        <f t="shared" si="85"/>
        <v>2012</v>
      </c>
      <c r="B1118" s="9">
        <f>VLOOKUP($C1118,Quarter_Month!$A$1:$B$13,2)</f>
        <v>1</v>
      </c>
      <c r="C1118" s="9">
        <f t="shared" si="86"/>
        <v>1</v>
      </c>
      <c r="D1118" s="9">
        <f t="shared" si="87"/>
        <v>22</v>
      </c>
      <c r="E1118" s="8" t="str">
        <f t="shared" si="88"/>
        <v>20120122</v>
      </c>
      <c r="F1118" s="24">
        <v>40930</v>
      </c>
      <c r="G1118" s="25">
        <f t="shared" si="89"/>
        <v>40930</v>
      </c>
    </row>
    <row r="1119" spans="1:7" x14ac:dyDescent="0.2">
      <c r="A1119" s="9">
        <f t="shared" si="85"/>
        <v>2012</v>
      </c>
      <c r="B1119" s="9">
        <f>VLOOKUP($C1119,Quarter_Month!$A$1:$B$13,2)</f>
        <v>1</v>
      </c>
      <c r="C1119" s="9">
        <f t="shared" si="86"/>
        <v>1</v>
      </c>
      <c r="D1119" s="9">
        <f t="shared" si="87"/>
        <v>23</v>
      </c>
      <c r="E1119" s="8" t="str">
        <f t="shared" si="88"/>
        <v>20120123</v>
      </c>
      <c r="F1119" s="24">
        <v>40931</v>
      </c>
      <c r="G1119" s="25">
        <f t="shared" si="89"/>
        <v>40931</v>
      </c>
    </row>
    <row r="1120" spans="1:7" x14ac:dyDescent="0.2">
      <c r="A1120" s="9">
        <f t="shared" si="85"/>
        <v>2012</v>
      </c>
      <c r="B1120" s="9">
        <f>VLOOKUP($C1120,Quarter_Month!$A$1:$B$13,2)</f>
        <v>1</v>
      </c>
      <c r="C1120" s="9">
        <f t="shared" si="86"/>
        <v>1</v>
      </c>
      <c r="D1120" s="9">
        <f t="shared" si="87"/>
        <v>24</v>
      </c>
      <c r="E1120" s="8" t="str">
        <f t="shared" si="88"/>
        <v>20120124</v>
      </c>
      <c r="F1120" s="24">
        <v>40932</v>
      </c>
      <c r="G1120" s="25">
        <f t="shared" si="89"/>
        <v>40932</v>
      </c>
    </row>
    <row r="1121" spans="1:7" x14ac:dyDescent="0.2">
      <c r="A1121" s="9">
        <f t="shared" si="85"/>
        <v>2012</v>
      </c>
      <c r="B1121" s="9">
        <f>VLOOKUP($C1121,Quarter_Month!$A$1:$B$13,2)</f>
        <v>1</v>
      </c>
      <c r="C1121" s="9">
        <f t="shared" si="86"/>
        <v>1</v>
      </c>
      <c r="D1121" s="9">
        <f t="shared" si="87"/>
        <v>25</v>
      </c>
      <c r="E1121" s="8" t="str">
        <f t="shared" si="88"/>
        <v>20120125</v>
      </c>
      <c r="F1121" s="24">
        <v>40933</v>
      </c>
      <c r="G1121" s="25">
        <f t="shared" si="89"/>
        <v>40933</v>
      </c>
    </row>
    <row r="1122" spans="1:7" x14ac:dyDescent="0.2">
      <c r="A1122" s="9">
        <f t="shared" si="85"/>
        <v>2012</v>
      </c>
      <c r="B1122" s="9">
        <f>VLOOKUP($C1122,Quarter_Month!$A$1:$B$13,2)</f>
        <v>1</v>
      </c>
      <c r="C1122" s="9">
        <f t="shared" si="86"/>
        <v>1</v>
      </c>
      <c r="D1122" s="9">
        <f t="shared" si="87"/>
        <v>26</v>
      </c>
      <c r="E1122" s="8" t="str">
        <f t="shared" si="88"/>
        <v>20120126</v>
      </c>
      <c r="F1122" s="24">
        <v>40934</v>
      </c>
      <c r="G1122" s="25">
        <f t="shared" si="89"/>
        <v>40934</v>
      </c>
    </row>
    <row r="1123" spans="1:7" x14ac:dyDescent="0.2">
      <c r="A1123" s="9">
        <f t="shared" si="85"/>
        <v>2012</v>
      </c>
      <c r="B1123" s="9">
        <f>VLOOKUP($C1123,Quarter_Month!$A$1:$B$13,2)</f>
        <v>1</v>
      </c>
      <c r="C1123" s="9">
        <f t="shared" si="86"/>
        <v>1</v>
      </c>
      <c r="D1123" s="9">
        <f t="shared" si="87"/>
        <v>27</v>
      </c>
      <c r="E1123" s="8" t="str">
        <f t="shared" si="88"/>
        <v>20120127</v>
      </c>
      <c r="F1123" s="24">
        <v>40935</v>
      </c>
      <c r="G1123" s="25">
        <f t="shared" si="89"/>
        <v>40935</v>
      </c>
    </row>
    <row r="1124" spans="1:7" x14ac:dyDescent="0.2">
      <c r="A1124" s="9">
        <f t="shared" si="85"/>
        <v>2012</v>
      </c>
      <c r="B1124" s="9">
        <f>VLOOKUP($C1124,Quarter_Month!$A$1:$B$13,2)</f>
        <v>1</v>
      </c>
      <c r="C1124" s="9">
        <f t="shared" si="86"/>
        <v>1</v>
      </c>
      <c r="D1124" s="9">
        <f t="shared" si="87"/>
        <v>28</v>
      </c>
      <c r="E1124" s="8" t="str">
        <f t="shared" si="88"/>
        <v>20120128</v>
      </c>
      <c r="F1124" s="24">
        <v>40936</v>
      </c>
      <c r="G1124" s="25">
        <f t="shared" si="89"/>
        <v>40936</v>
      </c>
    </row>
    <row r="1125" spans="1:7" x14ac:dyDescent="0.2">
      <c r="A1125" s="9">
        <f t="shared" si="85"/>
        <v>2012</v>
      </c>
      <c r="B1125" s="9">
        <f>VLOOKUP($C1125,Quarter_Month!$A$1:$B$13,2)</f>
        <v>1</v>
      </c>
      <c r="C1125" s="9">
        <f t="shared" si="86"/>
        <v>1</v>
      </c>
      <c r="D1125" s="9">
        <f t="shared" si="87"/>
        <v>29</v>
      </c>
      <c r="E1125" s="8" t="str">
        <f t="shared" si="88"/>
        <v>20120129</v>
      </c>
      <c r="F1125" s="24">
        <v>40937</v>
      </c>
      <c r="G1125" s="25">
        <f t="shared" si="89"/>
        <v>40937</v>
      </c>
    </row>
    <row r="1126" spans="1:7" x14ac:dyDescent="0.2">
      <c r="A1126" s="9">
        <f t="shared" si="85"/>
        <v>2012</v>
      </c>
      <c r="B1126" s="9">
        <f>VLOOKUP($C1126,Quarter_Month!$A$1:$B$13,2)</f>
        <v>1</v>
      </c>
      <c r="C1126" s="9">
        <f t="shared" si="86"/>
        <v>1</v>
      </c>
      <c r="D1126" s="9">
        <f t="shared" si="87"/>
        <v>30</v>
      </c>
      <c r="E1126" s="8" t="str">
        <f t="shared" si="88"/>
        <v>20120130</v>
      </c>
      <c r="F1126" s="24">
        <v>40938</v>
      </c>
      <c r="G1126" s="25">
        <f t="shared" si="89"/>
        <v>40938</v>
      </c>
    </row>
    <row r="1127" spans="1:7" x14ac:dyDescent="0.2">
      <c r="A1127" s="9">
        <f t="shared" si="85"/>
        <v>2012</v>
      </c>
      <c r="B1127" s="9">
        <f>VLOOKUP($C1127,Quarter_Month!$A$1:$B$13,2)</f>
        <v>1</v>
      </c>
      <c r="C1127" s="9">
        <f t="shared" si="86"/>
        <v>1</v>
      </c>
      <c r="D1127" s="9">
        <f t="shared" si="87"/>
        <v>31</v>
      </c>
      <c r="E1127" s="8" t="str">
        <f t="shared" si="88"/>
        <v>20120131</v>
      </c>
      <c r="F1127" s="24">
        <v>40939</v>
      </c>
      <c r="G1127" s="25">
        <f t="shared" si="89"/>
        <v>40939</v>
      </c>
    </row>
    <row r="1128" spans="1:7" x14ac:dyDescent="0.2">
      <c r="A1128" s="9">
        <f t="shared" si="85"/>
        <v>2012</v>
      </c>
      <c r="B1128" s="9">
        <f>VLOOKUP($C1128,Quarter_Month!$A$1:$B$13,2)</f>
        <v>1</v>
      </c>
      <c r="C1128" s="9">
        <f t="shared" si="86"/>
        <v>2</v>
      </c>
      <c r="D1128" s="9">
        <f t="shared" si="87"/>
        <v>1</v>
      </c>
      <c r="E1128" s="8" t="str">
        <f t="shared" si="88"/>
        <v>20120201</v>
      </c>
      <c r="F1128" s="24">
        <v>40940</v>
      </c>
      <c r="G1128" s="25">
        <f t="shared" si="89"/>
        <v>40940</v>
      </c>
    </row>
    <row r="1129" spans="1:7" x14ac:dyDescent="0.2">
      <c r="A1129" s="9">
        <f t="shared" si="85"/>
        <v>2012</v>
      </c>
      <c r="B1129" s="9">
        <f>VLOOKUP($C1129,Quarter_Month!$A$1:$B$13,2)</f>
        <v>1</v>
      </c>
      <c r="C1129" s="9">
        <f t="shared" si="86"/>
        <v>2</v>
      </c>
      <c r="D1129" s="9">
        <f t="shared" si="87"/>
        <v>2</v>
      </c>
      <c r="E1129" s="8" t="str">
        <f t="shared" si="88"/>
        <v>20120202</v>
      </c>
      <c r="F1129" s="24">
        <v>40941</v>
      </c>
      <c r="G1129" s="25">
        <f t="shared" si="89"/>
        <v>40941</v>
      </c>
    </row>
    <row r="1130" spans="1:7" x14ac:dyDescent="0.2">
      <c r="A1130" s="9">
        <f t="shared" si="85"/>
        <v>2012</v>
      </c>
      <c r="B1130" s="9">
        <f>VLOOKUP($C1130,Quarter_Month!$A$1:$B$13,2)</f>
        <v>1</v>
      </c>
      <c r="C1130" s="9">
        <f t="shared" si="86"/>
        <v>2</v>
      </c>
      <c r="D1130" s="9">
        <f t="shared" si="87"/>
        <v>3</v>
      </c>
      <c r="E1130" s="8" t="str">
        <f t="shared" si="88"/>
        <v>20120203</v>
      </c>
      <c r="F1130" s="24">
        <v>40942</v>
      </c>
      <c r="G1130" s="25">
        <f t="shared" si="89"/>
        <v>40942</v>
      </c>
    </row>
    <row r="1131" spans="1:7" x14ac:dyDescent="0.2">
      <c r="A1131" s="9">
        <f t="shared" si="85"/>
        <v>2012</v>
      </c>
      <c r="B1131" s="9">
        <f>VLOOKUP($C1131,Quarter_Month!$A$1:$B$13,2)</f>
        <v>1</v>
      </c>
      <c r="C1131" s="9">
        <f t="shared" si="86"/>
        <v>2</v>
      </c>
      <c r="D1131" s="9">
        <f t="shared" si="87"/>
        <v>4</v>
      </c>
      <c r="E1131" s="8" t="str">
        <f t="shared" si="88"/>
        <v>20120204</v>
      </c>
      <c r="F1131" s="24">
        <v>40943</v>
      </c>
      <c r="G1131" s="25">
        <f t="shared" si="89"/>
        <v>40943</v>
      </c>
    </row>
    <row r="1132" spans="1:7" x14ac:dyDescent="0.2">
      <c r="A1132" s="9">
        <f t="shared" si="85"/>
        <v>2012</v>
      </c>
      <c r="B1132" s="9">
        <f>VLOOKUP($C1132,Quarter_Month!$A$1:$B$13,2)</f>
        <v>1</v>
      </c>
      <c r="C1132" s="9">
        <f t="shared" si="86"/>
        <v>2</v>
      </c>
      <c r="D1132" s="9">
        <f t="shared" si="87"/>
        <v>5</v>
      </c>
      <c r="E1132" s="8" t="str">
        <f t="shared" si="88"/>
        <v>20120205</v>
      </c>
      <c r="F1132" s="24">
        <v>40944</v>
      </c>
      <c r="G1132" s="25">
        <f t="shared" si="89"/>
        <v>40944</v>
      </c>
    </row>
    <row r="1133" spans="1:7" x14ac:dyDescent="0.2">
      <c r="A1133" s="9">
        <f t="shared" si="85"/>
        <v>2012</v>
      </c>
      <c r="B1133" s="9">
        <f>VLOOKUP($C1133,Quarter_Month!$A$1:$B$13,2)</f>
        <v>1</v>
      </c>
      <c r="C1133" s="9">
        <f t="shared" si="86"/>
        <v>2</v>
      </c>
      <c r="D1133" s="9">
        <f t="shared" si="87"/>
        <v>6</v>
      </c>
      <c r="E1133" s="8" t="str">
        <f t="shared" si="88"/>
        <v>20120206</v>
      </c>
      <c r="F1133" s="24">
        <v>40945</v>
      </c>
      <c r="G1133" s="25">
        <f t="shared" si="89"/>
        <v>40945</v>
      </c>
    </row>
    <row r="1134" spans="1:7" x14ac:dyDescent="0.2">
      <c r="A1134" s="9">
        <f t="shared" si="85"/>
        <v>2012</v>
      </c>
      <c r="B1134" s="9">
        <f>VLOOKUP($C1134,Quarter_Month!$A$1:$B$13,2)</f>
        <v>1</v>
      </c>
      <c r="C1134" s="9">
        <f t="shared" si="86"/>
        <v>2</v>
      </c>
      <c r="D1134" s="9">
        <f t="shared" si="87"/>
        <v>7</v>
      </c>
      <c r="E1134" s="8" t="str">
        <f t="shared" si="88"/>
        <v>20120207</v>
      </c>
      <c r="F1134" s="24">
        <v>40946</v>
      </c>
      <c r="G1134" s="25">
        <f t="shared" si="89"/>
        <v>40946</v>
      </c>
    </row>
    <row r="1135" spans="1:7" x14ac:dyDescent="0.2">
      <c r="A1135" s="9">
        <f t="shared" si="85"/>
        <v>2012</v>
      </c>
      <c r="B1135" s="9">
        <f>VLOOKUP($C1135,Quarter_Month!$A$1:$B$13,2)</f>
        <v>1</v>
      </c>
      <c r="C1135" s="9">
        <f t="shared" si="86"/>
        <v>2</v>
      </c>
      <c r="D1135" s="9">
        <f t="shared" si="87"/>
        <v>8</v>
      </c>
      <c r="E1135" s="8" t="str">
        <f t="shared" si="88"/>
        <v>20120208</v>
      </c>
      <c r="F1135" s="24">
        <v>40947</v>
      </c>
      <c r="G1135" s="25">
        <f t="shared" si="89"/>
        <v>40947</v>
      </c>
    </row>
    <row r="1136" spans="1:7" x14ac:dyDescent="0.2">
      <c r="A1136" s="9">
        <f t="shared" si="85"/>
        <v>2012</v>
      </c>
      <c r="B1136" s="9">
        <f>VLOOKUP($C1136,Quarter_Month!$A$1:$B$13,2)</f>
        <v>1</v>
      </c>
      <c r="C1136" s="9">
        <f t="shared" si="86"/>
        <v>2</v>
      </c>
      <c r="D1136" s="9">
        <f t="shared" si="87"/>
        <v>9</v>
      </c>
      <c r="E1136" s="8" t="str">
        <f t="shared" si="88"/>
        <v>20120209</v>
      </c>
      <c r="F1136" s="24">
        <v>40948</v>
      </c>
      <c r="G1136" s="25">
        <f t="shared" si="89"/>
        <v>40948</v>
      </c>
    </row>
    <row r="1137" spans="1:7" x14ac:dyDescent="0.2">
      <c r="A1137" s="9">
        <f t="shared" ref="A1137:A1200" si="90">YEAR(F1137)</f>
        <v>2012</v>
      </c>
      <c r="B1137" s="9">
        <f>VLOOKUP($C1137,Quarter_Month!$A$1:$B$13,2)</f>
        <v>1</v>
      </c>
      <c r="C1137" s="9">
        <f t="shared" ref="C1137:C1200" si="91">MONTH(F1137)</f>
        <v>2</v>
      </c>
      <c r="D1137" s="9">
        <f t="shared" ref="D1137:D1200" si="92">DAY(F1137)</f>
        <v>10</v>
      </c>
      <c r="E1137" s="8" t="str">
        <f t="shared" ref="E1137:E1200" si="93">CONCATENATE(A1137,IF(LEN(C1137)=1,"0"&amp;C1137,C1137),IF(LEN(D1137)=1,"0"&amp;D1137,D1137))</f>
        <v>20120210</v>
      </c>
      <c r="F1137" s="24">
        <v>40949</v>
      </c>
      <c r="G1137" s="25">
        <f t="shared" si="89"/>
        <v>40949</v>
      </c>
    </row>
    <row r="1138" spans="1:7" x14ac:dyDescent="0.2">
      <c r="A1138" s="9">
        <f t="shared" si="90"/>
        <v>2012</v>
      </c>
      <c r="B1138" s="9">
        <f>VLOOKUP($C1138,Quarter_Month!$A$1:$B$13,2)</f>
        <v>1</v>
      </c>
      <c r="C1138" s="9">
        <f t="shared" si="91"/>
        <v>2</v>
      </c>
      <c r="D1138" s="9">
        <f t="shared" si="92"/>
        <v>11</v>
      </c>
      <c r="E1138" s="8" t="str">
        <f t="shared" si="93"/>
        <v>20120211</v>
      </c>
      <c r="F1138" s="24">
        <v>40950</v>
      </c>
      <c r="G1138" s="25">
        <f t="shared" si="89"/>
        <v>40950</v>
      </c>
    </row>
    <row r="1139" spans="1:7" x14ac:dyDescent="0.2">
      <c r="A1139" s="9">
        <f t="shared" si="90"/>
        <v>2012</v>
      </c>
      <c r="B1139" s="9">
        <f>VLOOKUP($C1139,Quarter_Month!$A$1:$B$13,2)</f>
        <v>1</v>
      </c>
      <c r="C1139" s="9">
        <f t="shared" si="91"/>
        <v>2</v>
      </c>
      <c r="D1139" s="9">
        <f t="shared" si="92"/>
        <v>12</v>
      </c>
      <c r="E1139" s="8" t="str">
        <f t="shared" si="93"/>
        <v>20120212</v>
      </c>
      <c r="F1139" s="24">
        <v>40951</v>
      </c>
      <c r="G1139" s="25">
        <f t="shared" si="89"/>
        <v>40951</v>
      </c>
    </row>
    <row r="1140" spans="1:7" x14ac:dyDescent="0.2">
      <c r="A1140" s="9">
        <f t="shared" si="90"/>
        <v>2012</v>
      </c>
      <c r="B1140" s="9">
        <f>VLOOKUP($C1140,Quarter_Month!$A$1:$B$13,2)</f>
        <v>1</v>
      </c>
      <c r="C1140" s="9">
        <f t="shared" si="91"/>
        <v>2</v>
      </c>
      <c r="D1140" s="9">
        <f t="shared" si="92"/>
        <v>13</v>
      </c>
      <c r="E1140" s="8" t="str">
        <f t="shared" si="93"/>
        <v>20120213</v>
      </c>
      <c r="F1140" s="24">
        <v>40952</v>
      </c>
      <c r="G1140" s="25">
        <f t="shared" si="89"/>
        <v>40952</v>
      </c>
    </row>
    <row r="1141" spans="1:7" x14ac:dyDescent="0.2">
      <c r="A1141" s="9">
        <f t="shared" si="90"/>
        <v>2012</v>
      </c>
      <c r="B1141" s="9">
        <f>VLOOKUP($C1141,Quarter_Month!$A$1:$B$13,2)</f>
        <v>1</v>
      </c>
      <c r="C1141" s="9">
        <f t="shared" si="91"/>
        <v>2</v>
      </c>
      <c r="D1141" s="9">
        <f t="shared" si="92"/>
        <v>14</v>
      </c>
      <c r="E1141" s="8" t="str">
        <f t="shared" si="93"/>
        <v>20120214</v>
      </c>
      <c r="F1141" s="24">
        <v>40953</v>
      </c>
      <c r="G1141" s="25">
        <f t="shared" si="89"/>
        <v>40953</v>
      </c>
    </row>
    <row r="1142" spans="1:7" x14ac:dyDescent="0.2">
      <c r="A1142" s="9">
        <f t="shared" si="90"/>
        <v>2012</v>
      </c>
      <c r="B1142" s="9">
        <f>VLOOKUP($C1142,Quarter_Month!$A$1:$B$13,2)</f>
        <v>1</v>
      </c>
      <c r="C1142" s="9">
        <f t="shared" si="91"/>
        <v>2</v>
      </c>
      <c r="D1142" s="9">
        <f t="shared" si="92"/>
        <v>15</v>
      </c>
      <c r="E1142" s="8" t="str">
        <f t="shared" si="93"/>
        <v>20120215</v>
      </c>
      <c r="F1142" s="24">
        <v>40954</v>
      </c>
      <c r="G1142" s="25">
        <f t="shared" si="89"/>
        <v>40954</v>
      </c>
    </row>
    <row r="1143" spans="1:7" x14ac:dyDescent="0.2">
      <c r="A1143" s="9">
        <f t="shared" si="90"/>
        <v>2012</v>
      </c>
      <c r="B1143" s="9">
        <f>VLOOKUP($C1143,Quarter_Month!$A$1:$B$13,2)</f>
        <v>1</v>
      </c>
      <c r="C1143" s="9">
        <f t="shared" si="91"/>
        <v>2</v>
      </c>
      <c r="D1143" s="9">
        <f t="shared" si="92"/>
        <v>16</v>
      </c>
      <c r="E1143" s="8" t="str">
        <f t="shared" si="93"/>
        <v>20120216</v>
      </c>
      <c r="F1143" s="24">
        <v>40955</v>
      </c>
      <c r="G1143" s="25">
        <f t="shared" si="89"/>
        <v>40955</v>
      </c>
    </row>
    <row r="1144" spans="1:7" x14ac:dyDescent="0.2">
      <c r="A1144" s="9">
        <f t="shared" si="90"/>
        <v>2012</v>
      </c>
      <c r="B1144" s="9">
        <f>VLOOKUP($C1144,Quarter_Month!$A$1:$B$13,2)</f>
        <v>1</v>
      </c>
      <c r="C1144" s="9">
        <f t="shared" si="91"/>
        <v>2</v>
      </c>
      <c r="D1144" s="9">
        <f t="shared" si="92"/>
        <v>17</v>
      </c>
      <c r="E1144" s="8" t="str">
        <f t="shared" si="93"/>
        <v>20120217</v>
      </c>
      <c r="F1144" s="24">
        <v>40956</v>
      </c>
      <c r="G1144" s="25">
        <f t="shared" si="89"/>
        <v>40956</v>
      </c>
    </row>
    <row r="1145" spans="1:7" x14ac:dyDescent="0.2">
      <c r="A1145" s="9">
        <f t="shared" si="90"/>
        <v>2012</v>
      </c>
      <c r="B1145" s="9">
        <f>VLOOKUP($C1145,Quarter_Month!$A$1:$B$13,2)</f>
        <v>1</v>
      </c>
      <c r="C1145" s="9">
        <f t="shared" si="91"/>
        <v>2</v>
      </c>
      <c r="D1145" s="9">
        <f t="shared" si="92"/>
        <v>18</v>
      </c>
      <c r="E1145" s="8" t="str">
        <f t="shared" si="93"/>
        <v>20120218</v>
      </c>
      <c r="F1145" s="24">
        <v>40957</v>
      </c>
      <c r="G1145" s="25">
        <f t="shared" si="89"/>
        <v>40957</v>
      </c>
    </row>
    <row r="1146" spans="1:7" x14ac:dyDescent="0.2">
      <c r="A1146" s="9">
        <f t="shared" si="90"/>
        <v>2012</v>
      </c>
      <c r="B1146" s="9">
        <f>VLOOKUP($C1146,Quarter_Month!$A$1:$B$13,2)</f>
        <v>1</v>
      </c>
      <c r="C1146" s="9">
        <f t="shared" si="91"/>
        <v>2</v>
      </c>
      <c r="D1146" s="9">
        <f t="shared" si="92"/>
        <v>19</v>
      </c>
      <c r="E1146" s="8" t="str">
        <f t="shared" si="93"/>
        <v>20120219</v>
      </c>
      <c r="F1146" s="24">
        <v>40958</v>
      </c>
      <c r="G1146" s="25">
        <f t="shared" si="89"/>
        <v>40958</v>
      </c>
    </row>
    <row r="1147" spans="1:7" x14ac:dyDescent="0.2">
      <c r="A1147" s="9">
        <f t="shared" si="90"/>
        <v>2012</v>
      </c>
      <c r="B1147" s="9">
        <f>VLOOKUP($C1147,Quarter_Month!$A$1:$B$13,2)</f>
        <v>1</v>
      </c>
      <c r="C1147" s="9">
        <f t="shared" si="91"/>
        <v>2</v>
      </c>
      <c r="D1147" s="9">
        <f t="shared" si="92"/>
        <v>20</v>
      </c>
      <c r="E1147" s="8" t="str">
        <f t="shared" si="93"/>
        <v>20120220</v>
      </c>
      <c r="F1147" s="24">
        <v>40959</v>
      </c>
      <c r="G1147" s="25">
        <f t="shared" si="89"/>
        <v>40959</v>
      </c>
    </row>
    <row r="1148" spans="1:7" x14ac:dyDescent="0.2">
      <c r="A1148" s="9">
        <f t="shared" si="90"/>
        <v>2012</v>
      </c>
      <c r="B1148" s="9">
        <f>VLOOKUP($C1148,Quarter_Month!$A$1:$B$13,2)</f>
        <v>1</v>
      </c>
      <c r="C1148" s="9">
        <f t="shared" si="91"/>
        <v>2</v>
      </c>
      <c r="D1148" s="9">
        <f t="shared" si="92"/>
        <v>21</v>
      </c>
      <c r="E1148" s="8" t="str">
        <f t="shared" si="93"/>
        <v>20120221</v>
      </c>
      <c r="F1148" s="24">
        <v>40960</v>
      </c>
      <c r="G1148" s="25">
        <f t="shared" si="89"/>
        <v>40960</v>
      </c>
    </row>
    <row r="1149" spans="1:7" x14ac:dyDescent="0.2">
      <c r="A1149" s="9">
        <f t="shared" si="90"/>
        <v>2012</v>
      </c>
      <c r="B1149" s="9">
        <f>VLOOKUP($C1149,Quarter_Month!$A$1:$B$13,2)</f>
        <v>1</v>
      </c>
      <c r="C1149" s="9">
        <f t="shared" si="91"/>
        <v>2</v>
      </c>
      <c r="D1149" s="9">
        <f t="shared" si="92"/>
        <v>22</v>
      </c>
      <c r="E1149" s="8" t="str">
        <f t="shared" si="93"/>
        <v>20120222</v>
      </c>
      <c r="F1149" s="24">
        <v>40961</v>
      </c>
      <c r="G1149" s="25">
        <f t="shared" si="89"/>
        <v>40961</v>
      </c>
    </row>
    <row r="1150" spans="1:7" x14ac:dyDescent="0.2">
      <c r="A1150" s="9">
        <f t="shared" si="90"/>
        <v>2012</v>
      </c>
      <c r="B1150" s="9">
        <f>VLOOKUP($C1150,Quarter_Month!$A$1:$B$13,2)</f>
        <v>1</v>
      </c>
      <c r="C1150" s="9">
        <f t="shared" si="91"/>
        <v>2</v>
      </c>
      <c r="D1150" s="9">
        <f t="shared" si="92"/>
        <v>23</v>
      </c>
      <c r="E1150" s="8" t="str">
        <f t="shared" si="93"/>
        <v>20120223</v>
      </c>
      <c r="F1150" s="24">
        <v>40962</v>
      </c>
      <c r="G1150" s="25">
        <f t="shared" si="89"/>
        <v>40962</v>
      </c>
    </row>
    <row r="1151" spans="1:7" x14ac:dyDescent="0.2">
      <c r="A1151" s="9">
        <f t="shared" si="90"/>
        <v>2012</v>
      </c>
      <c r="B1151" s="9">
        <f>VLOOKUP($C1151,Quarter_Month!$A$1:$B$13,2)</f>
        <v>1</v>
      </c>
      <c r="C1151" s="9">
        <f t="shared" si="91"/>
        <v>2</v>
      </c>
      <c r="D1151" s="9">
        <f t="shared" si="92"/>
        <v>24</v>
      </c>
      <c r="E1151" s="8" t="str">
        <f t="shared" si="93"/>
        <v>20120224</v>
      </c>
      <c r="F1151" s="24">
        <v>40963</v>
      </c>
      <c r="G1151" s="25">
        <f t="shared" si="89"/>
        <v>40963</v>
      </c>
    </row>
    <row r="1152" spans="1:7" x14ac:dyDescent="0.2">
      <c r="A1152" s="9">
        <f t="shared" si="90"/>
        <v>2012</v>
      </c>
      <c r="B1152" s="9">
        <f>VLOOKUP($C1152,Quarter_Month!$A$1:$B$13,2)</f>
        <v>1</v>
      </c>
      <c r="C1152" s="9">
        <f t="shared" si="91"/>
        <v>2</v>
      </c>
      <c r="D1152" s="9">
        <f t="shared" si="92"/>
        <v>25</v>
      </c>
      <c r="E1152" s="8" t="str">
        <f t="shared" si="93"/>
        <v>20120225</v>
      </c>
      <c r="F1152" s="24">
        <v>40964</v>
      </c>
      <c r="G1152" s="25">
        <f t="shared" si="89"/>
        <v>40964</v>
      </c>
    </row>
    <row r="1153" spans="1:7" x14ac:dyDescent="0.2">
      <c r="A1153" s="9">
        <f t="shared" si="90"/>
        <v>2012</v>
      </c>
      <c r="B1153" s="9">
        <f>VLOOKUP($C1153,Quarter_Month!$A$1:$B$13,2)</f>
        <v>1</v>
      </c>
      <c r="C1153" s="9">
        <f t="shared" si="91"/>
        <v>2</v>
      </c>
      <c r="D1153" s="9">
        <f t="shared" si="92"/>
        <v>26</v>
      </c>
      <c r="E1153" s="8" t="str">
        <f t="shared" si="93"/>
        <v>20120226</v>
      </c>
      <c r="F1153" s="24">
        <v>40965</v>
      </c>
      <c r="G1153" s="25">
        <f t="shared" si="89"/>
        <v>40965</v>
      </c>
    </row>
    <row r="1154" spans="1:7" x14ac:dyDescent="0.2">
      <c r="A1154" s="9">
        <f t="shared" si="90"/>
        <v>2012</v>
      </c>
      <c r="B1154" s="9">
        <f>VLOOKUP($C1154,Quarter_Month!$A$1:$B$13,2)</f>
        <v>1</v>
      </c>
      <c r="C1154" s="9">
        <f t="shared" si="91"/>
        <v>2</v>
      </c>
      <c r="D1154" s="9">
        <f t="shared" si="92"/>
        <v>27</v>
      </c>
      <c r="E1154" s="8" t="str">
        <f t="shared" si="93"/>
        <v>20120227</v>
      </c>
      <c r="F1154" s="24">
        <v>40966</v>
      </c>
      <c r="G1154" s="25">
        <f t="shared" si="89"/>
        <v>40966</v>
      </c>
    </row>
    <row r="1155" spans="1:7" x14ac:dyDescent="0.2">
      <c r="A1155" s="9">
        <f t="shared" si="90"/>
        <v>2012</v>
      </c>
      <c r="B1155" s="9">
        <f>VLOOKUP($C1155,Quarter_Month!$A$1:$B$13,2)</f>
        <v>1</v>
      </c>
      <c r="C1155" s="9">
        <f t="shared" si="91"/>
        <v>2</v>
      </c>
      <c r="D1155" s="9">
        <f t="shared" si="92"/>
        <v>28</v>
      </c>
      <c r="E1155" s="8" t="str">
        <f t="shared" si="93"/>
        <v>20120228</v>
      </c>
      <c r="F1155" s="24">
        <v>40967</v>
      </c>
      <c r="G1155" s="25">
        <f t="shared" ref="G1155:G1218" si="94">F1155</f>
        <v>40967</v>
      </c>
    </row>
    <row r="1156" spans="1:7" x14ac:dyDescent="0.2">
      <c r="A1156" s="9">
        <f t="shared" si="90"/>
        <v>2012</v>
      </c>
      <c r="B1156" s="9">
        <f>VLOOKUP($C1156,Quarter_Month!$A$1:$B$13,2)</f>
        <v>1</v>
      </c>
      <c r="C1156" s="9">
        <f t="shared" si="91"/>
        <v>2</v>
      </c>
      <c r="D1156" s="9">
        <f t="shared" si="92"/>
        <v>29</v>
      </c>
      <c r="E1156" s="8" t="str">
        <f t="shared" si="93"/>
        <v>20120229</v>
      </c>
      <c r="F1156" s="24">
        <v>40968</v>
      </c>
      <c r="G1156" s="25">
        <f t="shared" si="94"/>
        <v>40968</v>
      </c>
    </row>
    <row r="1157" spans="1:7" x14ac:dyDescent="0.2">
      <c r="A1157" s="9">
        <f t="shared" si="90"/>
        <v>2012</v>
      </c>
      <c r="B1157" s="9">
        <f>VLOOKUP($C1157,Quarter_Month!$A$1:$B$13,2)</f>
        <v>1</v>
      </c>
      <c r="C1157" s="9">
        <f t="shared" si="91"/>
        <v>3</v>
      </c>
      <c r="D1157" s="9">
        <f t="shared" si="92"/>
        <v>1</v>
      </c>
      <c r="E1157" s="8" t="str">
        <f t="shared" si="93"/>
        <v>20120301</v>
      </c>
      <c r="F1157" s="24">
        <v>40969</v>
      </c>
      <c r="G1157" s="25">
        <f t="shared" si="94"/>
        <v>40969</v>
      </c>
    </row>
    <row r="1158" spans="1:7" x14ac:dyDescent="0.2">
      <c r="A1158" s="9">
        <f t="shared" si="90"/>
        <v>2012</v>
      </c>
      <c r="B1158" s="9">
        <f>VLOOKUP($C1158,Quarter_Month!$A$1:$B$13,2)</f>
        <v>1</v>
      </c>
      <c r="C1158" s="9">
        <f t="shared" si="91"/>
        <v>3</v>
      </c>
      <c r="D1158" s="9">
        <f t="shared" si="92"/>
        <v>2</v>
      </c>
      <c r="E1158" s="8" t="str">
        <f t="shared" si="93"/>
        <v>20120302</v>
      </c>
      <c r="F1158" s="24">
        <v>40970</v>
      </c>
      <c r="G1158" s="25">
        <f t="shared" si="94"/>
        <v>40970</v>
      </c>
    </row>
    <row r="1159" spans="1:7" x14ac:dyDescent="0.2">
      <c r="A1159" s="9">
        <f t="shared" si="90"/>
        <v>2012</v>
      </c>
      <c r="B1159" s="9">
        <f>VLOOKUP($C1159,Quarter_Month!$A$1:$B$13,2)</f>
        <v>1</v>
      </c>
      <c r="C1159" s="9">
        <f t="shared" si="91"/>
        <v>3</v>
      </c>
      <c r="D1159" s="9">
        <f t="shared" si="92"/>
        <v>3</v>
      </c>
      <c r="E1159" s="8" t="str">
        <f t="shared" si="93"/>
        <v>20120303</v>
      </c>
      <c r="F1159" s="24">
        <v>40971</v>
      </c>
      <c r="G1159" s="25">
        <f t="shared" si="94"/>
        <v>40971</v>
      </c>
    </row>
    <row r="1160" spans="1:7" x14ac:dyDescent="0.2">
      <c r="A1160" s="9">
        <f t="shared" si="90"/>
        <v>2012</v>
      </c>
      <c r="B1160" s="9">
        <f>VLOOKUP($C1160,Quarter_Month!$A$1:$B$13,2)</f>
        <v>1</v>
      </c>
      <c r="C1160" s="9">
        <f t="shared" si="91"/>
        <v>3</v>
      </c>
      <c r="D1160" s="9">
        <f t="shared" si="92"/>
        <v>4</v>
      </c>
      <c r="E1160" s="8" t="str">
        <f t="shared" si="93"/>
        <v>20120304</v>
      </c>
      <c r="F1160" s="24">
        <v>40972</v>
      </c>
      <c r="G1160" s="25">
        <f t="shared" si="94"/>
        <v>40972</v>
      </c>
    </row>
    <row r="1161" spans="1:7" x14ac:dyDescent="0.2">
      <c r="A1161" s="9">
        <f t="shared" si="90"/>
        <v>2012</v>
      </c>
      <c r="B1161" s="9">
        <f>VLOOKUP($C1161,Quarter_Month!$A$1:$B$13,2)</f>
        <v>1</v>
      </c>
      <c r="C1161" s="9">
        <f t="shared" si="91"/>
        <v>3</v>
      </c>
      <c r="D1161" s="9">
        <f t="shared" si="92"/>
        <v>5</v>
      </c>
      <c r="E1161" s="8" t="str">
        <f t="shared" si="93"/>
        <v>20120305</v>
      </c>
      <c r="F1161" s="24">
        <v>40973</v>
      </c>
      <c r="G1161" s="25">
        <f t="shared" si="94"/>
        <v>40973</v>
      </c>
    </row>
    <row r="1162" spans="1:7" x14ac:dyDescent="0.2">
      <c r="A1162" s="9">
        <f t="shared" si="90"/>
        <v>2012</v>
      </c>
      <c r="B1162" s="9">
        <f>VLOOKUP($C1162,Quarter_Month!$A$1:$B$13,2)</f>
        <v>1</v>
      </c>
      <c r="C1162" s="9">
        <f t="shared" si="91"/>
        <v>3</v>
      </c>
      <c r="D1162" s="9">
        <f t="shared" si="92"/>
        <v>6</v>
      </c>
      <c r="E1162" s="8" t="str">
        <f t="shared" si="93"/>
        <v>20120306</v>
      </c>
      <c r="F1162" s="24">
        <v>40974</v>
      </c>
      <c r="G1162" s="25">
        <f t="shared" si="94"/>
        <v>40974</v>
      </c>
    </row>
    <row r="1163" spans="1:7" x14ac:dyDescent="0.2">
      <c r="A1163" s="9">
        <f t="shared" si="90"/>
        <v>2012</v>
      </c>
      <c r="B1163" s="9">
        <f>VLOOKUP($C1163,Quarter_Month!$A$1:$B$13,2)</f>
        <v>1</v>
      </c>
      <c r="C1163" s="9">
        <f t="shared" si="91"/>
        <v>3</v>
      </c>
      <c r="D1163" s="9">
        <f t="shared" si="92"/>
        <v>7</v>
      </c>
      <c r="E1163" s="8" t="str">
        <f t="shared" si="93"/>
        <v>20120307</v>
      </c>
      <c r="F1163" s="24">
        <v>40975</v>
      </c>
      <c r="G1163" s="25">
        <f t="shared" si="94"/>
        <v>40975</v>
      </c>
    </row>
    <row r="1164" spans="1:7" x14ac:dyDescent="0.2">
      <c r="A1164" s="9">
        <f t="shared" si="90"/>
        <v>2012</v>
      </c>
      <c r="B1164" s="9">
        <f>VLOOKUP($C1164,Quarter_Month!$A$1:$B$13,2)</f>
        <v>1</v>
      </c>
      <c r="C1164" s="9">
        <f t="shared" si="91"/>
        <v>3</v>
      </c>
      <c r="D1164" s="9">
        <f t="shared" si="92"/>
        <v>8</v>
      </c>
      <c r="E1164" s="8" t="str">
        <f t="shared" si="93"/>
        <v>20120308</v>
      </c>
      <c r="F1164" s="24">
        <v>40976</v>
      </c>
      <c r="G1164" s="25">
        <f t="shared" si="94"/>
        <v>40976</v>
      </c>
    </row>
    <row r="1165" spans="1:7" x14ac:dyDescent="0.2">
      <c r="A1165" s="9">
        <f t="shared" si="90"/>
        <v>2012</v>
      </c>
      <c r="B1165" s="9">
        <f>VLOOKUP($C1165,Quarter_Month!$A$1:$B$13,2)</f>
        <v>1</v>
      </c>
      <c r="C1165" s="9">
        <f t="shared" si="91"/>
        <v>3</v>
      </c>
      <c r="D1165" s="9">
        <f t="shared" si="92"/>
        <v>9</v>
      </c>
      <c r="E1165" s="8" t="str">
        <f t="shared" si="93"/>
        <v>20120309</v>
      </c>
      <c r="F1165" s="24">
        <v>40977</v>
      </c>
      <c r="G1165" s="25">
        <f t="shared" si="94"/>
        <v>40977</v>
      </c>
    </row>
    <row r="1166" spans="1:7" x14ac:dyDescent="0.2">
      <c r="A1166" s="9">
        <f t="shared" si="90"/>
        <v>2012</v>
      </c>
      <c r="B1166" s="9">
        <f>VLOOKUP($C1166,Quarter_Month!$A$1:$B$13,2)</f>
        <v>1</v>
      </c>
      <c r="C1166" s="9">
        <f t="shared" si="91"/>
        <v>3</v>
      </c>
      <c r="D1166" s="9">
        <f t="shared" si="92"/>
        <v>10</v>
      </c>
      <c r="E1166" s="8" t="str">
        <f t="shared" si="93"/>
        <v>20120310</v>
      </c>
      <c r="F1166" s="24">
        <v>40978</v>
      </c>
      <c r="G1166" s="25">
        <f t="shared" si="94"/>
        <v>40978</v>
      </c>
    </row>
    <row r="1167" spans="1:7" x14ac:dyDescent="0.2">
      <c r="A1167" s="9">
        <f t="shared" si="90"/>
        <v>2012</v>
      </c>
      <c r="B1167" s="9">
        <f>VLOOKUP($C1167,Quarter_Month!$A$1:$B$13,2)</f>
        <v>1</v>
      </c>
      <c r="C1167" s="9">
        <f t="shared" si="91"/>
        <v>3</v>
      </c>
      <c r="D1167" s="9">
        <f t="shared" si="92"/>
        <v>11</v>
      </c>
      <c r="E1167" s="8" t="str">
        <f t="shared" si="93"/>
        <v>20120311</v>
      </c>
      <c r="F1167" s="24">
        <v>40979</v>
      </c>
      <c r="G1167" s="25">
        <f t="shared" si="94"/>
        <v>40979</v>
      </c>
    </row>
    <row r="1168" spans="1:7" x14ac:dyDescent="0.2">
      <c r="A1168" s="9">
        <f t="shared" si="90"/>
        <v>2012</v>
      </c>
      <c r="B1168" s="9">
        <f>VLOOKUP($C1168,Quarter_Month!$A$1:$B$13,2)</f>
        <v>1</v>
      </c>
      <c r="C1168" s="9">
        <f t="shared" si="91"/>
        <v>3</v>
      </c>
      <c r="D1168" s="9">
        <f t="shared" si="92"/>
        <v>12</v>
      </c>
      <c r="E1168" s="8" t="str">
        <f t="shared" si="93"/>
        <v>20120312</v>
      </c>
      <c r="F1168" s="24">
        <v>40980</v>
      </c>
      <c r="G1168" s="25">
        <f t="shared" si="94"/>
        <v>40980</v>
      </c>
    </row>
    <row r="1169" spans="1:7" x14ac:dyDescent="0.2">
      <c r="A1169" s="9">
        <f t="shared" si="90"/>
        <v>2012</v>
      </c>
      <c r="B1169" s="9">
        <f>VLOOKUP($C1169,Quarter_Month!$A$1:$B$13,2)</f>
        <v>1</v>
      </c>
      <c r="C1169" s="9">
        <f t="shared" si="91"/>
        <v>3</v>
      </c>
      <c r="D1169" s="9">
        <f t="shared" si="92"/>
        <v>13</v>
      </c>
      <c r="E1169" s="8" t="str">
        <f t="shared" si="93"/>
        <v>20120313</v>
      </c>
      <c r="F1169" s="24">
        <v>40981</v>
      </c>
      <c r="G1169" s="25">
        <f t="shared" si="94"/>
        <v>40981</v>
      </c>
    </row>
    <row r="1170" spans="1:7" x14ac:dyDescent="0.2">
      <c r="A1170" s="9">
        <f t="shared" si="90"/>
        <v>2012</v>
      </c>
      <c r="B1170" s="9">
        <f>VLOOKUP($C1170,Quarter_Month!$A$1:$B$13,2)</f>
        <v>1</v>
      </c>
      <c r="C1170" s="9">
        <f t="shared" si="91"/>
        <v>3</v>
      </c>
      <c r="D1170" s="9">
        <f t="shared" si="92"/>
        <v>14</v>
      </c>
      <c r="E1170" s="8" t="str">
        <f t="shared" si="93"/>
        <v>20120314</v>
      </c>
      <c r="F1170" s="24">
        <v>40982</v>
      </c>
      <c r="G1170" s="25">
        <f t="shared" si="94"/>
        <v>40982</v>
      </c>
    </row>
    <row r="1171" spans="1:7" x14ac:dyDescent="0.2">
      <c r="A1171" s="9">
        <f t="shared" si="90"/>
        <v>2012</v>
      </c>
      <c r="B1171" s="9">
        <f>VLOOKUP($C1171,Quarter_Month!$A$1:$B$13,2)</f>
        <v>1</v>
      </c>
      <c r="C1171" s="9">
        <f t="shared" si="91"/>
        <v>3</v>
      </c>
      <c r="D1171" s="9">
        <f t="shared" si="92"/>
        <v>15</v>
      </c>
      <c r="E1171" s="8" t="str">
        <f t="shared" si="93"/>
        <v>20120315</v>
      </c>
      <c r="F1171" s="24">
        <v>40983</v>
      </c>
      <c r="G1171" s="25">
        <f t="shared" si="94"/>
        <v>40983</v>
      </c>
    </row>
    <row r="1172" spans="1:7" x14ac:dyDescent="0.2">
      <c r="A1172" s="9">
        <f t="shared" si="90"/>
        <v>2012</v>
      </c>
      <c r="B1172" s="9">
        <f>VLOOKUP($C1172,Quarter_Month!$A$1:$B$13,2)</f>
        <v>1</v>
      </c>
      <c r="C1172" s="9">
        <f t="shared" si="91"/>
        <v>3</v>
      </c>
      <c r="D1172" s="9">
        <f t="shared" si="92"/>
        <v>16</v>
      </c>
      <c r="E1172" s="8" t="str">
        <f t="shared" si="93"/>
        <v>20120316</v>
      </c>
      <c r="F1172" s="24">
        <v>40984</v>
      </c>
      <c r="G1172" s="25">
        <f t="shared" si="94"/>
        <v>40984</v>
      </c>
    </row>
    <row r="1173" spans="1:7" x14ac:dyDescent="0.2">
      <c r="A1173" s="9">
        <f t="shared" si="90"/>
        <v>2012</v>
      </c>
      <c r="B1173" s="9">
        <f>VLOOKUP($C1173,Quarter_Month!$A$1:$B$13,2)</f>
        <v>1</v>
      </c>
      <c r="C1173" s="9">
        <f t="shared" si="91"/>
        <v>3</v>
      </c>
      <c r="D1173" s="9">
        <f t="shared" si="92"/>
        <v>17</v>
      </c>
      <c r="E1173" s="8" t="str">
        <f t="shared" si="93"/>
        <v>20120317</v>
      </c>
      <c r="F1173" s="24">
        <v>40985</v>
      </c>
      <c r="G1173" s="25">
        <f t="shared" si="94"/>
        <v>40985</v>
      </c>
    </row>
    <row r="1174" spans="1:7" x14ac:dyDescent="0.2">
      <c r="A1174" s="9">
        <f t="shared" si="90"/>
        <v>2012</v>
      </c>
      <c r="B1174" s="9">
        <f>VLOOKUP($C1174,Quarter_Month!$A$1:$B$13,2)</f>
        <v>1</v>
      </c>
      <c r="C1174" s="9">
        <f t="shared" si="91"/>
        <v>3</v>
      </c>
      <c r="D1174" s="9">
        <f t="shared" si="92"/>
        <v>18</v>
      </c>
      <c r="E1174" s="8" t="str">
        <f t="shared" si="93"/>
        <v>20120318</v>
      </c>
      <c r="F1174" s="24">
        <v>40986</v>
      </c>
      <c r="G1174" s="25">
        <f t="shared" si="94"/>
        <v>40986</v>
      </c>
    </row>
    <row r="1175" spans="1:7" x14ac:dyDescent="0.2">
      <c r="A1175" s="9">
        <f t="shared" si="90"/>
        <v>2012</v>
      </c>
      <c r="B1175" s="9">
        <f>VLOOKUP($C1175,Quarter_Month!$A$1:$B$13,2)</f>
        <v>1</v>
      </c>
      <c r="C1175" s="9">
        <f t="shared" si="91"/>
        <v>3</v>
      </c>
      <c r="D1175" s="9">
        <f t="shared" si="92"/>
        <v>19</v>
      </c>
      <c r="E1175" s="8" t="str">
        <f t="shared" si="93"/>
        <v>20120319</v>
      </c>
      <c r="F1175" s="24">
        <v>40987</v>
      </c>
      <c r="G1175" s="25">
        <f t="shared" si="94"/>
        <v>40987</v>
      </c>
    </row>
    <row r="1176" spans="1:7" x14ac:dyDescent="0.2">
      <c r="A1176" s="9">
        <f t="shared" si="90"/>
        <v>2012</v>
      </c>
      <c r="B1176" s="9">
        <f>VLOOKUP($C1176,Quarter_Month!$A$1:$B$13,2)</f>
        <v>1</v>
      </c>
      <c r="C1176" s="9">
        <f t="shared" si="91"/>
        <v>3</v>
      </c>
      <c r="D1176" s="9">
        <f t="shared" si="92"/>
        <v>20</v>
      </c>
      <c r="E1176" s="8" t="str">
        <f t="shared" si="93"/>
        <v>20120320</v>
      </c>
      <c r="F1176" s="24">
        <v>40988</v>
      </c>
      <c r="G1176" s="25">
        <f t="shared" si="94"/>
        <v>40988</v>
      </c>
    </row>
    <row r="1177" spans="1:7" x14ac:dyDescent="0.2">
      <c r="A1177" s="9">
        <f t="shared" si="90"/>
        <v>2012</v>
      </c>
      <c r="B1177" s="9">
        <f>VLOOKUP($C1177,Quarter_Month!$A$1:$B$13,2)</f>
        <v>1</v>
      </c>
      <c r="C1177" s="9">
        <f t="shared" si="91"/>
        <v>3</v>
      </c>
      <c r="D1177" s="9">
        <f t="shared" si="92"/>
        <v>21</v>
      </c>
      <c r="E1177" s="8" t="str">
        <f t="shared" si="93"/>
        <v>20120321</v>
      </c>
      <c r="F1177" s="24">
        <v>40989</v>
      </c>
      <c r="G1177" s="25">
        <f t="shared" si="94"/>
        <v>40989</v>
      </c>
    </row>
    <row r="1178" spans="1:7" x14ac:dyDescent="0.2">
      <c r="A1178" s="9">
        <f t="shared" si="90"/>
        <v>2012</v>
      </c>
      <c r="B1178" s="9">
        <f>VLOOKUP($C1178,Quarter_Month!$A$1:$B$13,2)</f>
        <v>1</v>
      </c>
      <c r="C1178" s="9">
        <f t="shared" si="91"/>
        <v>3</v>
      </c>
      <c r="D1178" s="9">
        <f t="shared" si="92"/>
        <v>22</v>
      </c>
      <c r="E1178" s="8" t="str">
        <f t="shared" si="93"/>
        <v>20120322</v>
      </c>
      <c r="F1178" s="24">
        <v>40990</v>
      </c>
      <c r="G1178" s="25">
        <f t="shared" si="94"/>
        <v>40990</v>
      </c>
    </row>
    <row r="1179" spans="1:7" x14ac:dyDescent="0.2">
      <c r="A1179" s="9">
        <f t="shared" si="90"/>
        <v>2012</v>
      </c>
      <c r="B1179" s="9">
        <f>VLOOKUP($C1179,Quarter_Month!$A$1:$B$13,2)</f>
        <v>1</v>
      </c>
      <c r="C1179" s="9">
        <f t="shared" si="91"/>
        <v>3</v>
      </c>
      <c r="D1179" s="9">
        <f t="shared" si="92"/>
        <v>23</v>
      </c>
      <c r="E1179" s="8" t="str">
        <f t="shared" si="93"/>
        <v>20120323</v>
      </c>
      <c r="F1179" s="24">
        <v>40991</v>
      </c>
      <c r="G1179" s="25">
        <f t="shared" si="94"/>
        <v>40991</v>
      </c>
    </row>
    <row r="1180" spans="1:7" x14ac:dyDescent="0.2">
      <c r="A1180" s="9">
        <f t="shared" si="90"/>
        <v>2012</v>
      </c>
      <c r="B1180" s="9">
        <f>VLOOKUP($C1180,Quarter_Month!$A$1:$B$13,2)</f>
        <v>1</v>
      </c>
      <c r="C1180" s="9">
        <f t="shared" si="91"/>
        <v>3</v>
      </c>
      <c r="D1180" s="9">
        <f t="shared" si="92"/>
        <v>24</v>
      </c>
      <c r="E1180" s="8" t="str">
        <f t="shared" si="93"/>
        <v>20120324</v>
      </c>
      <c r="F1180" s="24">
        <v>40992</v>
      </c>
      <c r="G1180" s="25">
        <f t="shared" si="94"/>
        <v>40992</v>
      </c>
    </row>
    <row r="1181" spans="1:7" x14ac:dyDescent="0.2">
      <c r="A1181" s="9">
        <f t="shared" si="90"/>
        <v>2012</v>
      </c>
      <c r="B1181" s="9">
        <f>VLOOKUP($C1181,Quarter_Month!$A$1:$B$13,2)</f>
        <v>1</v>
      </c>
      <c r="C1181" s="9">
        <f t="shared" si="91"/>
        <v>3</v>
      </c>
      <c r="D1181" s="9">
        <f t="shared" si="92"/>
        <v>25</v>
      </c>
      <c r="E1181" s="8" t="str">
        <f t="shared" si="93"/>
        <v>20120325</v>
      </c>
      <c r="F1181" s="24">
        <v>40993</v>
      </c>
      <c r="G1181" s="25">
        <f t="shared" si="94"/>
        <v>40993</v>
      </c>
    </row>
    <row r="1182" spans="1:7" x14ac:dyDescent="0.2">
      <c r="A1182" s="9">
        <f t="shared" si="90"/>
        <v>2012</v>
      </c>
      <c r="B1182" s="9">
        <f>VLOOKUP($C1182,Quarter_Month!$A$1:$B$13,2)</f>
        <v>1</v>
      </c>
      <c r="C1182" s="9">
        <f t="shared" si="91"/>
        <v>3</v>
      </c>
      <c r="D1182" s="9">
        <f t="shared" si="92"/>
        <v>26</v>
      </c>
      <c r="E1182" s="8" t="str">
        <f t="shared" si="93"/>
        <v>20120326</v>
      </c>
      <c r="F1182" s="24">
        <v>40994</v>
      </c>
      <c r="G1182" s="25">
        <f t="shared" si="94"/>
        <v>40994</v>
      </c>
    </row>
    <row r="1183" spans="1:7" x14ac:dyDescent="0.2">
      <c r="A1183" s="9">
        <f t="shared" si="90"/>
        <v>2012</v>
      </c>
      <c r="B1183" s="9">
        <f>VLOOKUP($C1183,Quarter_Month!$A$1:$B$13,2)</f>
        <v>1</v>
      </c>
      <c r="C1183" s="9">
        <f t="shared" si="91"/>
        <v>3</v>
      </c>
      <c r="D1183" s="9">
        <f t="shared" si="92"/>
        <v>27</v>
      </c>
      <c r="E1183" s="8" t="str">
        <f t="shared" si="93"/>
        <v>20120327</v>
      </c>
      <c r="F1183" s="24">
        <v>40995</v>
      </c>
      <c r="G1183" s="25">
        <f t="shared" si="94"/>
        <v>40995</v>
      </c>
    </row>
    <row r="1184" spans="1:7" x14ac:dyDescent="0.2">
      <c r="A1184" s="9">
        <f t="shared" si="90"/>
        <v>2012</v>
      </c>
      <c r="B1184" s="9">
        <f>VLOOKUP($C1184,Quarter_Month!$A$1:$B$13,2)</f>
        <v>1</v>
      </c>
      <c r="C1184" s="9">
        <f t="shared" si="91"/>
        <v>3</v>
      </c>
      <c r="D1184" s="9">
        <f t="shared" si="92"/>
        <v>28</v>
      </c>
      <c r="E1184" s="8" t="str">
        <f t="shared" si="93"/>
        <v>20120328</v>
      </c>
      <c r="F1184" s="24">
        <v>40996</v>
      </c>
      <c r="G1184" s="25">
        <f t="shared" si="94"/>
        <v>40996</v>
      </c>
    </row>
    <row r="1185" spans="1:7" x14ac:dyDescent="0.2">
      <c r="A1185" s="9">
        <f t="shared" si="90"/>
        <v>2012</v>
      </c>
      <c r="B1185" s="9">
        <f>VLOOKUP($C1185,Quarter_Month!$A$1:$B$13,2)</f>
        <v>1</v>
      </c>
      <c r="C1185" s="9">
        <f t="shared" si="91"/>
        <v>3</v>
      </c>
      <c r="D1185" s="9">
        <f t="shared" si="92"/>
        <v>29</v>
      </c>
      <c r="E1185" s="8" t="str">
        <f t="shared" si="93"/>
        <v>20120329</v>
      </c>
      <c r="F1185" s="24">
        <v>40997</v>
      </c>
      <c r="G1185" s="25">
        <f t="shared" si="94"/>
        <v>40997</v>
      </c>
    </row>
    <row r="1186" spans="1:7" x14ac:dyDescent="0.2">
      <c r="A1186" s="9">
        <f t="shared" si="90"/>
        <v>2012</v>
      </c>
      <c r="B1186" s="9">
        <f>VLOOKUP($C1186,Quarter_Month!$A$1:$B$13,2)</f>
        <v>1</v>
      </c>
      <c r="C1186" s="9">
        <f t="shared" si="91"/>
        <v>3</v>
      </c>
      <c r="D1186" s="9">
        <f t="shared" si="92"/>
        <v>30</v>
      </c>
      <c r="E1186" s="8" t="str">
        <f t="shared" si="93"/>
        <v>20120330</v>
      </c>
      <c r="F1186" s="24">
        <v>40998</v>
      </c>
      <c r="G1186" s="25">
        <f t="shared" si="94"/>
        <v>40998</v>
      </c>
    </row>
    <row r="1187" spans="1:7" x14ac:dyDescent="0.2">
      <c r="A1187" s="9">
        <f t="shared" si="90"/>
        <v>2012</v>
      </c>
      <c r="B1187" s="9">
        <f>VLOOKUP($C1187,Quarter_Month!$A$1:$B$13,2)</f>
        <v>1</v>
      </c>
      <c r="C1187" s="9">
        <f t="shared" si="91"/>
        <v>3</v>
      </c>
      <c r="D1187" s="9">
        <f t="shared" si="92"/>
        <v>31</v>
      </c>
      <c r="E1187" s="8" t="str">
        <f t="shared" si="93"/>
        <v>20120331</v>
      </c>
      <c r="F1187" s="24">
        <v>40999</v>
      </c>
      <c r="G1187" s="25">
        <f t="shared" si="94"/>
        <v>40999</v>
      </c>
    </row>
    <row r="1188" spans="1:7" x14ac:dyDescent="0.2">
      <c r="A1188" s="9">
        <f t="shared" si="90"/>
        <v>2012</v>
      </c>
      <c r="B1188" s="9">
        <f>VLOOKUP($C1188,Quarter_Month!$A$1:$B$13,2)</f>
        <v>2</v>
      </c>
      <c r="C1188" s="9">
        <f t="shared" si="91"/>
        <v>4</v>
      </c>
      <c r="D1188" s="9">
        <f t="shared" si="92"/>
        <v>1</v>
      </c>
      <c r="E1188" s="8" t="str">
        <f t="shared" si="93"/>
        <v>20120401</v>
      </c>
      <c r="F1188" s="24">
        <v>41000</v>
      </c>
      <c r="G1188" s="25">
        <f t="shared" si="94"/>
        <v>41000</v>
      </c>
    </row>
    <row r="1189" spans="1:7" x14ac:dyDescent="0.2">
      <c r="A1189" s="9">
        <f t="shared" si="90"/>
        <v>2012</v>
      </c>
      <c r="B1189" s="9">
        <f>VLOOKUP($C1189,Quarter_Month!$A$1:$B$13,2)</f>
        <v>2</v>
      </c>
      <c r="C1189" s="9">
        <f t="shared" si="91"/>
        <v>4</v>
      </c>
      <c r="D1189" s="9">
        <f t="shared" si="92"/>
        <v>2</v>
      </c>
      <c r="E1189" s="8" t="str">
        <f t="shared" si="93"/>
        <v>20120402</v>
      </c>
      <c r="F1189" s="24">
        <v>41001</v>
      </c>
      <c r="G1189" s="25">
        <f t="shared" si="94"/>
        <v>41001</v>
      </c>
    </row>
    <row r="1190" spans="1:7" x14ac:dyDescent="0.2">
      <c r="A1190" s="9">
        <f t="shared" si="90"/>
        <v>2012</v>
      </c>
      <c r="B1190" s="9">
        <f>VLOOKUP($C1190,Quarter_Month!$A$1:$B$13,2)</f>
        <v>2</v>
      </c>
      <c r="C1190" s="9">
        <f t="shared" si="91"/>
        <v>4</v>
      </c>
      <c r="D1190" s="9">
        <f t="shared" si="92"/>
        <v>3</v>
      </c>
      <c r="E1190" s="8" t="str">
        <f t="shared" si="93"/>
        <v>20120403</v>
      </c>
      <c r="F1190" s="24">
        <v>41002</v>
      </c>
      <c r="G1190" s="25">
        <f t="shared" si="94"/>
        <v>41002</v>
      </c>
    </row>
    <row r="1191" spans="1:7" x14ac:dyDescent="0.2">
      <c r="A1191" s="9">
        <f t="shared" si="90"/>
        <v>2012</v>
      </c>
      <c r="B1191" s="9">
        <f>VLOOKUP($C1191,Quarter_Month!$A$1:$B$13,2)</f>
        <v>2</v>
      </c>
      <c r="C1191" s="9">
        <f t="shared" si="91"/>
        <v>4</v>
      </c>
      <c r="D1191" s="9">
        <f t="shared" si="92"/>
        <v>4</v>
      </c>
      <c r="E1191" s="8" t="str">
        <f t="shared" si="93"/>
        <v>20120404</v>
      </c>
      <c r="F1191" s="24">
        <v>41003</v>
      </c>
      <c r="G1191" s="25">
        <f t="shared" si="94"/>
        <v>41003</v>
      </c>
    </row>
    <row r="1192" spans="1:7" x14ac:dyDescent="0.2">
      <c r="A1192" s="9">
        <f t="shared" si="90"/>
        <v>2012</v>
      </c>
      <c r="B1192" s="9">
        <f>VLOOKUP($C1192,Quarter_Month!$A$1:$B$13,2)</f>
        <v>2</v>
      </c>
      <c r="C1192" s="9">
        <f t="shared" si="91"/>
        <v>4</v>
      </c>
      <c r="D1192" s="9">
        <f t="shared" si="92"/>
        <v>5</v>
      </c>
      <c r="E1192" s="8" t="str">
        <f t="shared" si="93"/>
        <v>20120405</v>
      </c>
      <c r="F1192" s="24">
        <v>41004</v>
      </c>
      <c r="G1192" s="25">
        <f t="shared" si="94"/>
        <v>41004</v>
      </c>
    </row>
    <row r="1193" spans="1:7" x14ac:dyDescent="0.2">
      <c r="A1193" s="9">
        <f t="shared" si="90"/>
        <v>2012</v>
      </c>
      <c r="B1193" s="9">
        <f>VLOOKUP($C1193,Quarter_Month!$A$1:$B$13,2)</f>
        <v>2</v>
      </c>
      <c r="C1193" s="9">
        <f t="shared" si="91"/>
        <v>4</v>
      </c>
      <c r="D1193" s="9">
        <f t="shared" si="92"/>
        <v>6</v>
      </c>
      <c r="E1193" s="8" t="str">
        <f t="shared" si="93"/>
        <v>20120406</v>
      </c>
      <c r="F1193" s="24">
        <v>41005</v>
      </c>
      <c r="G1193" s="25">
        <f t="shared" si="94"/>
        <v>41005</v>
      </c>
    </row>
    <row r="1194" spans="1:7" x14ac:dyDescent="0.2">
      <c r="A1194" s="9">
        <f t="shared" si="90"/>
        <v>2012</v>
      </c>
      <c r="B1194" s="9">
        <f>VLOOKUP($C1194,Quarter_Month!$A$1:$B$13,2)</f>
        <v>2</v>
      </c>
      <c r="C1194" s="9">
        <f t="shared" si="91"/>
        <v>4</v>
      </c>
      <c r="D1194" s="9">
        <f t="shared" si="92"/>
        <v>7</v>
      </c>
      <c r="E1194" s="8" t="str">
        <f t="shared" si="93"/>
        <v>20120407</v>
      </c>
      <c r="F1194" s="24">
        <v>41006</v>
      </c>
      <c r="G1194" s="25">
        <f t="shared" si="94"/>
        <v>41006</v>
      </c>
    </row>
    <row r="1195" spans="1:7" x14ac:dyDescent="0.2">
      <c r="A1195" s="9">
        <f t="shared" si="90"/>
        <v>2012</v>
      </c>
      <c r="B1195" s="9">
        <f>VLOOKUP($C1195,Quarter_Month!$A$1:$B$13,2)</f>
        <v>2</v>
      </c>
      <c r="C1195" s="9">
        <f t="shared" si="91"/>
        <v>4</v>
      </c>
      <c r="D1195" s="9">
        <f t="shared" si="92"/>
        <v>8</v>
      </c>
      <c r="E1195" s="8" t="str">
        <f t="shared" si="93"/>
        <v>20120408</v>
      </c>
      <c r="F1195" s="24">
        <v>41007</v>
      </c>
      <c r="G1195" s="25">
        <f t="shared" si="94"/>
        <v>41007</v>
      </c>
    </row>
    <row r="1196" spans="1:7" x14ac:dyDescent="0.2">
      <c r="A1196" s="9">
        <f t="shared" si="90"/>
        <v>2012</v>
      </c>
      <c r="B1196" s="9">
        <f>VLOOKUP($C1196,Quarter_Month!$A$1:$B$13,2)</f>
        <v>2</v>
      </c>
      <c r="C1196" s="9">
        <f t="shared" si="91"/>
        <v>4</v>
      </c>
      <c r="D1196" s="9">
        <f t="shared" si="92"/>
        <v>9</v>
      </c>
      <c r="E1196" s="8" t="str">
        <f t="shared" si="93"/>
        <v>20120409</v>
      </c>
      <c r="F1196" s="24">
        <v>41008</v>
      </c>
      <c r="G1196" s="25">
        <f t="shared" si="94"/>
        <v>41008</v>
      </c>
    </row>
    <row r="1197" spans="1:7" x14ac:dyDescent="0.2">
      <c r="A1197" s="9">
        <f t="shared" si="90"/>
        <v>2012</v>
      </c>
      <c r="B1197" s="9">
        <f>VLOOKUP($C1197,Quarter_Month!$A$1:$B$13,2)</f>
        <v>2</v>
      </c>
      <c r="C1197" s="9">
        <f t="shared" si="91"/>
        <v>4</v>
      </c>
      <c r="D1197" s="9">
        <f t="shared" si="92"/>
        <v>10</v>
      </c>
      <c r="E1197" s="8" t="str">
        <f t="shared" si="93"/>
        <v>20120410</v>
      </c>
      <c r="F1197" s="24">
        <v>41009</v>
      </c>
      <c r="G1197" s="25">
        <f t="shared" si="94"/>
        <v>41009</v>
      </c>
    </row>
    <row r="1198" spans="1:7" x14ac:dyDescent="0.2">
      <c r="A1198" s="9">
        <f t="shared" si="90"/>
        <v>2012</v>
      </c>
      <c r="B1198" s="9">
        <f>VLOOKUP($C1198,Quarter_Month!$A$1:$B$13,2)</f>
        <v>2</v>
      </c>
      <c r="C1198" s="9">
        <f t="shared" si="91"/>
        <v>4</v>
      </c>
      <c r="D1198" s="9">
        <f t="shared" si="92"/>
        <v>11</v>
      </c>
      <c r="E1198" s="8" t="str">
        <f t="shared" si="93"/>
        <v>20120411</v>
      </c>
      <c r="F1198" s="24">
        <v>41010</v>
      </c>
      <c r="G1198" s="25">
        <f t="shared" si="94"/>
        <v>41010</v>
      </c>
    </row>
    <row r="1199" spans="1:7" x14ac:dyDescent="0.2">
      <c r="A1199" s="9">
        <f t="shared" si="90"/>
        <v>2012</v>
      </c>
      <c r="B1199" s="9">
        <f>VLOOKUP($C1199,Quarter_Month!$A$1:$B$13,2)</f>
        <v>2</v>
      </c>
      <c r="C1199" s="9">
        <f t="shared" si="91"/>
        <v>4</v>
      </c>
      <c r="D1199" s="9">
        <f t="shared" si="92"/>
        <v>12</v>
      </c>
      <c r="E1199" s="8" t="str">
        <f t="shared" si="93"/>
        <v>20120412</v>
      </c>
      <c r="F1199" s="24">
        <v>41011</v>
      </c>
      <c r="G1199" s="25">
        <f t="shared" si="94"/>
        <v>41011</v>
      </c>
    </row>
    <row r="1200" spans="1:7" x14ac:dyDescent="0.2">
      <c r="A1200" s="9">
        <f t="shared" si="90"/>
        <v>2012</v>
      </c>
      <c r="B1200" s="9">
        <f>VLOOKUP($C1200,Quarter_Month!$A$1:$B$13,2)</f>
        <v>2</v>
      </c>
      <c r="C1200" s="9">
        <f t="shared" si="91"/>
        <v>4</v>
      </c>
      <c r="D1200" s="9">
        <f t="shared" si="92"/>
        <v>13</v>
      </c>
      <c r="E1200" s="8" t="str">
        <f t="shared" si="93"/>
        <v>20120413</v>
      </c>
      <c r="F1200" s="24">
        <v>41012</v>
      </c>
      <c r="G1200" s="25">
        <f t="shared" si="94"/>
        <v>41012</v>
      </c>
    </row>
    <row r="1201" spans="1:7" x14ac:dyDescent="0.2">
      <c r="A1201" s="9">
        <f t="shared" ref="A1201:A1259" si="95">YEAR(F1201)</f>
        <v>2012</v>
      </c>
      <c r="B1201" s="9">
        <f>VLOOKUP($C1201,Quarter_Month!$A$1:$B$13,2)</f>
        <v>2</v>
      </c>
      <c r="C1201" s="9">
        <f t="shared" ref="C1201:C1259" si="96">MONTH(F1201)</f>
        <v>4</v>
      </c>
      <c r="D1201" s="9">
        <f t="shared" ref="D1201:D1259" si="97">DAY(F1201)</f>
        <v>14</v>
      </c>
      <c r="E1201" s="8" t="str">
        <f t="shared" ref="E1201:E1259" si="98">CONCATENATE(A1201,IF(LEN(C1201)=1,"0"&amp;C1201,C1201),IF(LEN(D1201)=1,"0"&amp;D1201,D1201))</f>
        <v>20120414</v>
      </c>
      <c r="F1201" s="24">
        <v>41013</v>
      </c>
      <c r="G1201" s="25">
        <f t="shared" si="94"/>
        <v>41013</v>
      </c>
    </row>
    <row r="1202" spans="1:7" x14ac:dyDescent="0.2">
      <c r="A1202" s="9">
        <f t="shared" si="95"/>
        <v>2012</v>
      </c>
      <c r="B1202" s="9">
        <f>VLOOKUP($C1202,Quarter_Month!$A$1:$B$13,2)</f>
        <v>2</v>
      </c>
      <c r="C1202" s="9">
        <f t="shared" si="96"/>
        <v>4</v>
      </c>
      <c r="D1202" s="9">
        <f t="shared" si="97"/>
        <v>15</v>
      </c>
      <c r="E1202" s="8" t="str">
        <f t="shared" si="98"/>
        <v>20120415</v>
      </c>
      <c r="F1202" s="24">
        <v>41014</v>
      </c>
      <c r="G1202" s="25">
        <f t="shared" si="94"/>
        <v>41014</v>
      </c>
    </row>
    <row r="1203" spans="1:7" x14ac:dyDescent="0.2">
      <c r="A1203" s="9">
        <f t="shared" si="95"/>
        <v>2012</v>
      </c>
      <c r="B1203" s="9">
        <f>VLOOKUP($C1203,Quarter_Month!$A$1:$B$13,2)</f>
        <v>2</v>
      </c>
      <c r="C1203" s="9">
        <f t="shared" si="96"/>
        <v>4</v>
      </c>
      <c r="D1203" s="9">
        <f t="shared" si="97"/>
        <v>16</v>
      </c>
      <c r="E1203" s="8" t="str">
        <f t="shared" si="98"/>
        <v>20120416</v>
      </c>
      <c r="F1203" s="24">
        <v>41015</v>
      </c>
      <c r="G1203" s="25">
        <f t="shared" si="94"/>
        <v>41015</v>
      </c>
    </row>
    <row r="1204" spans="1:7" x14ac:dyDescent="0.2">
      <c r="A1204" s="9">
        <f t="shared" si="95"/>
        <v>2012</v>
      </c>
      <c r="B1204" s="9">
        <f>VLOOKUP($C1204,Quarter_Month!$A$1:$B$13,2)</f>
        <v>2</v>
      </c>
      <c r="C1204" s="9">
        <f t="shared" si="96"/>
        <v>4</v>
      </c>
      <c r="D1204" s="9">
        <f t="shared" si="97"/>
        <v>17</v>
      </c>
      <c r="E1204" s="8" t="str">
        <f t="shared" si="98"/>
        <v>20120417</v>
      </c>
      <c r="F1204" s="24">
        <v>41016</v>
      </c>
      <c r="G1204" s="25">
        <f t="shared" si="94"/>
        <v>41016</v>
      </c>
    </row>
    <row r="1205" spans="1:7" x14ac:dyDescent="0.2">
      <c r="A1205" s="9">
        <f t="shared" si="95"/>
        <v>2012</v>
      </c>
      <c r="B1205" s="9">
        <f>VLOOKUP($C1205,Quarter_Month!$A$1:$B$13,2)</f>
        <v>2</v>
      </c>
      <c r="C1205" s="9">
        <f t="shared" si="96"/>
        <v>4</v>
      </c>
      <c r="D1205" s="9">
        <f t="shared" si="97"/>
        <v>18</v>
      </c>
      <c r="E1205" s="8" t="str">
        <f t="shared" si="98"/>
        <v>20120418</v>
      </c>
      <c r="F1205" s="24">
        <v>41017</v>
      </c>
      <c r="G1205" s="25">
        <f t="shared" si="94"/>
        <v>41017</v>
      </c>
    </row>
    <row r="1206" spans="1:7" x14ac:dyDescent="0.2">
      <c r="A1206" s="9">
        <f t="shared" si="95"/>
        <v>2012</v>
      </c>
      <c r="B1206" s="9">
        <f>VLOOKUP($C1206,Quarter_Month!$A$1:$B$13,2)</f>
        <v>2</v>
      </c>
      <c r="C1206" s="9">
        <f t="shared" si="96"/>
        <v>4</v>
      </c>
      <c r="D1206" s="9">
        <f t="shared" si="97"/>
        <v>19</v>
      </c>
      <c r="E1206" s="8" t="str">
        <f t="shared" si="98"/>
        <v>20120419</v>
      </c>
      <c r="F1206" s="24">
        <v>41018</v>
      </c>
      <c r="G1206" s="25">
        <f t="shared" si="94"/>
        <v>41018</v>
      </c>
    </row>
    <row r="1207" spans="1:7" x14ac:dyDescent="0.2">
      <c r="A1207" s="9">
        <f t="shared" si="95"/>
        <v>2012</v>
      </c>
      <c r="B1207" s="9">
        <f>VLOOKUP($C1207,Quarter_Month!$A$1:$B$13,2)</f>
        <v>2</v>
      </c>
      <c r="C1207" s="9">
        <f t="shared" si="96"/>
        <v>4</v>
      </c>
      <c r="D1207" s="9">
        <f t="shared" si="97"/>
        <v>20</v>
      </c>
      <c r="E1207" s="8" t="str">
        <f t="shared" si="98"/>
        <v>20120420</v>
      </c>
      <c r="F1207" s="24">
        <v>41019</v>
      </c>
      <c r="G1207" s="25">
        <f t="shared" si="94"/>
        <v>41019</v>
      </c>
    </row>
    <row r="1208" spans="1:7" x14ac:dyDescent="0.2">
      <c r="A1208" s="9">
        <f t="shared" si="95"/>
        <v>2012</v>
      </c>
      <c r="B1208" s="9">
        <f>VLOOKUP($C1208,Quarter_Month!$A$1:$B$13,2)</f>
        <v>2</v>
      </c>
      <c r="C1208" s="9">
        <f t="shared" si="96"/>
        <v>4</v>
      </c>
      <c r="D1208" s="9">
        <f t="shared" si="97"/>
        <v>21</v>
      </c>
      <c r="E1208" s="8" t="str">
        <f t="shared" si="98"/>
        <v>20120421</v>
      </c>
      <c r="F1208" s="24">
        <v>41020</v>
      </c>
      <c r="G1208" s="25">
        <f t="shared" si="94"/>
        <v>41020</v>
      </c>
    </row>
    <row r="1209" spans="1:7" x14ac:dyDescent="0.2">
      <c r="A1209" s="9">
        <f t="shared" si="95"/>
        <v>2012</v>
      </c>
      <c r="B1209" s="9">
        <f>VLOOKUP($C1209,Quarter_Month!$A$1:$B$13,2)</f>
        <v>2</v>
      </c>
      <c r="C1209" s="9">
        <f t="shared" si="96"/>
        <v>4</v>
      </c>
      <c r="D1209" s="9">
        <f t="shared" si="97"/>
        <v>22</v>
      </c>
      <c r="E1209" s="8" t="str">
        <f t="shared" si="98"/>
        <v>20120422</v>
      </c>
      <c r="F1209" s="24">
        <v>41021</v>
      </c>
      <c r="G1209" s="25">
        <f t="shared" si="94"/>
        <v>41021</v>
      </c>
    </row>
    <row r="1210" spans="1:7" x14ac:dyDescent="0.2">
      <c r="A1210" s="9">
        <f t="shared" si="95"/>
        <v>2012</v>
      </c>
      <c r="B1210" s="9">
        <f>VLOOKUP($C1210,Quarter_Month!$A$1:$B$13,2)</f>
        <v>2</v>
      </c>
      <c r="C1210" s="9">
        <f t="shared" si="96"/>
        <v>4</v>
      </c>
      <c r="D1210" s="9">
        <f t="shared" si="97"/>
        <v>23</v>
      </c>
      <c r="E1210" s="8" t="str">
        <f t="shared" si="98"/>
        <v>20120423</v>
      </c>
      <c r="F1210" s="24">
        <v>41022</v>
      </c>
      <c r="G1210" s="25">
        <f t="shared" si="94"/>
        <v>41022</v>
      </c>
    </row>
    <row r="1211" spans="1:7" x14ac:dyDescent="0.2">
      <c r="A1211" s="9">
        <f t="shared" si="95"/>
        <v>2012</v>
      </c>
      <c r="B1211" s="9">
        <f>VLOOKUP($C1211,Quarter_Month!$A$1:$B$13,2)</f>
        <v>2</v>
      </c>
      <c r="C1211" s="9">
        <f t="shared" si="96"/>
        <v>4</v>
      </c>
      <c r="D1211" s="9">
        <f t="shared" si="97"/>
        <v>24</v>
      </c>
      <c r="E1211" s="8" t="str">
        <f t="shared" si="98"/>
        <v>20120424</v>
      </c>
      <c r="F1211" s="24">
        <v>41023</v>
      </c>
      <c r="G1211" s="25">
        <f t="shared" si="94"/>
        <v>41023</v>
      </c>
    </row>
    <row r="1212" spans="1:7" x14ac:dyDescent="0.2">
      <c r="A1212" s="9">
        <f t="shared" si="95"/>
        <v>2012</v>
      </c>
      <c r="B1212" s="9">
        <f>VLOOKUP($C1212,Quarter_Month!$A$1:$B$13,2)</f>
        <v>2</v>
      </c>
      <c r="C1212" s="9">
        <f t="shared" si="96"/>
        <v>4</v>
      </c>
      <c r="D1212" s="9">
        <f t="shared" si="97"/>
        <v>25</v>
      </c>
      <c r="E1212" s="8" t="str">
        <f t="shared" si="98"/>
        <v>20120425</v>
      </c>
      <c r="F1212" s="24">
        <v>41024</v>
      </c>
      <c r="G1212" s="25">
        <f t="shared" si="94"/>
        <v>41024</v>
      </c>
    </row>
    <row r="1213" spans="1:7" x14ac:dyDescent="0.2">
      <c r="A1213" s="9">
        <f t="shared" si="95"/>
        <v>2012</v>
      </c>
      <c r="B1213" s="9">
        <f>VLOOKUP($C1213,Quarter_Month!$A$1:$B$13,2)</f>
        <v>2</v>
      </c>
      <c r="C1213" s="9">
        <f t="shared" si="96"/>
        <v>4</v>
      </c>
      <c r="D1213" s="9">
        <f t="shared" si="97"/>
        <v>26</v>
      </c>
      <c r="E1213" s="8" t="str">
        <f t="shared" si="98"/>
        <v>20120426</v>
      </c>
      <c r="F1213" s="24">
        <v>41025</v>
      </c>
      <c r="G1213" s="25">
        <f t="shared" si="94"/>
        <v>41025</v>
      </c>
    </row>
    <row r="1214" spans="1:7" x14ac:dyDescent="0.2">
      <c r="A1214" s="9">
        <f t="shared" si="95"/>
        <v>2012</v>
      </c>
      <c r="B1214" s="9">
        <f>VLOOKUP($C1214,Quarter_Month!$A$1:$B$13,2)</f>
        <v>2</v>
      </c>
      <c r="C1214" s="9">
        <f t="shared" si="96"/>
        <v>4</v>
      </c>
      <c r="D1214" s="9">
        <f t="shared" si="97"/>
        <v>27</v>
      </c>
      <c r="E1214" s="8" t="str">
        <f t="shared" si="98"/>
        <v>20120427</v>
      </c>
      <c r="F1214" s="24">
        <v>41026</v>
      </c>
      <c r="G1214" s="25">
        <f t="shared" si="94"/>
        <v>41026</v>
      </c>
    </row>
    <row r="1215" spans="1:7" x14ac:dyDescent="0.2">
      <c r="A1215" s="9">
        <f t="shared" si="95"/>
        <v>2012</v>
      </c>
      <c r="B1215" s="9">
        <f>VLOOKUP($C1215,Quarter_Month!$A$1:$B$13,2)</f>
        <v>2</v>
      </c>
      <c r="C1215" s="9">
        <f t="shared" si="96"/>
        <v>4</v>
      </c>
      <c r="D1215" s="9">
        <f t="shared" si="97"/>
        <v>28</v>
      </c>
      <c r="E1215" s="8" t="str">
        <f t="shared" si="98"/>
        <v>20120428</v>
      </c>
      <c r="F1215" s="24">
        <v>41027</v>
      </c>
      <c r="G1215" s="25">
        <f t="shared" si="94"/>
        <v>41027</v>
      </c>
    </row>
    <row r="1216" spans="1:7" x14ac:dyDescent="0.2">
      <c r="A1216" s="9">
        <f t="shared" si="95"/>
        <v>2012</v>
      </c>
      <c r="B1216" s="9">
        <f>VLOOKUP($C1216,Quarter_Month!$A$1:$B$13,2)</f>
        <v>2</v>
      </c>
      <c r="C1216" s="9">
        <f t="shared" si="96"/>
        <v>4</v>
      </c>
      <c r="D1216" s="9">
        <f t="shared" si="97"/>
        <v>29</v>
      </c>
      <c r="E1216" s="8" t="str">
        <f t="shared" si="98"/>
        <v>20120429</v>
      </c>
      <c r="F1216" s="24">
        <v>41028</v>
      </c>
      <c r="G1216" s="25">
        <f t="shared" si="94"/>
        <v>41028</v>
      </c>
    </row>
    <row r="1217" spans="1:7" x14ac:dyDescent="0.2">
      <c r="A1217" s="9">
        <f t="shared" si="95"/>
        <v>2012</v>
      </c>
      <c r="B1217" s="9">
        <f>VLOOKUP($C1217,Quarter_Month!$A$1:$B$13,2)</f>
        <v>2</v>
      </c>
      <c r="C1217" s="9">
        <f t="shared" si="96"/>
        <v>4</v>
      </c>
      <c r="D1217" s="9">
        <f t="shared" si="97"/>
        <v>30</v>
      </c>
      <c r="E1217" s="8" t="str">
        <f t="shared" si="98"/>
        <v>20120430</v>
      </c>
      <c r="F1217" s="24">
        <v>41029</v>
      </c>
      <c r="G1217" s="25">
        <f t="shared" si="94"/>
        <v>41029</v>
      </c>
    </row>
    <row r="1218" spans="1:7" x14ac:dyDescent="0.2">
      <c r="A1218" s="9">
        <f t="shared" si="95"/>
        <v>2012</v>
      </c>
      <c r="B1218" s="9">
        <f>VLOOKUP($C1218,Quarter_Month!$A$1:$B$13,2)</f>
        <v>2</v>
      </c>
      <c r="C1218" s="9">
        <f t="shared" si="96"/>
        <v>5</v>
      </c>
      <c r="D1218" s="9">
        <f t="shared" si="97"/>
        <v>1</v>
      </c>
      <c r="E1218" s="8" t="str">
        <f t="shared" si="98"/>
        <v>20120501</v>
      </c>
      <c r="F1218" s="24">
        <v>41030</v>
      </c>
      <c r="G1218" s="25">
        <f t="shared" si="94"/>
        <v>41030</v>
      </c>
    </row>
    <row r="1219" spans="1:7" x14ac:dyDescent="0.2">
      <c r="A1219" s="9">
        <f t="shared" si="95"/>
        <v>2012</v>
      </c>
      <c r="B1219" s="9">
        <f>VLOOKUP($C1219,Quarter_Month!$A$1:$B$13,2)</f>
        <v>2</v>
      </c>
      <c r="C1219" s="9">
        <f t="shared" si="96"/>
        <v>5</v>
      </c>
      <c r="D1219" s="9">
        <f t="shared" si="97"/>
        <v>2</v>
      </c>
      <c r="E1219" s="8" t="str">
        <f t="shared" si="98"/>
        <v>20120502</v>
      </c>
      <c r="F1219" s="24">
        <v>41031</v>
      </c>
      <c r="G1219" s="25">
        <f t="shared" ref="G1219:G1282" si="99">F1219</f>
        <v>41031</v>
      </c>
    </row>
    <row r="1220" spans="1:7" x14ac:dyDescent="0.2">
      <c r="A1220" s="9">
        <f t="shared" si="95"/>
        <v>2012</v>
      </c>
      <c r="B1220" s="9">
        <f>VLOOKUP($C1220,Quarter_Month!$A$1:$B$13,2)</f>
        <v>2</v>
      </c>
      <c r="C1220" s="9">
        <f t="shared" si="96"/>
        <v>5</v>
      </c>
      <c r="D1220" s="9">
        <f t="shared" si="97"/>
        <v>3</v>
      </c>
      <c r="E1220" s="8" t="str">
        <f t="shared" si="98"/>
        <v>20120503</v>
      </c>
      <c r="F1220" s="24">
        <v>41032</v>
      </c>
      <c r="G1220" s="25">
        <f t="shared" si="99"/>
        <v>41032</v>
      </c>
    </row>
    <row r="1221" spans="1:7" x14ac:dyDescent="0.2">
      <c r="A1221" s="9">
        <f t="shared" si="95"/>
        <v>2012</v>
      </c>
      <c r="B1221" s="9">
        <f>VLOOKUP($C1221,Quarter_Month!$A$1:$B$13,2)</f>
        <v>2</v>
      </c>
      <c r="C1221" s="9">
        <f t="shared" si="96"/>
        <v>5</v>
      </c>
      <c r="D1221" s="9">
        <f t="shared" si="97"/>
        <v>4</v>
      </c>
      <c r="E1221" s="8" t="str">
        <f t="shared" si="98"/>
        <v>20120504</v>
      </c>
      <c r="F1221" s="24">
        <v>41033</v>
      </c>
      <c r="G1221" s="25">
        <f t="shared" si="99"/>
        <v>41033</v>
      </c>
    </row>
    <row r="1222" spans="1:7" x14ac:dyDescent="0.2">
      <c r="A1222" s="9">
        <f t="shared" si="95"/>
        <v>2012</v>
      </c>
      <c r="B1222" s="9">
        <f>VLOOKUP($C1222,Quarter_Month!$A$1:$B$13,2)</f>
        <v>2</v>
      </c>
      <c r="C1222" s="9">
        <f t="shared" si="96"/>
        <v>5</v>
      </c>
      <c r="D1222" s="9">
        <f t="shared" si="97"/>
        <v>5</v>
      </c>
      <c r="E1222" s="8" t="str">
        <f t="shared" si="98"/>
        <v>20120505</v>
      </c>
      <c r="F1222" s="24">
        <v>41034</v>
      </c>
      <c r="G1222" s="25">
        <f t="shared" si="99"/>
        <v>41034</v>
      </c>
    </row>
    <row r="1223" spans="1:7" x14ac:dyDescent="0.2">
      <c r="A1223" s="9">
        <f t="shared" si="95"/>
        <v>2012</v>
      </c>
      <c r="B1223" s="9">
        <f>VLOOKUP($C1223,Quarter_Month!$A$1:$B$13,2)</f>
        <v>2</v>
      </c>
      <c r="C1223" s="9">
        <f t="shared" si="96"/>
        <v>5</v>
      </c>
      <c r="D1223" s="9">
        <f t="shared" si="97"/>
        <v>6</v>
      </c>
      <c r="E1223" s="8" t="str">
        <f t="shared" si="98"/>
        <v>20120506</v>
      </c>
      <c r="F1223" s="24">
        <v>41035</v>
      </c>
      <c r="G1223" s="25">
        <f t="shared" si="99"/>
        <v>41035</v>
      </c>
    </row>
    <row r="1224" spans="1:7" x14ac:dyDescent="0.2">
      <c r="A1224" s="9">
        <f t="shared" si="95"/>
        <v>2012</v>
      </c>
      <c r="B1224" s="9">
        <f>VLOOKUP($C1224,Quarter_Month!$A$1:$B$13,2)</f>
        <v>2</v>
      </c>
      <c r="C1224" s="9">
        <f t="shared" si="96"/>
        <v>5</v>
      </c>
      <c r="D1224" s="9">
        <f t="shared" si="97"/>
        <v>7</v>
      </c>
      <c r="E1224" s="8" t="str">
        <f t="shared" si="98"/>
        <v>20120507</v>
      </c>
      <c r="F1224" s="24">
        <v>41036</v>
      </c>
      <c r="G1224" s="25">
        <f t="shared" si="99"/>
        <v>41036</v>
      </c>
    </row>
    <row r="1225" spans="1:7" x14ac:dyDescent="0.2">
      <c r="A1225" s="9">
        <f t="shared" si="95"/>
        <v>2012</v>
      </c>
      <c r="B1225" s="9">
        <f>VLOOKUP($C1225,Quarter_Month!$A$1:$B$13,2)</f>
        <v>2</v>
      </c>
      <c r="C1225" s="9">
        <f t="shared" si="96"/>
        <v>5</v>
      </c>
      <c r="D1225" s="9">
        <f t="shared" si="97"/>
        <v>8</v>
      </c>
      <c r="E1225" s="8" t="str">
        <f t="shared" si="98"/>
        <v>20120508</v>
      </c>
      <c r="F1225" s="24">
        <v>41037</v>
      </c>
      <c r="G1225" s="25">
        <f t="shared" si="99"/>
        <v>41037</v>
      </c>
    </row>
    <row r="1226" spans="1:7" x14ac:dyDescent="0.2">
      <c r="A1226" s="9">
        <f t="shared" si="95"/>
        <v>2012</v>
      </c>
      <c r="B1226" s="9">
        <f>VLOOKUP($C1226,Quarter_Month!$A$1:$B$13,2)</f>
        <v>2</v>
      </c>
      <c r="C1226" s="9">
        <f t="shared" si="96"/>
        <v>5</v>
      </c>
      <c r="D1226" s="9">
        <f t="shared" si="97"/>
        <v>9</v>
      </c>
      <c r="E1226" s="8" t="str">
        <f t="shared" si="98"/>
        <v>20120509</v>
      </c>
      <c r="F1226" s="24">
        <v>41038</v>
      </c>
      <c r="G1226" s="25">
        <f t="shared" si="99"/>
        <v>41038</v>
      </c>
    </row>
    <row r="1227" spans="1:7" x14ac:dyDescent="0.2">
      <c r="A1227" s="9">
        <f t="shared" si="95"/>
        <v>2012</v>
      </c>
      <c r="B1227" s="9">
        <f>VLOOKUP($C1227,Quarter_Month!$A$1:$B$13,2)</f>
        <v>2</v>
      </c>
      <c r="C1227" s="9">
        <f t="shared" si="96"/>
        <v>5</v>
      </c>
      <c r="D1227" s="9">
        <f t="shared" si="97"/>
        <v>10</v>
      </c>
      <c r="E1227" s="8" t="str">
        <f t="shared" si="98"/>
        <v>20120510</v>
      </c>
      <c r="F1227" s="24">
        <v>41039</v>
      </c>
      <c r="G1227" s="25">
        <f t="shared" si="99"/>
        <v>41039</v>
      </c>
    </row>
    <row r="1228" spans="1:7" x14ac:dyDescent="0.2">
      <c r="A1228" s="9">
        <f t="shared" si="95"/>
        <v>2012</v>
      </c>
      <c r="B1228" s="9">
        <f>VLOOKUP($C1228,Quarter_Month!$A$1:$B$13,2)</f>
        <v>2</v>
      </c>
      <c r="C1228" s="9">
        <f t="shared" si="96"/>
        <v>5</v>
      </c>
      <c r="D1228" s="9">
        <f t="shared" si="97"/>
        <v>11</v>
      </c>
      <c r="E1228" s="8" t="str">
        <f t="shared" si="98"/>
        <v>20120511</v>
      </c>
      <c r="F1228" s="24">
        <v>41040</v>
      </c>
      <c r="G1228" s="25">
        <f t="shared" si="99"/>
        <v>41040</v>
      </c>
    </row>
    <row r="1229" spans="1:7" x14ac:dyDescent="0.2">
      <c r="A1229" s="9">
        <f t="shared" si="95"/>
        <v>2012</v>
      </c>
      <c r="B1229" s="9">
        <f>VLOOKUP($C1229,Quarter_Month!$A$1:$B$13,2)</f>
        <v>2</v>
      </c>
      <c r="C1229" s="9">
        <f t="shared" si="96"/>
        <v>5</v>
      </c>
      <c r="D1229" s="9">
        <f t="shared" si="97"/>
        <v>12</v>
      </c>
      <c r="E1229" s="8" t="str">
        <f t="shared" si="98"/>
        <v>20120512</v>
      </c>
      <c r="F1229" s="24">
        <v>41041</v>
      </c>
      <c r="G1229" s="25">
        <f t="shared" si="99"/>
        <v>41041</v>
      </c>
    </row>
    <row r="1230" spans="1:7" x14ac:dyDescent="0.2">
      <c r="A1230" s="9">
        <f t="shared" si="95"/>
        <v>2012</v>
      </c>
      <c r="B1230" s="9">
        <f>VLOOKUP($C1230,Quarter_Month!$A$1:$B$13,2)</f>
        <v>2</v>
      </c>
      <c r="C1230" s="9">
        <f t="shared" si="96"/>
        <v>5</v>
      </c>
      <c r="D1230" s="9">
        <f t="shared" si="97"/>
        <v>13</v>
      </c>
      <c r="E1230" s="8" t="str">
        <f t="shared" si="98"/>
        <v>20120513</v>
      </c>
      <c r="F1230" s="24">
        <v>41042</v>
      </c>
      <c r="G1230" s="25">
        <f t="shared" si="99"/>
        <v>41042</v>
      </c>
    </row>
    <row r="1231" spans="1:7" x14ac:dyDescent="0.2">
      <c r="A1231" s="9">
        <f t="shared" si="95"/>
        <v>2012</v>
      </c>
      <c r="B1231" s="9">
        <f>VLOOKUP($C1231,Quarter_Month!$A$1:$B$13,2)</f>
        <v>2</v>
      </c>
      <c r="C1231" s="9">
        <f t="shared" si="96"/>
        <v>5</v>
      </c>
      <c r="D1231" s="9">
        <f t="shared" si="97"/>
        <v>14</v>
      </c>
      <c r="E1231" s="8" t="str">
        <f t="shared" si="98"/>
        <v>20120514</v>
      </c>
      <c r="F1231" s="24">
        <v>41043</v>
      </c>
      <c r="G1231" s="25">
        <f t="shared" si="99"/>
        <v>41043</v>
      </c>
    </row>
    <row r="1232" spans="1:7" x14ac:dyDescent="0.2">
      <c r="A1232" s="9">
        <f t="shared" si="95"/>
        <v>2012</v>
      </c>
      <c r="B1232" s="9">
        <f>VLOOKUP($C1232,Quarter_Month!$A$1:$B$13,2)</f>
        <v>2</v>
      </c>
      <c r="C1232" s="9">
        <f t="shared" si="96"/>
        <v>5</v>
      </c>
      <c r="D1232" s="9">
        <f t="shared" si="97"/>
        <v>15</v>
      </c>
      <c r="E1232" s="8" t="str">
        <f t="shared" si="98"/>
        <v>20120515</v>
      </c>
      <c r="F1232" s="24">
        <v>41044</v>
      </c>
      <c r="G1232" s="25">
        <f t="shared" si="99"/>
        <v>41044</v>
      </c>
    </row>
    <row r="1233" spans="1:7" x14ac:dyDescent="0.2">
      <c r="A1233" s="9">
        <f t="shared" si="95"/>
        <v>2012</v>
      </c>
      <c r="B1233" s="9">
        <f>VLOOKUP($C1233,Quarter_Month!$A$1:$B$13,2)</f>
        <v>2</v>
      </c>
      <c r="C1233" s="9">
        <f t="shared" si="96"/>
        <v>5</v>
      </c>
      <c r="D1233" s="9">
        <f t="shared" si="97"/>
        <v>16</v>
      </c>
      <c r="E1233" s="8" t="str">
        <f t="shared" si="98"/>
        <v>20120516</v>
      </c>
      <c r="F1233" s="24">
        <v>41045</v>
      </c>
      <c r="G1233" s="25">
        <f t="shared" si="99"/>
        <v>41045</v>
      </c>
    </row>
    <row r="1234" spans="1:7" x14ac:dyDescent="0.2">
      <c r="A1234" s="9">
        <f t="shared" si="95"/>
        <v>2012</v>
      </c>
      <c r="B1234" s="9">
        <f>VLOOKUP($C1234,Quarter_Month!$A$1:$B$13,2)</f>
        <v>2</v>
      </c>
      <c r="C1234" s="9">
        <f t="shared" si="96"/>
        <v>5</v>
      </c>
      <c r="D1234" s="9">
        <f t="shared" si="97"/>
        <v>17</v>
      </c>
      <c r="E1234" s="8" t="str">
        <f t="shared" si="98"/>
        <v>20120517</v>
      </c>
      <c r="F1234" s="24">
        <v>41046</v>
      </c>
      <c r="G1234" s="25">
        <f t="shared" si="99"/>
        <v>41046</v>
      </c>
    </row>
    <row r="1235" spans="1:7" x14ac:dyDescent="0.2">
      <c r="A1235" s="9">
        <f t="shared" si="95"/>
        <v>2012</v>
      </c>
      <c r="B1235" s="9">
        <f>VLOOKUP($C1235,Quarter_Month!$A$1:$B$13,2)</f>
        <v>2</v>
      </c>
      <c r="C1235" s="9">
        <f t="shared" si="96"/>
        <v>5</v>
      </c>
      <c r="D1235" s="9">
        <f t="shared" si="97"/>
        <v>18</v>
      </c>
      <c r="E1235" s="8" t="str">
        <f t="shared" si="98"/>
        <v>20120518</v>
      </c>
      <c r="F1235" s="24">
        <v>41047</v>
      </c>
      <c r="G1235" s="25">
        <f t="shared" si="99"/>
        <v>41047</v>
      </c>
    </row>
    <row r="1236" spans="1:7" x14ac:dyDescent="0.2">
      <c r="A1236" s="9">
        <f t="shared" si="95"/>
        <v>2012</v>
      </c>
      <c r="B1236" s="9">
        <f>VLOOKUP($C1236,Quarter_Month!$A$1:$B$13,2)</f>
        <v>2</v>
      </c>
      <c r="C1236" s="9">
        <f t="shared" si="96"/>
        <v>5</v>
      </c>
      <c r="D1236" s="9">
        <f t="shared" si="97"/>
        <v>19</v>
      </c>
      <c r="E1236" s="8" t="str">
        <f t="shared" si="98"/>
        <v>20120519</v>
      </c>
      <c r="F1236" s="24">
        <v>41048</v>
      </c>
      <c r="G1236" s="25">
        <f t="shared" si="99"/>
        <v>41048</v>
      </c>
    </row>
    <row r="1237" spans="1:7" x14ac:dyDescent="0.2">
      <c r="A1237" s="9">
        <f t="shared" si="95"/>
        <v>2012</v>
      </c>
      <c r="B1237" s="9">
        <f>VLOOKUP($C1237,Quarter_Month!$A$1:$B$13,2)</f>
        <v>2</v>
      </c>
      <c r="C1237" s="9">
        <f t="shared" si="96"/>
        <v>5</v>
      </c>
      <c r="D1237" s="9">
        <f t="shared" si="97"/>
        <v>20</v>
      </c>
      <c r="E1237" s="8" t="str">
        <f t="shared" si="98"/>
        <v>20120520</v>
      </c>
      <c r="F1237" s="24">
        <v>41049</v>
      </c>
      <c r="G1237" s="25">
        <f t="shared" si="99"/>
        <v>41049</v>
      </c>
    </row>
    <row r="1238" spans="1:7" x14ac:dyDescent="0.2">
      <c r="A1238" s="9">
        <f t="shared" si="95"/>
        <v>2012</v>
      </c>
      <c r="B1238" s="9">
        <f>VLOOKUP($C1238,Quarter_Month!$A$1:$B$13,2)</f>
        <v>2</v>
      </c>
      <c r="C1238" s="9">
        <f t="shared" si="96"/>
        <v>5</v>
      </c>
      <c r="D1238" s="9">
        <f t="shared" si="97"/>
        <v>21</v>
      </c>
      <c r="E1238" s="8" t="str">
        <f t="shared" si="98"/>
        <v>20120521</v>
      </c>
      <c r="F1238" s="24">
        <v>41050</v>
      </c>
      <c r="G1238" s="25">
        <f t="shared" si="99"/>
        <v>41050</v>
      </c>
    </row>
    <row r="1239" spans="1:7" x14ac:dyDescent="0.2">
      <c r="A1239" s="9">
        <f t="shared" si="95"/>
        <v>2012</v>
      </c>
      <c r="B1239" s="9">
        <f>VLOOKUP($C1239,Quarter_Month!$A$1:$B$13,2)</f>
        <v>2</v>
      </c>
      <c r="C1239" s="9">
        <f t="shared" si="96"/>
        <v>5</v>
      </c>
      <c r="D1239" s="9">
        <f t="shared" si="97"/>
        <v>22</v>
      </c>
      <c r="E1239" s="8" t="str">
        <f t="shared" si="98"/>
        <v>20120522</v>
      </c>
      <c r="F1239" s="24">
        <v>41051</v>
      </c>
      <c r="G1239" s="25">
        <f t="shared" si="99"/>
        <v>41051</v>
      </c>
    </row>
    <row r="1240" spans="1:7" x14ac:dyDescent="0.2">
      <c r="A1240" s="9">
        <f t="shared" si="95"/>
        <v>2012</v>
      </c>
      <c r="B1240" s="9">
        <f>VLOOKUP($C1240,Quarter_Month!$A$1:$B$13,2)</f>
        <v>2</v>
      </c>
      <c r="C1240" s="9">
        <f t="shared" si="96"/>
        <v>5</v>
      </c>
      <c r="D1240" s="9">
        <f t="shared" si="97"/>
        <v>23</v>
      </c>
      <c r="E1240" s="8" t="str">
        <f t="shared" si="98"/>
        <v>20120523</v>
      </c>
      <c r="F1240" s="24">
        <v>41052</v>
      </c>
      <c r="G1240" s="25">
        <f t="shared" si="99"/>
        <v>41052</v>
      </c>
    </row>
    <row r="1241" spans="1:7" x14ac:dyDescent="0.2">
      <c r="A1241" s="9">
        <f t="shared" si="95"/>
        <v>2012</v>
      </c>
      <c r="B1241" s="9">
        <f>VLOOKUP($C1241,Quarter_Month!$A$1:$B$13,2)</f>
        <v>2</v>
      </c>
      <c r="C1241" s="9">
        <f t="shared" si="96"/>
        <v>5</v>
      </c>
      <c r="D1241" s="9">
        <f t="shared" si="97"/>
        <v>24</v>
      </c>
      <c r="E1241" s="8" t="str">
        <f t="shared" si="98"/>
        <v>20120524</v>
      </c>
      <c r="F1241" s="24">
        <v>41053</v>
      </c>
      <c r="G1241" s="25">
        <f t="shared" si="99"/>
        <v>41053</v>
      </c>
    </row>
    <row r="1242" spans="1:7" x14ac:dyDescent="0.2">
      <c r="A1242" s="9">
        <f t="shared" si="95"/>
        <v>2012</v>
      </c>
      <c r="B1242" s="9">
        <f>VLOOKUP($C1242,Quarter_Month!$A$1:$B$13,2)</f>
        <v>2</v>
      </c>
      <c r="C1242" s="9">
        <f t="shared" si="96"/>
        <v>5</v>
      </c>
      <c r="D1242" s="9">
        <f t="shared" si="97"/>
        <v>25</v>
      </c>
      <c r="E1242" s="8" t="str">
        <f t="shared" si="98"/>
        <v>20120525</v>
      </c>
      <c r="F1242" s="24">
        <v>41054</v>
      </c>
      <c r="G1242" s="25">
        <f t="shared" si="99"/>
        <v>41054</v>
      </c>
    </row>
    <row r="1243" spans="1:7" x14ac:dyDescent="0.2">
      <c r="A1243" s="9">
        <f t="shared" si="95"/>
        <v>2012</v>
      </c>
      <c r="B1243" s="9">
        <f>VLOOKUP($C1243,Quarter_Month!$A$1:$B$13,2)</f>
        <v>2</v>
      </c>
      <c r="C1243" s="9">
        <f t="shared" si="96"/>
        <v>5</v>
      </c>
      <c r="D1243" s="9">
        <f t="shared" si="97"/>
        <v>26</v>
      </c>
      <c r="E1243" s="8" t="str">
        <f t="shared" si="98"/>
        <v>20120526</v>
      </c>
      <c r="F1243" s="24">
        <v>41055</v>
      </c>
      <c r="G1243" s="25">
        <f t="shared" si="99"/>
        <v>41055</v>
      </c>
    </row>
    <row r="1244" spans="1:7" x14ac:dyDescent="0.2">
      <c r="A1244" s="9">
        <f t="shared" si="95"/>
        <v>2012</v>
      </c>
      <c r="B1244" s="9">
        <f>VLOOKUP($C1244,Quarter_Month!$A$1:$B$13,2)</f>
        <v>2</v>
      </c>
      <c r="C1244" s="9">
        <f t="shared" si="96"/>
        <v>5</v>
      </c>
      <c r="D1244" s="9">
        <f t="shared" si="97"/>
        <v>27</v>
      </c>
      <c r="E1244" s="8" t="str">
        <f t="shared" si="98"/>
        <v>20120527</v>
      </c>
      <c r="F1244" s="24">
        <v>41056</v>
      </c>
      <c r="G1244" s="25">
        <f t="shared" si="99"/>
        <v>41056</v>
      </c>
    </row>
    <row r="1245" spans="1:7" x14ac:dyDescent="0.2">
      <c r="A1245" s="9">
        <f t="shared" si="95"/>
        <v>2012</v>
      </c>
      <c r="B1245" s="9">
        <f>VLOOKUP($C1245,Quarter_Month!$A$1:$B$13,2)</f>
        <v>2</v>
      </c>
      <c r="C1245" s="9">
        <f t="shared" si="96"/>
        <v>5</v>
      </c>
      <c r="D1245" s="9">
        <f t="shared" si="97"/>
        <v>28</v>
      </c>
      <c r="E1245" s="8" t="str">
        <f t="shared" si="98"/>
        <v>20120528</v>
      </c>
      <c r="F1245" s="24">
        <v>41057</v>
      </c>
      <c r="G1245" s="25">
        <f t="shared" si="99"/>
        <v>41057</v>
      </c>
    </row>
    <row r="1246" spans="1:7" x14ac:dyDescent="0.2">
      <c r="A1246" s="9">
        <f t="shared" si="95"/>
        <v>2012</v>
      </c>
      <c r="B1246" s="9">
        <f>VLOOKUP($C1246,Quarter_Month!$A$1:$B$13,2)</f>
        <v>2</v>
      </c>
      <c r="C1246" s="9">
        <f t="shared" si="96"/>
        <v>5</v>
      </c>
      <c r="D1246" s="9">
        <f t="shared" si="97"/>
        <v>29</v>
      </c>
      <c r="E1246" s="8" t="str">
        <f t="shared" si="98"/>
        <v>20120529</v>
      </c>
      <c r="F1246" s="24">
        <v>41058</v>
      </c>
      <c r="G1246" s="25">
        <f t="shared" si="99"/>
        <v>41058</v>
      </c>
    </row>
    <row r="1247" spans="1:7" x14ac:dyDescent="0.2">
      <c r="A1247" s="9">
        <f t="shared" si="95"/>
        <v>2012</v>
      </c>
      <c r="B1247" s="9">
        <f>VLOOKUP($C1247,Quarter_Month!$A$1:$B$13,2)</f>
        <v>2</v>
      </c>
      <c r="C1247" s="9">
        <f t="shared" si="96"/>
        <v>5</v>
      </c>
      <c r="D1247" s="9">
        <f t="shared" si="97"/>
        <v>30</v>
      </c>
      <c r="E1247" s="8" t="str">
        <f t="shared" si="98"/>
        <v>20120530</v>
      </c>
      <c r="F1247" s="24">
        <v>41059</v>
      </c>
      <c r="G1247" s="25">
        <f t="shared" si="99"/>
        <v>41059</v>
      </c>
    </row>
    <row r="1248" spans="1:7" x14ac:dyDescent="0.2">
      <c r="A1248" s="9">
        <f t="shared" si="95"/>
        <v>2012</v>
      </c>
      <c r="B1248" s="9">
        <f>VLOOKUP($C1248,Quarter_Month!$A$1:$B$13,2)</f>
        <v>2</v>
      </c>
      <c r="C1248" s="9">
        <f t="shared" si="96"/>
        <v>5</v>
      </c>
      <c r="D1248" s="9">
        <f t="shared" si="97"/>
        <v>31</v>
      </c>
      <c r="E1248" s="8" t="str">
        <f t="shared" si="98"/>
        <v>20120531</v>
      </c>
      <c r="F1248" s="24">
        <v>41060</v>
      </c>
      <c r="G1248" s="25">
        <f t="shared" si="99"/>
        <v>41060</v>
      </c>
    </row>
    <row r="1249" spans="1:7" x14ac:dyDescent="0.2">
      <c r="A1249" s="9">
        <f t="shared" si="95"/>
        <v>2012</v>
      </c>
      <c r="B1249" s="9">
        <f>VLOOKUP($C1249,Quarter_Month!$A$1:$B$13,2)</f>
        <v>2</v>
      </c>
      <c r="C1249" s="9">
        <f t="shared" si="96"/>
        <v>6</v>
      </c>
      <c r="D1249" s="9">
        <f t="shared" si="97"/>
        <v>1</v>
      </c>
      <c r="E1249" s="8" t="str">
        <f t="shared" si="98"/>
        <v>20120601</v>
      </c>
      <c r="F1249" s="24">
        <v>41061</v>
      </c>
      <c r="G1249" s="25">
        <f t="shared" si="99"/>
        <v>41061</v>
      </c>
    </row>
    <row r="1250" spans="1:7" x14ac:dyDescent="0.2">
      <c r="A1250" s="9">
        <f t="shared" si="95"/>
        <v>2012</v>
      </c>
      <c r="B1250" s="9">
        <f>VLOOKUP($C1250,Quarter_Month!$A$1:$B$13,2)</f>
        <v>2</v>
      </c>
      <c r="C1250" s="9">
        <f t="shared" si="96"/>
        <v>6</v>
      </c>
      <c r="D1250" s="9">
        <f t="shared" si="97"/>
        <v>2</v>
      </c>
      <c r="E1250" s="8" t="str">
        <f t="shared" si="98"/>
        <v>20120602</v>
      </c>
      <c r="F1250" s="24">
        <v>41062</v>
      </c>
      <c r="G1250" s="25">
        <f t="shared" si="99"/>
        <v>41062</v>
      </c>
    </row>
    <row r="1251" spans="1:7" x14ac:dyDescent="0.2">
      <c r="A1251" s="9">
        <f t="shared" si="95"/>
        <v>2012</v>
      </c>
      <c r="B1251" s="9">
        <f>VLOOKUP($C1251,Quarter_Month!$A$1:$B$13,2)</f>
        <v>2</v>
      </c>
      <c r="C1251" s="9">
        <f t="shared" si="96"/>
        <v>6</v>
      </c>
      <c r="D1251" s="9">
        <f t="shared" si="97"/>
        <v>3</v>
      </c>
      <c r="E1251" s="8" t="str">
        <f t="shared" si="98"/>
        <v>20120603</v>
      </c>
      <c r="F1251" s="24">
        <v>41063</v>
      </c>
      <c r="G1251" s="25">
        <f t="shared" si="99"/>
        <v>41063</v>
      </c>
    </row>
    <row r="1252" spans="1:7" x14ac:dyDescent="0.2">
      <c r="A1252" s="9">
        <f t="shared" si="95"/>
        <v>2012</v>
      </c>
      <c r="B1252" s="9">
        <f>VLOOKUP($C1252,Quarter_Month!$A$1:$B$13,2)</f>
        <v>2</v>
      </c>
      <c r="C1252" s="9">
        <f t="shared" si="96"/>
        <v>6</v>
      </c>
      <c r="D1252" s="9">
        <f t="shared" si="97"/>
        <v>4</v>
      </c>
      <c r="E1252" s="8" t="str">
        <f t="shared" si="98"/>
        <v>20120604</v>
      </c>
      <c r="F1252" s="24">
        <v>41064</v>
      </c>
      <c r="G1252" s="25">
        <f t="shared" si="99"/>
        <v>41064</v>
      </c>
    </row>
    <row r="1253" spans="1:7" x14ac:dyDescent="0.2">
      <c r="A1253" s="9">
        <f t="shared" si="95"/>
        <v>2012</v>
      </c>
      <c r="B1253" s="9">
        <f>VLOOKUP($C1253,Quarter_Month!$A$1:$B$13,2)</f>
        <v>2</v>
      </c>
      <c r="C1253" s="9">
        <f t="shared" si="96"/>
        <v>6</v>
      </c>
      <c r="D1253" s="9">
        <f t="shared" si="97"/>
        <v>5</v>
      </c>
      <c r="E1253" s="8" t="str">
        <f t="shared" si="98"/>
        <v>20120605</v>
      </c>
      <c r="F1253" s="24">
        <v>41065</v>
      </c>
      <c r="G1253" s="25">
        <f t="shared" si="99"/>
        <v>41065</v>
      </c>
    </row>
    <row r="1254" spans="1:7" x14ac:dyDescent="0.2">
      <c r="A1254" s="9">
        <f t="shared" si="95"/>
        <v>2012</v>
      </c>
      <c r="B1254" s="9">
        <f>VLOOKUP($C1254,Quarter_Month!$A$1:$B$13,2)</f>
        <v>2</v>
      </c>
      <c r="C1254" s="9">
        <f t="shared" si="96"/>
        <v>6</v>
      </c>
      <c r="D1254" s="9">
        <f t="shared" si="97"/>
        <v>6</v>
      </c>
      <c r="E1254" s="8" t="str">
        <f t="shared" si="98"/>
        <v>20120606</v>
      </c>
      <c r="F1254" s="24">
        <v>41066</v>
      </c>
      <c r="G1254" s="25">
        <f t="shared" si="99"/>
        <v>41066</v>
      </c>
    </row>
    <row r="1255" spans="1:7" x14ac:dyDescent="0.2">
      <c r="A1255" s="9">
        <f t="shared" si="95"/>
        <v>2012</v>
      </c>
      <c r="B1255" s="9">
        <f>VLOOKUP($C1255,Quarter_Month!$A$1:$B$13,2)</f>
        <v>2</v>
      </c>
      <c r="C1255" s="9">
        <f t="shared" si="96"/>
        <v>6</v>
      </c>
      <c r="D1255" s="9">
        <f t="shared" si="97"/>
        <v>7</v>
      </c>
      <c r="E1255" s="8" t="str">
        <f t="shared" si="98"/>
        <v>20120607</v>
      </c>
      <c r="F1255" s="24">
        <v>41067</v>
      </c>
      <c r="G1255" s="25">
        <f t="shared" si="99"/>
        <v>41067</v>
      </c>
    </row>
    <row r="1256" spans="1:7" x14ac:dyDescent="0.2">
      <c r="A1256" s="9">
        <f t="shared" si="95"/>
        <v>2012</v>
      </c>
      <c r="B1256" s="9">
        <f>VLOOKUP($C1256,Quarter_Month!$A$1:$B$13,2)</f>
        <v>2</v>
      </c>
      <c r="C1256" s="9">
        <f t="shared" si="96"/>
        <v>6</v>
      </c>
      <c r="D1256" s="9">
        <f t="shared" si="97"/>
        <v>8</v>
      </c>
      <c r="E1256" s="8" t="str">
        <f t="shared" si="98"/>
        <v>20120608</v>
      </c>
      <c r="F1256" s="24">
        <v>41068</v>
      </c>
      <c r="G1256" s="25">
        <f t="shared" si="99"/>
        <v>41068</v>
      </c>
    </row>
    <row r="1257" spans="1:7" x14ac:dyDescent="0.2">
      <c r="A1257" s="9">
        <f t="shared" si="95"/>
        <v>2012</v>
      </c>
      <c r="B1257" s="9">
        <f>VLOOKUP($C1257,Quarter_Month!$A$1:$B$13,2)</f>
        <v>2</v>
      </c>
      <c r="C1257" s="9">
        <f t="shared" si="96"/>
        <v>6</v>
      </c>
      <c r="D1257" s="9">
        <f t="shared" si="97"/>
        <v>9</v>
      </c>
      <c r="E1257" s="8" t="str">
        <f t="shared" si="98"/>
        <v>20120609</v>
      </c>
      <c r="F1257" s="24">
        <v>41069</v>
      </c>
      <c r="G1257" s="25">
        <f t="shared" si="99"/>
        <v>41069</v>
      </c>
    </row>
    <row r="1258" spans="1:7" x14ac:dyDescent="0.2">
      <c r="A1258" s="9">
        <f t="shared" si="95"/>
        <v>2012</v>
      </c>
      <c r="B1258" s="9">
        <f>VLOOKUP($C1258,Quarter_Month!$A$1:$B$13,2)</f>
        <v>2</v>
      </c>
      <c r="C1258" s="9">
        <f t="shared" si="96"/>
        <v>6</v>
      </c>
      <c r="D1258" s="9">
        <f t="shared" si="97"/>
        <v>10</v>
      </c>
      <c r="E1258" s="8" t="str">
        <f t="shared" si="98"/>
        <v>20120610</v>
      </c>
      <c r="F1258" s="24">
        <v>41070</v>
      </c>
      <c r="G1258" s="25">
        <f t="shared" si="99"/>
        <v>41070</v>
      </c>
    </row>
    <row r="1259" spans="1:7" x14ac:dyDescent="0.2">
      <c r="A1259" s="9">
        <f t="shared" si="95"/>
        <v>2012</v>
      </c>
      <c r="B1259" s="9">
        <f>VLOOKUP($C1259,Quarter_Month!$A$1:$B$13,2)</f>
        <v>2</v>
      </c>
      <c r="C1259" s="9">
        <f t="shared" si="96"/>
        <v>6</v>
      </c>
      <c r="D1259" s="9">
        <f t="shared" si="97"/>
        <v>11</v>
      </c>
      <c r="E1259" s="8" t="str">
        <f t="shared" si="98"/>
        <v>20120611</v>
      </c>
      <c r="F1259" s="24">
        <v>41071</v>
      </c>
      <c r="G1259" s="25">
        <f t="shared" si="99"/>
        <v>41071</v>
      </c>
    </row>
    <row r="1260" spans="1:7" x14ac:dyDescent="0.2">
      <c r="A1260" s="9">
        <f t="shared" ref="A1260:A1323" si="100">YEAR(F1260)</f>
        <v>2012</v>
      </c>
      <c r="B1260" s="9">
        <f>VLOOKUP($C1260,Quarter_Month!$A$1:$B$13,2)</f>
        <v>2</v>
      </c>
      <c r="C1260" s="9">
        <f t="shared" ref="C1260:C1323" si="101">MONTH(F1260)</f>
        <v>6</v>
      </c>
      <c r="D1260" s="9">
        <f t="shared" ref="D1260:D1323" si="102">DAY(F1260)</f>
        <v>12</v>
      </c>
      <c r="E1260" s="8" t="str">
        <f t="shared" ref="E1260:E1323" si="103">CONCATENATE(A1260,IF(LEN(C1260)=1,"0"&amp;C1260,C1260),IF(LEN(D1260)=1,"0"&amp;D1260,D1260))</f>
        <v>20120612</v>
      </c>
      <c r="F1260" s="24">
        <v>41072</v>
      </c>
      <c r="G1260" s="25">
        <f t="shared" si="99"/>
        <v>41072</v>
      </c>
    </row>
    <row r="1261" spans="1:7" x14ac:dyDescent="0.2">
      <c r="A1261" s="9">
        <f t="shared" si="100"/>
        <v>2012</v>
      </c>
      <c r="B1261" s="9">
        <f>VLOOKUP($C1261,Quarter_Month!$A$1:$B$13,2)</f>
        <v>2</v>
      </c>
      <c r="C1261" s="9">
        <f t="shared" si="101"/>
        <v>6</v>
      </c>
      <c r="D1261" s="9">
        <f t="shared" si="102"/>
        <v>13</v>
      </c>
      <c r="E1261" s="8" t="str">
        <f t="shared" si="103"/>
        <v>20120613</v>
      </c>
      <c r="F1261" s="24">
        <v>41073</v>
      </c>
      <c r="G1261" s="25">
        <f t="shared" si="99"/>
        <v>41073</v>
      </c>
    </row>
    <row r="1262" spans="1:7" x14ac:dyDescent="0.2">
      <c r="A1262" s="9">
        <f t="shared" si="100"/>
        <v>2012</v>
      </c>
      <c r="B1262" s="9">
        <f>VLOOKUP($C1262,Quarter_Month!$A$1:$B$13,2)</f>
        <v>2</v>
      </c>
      <c r="C1262" s="9">
        <f t="shared" si="101"/>
        <v>6</v>
      </c>
      <c r="D1262" s="9">
        <f t="shared" si="102"/>
        <v>14</v>
      </c>
      <c r="E1262" s="8" t="str">
        <f t="shared" si="103"/>
        <v>20120614</v>
      </c>
      <c r="F1262" s="24">
        <v>41074</v>
      </c>
      <c r="G1262" s="25">
        <f t="shared" si="99"/>
        <v>41074</v>
      </c>
    </row>
    <row r="1263" spans="1:7" x14ac:dyDescent="0.2">
      <c r="A1263" s="9">
        <f t="shared" si="100"/>
        <v>2012</v>
      </c>
      <c r="B1263" s="9">
        <f>VLOOKUP($C1263,Quarter_Month!$A$1:$B$13,2)</f>
        <v>2</v>
      </c>
      <c r="C1263" s="9">
        <f t="shared" si="101"/>
        <v>6</v>
      </c>
      <c r="D1263" s="9">
        <f t="shared" si="102"/>
        <v>15</v>
      </c>
      <c r="E1263" s="8" t="str">
        <f t="shared" si="103"/>
        <v>20120615</v>
      </c>
      <c r="F1263" s="24">
        <v>41075</v>
      </c>
      <c r="G1263" s="25">
        <f t="shared" si="99"/>
        <v>41075</v>
      </c>
    </row>
    <row r="1264" spans="1:7" x14ac:dyDescent="0.2">
      <c r="A1264" s="9">
        <f t="shared" si="100"/>
        <v>2012</v>
      </c>
      <c r="B1264" s="9">
        <f>VLOOKUP($C1264,Quarter_Month!$A$1:$B$13,2)</f>
        <v>2</v>
      </c>
      <c r="C1264" s="9">
        <f t="shared" si="101"/>
        <v>6</v>
      </c>
      <c r="D1264" s="9">
        <f t="shared" si="102"/>
        <v>16</v>
      </c>
      <c r="E1264" s="8" t="str">
        <f t="shared" si="103"/>
        <v>20120616</v>
      </c>
      <c r="F1264" s="24">
        <v>41076</v>
      </c>
      <c r="G1264" s="25">
        <f t="shared" si="99"/>
        <v>41076</v>
      </c>
    </row>
    <row r="1265" spans="1:7" x14ac:dyDescent="0.2">
      <c r="A1265" s="9">
        <f t="shared" si="100"/>
        <v>2012</v>
      </c>
      <c r="B1265" s="9">
        <f>VLOOKUP($C1265,Quarter_Month!$A$1:$B$13,2)</f>
        <v>2</v>
      </c>
      <c r="C1265" s="9">
        <f t="shared" si="101"/>
        <v>6</v>
      </c>
      <c r="D1265" s="9">
        <f t="shared" si="102"/>
        <v>17</v>
      </c>
      <c r="E1265" s="8" t="str">
        <f t="shared" si="103"/>
        <v>20120617</v>
      </c>
      <c r="F1265" s="24">
        <v>41077</v>
      </c>
      <c r="G1265" s="25">
        <f t="shared" si="99"/>
        <v>41077</v>
      </c>
    </row>
    <row r="1266" spans="1:7" x14ac:dyDescent="0.2">
      <c r="A1266" s="9">
        <f t="shared" si="100"/>
        <v>2012</v>
      </c>
      <c r="B1266" s="9">
        <f>VLOOKUP($C1266,Quarter_Month!$A$1:$B$13,2)</f>
        <v>2</v>
      </c>
      <c r="C1266" s="9">
        <f t="shared" si="101"/>
        <v>6</v>
      </c>
      <c r="D1266" s="9">
        <f t="shared" si="102"/>
        <v>18</v>
      </c>
      <c r="E1266" s="8" t="str">
        <f t="shared" si="103"/>
        <v>20120618</v>
      </c>
      <c r="F1266" s="24">
        <v>41078</v>
      </c>
      <c r="G1266" s="25">
        <f t="shared" si="99"/>
        <v>41078</v>
      </c>
    </row>
    <row r="1267" spans="1:7" x14ac:dyDescent="0.2">
      <c r="A1267" s="9">
        <f t="shared" si="100"/>
        <v>2012</v>
      </c>
      <c r="B1267" s="9">
        <f>VLOOKUP($C1267,Quarter_Month!$A$1:$B$13,2)</f>
        <v>2</v>
      </c>
      <c r="C1267" s="9">
        <f t="shared" si="101"/>
        <v>6</v>
      </c>
      <c r="D1267" s="9">
        <f t="shared" si="102"/>
        <v>19</v>
      </c>
      <c r="E1267" s="8" t="str">
        <f t="shared" si="103"/>
        <v>20120619</v>
      </c>
      <c r="F1267" s="24">
        <v>41079</v>
      </c>
      <c r="G1267" s="25">
        <f t="shared" si="99"/>
        <v>41079</v>
      </c>
    </row>
    <row r="1268" spans="1:7" x14ac:dyDescent="0.2">
      <c r="A1268" s="9">
        <f t="shared" si="100"/>
        <v>2012</v>
      </c>
      <c r="B1268" s="9">
        <f>VLOOKUP($C1268,Quarter_Month!$A$1:$B$13,2)</f>
        <v>2</v>
      </c>
      <c r="C1268" s="9">
        <f t="shared" si="101"/>
        <v>6</v>
      </c>
      <c r="D1268" s="9">
        <f t="shared" si="102"/>
        <v>20</v>
      </c>
      <c r="E1268" s="8" t="str">
        <f t="shared" si="103"/>
        <v>20120620</v>
      </c>
      <c r="F1268" s="24">
        <v>41080</v>
      </c>
      <c r="G1268" s="25">
        <f t="shared" si="99"/>
        <v>41080</v>
      </c>
    </row>
    <row r="1269" spans="1:7" x14ac:dyDescent="0.2">
      <c r="A1269" s="9">
        <f t="shared" si="100"/>
        <v>2012</v>
      </c>
      <c r="B1269" s="9">
        <f>VLOOKUP($C1269,Quarter_Month!$A$1:$B$13,2)</f>
        <v>2</v>
      </c>
      <c r="C1269" s="9">
        <f t="shared" si="101"/>
        <v>6</v>
      </c>
      <c r="D1269" s="9">
        <f t="shared" si="102"/>
        <v>21</v>
      </c>
      <c r="E1269" s="8" t="str">
        <f t="shared" si="103"/>
        <v>20120621</v>
      </c>
      <c r="F1269" s="24">
        <v>41081</v>
      </c>
      <c r="G1269" s="25">
        <f t="shared" si="99"/>
        <v>41081</v>
      </c>
    </row>
    <row r="1270" spans="1:7" x14ac:dyDescent="0.2">
      <c r="A1270" s="9">
        <f t="shared" si="100"/>
        <v>2012</v>
      </c>
      <c r="B1270" s="9">
        <f>VLOOKUP($C1270,Quarter_Month!$A$1:$B$13,2)</f>
        <v>2</v>
      </c>
      <c r="C1270" s="9">
        <f t="shared" si="101"/>
        <v>6</v>
      </c>
      <c r="D1270" s="9">
        <f t="shared" si="102"/>
        <v>22</v>
      </c>
      <c r="E1270" s="8" t="str">
        <f t="shared" si="103"/>
        <v>20120622</v>
      </c>
      <c r="F1270" s="24">
        <v>41082</v>
      </c>
      <c r="G1270" s="25">
        <f t="shared" si="99"/>
        <v>41082</v>
      </c>
    </row>
    <row r="1271" spans="1:7" x14ac:dyDescent="0.2">
      <c r="A1271" s="9">
        <f t="shared" si="100"/>
        <v>2012</v>
      </c>
      <c r="B1271" s="9">
        <f>VLOOKUP($C1271,Quarter_Month!$A$1:$B$13,2)</f>
        <v>2</v>
      </c>
      <c r="C1271" s="9">
        <f t="shared" si="101"/>
        <v>6</v>
      </c>
      <c r="D1271" s="9">
        <f t="shared" si="102"/>
        <v>23</v>
      </c>
      <c r="E1271" s="8" t="str">
        <f t="shared" si="103"/>
        <v>20120623</v>
      </c>
      <c r="F1271" s="24">
        <v>41083</v>
      </c>
      <c r="G1271" s="25">
        <f t="shared" si="99"/>
        <v>41083</v>
      </c>
    </row>
    <row r="1272" spans="1:7" x14ac:dyDescent="0.2">
      <c r="A1272" s="9">
        <f t="shared" si="100"/>
        <v>2012</v>
      </c>
      <c r="B1272" s="9">
        <f>VLOOKUP($C1272,Quarter_Month!$A$1:$B$13,2)</f>
        <v>2</v>
      </c>
      <c r="C1272" s="9">
        <f t="shared" si="101"/>
        <v>6</v>
      </c>
      <c r="D1272" s="9">
        <f t="shared" si="102"/>
        <v>24</v>
      </c>
      <c r="E1272" s="8" t="str">
        <f t="shared" si="103"/>
        <v>20120624</v>
      </c>
      <c r="F1272" s="24">
        <v>41084</v>
      </c>
      <c r="G1272" s="25">
        <f t="shared" si="99"/>
        <v>41084</v>
      </c>
    </row>
    <row r="1273" spans="1:7" x14ac:dyDescent="0.2">
      <c r="A1273" s="9">
        <f t="shared" si="100"/>
        <v>2012</v>
      </c>
      <c r="B1273" s="9">
        <f>VLOOKUP($C1273,Quarter_Month!$A$1:$B$13,2)</f>
        <v>2</v>
      </c>
      <c r="C1273" s="9">
        <f t="shared" si="101"/>
        <v>6</v>
      </c>
      <c r="D1273" s="9">
        <f t="shared" si="102"/>
        <v>25</v>
      </c>
      <c r="E1273" s="8" t="str">
        <f t="shared" si="103"/>
        <v>20120625</v>
      </c>
      <c r="F1273" s="24">
        <v>41085</v>
      </c>
      <c r="G1273" s="25">
        <f t="shared" si="99"/>
        <v>41085</v>
      </c>
    </row>
    <row r="1274" spans="1:7" x14ac:dyDescent="0.2">
      <c r="A1274" s="9">
        <f t="shared" si="100"/>
        <v>2012</v>
      </c>
      <c r="B1274" s="9">
        <f>VLOOKUP($C1274,Quarter_Month!$A$1:$B$13,2)</f>
        <v>2</v>
      </c>
      <c r="C1274" s="9">
        <f t="shared" si="101"/>
        <v>6</v>
      </c>
      <c r="D1274" s="9">
        <f t="shared" si="102"/>
        <v>26</v>
      </c>
      <c r="E1274" s="8" t="str">
        <f t="shared" si="103"/>
        <v>20120626</v>
      </c>
      <c r="F1274" s="24">
        <v>41086</v>
      </c>
      <c r="G1274" s="25">
        <f t="shared" si="99"/>
        <v>41086</v>
      </c>
    </row>
    <row r="1275" spans="1:7" x14ac:dyDescent="0.2">
      <c r="A1275" s="9">
        <f t="shared" si="100"/>
        <v>2012</v>
      </c>
      <c r="B1275" s="9">
        <f>VLOOKUP($C1275,Quarter_Month!$A$1:$B$13,2)</f>
        <v>2</v>
      </c>
      <c r="C1275" s="9">
        <f t="shared" si="101"/>
        <v>6</v>
      </c>
      <c r="D1275" s="9">
        <f t="shared" si="102"/>
        <v>27</v>
      </c>
      <c r="E1275" s="8" t="str">
        <f t="shared" si="103"/>
        <v>20120627</v>
      </c>
      <c r="F1275" s="24">
        <v>41087</v>
      </c>
      <c r="G1275" s="25">
        <f t="shared" si="99"/>
        <v>41087</v>
      </c>
    </row>
    <row r="1276" spans="1:7" x14ac:dyDescent="0.2">
      <c r="A1276" s="9">
        <f t="shared" si="100"/>
        <v>2012</v>
      </c>
      <c r="B1276" s="9">
        <f>VLOOKUP($C1276,Quarter_Month!$A$1:$B$13,2)</f>
        <v>2</v>
      </c>
      <c r="C1276" s="9">
        <f t="shared" si="101"/>
        <v>6</v>
      </c>
      <c r="D1276" s="9">
        <f t="shared" si="102"/>
        <v>28</v>
      </c>
      <c r="E1276" s="8" t="str">
        <f t="shared" si="103"/>
        <v>20120628</v>
      </c>
      <c r="F1276" s="24">
        <v>41088</v>
      </c>
      <c r="G1276" s="25">
        <f t="shared" si="99"/>
        <v>41088</v>
      </c>
    </row>
    <row r="1277" spans="1:7" x14ac:dyDescent="0.2">
      <c r="A1277" s="9">
        <f t="shared" si="100"/>
        <v>2012</v>
      </c>
      <c r="B1277" s="9">
        <f>VLOOKUP($C1277,Quarter_Month!$A$1:$B$13,2)</f>
        <v>2</v>
      </c>
      <c r="C1277" s="9">
        <f t="shared" si="101"/>
        <v>6</v>
      </c>
      <c r="D1277" s="9">
        <f t="shared" si="102"/>
        <v>29</v>
      </c>
      <c r="E1277" s="8" t="str">
        <f t="shared" si="103"/>
        <v>20120629</v>
      </c>
      <c r="F1277" s="24">
        <v>41089</v>
      </c>
      <c r="G1277" s="25">
        <f t="shared" si="99"/>
        <v>41089</v>
      </c>
    </row>
    <row r="1278" spans="1:7" x14ac:dyDescent="0.2">
      <c r="A1278" s="9">
        <f t="shared" si="100"/>
        <v>2012</v>
      </c>
      <c r="B1278" s="9">
        <f>VLOOKUP($C1278,Quarter_Month!$A$1:$B$13,2)</f>
        <v>2</v>
      </c>
      <c r="C1278" s="9">
        <f t="shared" si="101"/>
        <v>6</v>
      </c>
      <c r="D1278" s="9">
        <f t="shared" si="102"/>
        <v>30</v>
      </c>
      <c r="E1278" s="8" t="str">
        <f t="shared" si="103"/>
        <v>20120630</v>
      </c>
      <c r="F1278" s="24">
        <v>41090</v>
      </c>
      <c r="G1278" s="25">
        <f t="shared" si="99"/>
        <v>41090</v>
      </c>
    </row>
    <row r="1279" spans="1:7" x14ac:dyDescent="0.2">
      <c r="A1279" s="9">
        <f t="shared" si="100"/>
        <v>2012</v>
      </c>
      <c r="B1279" s="9">
        <f>VLOOKUP($C1279,Quarter_Month!$A$1:$B$13,2)</f>
        <v>3</v>
      </c>
      <c r="C1279" s="9">
        <f t="shared" si="101"/>
        <v>7</v>
      </c>
      <c r="D1279" s="9">
        <f t="shared" si="102"/>
        <v>1</v>
      </c>
      <c r="E1279" s="8" t="str">
        <f t="shared" si="103"/>
        <v>20120701</v>
      </c>
      <c r="F1279" s="24">
        <v>41091</v>
      </c>
      <c r="G1279" s="25">
        <f t="shared" si="99"/>
        <v>41091</v>
      </c>
    </row>
    <row r="1280" spans="1:7" x14ac:dyDescent="0.2">
      <c r="A1280" s="9">
        <f t="shared" si="100"/>
        <v>2012</v>
      </c>
      <c r="B1280" s="9">
        <f>VLOOKUP($C1280,Quarter_Month!$A$1:$B$13,2)</f>
        <v>3</v>
      </c>
      <c r="C1280" s="9">
        <f t="shared" si="101"/>
        <v>7</v>
      </c>
      <c r="D1280" s="9">
        <f t="shared" si="102"/>
        <v>2</v>
      </c>
      <c r="E1280" s="8" t="str">
        <f t="shared" si="103"/>
        <v>20120702</v>
      </c>
      <c r="F1280" s="24">
        <v>41092</v>
      </c>
      <c r="G1280" s="25">
        <f t="shared" si="99"/>
        <v>41092</v>
      </c>
    </row>
    <row r="1281" spans="1:7" x14ac:dyDescent="0.2">
      <c r="A1281" s="9">
        <f t="shared" si="100"/>
        <v>2012</v>
      </c>
      <c r="B1281" s="9">
        <f>VLOOKUP($C1281,Quarter_Month!$A$1:$B$13,2)</f>
        <v>3</v>
      </c>
      <c r="C1281" s="9">
        <f t="shared" si="101"/>
        <v>7</v>
      </c>
      <c r="D1281" s="9">
        <f t="shared" si="102"/>
        <v>3</v>
      </c>
      <c r="E1281" s="8" t="str">
        <f t="shared" si="103"/>
        <v>20120703</v>
      </c>
      <c r="F1281" s="24">
        <v>41093</v>
      </c>
      <c r="G1281" s="25">
        <f t="shared" si="99"/>
        <v>41093</v>
      </c>
    </row>
    <row r="1282" spans="1:7" x14ac:dyDescent="0.2">
      <c r="A1282" s="9">
        <f t="shared" si="100"/>
        <v>2012</v>
      </c>
      <c r="B1282" s="9">
        <f>VLOOKUP($C1282,Quarter_Month!$A$1:$B$13,2)</f>
        <v>3</v>
      </c>
      <c r="C1282" s="9">
        <f t="shared" si="101"/>
        <v>7</v>
      </c>
      <c r="D1282" s="9">
        <f t="shared" si="102"/>
        <v>4</v>
      </c>
      <c r="E1282" s="8" t="str">
        <f t="shared" si="103"/>
        <v>20120704</v>
      </c>
      <c r="F1282" s="24">
        <v>41094</v>
      </c>
      <c r="G1282" s="25">
        <f t="shared" si="99"/>
        <v>41094</v>
      </c>
    </row>
    <row r="1283" spans="1:7" x14ac:dyDescent="0.2">
      <c r="A1283" s="9">
        <f t="shared" si="100"/>
        <v>2012</v>
      </c>
      <c r="B1283" s="9">
        <f>VLOOKUP($C1283,Quarter_Month!$A$1:$B$13,2)</f>
        <v>3</v>
      </c>
      <c r="C1283" s="9">
        <f t="shared" si="101"/>
        <v>7</v>
      </c>
      <c r="D1283" s="9">
        <f t="shared" si="102"/>
        <v>5</v>
      </c>
      <c r="E1283" s="8" t="str">
        <f t="shared" si="103"/>
        <v>20120705</v>
      </c>
      <c r="F1283" s="24">
        <v>41095</v>
      </c>
      <c r="G1283" s="25">
        <f t="shared" ref="G1283:G1346" si="104">F1283</f>
        <v>41095</v>
      </c>
    </row>
    <row r="1284" spans="1:7" x14ac:dyDescent="0.2">
      <c r="A1284" s="9">
        <f t="shared" si="100"/>
        <v>2012</v>
      </c>
      <c r="B1284" s="9">
        <f>VLOOKUP($C1284,Quarter_Month!$A$1:$B$13,2)</f>
        <v>3</v>
      </c>
      <c r="C1284" s="9">
        <f t="shared" si="101"/>
        <v>7</v>
      </c>
      <c r="D1284" s="9">
        <f t="shared" si="102"/>
        <v>6</v>
      </c>
      <c r="E1284" s="8" t="str">
        <f t="shared" si="103"/>
        <v>20120706</v>
      </c>
      <c r="F1284" s="24">
        <v>41096</v>
      </c>
      <c r="G1284" s="25">
        <f t="shared" si="104"/>
        <v>41096</v>
      </c>
    </row>
    <row r="1285" spans="1:7" x14ac:dyDescent="0.2">
      <c r="A1285" s="9">
        <f t="shared" si="100"/>
        <v>2012</v>
      </c>
      <c r="B1285" s="9">
        <f>VLOOKUP($C1285,Quarter_Month!$A$1:$B$13,2)</f>
        <v>3</v>
      </c>
      <c r="C1285" s="9">
        <f t="shared" si="101"/>
        <v>7</v>
      </c>
      <c r="D1285" s="9">
        <f t="shared" si="102"/>
        <v>7</v>
      </c>
      <c r="E1285" s="8" t="str">
        <f t="shared" si="103"/>
        <v>20120707</v>
      </c>
      <c r="F1285" s="24">
        <v>41097</v>
      </c>
      <c r="G1285" s="25">
        <f t="shared" si="104"/>
        <v>41097</v>
      </c>
    </row>
    <row r="1286" spans="1:7" x14ac:dyDescent="0.2">
      <c r="A1286" s="9">
        <f t="shared" si="100"/>
        <v>2012</v>
      </c>
      <c r="B1286" s="9">
        <f>VLOOKUP($C1286,Quarter_Month!$A$1:$B$13,2)</f>
        <v>3</v>
      </c>
      <c r="C1286" s="9">
        <f t="shared" si="101"/>
        <v>7</v>
      </c>
      <c r="D1286" s="9">
        <f t="shared" si="102"/>
        <v>8</v>
      </c>
      <c r="E1286" s="8" t="str">
        <f t="shared" si="103"/>
        <v>20120708</v>
      </c>
      <c r="F1286" s="24">
        <v>41098</v>
      </c>
      <c r="G1286" s="25">
        <f t="shared" si="104"/>
        <v>41098</v>
      </c>
    </row>
    <row r="1287" spans="1:7" x14ac:dyDescent="0.2">
      <c r="A1287" s="9">
        <f t="shared" si="100"/>
        <v>2012</v>
      </c>
      <c r="B1287" s="9">
        <f>VLOOKUP($C1287,Quarter_Month!$A$1:$B$13,2)</f>
        <v>3</v>
      </c>
      <c r="C1287" s="9">
        <f t="shared" si="101"/>
        <v>7</v>
      </c>
      <c r="D1287" s="9">
        <f t="shared" si="102"/>
        <v>9</v>
      </c>
      <c r="E1287" s="8" t="str">
        <f t="shared" si="103"/>
        <v>20120709</v>
      </c>
      <c r="F1287" s="24">
        <v>41099</v>
      </c>
      <c r="G1287" s="25">
        <f t="shared" si="104"/>
        <v>41099</v>
      </c>
    </row>
    <row r="1288" spans="1:7" x14ac:dyDescent="0.2">
      <c r="A1288" s="9">
        <f t="shared" si="100"/>
        <v>2012</v>
      </c>
      <c r="B1288" s="9">
        <f>VLOOKUP($C1288,Quarter_Month!$A$1:$B$13,2)</f>
        <v>3</v>
      </c>
      <c r="C1288" s="9">
        <f t="shared" si="101"/>
        <v>7</v>
      </c>
      <c r="D1288" s="9">
        <f t="shared" si="102"/>
        <v>10</v>
      </c>
      <c r="E1288" s="8" t="str">
        <f t="shared" si="103"/>
        <v>20120710</v>
      </c>
      <c r="F1288" s="24">
        <v>41100</v>
      </c>
      <c r="G1288" s="25">
        <f t="shared" si="104"/>
        <v>41100</v>
      </c>
    </row>
    <row r="1289" spans="1:7" x14ac:dyDescent="0.2">
      <c r="A1289" s="9">
        <f t="shared" si="100"/>
        <v>2012</v>
      </c>
      <c r="B1289" s="9">
        <f>VLOOKUP($C1289,Quarter_Month!$A$1:$B$13,2)</f>
        <v>3</v>
      </c>
      <c r="C1289" s="9">
        <f t="shared" si="101"/>
        <v>7</v>
      </c>
      <c r="D1289" s="9">
        <f t="shared" si="102"/>
        <v>11</v>
      </c>
      <c r="E1289" s="8" t="str">
        <f t="shared" si="103"/>
        <v>20120711</v>
      </c>
      <c r="F1289" s="24">
        <v>41101</v>
      </c>
      <c r="G1289" s="25">
        <f t="shared" si="104"/>
        <v>41101</v>
      </c>
    </row>
    <row r="1290" spans="1:7" x14ac:dyDescent="0.2">
      <c r="A1290" s="9">
        <f t="shared" si="100"/>
        <v>2012</v>
      </c>
      <c r="B1290" s="9">
        <f>VLOOKUP($C1290,Quarter_Month!$A$1:$B$13,2)</f>
        <v>3</v>
      </c>
      <c r="C1290" s="9">
        <f t="shared" si="101"/>
        <v>7</v>
      </c>
      <c r="D1290" s="9">
        <f t="shared" si="102"/>
        <v>12</v>
      </c>
      <c r="E1290" s="8" t="str">
        <f t="shared" si="103"/>
        <v>20120712</v>
      </c>
      <c r="F1290" s="24">
        <v>41102</v>
      </c>
      <c r="G1290" s="25">
        <f t="shared" si="104"/>
        <v>41102</v>
      </c>
    </row>
    <row r="1291" spans="1:7" x14ac:dyDescent="0.2">
      <c r="A1291" s="9">
        <f t="shared" si="100"/>
        <v>2012</v>
      </c>
      <c r="B1291" s="9">
        <f>VLOOKUP($C1291,Quarter_Month!$A$1:$B$13,2)</f>
        <v>3</v>
      </c>
      <c r="C1291" s="9">
        <f t="shared" si="101"/>
        <v>7</v>
      </c>
      <c r="D1291" s="9">
        <f t="shared" si="102"/>
        <v>13</v>
      </c>
      <c r="E1291" s="8" t="str">
        <f t="shared" si="103"/>
        <v>20120713</v>
      </c>
      <c r="F1291" s="24">
        <v>41103</v>
      </c>
      <c r="G1291" s="25">
        <f t="shared" si="104"/>
        <v>41103</v>
      </c>
    </row>
    <row r="1292" spans="1:7" x14ac:dyDescent="0.2">
      <c r="A1292" s="9">
        <f t="shared" si="100"/>
        <v>2012</v>
      </c>
      <c r="B1292" s="9">
        <f>VLOOKUP($C1292,Quarter_Month!$A$1:$B$13,2)</f>
        <v>3</v>
      </c>
      <c r="C1292" s="9">
        <f t="shared" si="101"/>
        <v>7</v>
      </c>
      <c r="D1292" s="9">
        <f t="shared" si="102"/>
        <v>14</v>
      </c>
      <c r="E1292" s="8" t="str">
        <f t="shared" si="103"/>
        <v>20120714</v>
      </c>
      <c r="F1292" s="24">
        <v>41104</v>
      </c>
      <c r="G1292" s="25">
        <f t="shared" si="104"/>
        <v>41104</v>
      </c>
    </row>
    <row r="1293" spans="1:7" x14ac:dyDescent="0.2">
      <c r="A1293" s="9">
        <f t="shared" si="100"/>
        <v>2012</v>
      </c>
      <c r="B1293" s="9">
        <f>VLOOKUP($C1293,Quarter_Month!$A$1:$B$13,2)</f>
        <v>3</v>
      </c>
      <c r="C1293" s="9">
        <f t="shared" si="101"/>
        <v>7</v>
      </c>
      <c r="D1293" s="9">
        <f t="shared" si="102"/>
        <v>15</v>
      </c>
      <c r="E1293" s="8" t="str">
        <f t="shared" si="103"/>
        <v>20120715</v>
      </c>
      <c r="F1293" s="24">
        <v>41105</v>
      </c>
      <c r="G1293" s="25">
        <f t="shared" si="104"/>
        <v>41105</v>
      </c>
    </row>
    <row r="1294" spans="1:7" x14ac:dyDescent="0.2">
      <c r="A1294" s="9">
        <f t="shared" si="100"/>
        <v>2012</v>
      </c>
      <c r="B1294" s="9">
        <f>VLOOKUP($C1294,Quarter_Month!$A$1:$B$13,2)</f>
        <v>3</v>
      </c>
      <c r="C1294" s="9">
        <f t="shared" si="101"/>
        <v>7</v>
      </c>
      <c r="D1294" s="9">
        <f t="shared" si="102"/>
        <v>16</v>
      </c>
      <c r="E1294" s="8" t="str">
        <f t="shared" si="103"/>
        <v>20120716</v>
      </c>
      <c r="F1294" s="24">
        <v>41106</v>
      </c>
      <c r="G1294" s="25">
        <f t="shared" si="104"/>
        <v>41106</v>
      </c>
    </row>
    <row r="1295" spans="1:7" x14ac:dyDescent="0.2">
      <c r="A1295" s="9">
        <f t="shared" si="100"/>
        <v>2012</v>
      </c>
      <c r="B1295" s="9">
        <f>VLOOKUP($C1295,Quarter_Month!$A$1:$B$13,2)</f>
        <v>3</v>
      </c>
      <c r="C1295" s="9">
        <f t="shared" si="101"/>
        <v>7</v>
      </c>
      <c r="D1295" s="9">
        <f t="shared" si="102"/>
        <v>17</v>
      </c>
      <c r="E1295" s="8" t="str">
        <f t="shared" si="103"/>
        <v>20120717</v>
      </c>
      <c r="F1295" s="24">
        <v>41107</v>
      </c>
      <c r="G1295" s="25">
        <f t="shared" si="104"/>
        <v>41107</v>
      </c>
    </row>
    <row r="1296" spans="1:7" x14ac:dyDescent="0.2">
      <c r="A1296" s="9">
        <f t="shared" si="100"/>
        <v>2012</v>
      </c>
      <c r="B1296" s="9">
        <f>VLOOKUP($C1296,Quarter_Month!$A$1:$B$13,2)</f>
        <v>3</v>
      </c>
      <c r="C1296" s="9">
        <f t="shared" si="101"/>
        <v>7</v>
      </c>
      <c r="D1296" s="9">
        <f t="shared" si="102"/>
        <v>18</v>
      </c>
      <c r="E1296" s="8" t="str">
        <f t="shared" si="103"/>
        <v>20120718</v>
      </c>
      <c r="F1296" s="24">
        <v>41108</v>
      </c>
      <c r="G1296" s="25">
        <f t="shared" si="104"/>
        <v>41108</v>
      </c>
    </row>
    <row r="1297" spans="1:7" x14ac:dyDescent="0.2">
      <c r="A1297" s="9">
        <f t="shared" si="100"/>
        <v>2012</v>
      </c>
      <c r="B1297" s="9">
        <f>VLOOKUP($C1297,Quarter_Month!$A$1:$B$13,2)</f>
        <v>3</v>
      </c>
      <c r="C1297" s="9">
        <f t="shared" si="101"/>
        <v>7</v>
      </c>
      <c r="D1297" s="9">
        <f t="shared" si="102"/>
        <v>19</v>
      </c>
      <c r="E1297" s="8" t="str">
        <f t="shared" si="103"/>
        <v>20120719</v>
      </c>
      <c r="F1297" s="24">
        <v>41109</v>
      </c>
      <c r="G1297" s="25">
        <f t="shared" si="104"/>
        <v>41109</v>
      </c>
    </row>
    <row r="1298" spans="1:7" x14ac:dyDescent="0.2">
      <c r="A1298" s="9">
        <f t="shared" si="100"/>
        <v>2012</v>
      </c>
      <c r="B1298" s="9">
        <f>VLOOKUP($C1298,Quarter_Month!$A$1:$B$13,2)</f>
        <v>3</v>
      </c>
      <c r="C1298" s="9">
        <f t="shared" si="101"/>
        <v>7</v>
      </c>
      <c r="D1298" s="9">
        <f t="shared" si="102"/>
        <v>20</v>
      </c>
      <c r="E1298" s="8" t="str">
        <f t="shared" si="103"/>
        <v>20120720</v>
      </c>
      <c r="F1298" s="24">
        <v>41110</v>
      </c>
      <c r="G1298" s="25">
        <f t="shared" si="104"/>
        <v>41110</v>
      </c>
    </row>
    <row r="1299" spans="1:7" x14ac:dyDescent="0.2">
      <c r="A1299" s="9">
        <f t="shared" si="100"/>
        <v>2012</v>
      </c>
      <c r="B1299" s="9">
        <f>VLOOKUP($C1299,Quarter_Month!$A$1:$B$13,2)</f>
        <v>3</v>
      </c>
      <c r="C1299" s="9">
        <f t="shared" si="101"/>
        <v>7</v>
      </c>
      <c r="D1299" s="9">
        <f t="shared" si="102"/>
        <v>21</v>
      </c>
      <c r="E1299" s="8" t="str">
        <f t="shared" si="103"/>
        <v>20120721</v>
      </c>
      <c r="F1299" s="24">
        <v>41111</v>
      </c>
      <c r="G1299" s="25">
        <f t="shared" si="104"/>
        <v>41111</v>
      </c>
    </row>
    <row r="1300" spans="1:7" x14ac:dyDescent="0.2">
      <c r="A1300" s="9">
        <f t="shared" si="100"/>
        <v>2012</v>
      </c>
      <c r="B1300" s="9">
        <f>VLOOKUP($C1300,Quarter_Month!$A$1:$B$13,2)</f>
        <v>3</v>
      </c>
      <c r="C1300" s="9">
        <f t="shared" si="101"/>
        <v>7</v>
      </c>
      <c r="D1300" s="9">
        <f t="shared" si="102"/>
        <v>22</v>
      </c>
      <c r="E1300" s="8" t="str">
        <f t="shared" si="103"/>
        <v>20120722</v>
      </c>
      <c r="F1300" s="24">
        <v>41112</v>
      </c>
      <c r="G1300" s="25">
        <f t="shared" si="104"/>
        <v>41112</v>
      </c>
    </row>
    <row r="1301" spans="1:7" x14ac:dyDescent="0.2">
      <c r="A1301" s="9">
        <f t="shared" si="100"/>
        <v>2012</v>
      </c>
      <c r="B1301" s="9">
        <f>VLOOKUP($C1301,Quarter_Month!$A$1:$B$13,2)</f>
        <v>3</v>
      </c>
      <c r="C1301" s="9">
        <f t="shared" si="101"/>
        <v>7</v>
      </c>
      <c r="D1301" s="9">
        <f t="shared" si="102"/>
        <v>23</v>
      </c>
      <c r="E1301" s="8" t="str">
        <f t="shared" si="103"/>
        <v>20120723</v>
      </c>
      <c r="F1301" s="24">
        <v>41113</v>
      </c>
      <c r="G1301" s="25">
        <f t="shared" si="104"/>
        <v>41113</v>
      </c>
    </row>
    <row r="1302" spans="1:7" x14ac:dyDescent="0.2">
      <c r="A1302" s="9">
        <f t="shared" si="100"/>
        <v>2012</v>
      </c>
      <c r="B1302" s="9">
        <f>VLOOKUP($C1302,Quarter_Month!$A$1:$B$13,2)</f>
        <v>3</v>
      </c>
      <c r="C1302" s="9">
        <f t="shared" si="101"/>
        <v>7</v>
      </c>
      <c r="D1302" s="9">
        <f t="shared" si="102"/>
        <v>24</v>
      </c>
      <c r="E1302" s="8" t="str">
        <f t="shared" si="103"/>
        <v>20120724</v>
      </c>
      <c r="F1302" s="24">
        <v>41114</v>
      </c>
      <c r="G1302" s="25">
        <f t="shared" si="104"/>
        <v>41114</v>
      </c>
    </row>
    <row r="1303" spans="1:7" x14ac:dyDescent="0.2">
      <c r="A1303" s="9">
        <f t="shared" si="100"/>
        <v>2012</v>
      </c>
      <c r="B1303" s="9">
        <f>VLOOKUP($C1303,Quarter_Month!$A$1:$B$13,2)</f>
        <v>3</v>
      </c>
      <c r="C1303" s="9">
        <f t="shared" si="101"/>
        <v>7</v>
      </c>
      <c r="D1303" s="9">
        <f t="shared" si="102"/>
        <v>25</v>
      </c>
      <c r="E1303" s="8" t="str">
        <f t="shared" si="103"/>
        <v>20120725</v>
      </c>
      <c r="F1303" s="24">
        <v>41115</v>
      </c>
      <c r="G1303" s="25">
        <f t="shared" si="104"/>
        <v>41115</v>
      </c>
    </row>
    <row r="1304" spans="1:7" x14ac:dyDescent="0.2">
      <c r="A1304" s="9">
        <f t="shared" si="100"/>
        <v>2012</v>
      </c>
      <c r="B1304" s="9">
        <f>VLOOKUP($C1304,Quarter_Month!$A$1:$B$13,2)</f>
        <v>3</v>
      </c>
      <c r="C1304" s="9">
        <f t="shared" si="101"/>
        <v>7</v>
      </c>
      <c r="D1304" s="9">
        <f t="shared" si="102"/>
        <v>26</v>
      </c>
      <c r="E1304" s="8" t="str">
        <f t="shared" si="103"/>
        <v>20120726</v>
      </c>
      <c r="F1304" s="24">
        <v>41116</v>
      </c>
      <c r="G1304" s="25">
        <f t="shared" si="104"/>
        <v>41116</v>
      </c>
    </row>
    <row r="1305" spans="1:7" x14ac:dyDescent="0.2">
      <c r="A1305" s="9">
        <f t="shared" si="100"/>
        <v>2012</v>
      </c>
      <c r="B1305" s="9">
        <f>VLOOKUP($C1305,Quarter_Month!$A$1:$B$13,2)</f>
        <v>3</v>
      </c>
      <c r="C1305" s="9">
        <f t="shared" si="101"/>
        <v>7</v>
      </c>
      <c r="D1305" s="9">
        <f t="shared" si="102"/>
        <v>27</v>
      </c>
      <c r="E1305" s="8" t="str">
        <f t="shared" si="103"/>
        <v>20120727</v>
      </c>
      <c r="F1305" s="24">
        <v>41117</v>
      </c>
      <c r="G1305" s="25">
        <f t="shared" si="104"/>
        <v>41117</v>
      </c>
    </row>
    <row r="1306" spans="1:7" x14ac:dyDescent="0.2">
      <c r="A1306" s="9">
        <f t="shared" si="100"/>
        <v>2012</v>
      </c>
      <c r="B1306" s="9">
        <f>VLOOKUP($C1306,Quarter_Month!$A$1:$B$13,2)</f>
        <v>3</v>
      </c>
      <c r="C1306" s="9">
        <f t="shared" si="101"/>
        <v>7</v>
      </c>
      <c r="D1306" s="9">
        <f t="shared" si="102"/>
        <v>28</v>
      </c>
      <c r="E1306" s="8" t="str">
        <f t="shared" si="103"/>
        <v>20120728</v>
      </c>
      <c r="F1306" s="24">
        <v>41118</v>
      </c>
      <c r="G1306" s="25">
        <f t="shared" si="104"/>
        <v>41118</v>
      </c>
    </row>
    <row r="1307" spans="1:7" x14ac:dyDescent="0.2">
      <c r="A1307" s="9">
        <f t="shared" si="100"/>
        <v>2012</v>
      </c>
      <c r="B1307" s="9">
        <f>VLOOKUP($C1307,Quarter_Month!$A$1:$B$13,2)</f>
        <v>3</v>
      </c>
      <c r="C1307" s="9">
        <f t="shared" si="101"/>
        <v>7</v>
      </c>
      <c r="D1307" s="9">
        <f t="shared" si="102"/>
        <v>29</v>
      </c>
      <c r="E1307" s="8" t="str">
        <f t="shared" si="103"/>
        <v>20120729</v>
      </c>
      <c r="F1307" s="24">
        <v>41119</v>
      </c>
      <c r="G1307" s="25">
        <f t="shared" si="104"/>
        <v>41119</v>
      </c>
    </row>
    <row r="1308" spans="1:7" x14ac:dyDescent="0.2">
      <c r="A1308" s="9">
        <f t="shared" si="100"/>
        <v>2012</v>
      </c>
      <c r="B1308" s="9">
        <f>VLOOKUP($C1308,Quarter_Month!$A$1:$B$13,2)</f>
        <v>3</v>
      </c>
      <c r="C1308" s="9">
        <f t="shared" si="101"/>
        <v>7</v>
      </c>
      <c r="D1308" s="9">
        <f t="shared" si="102"/>
        <v>30</v>
      </c>
      <c r="E1308" s="8" t="str">
        <f t="shared" si="103"/>
        <v>20120730</v>
      </c>
      <c r="F1308" s="24">
        <v>41120</v>
      </c>
      <c r="G1308" s="25">
        <f t="shared" si="104"/>
        <v>41120</v>
      </c>
    </row>
    <row r="1309" spans="1:7" x14ac:dyDescent="0.2">
      <c r="A1309" s="9">
        <f t="shared" si="100"/>
        <v>2012</v>
      </c>
      <c r="B1309" s="9">
        <f>VLOOKUP($C1309,Quarter_Month!$A$1:$B$13,2)</f>
        <v>3</v>
      </c>
      <c r="C1309" s="9">
        <f t="shared" si="101"/>
        <v>7</v>
      </c>
      <c r="D1309" s="9">
        <f t="shared" si="102"/>
        <v>31</v>
      </c>
      <c r="E1309" s="8" t="str">
        <f t="shared" si="103"/>
        <v>20120731</v>
      </c>
      <c r="F1309" s="24">
        <v>41121</v>
      </c>
      <c r="G1309" s="25">
        <f t="shared" si="104"/>
        <v>41121</v>
      </c>
    </row>
    <row r="1310" spans="1:7" x14ac:dyDescent="0.2">
      <c r="A1310" s="9">
        <f t="shared" si="100"/>
        <v>2012</v>
      </c>
      <c r="B1310" s="9">
        <f>VLOOKUP($C1310,Quarter_Month!$A$1:$B$13,2)</f>
        <v>3</v>
      </c>
      <c r="C1310" s="9">
        <f t="shared" si="101"/>
        <v>8</v>
      </c>
      <c r="D1310" s="9">
        <f t="shared" si="102"/>
        <v>1</v>
      </c>
      <c r="E1310" s="8" t="str">
        <f t="shared" si="103"/>
        <v>20120801</v>
      </c>
      <c r="F1310" s="24">
        <v>41122</v>
      </c>
      <c r="G1310" s="25">
        <f t="shared" si="104"/>
        <v>41122</v>
      </c>
    </row>
    <row r="1311" spans="1:7" x14ac:dyDescent="0.2">
      <c r="A1311" s="9">
        <f t="shared" si="100"/>
        <v>2012</v>
      </c>
      <c r="B1311" s="9">
        <f>VLOOKUP($C1311,Quarter_Month!$A$1:$B$13,2)</f>
        <v>3</v>
      </c>
      <c r="C1311" s="9">
        <f t="shared" si="101"/>
        <v>8</v>
      </c>
      <c r="D1311" s="9">
        <f t="shared" si="102"/>
        <v>2</v>
      </c>
      <c r="E1311" s="8" t="str">
        <f t="shared" si="103"/>
        <v>20120802</v>
      </c>
      <c r="F1311" s="24">
        <v>41123</v>
      </c>
      <c r="G1311" s="25">
        <f t="shared" si="104"/>
        <v>41123</v>
      </c>
    </row>
    <row r="1312" spans="1:7" x14ac:dyDescent="0.2">
      <c r="A1312" s="9">
        <f t="shared" si="100"/>
        <v>2012</v>
      </c>
      <c r="B1312" s="9">
        <f>VLOOKUP($C1312,Quarter_Month!$A$1:$B$13,2)</f>
        <v>3</v>
      </c>
      <c r="C1312" s="9">
        <f t="shared" si="101"/>
        <v>8</v>
      </c>
      <c r="D1312" s="9">
        <f t="shared" si="102"/>
        <v>3</v>
      </c>
      <c r="E1312" s="8" t="str">
        <f t="shared" si="103"/>
        <v>20120803</v>
      </c>
      <c r="F1312" s="24">
        <v>41124</v>
      </c>
      <c r="G1312" s="25">
        <f t="shared" si="104"/>
        <v>41124</v>
      </c>
    </row>
    <row r="1313" spans="1:7" x14ac:dyDescent="0.2">
      <c r="A1313" s="9">
        <f t="shared" si="100"/>
        <v>2012</v>
      </c>
      <c r="B1313" s="9">
        <f>VLOOKUP($C1313,Quarter_Month!$A$1:$B$13,2)</f>
        <v>3</v>
      </c>
      <c r="C1313" s="9">
        <f t="shared" si="101"/>
        <v>8</v>
      </c>
      <c r="D1313" s="9">
        <f t="shared" si="102"/>
        <v>4</v>
      </c>
      <c r="E1313" s="8" t="str">
        <f t="shared" si="103"/>
        <v>20120804</v>
      </c>
      <c r="F1313" s="24">
        <v>41125</v>
      </c>
      <c r="G1313" s="25">
        <f t="shared" si="104"/>
        <v>41125</v>
      </c>
    </row>
    <row r="1314" spans="1:7" x14ac:dyDescent="0.2">
      <c r="A1314" s="9">
        <f t="shared" si="100"/>
        <v>2012</v>
      </c>
      <c r="B1314" s="9">
        <f>VLOOKUP($C1314,Quarter_Month!$A$1:$B$13,2)</f>
        <v>3</v>
      </c>
      <c r="C1314" s="9">
        <f t="shared" si="101"/>
        <v>8</v>
      </c>
      <c r="D1314" s="9">
        <f t="shared" si="102"/>
        <v>5</v>
      </c>
      <c r="E1314" s="8" t="str">
        <f t="shared" si="103"/>
        <v>20120805</v>
      </c>
      <c r="F1314" s="24">
        <v>41126</v>
      </c>
      <c r="G1314" s="25">
        <f t="shared" si="104"/>
        <v>41126</v>
      </c>
    </row>
    <row r="1315" spans="1:7" x14ac:dyDescent="0.2">
      <c r="A1315" s="9">
        <f t="shared" si="100"/>
        <v>2012</v>
      </c>
      <c r="B1315" s="9">
        <f>VLOOKUP($C1315,Quarter_Month!$A$1:$B$13,2)</f>
        <v>3</v>
      </c>
      <c r="C1315" s="9">
        <f t="shared" si="101"/>
        <v>8</v>
      </c>
      <c r="D1315" s="9">
        <f t="shared" si="102"/>
        <v>6</v>
      </c>
      <c r="E1315" s="8" t="str">
        <f t="shared" si="103"/>
        <v>20120806</v>
      </c>
      <c r="F1315" s="24">
        <v>41127</v>
      </c>
      <c r="G1315" s="25">
        <f t="shared" si="104"/>
        <v>41127</v>
      </c>
    </row>
    <row r="1316" spans="1:7" x14ac:dyDescent="0.2">
      <c r="A1316" s="9">
        <f t="shared" si="100"/>
        <v>2012</v>
      </c>
      <c r="B1316" s="9">
        <f>VLOOKUP($C1316,Quarter_Month!$A$1:$B$13,2)</f>
        <v>3</v>
      </c>
      <c r="C1316" s="9">
        <f t="shared" si="101"/>
        <v>8</v>
      </c>
      <c r="D1316" s="9">
        <f t="shared" si="102"/>
        <v>7</v>
      </c>
      <c r="E1316" s="8" t="str">
        <f t="shared" si="103"/>
        <v>20120807</v>
      </c>
      <c r="F1316" s="24">
        <v>41128</v>
      </c>
      <c r="G1316" s="25">
        <f t="shared" si="104"/>
        <v>41128</v>
      </c>
    </row>
    <row r="1317" spans="1:7" x14ac:dyDescent="0.2">
      <c r="A1317" s="9">
        <f t="shared" si="100"/>
        <v>2012</v>
      </c>
      <c r="B1317" s="9">
        <f>VLOOKUP($C1317,Quarter_Month!$A$1:$B$13,2)</f>
        <v>3</v>
      </c>
      <c r="C1317" s="9">
        <f t="shared" si="101"/>
        <v>8</v>
      </c>
      <c r="D1317" s="9">
        <f t="shared" si="102"/>
        <v>8</v>
      </c>
      <c r="E1317" s="8" t="str">
        <f t="shared" si="103"/>
        <v>20120808</v>
      </c>
      <c r="F1317" s="24">
        <v>41129</v>
      </c>
      <c r="G1317" s="25">
        <f t="shared" si="104"/>
        <v>41129</v>
      </c>
    </row>
    <row r="1318" spans="1:7" x14ac:dyDescent="0.2">
      <c r="A1318" s="9">
        <f t="shared" si="100"/>
        <v>2012</v>
      </c>
      <c r="B1318" s="9">
        <f>VLOOKUP($C1318,Quarter_Month!$A$1:$B$13,2)</f>
        <v>3</v>
      </c>
      <c r="C1318" s="9">
        <f t="shared" si="101"/>
        <v>8</v>
      </c>
      <c r="D1318" s="9">
        <f t="shared" si="102"/>
        <v>9</v>
      </c>
      <c r="E1318" s="8" t="str">
        <f t="shared" si="103"/>
        <v>20120809</v>
      </c>
      <c r="F1318" s="24">
        <v>41130</v>
      </c>
      <c r="G1318" s="25">
        <f t="shared" si="104"/>
        <v>41130</v>
      </c>
    </row>
    <row r="1319" spans="1:7" x14ac:dyDescent="0.2">
      <c r="A1319" s="9">
        <f t="shared" si="100"/>
        <v>2012</v>
      </c>
      <c r="B1319" s="9">
        <f>VLOOKUP($C1319,Quarter_Month!$A$1:$B$13,2)</f>
        <v>3</v>
      </c>
      <c r="C1319" s="9">
        <f t="shared" si="101"/>
        <v>8</v>
      </c>
      <c r="D1319" s="9">
        <f t="shared" si="102"/>
        <v>10</v>
      </c>
      <c r="E1319" s="8" t="str">
        <f t="shared" si="103"/>
        <v>20120810</v>
      </c>
      <c r="F1319" s="24">
        <v>41131</v>
      </c>
      <c r="G1319" s="25">
        <f t="shared" si="104"/>
        <v>41131</v>
      </c>
    </row>
    <row r="1320" spans="1:7" x14ac:dyDescent="0.2">
      <c r="A1320" s="9">
        <f t="shared" si="100"/>
        <v>2012</v>
      </c>
      <c r="B1320" s="9">
        <f>VLOOKUP($C1320,Quarter_Month!$A$1:$B$13,2)</f>
        <v>3</v>
      </c>
      <c r="C1320" s="9">
        <f t="shared" si="101"/>
        <v>8</v>
      </c>
      <c r="D1320" s="9">
        <f t="shared" si="102"/>
        <v>11</v>
      </c>
      <c r="E1320" s="8" t="str">
        <f t="shared" si="103"/>
        <v>20120811</v>
      </c>
      <c r="F1320" s="24">
        <v>41132</v>
      </c>
      <c r="G1320" s="25">
        <f t="shared" si="104"/>
        <v>41132</v>
      </c>
    </row>
    <row r="1321" spans="1:7" x14ac:dyDescent="0.2">
      <c r="A1321" s="9">
        <f t="shared" si="100"/>
        <v>2012</v>
      </c>
      <c r="B1321" s="9">
        <f>VLOOKUP($C1321,Quarter_Month!$A$1:$B$13,2)</f>
        <v>3</v>
      </c>
      <c r="C1321" s="9">
        <f t="shared" si="101"/>
        <v>8</v>
      </c>
      <c r="D1321" s="9">
        <f t="shared" si="102"/>
        <v>12</v>
      </c>
      <c r="E1321" s="8" t="str">
        <f t="shared" si="103"/>
        <v>20120812</v>
      </c>
      <c r="F1321" s="24">
        <v>41133</v>
      </c>
      <c r="G1321" s="25">
        <f t="shared" si="104"/>
        <v>41133</v>
      </c>
    </row>
    <row r="1322" spans="1:7" x14ac:dyDescent="0.2">
      <c r="A1322" s="9">
        <f t="shared" si="100"/>
        <v>2012</v>
      </c>
      <c r="B1322" s="9">
        <f>VLOOKUP($C1322,Quarter_Month!$A$1:$B$13,2)</f>
        <v>3</v>
      </c>
      <c r="C1322" s="9">
        <f t="shared" si="101"/>
        <v>8</v>
      </c>
      <c r="D1322" s="9">
        <f t="shared" si="102"/>
        <v>13</v>
      </c>
      <c r="E1322" s="8" t="str">
        <f t="shared" si="103"/>
        <v>20120813</v>
      </c>
      <c r="F1322" s="24">
        <v>41134</v>
      </c>
      <c r="G1322" s="25">
        <f t="shared" si="104"/>
        <v>41134</v>
      </c>
    </row>
    <row r="1323" spans="1:7" x14ac:dyDescent="0.2">
      <c r="A1323" s="9">
        <f t="shared" si="100"/>
        <v>2012</v>
      </c>
      <c r="B1323" s="9">
        <f>VLOOKUP($C1323,Quarter_Month!$A$1:$B$13,2)</f>
        <v>3</v>
      </c>
      <c r="C1323" s="9">
        <f t="shared" si="101"/>
        <v>8</v>
      </c>
      <c r="D1323" s="9">
        <f t="shared" si="102"/>
        <v>14</v>
      </c>
      <c r="E1323" s="8" t="str">
        <f t="shared" si="103"/>
        <v>20120814</v>
      </c>
      <c r="F1323" s="24">
        <v>41135</v>
      </c>
      <c r="G1323" s="25">
        <f t="shared" si="104"/>
        <v>41135</v>
      </c>
    </row>
    <row r="1324" spans="1:7" x14ac:dyDescent="0.2">
      <c r="A1324" s="9">
        <f t="shared" ref="A1324:A1387" si="105">YEAR(F1324)</f>
        <v>2012</v>
      </c>
      <c r="B1324" s="9">
        <f>VLOOKUP($C1324,Quarter_Month!$A$1:$B$13,2)</f>
        <v>3</v>
      </c>
      <c r="C1324" s="9">
        <f t="shared" ref="C1324:C1387" si="106">MONTH(F1324)</f>
        <v>8</v>
      </c>
      <c r="D1324" s="9">
        <f t="shared" ref="D1324:D1387" si="107">DAY(F1324)</f>
        <v>15</v>
      </c>
      <c r="E1324" s="8" t="str">
        <f t="shared" ref="E1324:E1387" si="108">CONCATENATE(A1324,IF(LEN(C1324)=1,"0"&amp;C1324,C1324),IF(LEN(D1324)=1,"0"&amp;D1324,D1324))</f>
        <v>20120815</v>
      </c>
      <c r="F1324" s="24">
        <v>41136</v>
      </c>
      <c r="G1324" s="25">
        <f t="shared" si="104"/>
        <v>41136</v>
      </c>
    </row>
    <row r="1325" spans="1:7" x14ac:dyDescent="0.2">
      <c r="A1325" s="9">
        <f t="shared" si="105"/>
        <v>2012</v>
      </c>
      <c r="B1325" s="9">
        <f>VLOOKUP($C1325,Quarter_Month!$A$1:$B$13,2)</f>
        <v>3</v>
      </c>
      <c r="C1325" s="9">
        <f t="shared" si="106"/>
        <v>8</v>
      </c>
      <c r="D1325" s="9">
        <f t="shared" si="107"/>
        <v>16</v>
      </c>
      <c r="E1325" s="8" t="str">
        <f t="shared" si="108"/>
        <v>20120816</v>
      </c>
      <c r="F1325" s="24">
        <v>41137</v>
      </c>
      <c r="G1325" s="25">
        <f t="shared" si="104"/>
        <v>41137</v>
      </c>
    </row>
    <row r="1326" spans="1:7" x14ac:dyDescent="0.2">
      <c r="A1326" s="9">
        <f t="shared" si="105"/>
        <v>2012</v>
      </c>
      <c r="B1326" s="9">
        <f>VLOOKUP($C1326,Quarter_Month!$A$1:$B$13,2)</f>
        <v>3</v>
      </c>
      <c r="C1326" s="9">
        <f t="shared" si="106"/>
        <v>8</v>
      </c>
      <c r="D1326" s="9">
        <f t="shared" si="107"/>
        <v>17</v>
      </c>
      <c r="E1326" s="8" t="str">
        <f t="shared" si="108"/>
        <v>20120817</v>
      </c>
      <c r="F1326" s="24">
        <v>41138</v>
      </c>
      <c r="G1326" s="25">
        <f t="shared" si="104"/>
        <v>41138</v>
      </c>
    </row>
    <row r="1327" spans="1:7" x14ac:dyDescent="0.2">
      <c r="A1327" s="9">
        <f t="shared" si="105"/>
        <v>2012</v>
      </c>
      <c r="B1327" s="9">
        <f>VLOOKUP($C1327,Quarter_Month!$A$1:$B$13,2)</f>
        <v>3</v>
      </c>
      <c r="C1327" s="9">
        <f t="shared" si="106"/>
        <v>8</v>
      </c>
      <c r="D1327" s="9">
        <f t="shared" si="107"/>
        <v>18</v>
      </c>
      <c r="E1327" s="8" t="str">
        <f t="shared" si="108"/>
        <v>20120818</v>
      </c>
      <c r="F1327" s="24">
        <v>41139</v>
      </c>
      <c r="G1327" s="25">
        <f t="shared" si="104"/>
        <v>41139</v>
      </c>
    </row>
    <row r="1328" spans="1:7" x14ac:dyDescent="0.2">
      <c r="A1328" s="9">
        <f t="shared" si="105"/>
        <v>2012</v>
      </c>
      <c r="B1328" s="9">
        <f>VLOOKUP($C1328,Quarter_Month!$A$1:$B$13,2)</f>
        <v>3</v>
      </c>
      <c r="C1328" s="9">
        <f t="shared" si="106"/>
        <v>8</v>
      </c>
      <c r="D1328" s="9">
        <f t="shared" si="107"/>
        <v>19</v>
      </c>
      <c r="E1328" s="8" t="str">
        <f t="shared" si="108"/>
        <v>20120819</v>
      </c>
      <c r="F1328" s="24">
        <v>41140</v>
      </c>
      <c r="G1328" s="25">
        <f t="shared" si="104"/>
        <v>41140</v>
      </c>
    </row>
    <row r="1329" spans="1:7" x14ac:dyDescent="0.2">
      <c r="A1329" s="9">
        <f t="shared" si="105"/>
        <v>2012</v>
      </c>
      <c r="B1329" s="9">
        <f>VLOOKUP($C1329,Quarter_Month!$A$1:$B$13,2)</f>
        <v>3</v>
      </c>
      <c r="C1329" s="9">
        <f t="shared" si="106"/>
        <v>8</v>
      </c>
      <c r="D1329" s="9">
        <f t="shared" si="107"/>
        <v>20</v>
      </c>
      <c r="E1329" s="8" t="str">
        <f t="shared" si="108"/>
        <v>20120820</v>
      </c>
      <c r="F1329" s="24">
        <v>41141</v>
      </c>
      <c r="G1329" s="25">
        <f t="shared" si="104"/>
        <v>41141</v>
      </c>
    </row>
    <row r="1330" spans="1:7" x14ac:dyDescent="0.2">
      <c r="A1330" s="9">
        <f t="shared" si="105"/>
        <v>2012</v>
      </c>
      <c r="B1330" s="9">
        <f>VLOOKUP($C1330,Quarter_Month!$A$1:$B$13,2)</f>
        <v>3</v>
      </c>
      <c r="C1330" s="9">
        <f t="shared" si="106"/>
        <v>8</v>
      </c>
      <c r="D1330" s="9">
        <f t="shared" si="107"/>
        <v>21</v>
      </c>
      <c r="E1330" s="8" t="str">
        <f t="shared" si="108"/>
        <v>20120821</v>
      </c>
      <c r="F1330" s="24">
        <v>41142</v>
      </c>
      <c r="G1330" s="25">
        <f t="shared" si="104"/>
        <v>41142</v>
      </c>
    </row>
    <row r="1331" spans="1:7" x14ac:dyDescent="0.2">
      <c r="A1331" s="9">
        <f t="shared" si="105"/>
        <v>2012</v>
      </c>
      <c r="B1331" s="9">
        <f>VLOOKUP($C1331,Quarter_Month!$A$1:$B$13,2)</f>
        <v>3</v>
      </c>
      <c r="C1331" s="9">
        <f t="shared" si="106"/>
        <v>8</v>
      </c>
      <c r="D1331" s="9">
        <f t="shared" si="107"/>
        <v>22</v>
      </c>
      <c r="E1331" s="8" t="str">
        <f t="shared" si="108"/>
        <v>20120822</v>
      </c>
      <c r="F1331" s="24">
        <v>41143</v>
      </c>
      <c r="G1331" s="25">
        <f t="shared" si="104"/>
        <v>41143</v>
      </c>
    </row>
    <row r="1332" spans="1:7" x14ac:dyDescent="0.2">
      <c r="A1332" s="9">
        <f t="shared" si="105"/>
        <v>2012</v>
      </c>
      <c r="B1332" s="9">
        <f>VLOOKUP($C1332,Quarter_Month!$A$1:$B$13,2)</f>
        <v>3</v>
      </c>
      <c r="C1332" s="9">
        <f t="shared" si="106"/>
        <v>8</v>
      </c>
      <c r="D1332" s="9">
        <f t="shared" si="107"/>
        <v>23</v>
      </c>
      <c r="E1332" s="8" t="str">
        <f t="shared" si="108"/>
        <v>20120823</v>
      </c>
      <c r="F1332" s="24">
        <v>41144</v>
      </c>
      <c r="G1332" s="25">
        <f t="shared" si="104"/>
        <v>41144</v>
      </c>
    </row>
    <row r="1333" spans="1:7" x14ac:dyDescent="0.2">
      <c r="A1333" s="9">
        <f t="shared" si="105"/>
        <v>2012</v>
      </c>
      <c r="B1333" s="9">
        <f>VLOOKUP($C1333,Quarter_Month!$A$1:$B$13,2)</f>
        <v>3</v>
      </c>
      <c r="C1333" s="9">
        <f t="shared" si="106"/>
        <v>8</v>
      </c>
      <c r="D1333" s="9">
        <f t="shared" si="107"/>
        <v>24</v>
      </c>
      <c r="E1333" s="8" t="str">
        <f t="shared" si="108"/>
        <v>20120824</v>
      </c>
      <c r="F1333" s="24">
        <v>41145</v>
      </c>
      <c r="G1333" s="25">
        <f t="shared" si="104"/>
        <v>41145</v>
      </c>
    </row>
    <row r="1334" spans="1:7" x14ac:dyDescent="0.2">
      <c r="A1334" s="9">
        <f t="shared" si="105"/>
        <v>2012</v>
      </c>
      <c r="B1334" s="9">
        <f>VLOOKUP($C1334,Quarter_Month!$A$1:$B$13,2)</f>
        <v>3</v>
      </c>
      <c r="C1334" s="9">
        <f t="shared" si="106"/>
        <v>8</v>
      </c>
      <c r="D1334" s="9">
        <f t="shared" si="107"/>
        <v>25</v>
      </c>
      <c r="E1334" s="8" t="str">
        <f t="shared" si="108"/>
        <v>20120825</v>
      </c>
      <c r="F1334" s="24">
        <v>41146</v>
      </c>
      <c r="G1334" s="25">
        <f t="shared" si="104"/>
        <v>41146</v>
      </c>
    </row>
    <row r="1335" spans="1:7" x14ac:dyDescent="0.2">
      <c r="A1335" s="9">
        <f t="shared" si="105"/>
        <v>2012</v>
      </c>
      <c r="B1335" s="9">
        <f>VLOOKUP($C1335,Quarter_Month!$A$1:$B$13,2)</f>
        <v>3</v>
      </c>
      <c r="C1335" s="9">
        <f t="shared" si="106"/>
        <v>8</v>
      </c>
      <c r="D1335" s="9">
        <f t="shared" si="107"/>
        <v>26</v>
      </c>
      <c r="E1335" s="8" t="str">
        <f t="shared" si="108"/>
        <v>20120826</v>
      </c>
      <c r="F1335" s="24">
        <v>41147</v>
      </c>
      <c r="G1335" s="25">
        <f t="shared" si="104"/>
        <v>41147</v>
      </c>
    </row>
    <row r="1336" spans="1:7" x14ac:dyDescent="0.2">
      <c r="A1336" s="9">
        <f t="shared" si="105"/>
        <v>2012</v>
      </c>
      <c r="B1336" s="9">
        <f>VLOOKUP($C1336,Quarter_Month!$A$1:$B$13,2)</f>
        <v>3</v>
      </c>
      <c r="C1336" s="9">
        <f t="shared" si="106"/>
        <v>8</v>
      </c>
      <c r="D1336" s="9">
        <f t="shared" si="107"/>
        <v>27</v>
      </c>
      <c r="E1336" s="8" t="str">
        <f t="shared" si="108"/>
        <v>20120827</v>
      </c>
      <c r="F1336" s="24">
        <v>41148</v>
      </c>
      <c r="G1336" s="25">
        <f t="shared" si="104"/>
        <v>41148</v>
      </c>
    </row>
    <row r="1337" spans="1:7" x14ac:dyDescent="0.2">
      <c r="A1337" s="9">
        <f t="shared" si="105"/>
        <v>2012</v>
      </c>
      <c r="B1337" s="9">
        <f>VLOOKUP($C1337,Quarter_Month!$A$1:$B$13,2)</f>
        <v>3</v>
      </c>
      <c r="C1337" s="9">
        <f t="shared" si="106"/>
        <v>8</v>
      </c>
      <c r="D1337" s="9">
        <f t="shared" si="107"/>
        <v>28</v>
      </c>
      <c r="E1337" s="8" t="str">
        <f t="shared" si="108"/>
        <v>20120828</v>
      </c>
      <c r="F1337" s="24">
        <v>41149</v>
      </c>
      <c r="G1337" s="25">
        <f t="shared" si="104"/>
        <v>41149</v>
      </c>
    </row>
    <row r="1338" spans="1:7" x14ac:dyDescent="0.2">
      <c r="A1338" s="9">
        <f t="shared" si="105"/>
        <v>2012</v>
      </c>
      <c r="B1338" s="9">
        <f>VLOOKUP($C1338,Quarter_Month!$A$1:$B$13,2)</f>
        <v>3</v>
      </c>
      <c r="C1338" s="9">
        <f t="shared" si="106"/>
        <v>8</v>
      </c>
      <c r="D1338" s="9">
        <f t="shared" si="107"/>
        <v>29</v>
      </c>
      <c r="E1338" s="8" t="str">
        <f t="shared" si="108"/>
        <v>20120829</v>
      </c>
      <c r="F1338" s="24">
        <v>41150</v>
      </c>
      <c r="G1338" s="25">
        <f t="shared" si="104"/>
        <v>41150</v>
      </c>
    </row>
    <row r="1339" spans="1:7" x14ac:dyDescent="0.2">
      <c r="A1339" s="9">
        <f t="shared" si="105"/>
        <v>2012</v>
      </c>
      <c r="B1339" s="9">
        <f>VLOOKUP($C1339,Quarter_Month!$A$1:$B$13,2)</f>
        <v>3</v>
      </c>
      <c r="C1339" s="9">
        <f t="shared" si="106"/>
        <v>8</v>
      </c>
      <c r="D1339" s="9">
        <f t="shared" si="107"/>
        <v>30</v>
      </c>
      <c r="E1339" s="8" t="str">
        <f t="shared" si="108"/>
        <v>20120830</v>
      </c>
      <c r="F1339" s="24">
        <v>41151</v>
      </c>
      <c r="G1339" s="25">
        <f t="shared" si="104"/>
        <v>41151</v>
      </c>
    </row>
    <row r="1340" spans="1:7" x14ac:dyDescent="0.2">
      <c r="A1340" s="9">
        <f t="shared" si="105"/>
        <v>2012</v>
      </c>
      <c r="B1340" s="9">
        <f>VLOOKUP($C1340,Quarter_Month!$A$1:$B$13,2)</f>
        <v>3</v>
      </c>
      <c r="C1340" s="9">
        <f t="shared" si="106"/>
        <v>8</v>
      </c>
      <c r="D1340" s="9">
        <f t="shared" si="107"/>
        <v>31</v>
      </c>
      <c r="E1340" s="8" t="str">
        <f t="shared" si="108"/>
        <v>20120831</v>
      </c>
      <c r="F1340" s="24">
        <v>41152</v>
      </c>
      <c r="G1340" s="25">
        <f t="shared" si="104"/>
        <v>41152</v>
      </c>
    </row>
    <row r="1341" spans="1:7" x14ac:dyDescent="0.2">
      <c r="A1341" s="9">
        <f t="shared" si="105"/>
        <v>2012</v>
      </c>
      <c r="B1341" s="9">
        <f>VLOOKUP($C1341,Quarter_Month!$A$1:$B$13,2)</f>
        <v>3</v>
      </c>
      <c r="C1341" s="9">
        <f t="shared" si="106"/>
        <v>9</v>
      </c>
      <c r="D1341" s="9">
        <f t="shared" si="107"/>
        <v>1</v>
      </c>
      <c r="E1341" s="8" t="str">
        <f t="shared" si="108"/>
        <v>20120901</v>
      </c>
      <c r="F1341" s="24">
        <v>41153</v>
      </c>
      <c r="G1341" s="25">
        <f t="shared" si="104"/>
        <v>41153</v>
      </c>
    </row>
    <row r="1342" spans="1:7" x14ac:dyDescent="0.2">
      <c r="A1342" s="9">
        <f t="shared" si="105"/>
        <v>2012</v>
      </c>
      <c r="B1342" s="9">
        <f>VLOOKUP($C1342,Quarter_Month!$A$1:$B$13,2)</f>
        <v>3</v>
      </c>
      <c r="C1342" s="9">
        <f t="shared" si="106"/>
        <v>9</v>
      </c>
      <c r="D1342" s="9">
        <f t="shared" si="107"/>
        <v>2</v>
      </c>
      <c r="E1342" s="8" t="str">
        <f t="shared" si="108"/>
        <v>20120902</v>
      </c>
      <c r="F1342" s="24">
        <v>41154</v>
      </c>
      <c r="G1342" s="25">
        <f t="shared" si="104"/>
        <v>41154</v>
      </c>
    </row>
    <row r="1343" spans="1:7" x14ac:dyDescent="0.2">
      <c r="A1343" s="9">
        <f t="shared" si="105"/>
        <v>2012</v>
      </c>
      <c r="B1343" s="9">
        <f>VLOOKUP($C1343,Quarter_Month!$A$1:$B$13,2)</f>
        <v>3</v>
      </c>
      <c r="C1343" s="9">
        <f t="shared" si="106"/>
        <v>9</v>
      </c>
      <c r="D1343" s="9">
        <f t="shared" si="107"/>
        <v>3</v>
      </c>
      <c r="E1343" s="8" t="str">
        <f t="shared" si="108"/>
        <v>20120903</v>
      </c>
      <c r="F1343" s="24">
        <v>41155</v>
      </c>
      <c r="G1343" s="25">
        <f t="shared" si="104"/>
        <v>41155</v>
      </c>
    </row>
    <row r="1344" spans="1:7" x14ac:dyDescent="0.2">
      <c r="A1344" s="9">
        <f t="shared" si="105"/>
        <v>2012</v>
      </c>
      <c r="B1344" s="9">
        <f>VLOOKUP($C1344,Quarter_Month!$A$1:$B$13,2)</f>
        <v>3</v>
      </c>
      <c r="C1344" s="9">
        <f t="shared" si="106"/>
        <v>9</v>
      </c>
      <c r="D1344" s="9">
        <f t="shared" si="107"/>
        <v>4</v>
      </c>
      <c r="E1344" s="8" t="str">
        <f t="shared" si="108"/>
        <v>20120904</v>
      </c>
      <c r="F1344" s="24">
        <v>41156</v>
      </c>
      <c r="G1344" s="25">
        <f t="shared" si="104"/>
        <v>41156</v>
      </c>
    </row>
    <row r="1345" spans="1:7" x14ac:dyDescent="0.2">
      <c r="A1345" s="9">
        <f t="shared" si="105"/>
        <v>2012</v>
      </c>
      <c r="B1345" s="9">
        <f>VLOOKUP($C1345,Quarter_Month!$A$1:$B$13,2)</f>
        <v>3</v>
      </c>
      <c r="C1345" s="9">
        <f t="shared" si="106"/>
        <v>9</v>
      </c>
      <c r="D1345" s="9">
        <f t="shared" si="107"/>
        <v>5</v>
      </c>
      <c r="E1345" s="8" t="str">
        <f t="shared" si="108"/>
        <v>20120905</v>
      </c>
      <c r="F1345" s="24">
        <v>41157</v>
      </c>
      <c r="G1345" s="25">
        <f t="shared" si="104"/>
        <v>41157</v>
      </c>
    </row>
    <row r="1346" spans="1:7" x14ac:dyDescent="0.2">
      <c r="A1346" s="9">
        <f t="shared" si="105"/>
        <v>2012</v>
      </c>
      <c r="B1346" s="9">
        <f>VLOOKUP($C1346,Quarter_Month!$A$1:$B$13,2)</f>
        <v>3</v>
      </c>
      <c r="C1346" s="9">
        <f t="shared" si="106"/>
        <v>9</v>
      </c>
      <c r="D1346" s="9">
        <f t="shared" si="107"/>
        <v>6</v>
      </c>
      <c r="E1346" s="8" t="str">
        <f t="shared" si="108"/>
        <v>20120906</v>
      </c>
      <c r="F1346" s="24">
        <v>41158</v>
      </c>
      <c r="G1346" s="25">
        <f t="shared" si="104"/>
        <v>41158</v>
      </c>
    </row>
    <row r="1347" spans="1:7" x14ac:dyDescent="0.2">
      <c r="A1347" s="9">
        <f t="shared" si="105"/>
        <v>2012</v>
      </c>
      <c r="B1347" s="9">
        <f>VLOOKUP($C1347,Quarter_Month!$A$1:$B$13,2)</f>
        <v>3</v>
      </c>
      <c r="C1347" s="9">
        <f t="shared" si="106"/>
        <v>9</v>
      </c>
      <c r="D1347" s="9">
        <f t="shared" si="107"/>
        <v>7</v>
      </c>
      <c r="E1347" s="8" t="str">
        <f t="shared" si="108"/>
        <v>20120907</v>
      </c>
      <c r="F1347" s="24">
        <v>41159</v>
      </c>
      <c r="G1347" s="25">
        <f t="shared" ref="G1347:G1410" si="109">F1347</f>
        <v>41159</v>
      </c>
    </row>
    <row r="1348" spans="1:7" x14ac:dyDescent="0.2">
      <c r="A1348" s="9">
        <f t="shared" si="105"/>
        <v>2012</v>
      </c>
      <c r="B1348" s="9">
        <f>VLOOKUP($C1348,Quarter_Month!$A$1:$B$13,2)</f>
        <v>3</v>
      </c>
      <c r="C1348" s="9">
        <f t="shared" si="106"/>
        <v>9</v>
      </c>
      <c r="D1348" s="9">
        <f t="shared" si="107"/>
        <v>8</v>
      </c>
      <c r="E1348" s="8" t="str">
        <f t="shared" si="108"/>
        <v>20120908</v>
      </c>
      <c r="F1348" s="24">
        <v>41160</v>
      </c>
      <c r="G1348" s="25">
        <f t="shared" si="109"/>
        <v>41160</v>
      </c>
    </row>
    <row r="1349" spans="1:7" x14ac:dyDescent="0.2">
      <c r="A1349" s="9">
        <f t="shared" si="105"/>
        <v>2012</v>
      </c>
      <c r="B1349" s="9">
        <f>VLOOKUP($C1349,Quarter_Month!$A$1:$B$13,2)</f>
        <v>3</v>
      </c>
      <c r="C1349" s="9">
        <f t="shared" si="106"/>
        <v>9</v>
      </c>
      <c r="D1349" s="9">
        <f t="shared" si="107"/>
        <v>9</v>
      </c>
      <c r="E1349" s="8" t="str">
        <f t="shared" si="108"/>
        <v>20120909</v>
      </c>
      <c r="F1349" s="24">
        <v>41161</v>
      </c>
      <c r="G1349" s="25">
        <f t="shared" si="109"/>
        <v>41161</v>
      </c>
    </row>
    <row r="1350" spans="1:7" x14ac:dyDescent="0.2">
      <c r="A1350" s="9">
        <f t="shared" si="105"/>
        <v>2012</v>
      </c>
      <c r="B1350" s="9">
        <f>VLOOKUP($C1350,Quarter_Month!$A$1:$B$13,2)</f>
        <v>3</v>
      </c>
      <c r="C1350" s="9">
        <f t="shared" si="106"/>
        <v>9</v>
      </c>
      <c r="D1350" s="9">
        <f t="shared" si="107"/>
        <v>10</v>
      </c>
      <c r="E1350" s="8" t="str">
        <f t="shared" si="108"/>
        <v>20120910</v>
      </c>
      <c r="F1350" s="24">
        <v>41162</v>
      </c>
      <c r="G1350" s="25">
        <f t="shared" si="109"/>
        <v>41162</v>
      </c>
    </row>
    <row r="1351" spans="1:7" x14ac:dyDescent="0.2">
      <c r="A1351" s="9">
        <f t="shared" si="105"/>
        <v>2012</v>
      </c>
      <c r="B1351" s="9">
        <f>VLOOKUP($C1351,Quarter_Month!$A$1:$B$13,2)</f>
        <v>3</v>
      </c>
      <c r="C1351" s="9">
        <f t="shared" si="106"/>
        <v>9</v>
      </c>
      <c r="D1351" s="9">
        <f t="shared" si="107"/>
        <v>11</v>
      </c>
      <c r="E1351" s="8" t="str">
        <f t="shared" si="108"/>
        <v>20120911</v>
      </c>
      <c r="F1351" s="24">
        <v>41163</v>
      </c>
      <c r="G1351" s="25">
        <f t="shared" si="109"/>
        <v>41163</v>
      </c>
    </row>
    <row r="1352" spans="1:7" x14ac:dyDescent="0.2">
      <c r="A1352" s="9">
        <f t="shared" si="105"/>
        <v>2012</v>
      </c>
      <c r="B1352" s="9">
        <f>VLOOKUP($C1352,Quarter_Month!$A$1:$B$13,2)</f>
        <v>3</v>
      </c>
      <c r="C1352" s="9">
        <f t="shared" si="106"/>
        <v>9</v>
      </c>
      <c r="D1352" s="9">
        <f t="shared" si="107"/>
        <v>12</v>
      </c>
      <c r="E1352" s="8" t="str">
        <f t="shared" si="108"/>
        <v>20120912</v>
      </c>
      <c r="F1352" s="24">
        <v>41164</v>
      </c>
      <c r="G1352" s="25">
        <f t="shared" si="109"/>
        <v>41164</v>
      </c>
    </row>
    <row r="1353" spans="1:7" x14ac:dyDescent="0.2">
      <c r="A1353" s="9">
        <f t="shared" si="105"/>
        <v>2012</v>
      </c>
      <c r="B1353" s="9">
        <f>VLOOKUP($C1353,Quarter_Month!$A$1:$B$13,2)</f>
        <v>3</v>
      </c>
      <c r="C1353" s="9">
        <f t="shared" si="106"/>
        <v>9</v>
      </c>
      <c r="D1353" s="9">
        <f t="shared" si="107"/>
        <v>13</v>
      </c>
      <c r="E1353" s="8" t="str">
        <f t="shared" si="108"/>
        <v>20120913</v>
      </c>
      <c r="F1353" s="24">
        <v>41165</v>
      </c>
      <c r="G1353" s="25">
        <f t="shared" si="109"/>
        <v>41165</v>
      </c>
    </row>
    <row r="1354" spans="1:7" x14ac:dyDescent="0.2">
      <c r="A1354" s="9">
        <f t="shared" si="105"/>
        <v>2012</v>
      </c>
      <c r="B1354" s="9">
        <f>VLOOKUP($C1354,Quarter_Month!$A$1:$B$13,2)</f>
        <v>3</v>
      </c>
      <c r="C1354" s="9">
        <f t="shared" si="106"/>
        <v>9</v>
      </c>
      <c r="D1354" s="9">
        <f t="shared" si="107"/>
        <v>14</v>
      </c>
      <c r="E1354" s="8" t="str">
        <f t="shared" si="108"/>
        <v>20120914</v>
      </c>
      <c r="F1354" s="24">
        <v>41166</v>
      </c>
      <c r="G1354" s="25">
        <f t="shared" si="109"/>
        <v>41166</v>
      </c>
    </row>
    <row r="1355" spans="1:7" x14ac:dyDescent="0.2">
      <c r="A1355" s="9">
        <f t="shared" si="105"/>
        <v>2012</v>
      </c>
      <c r="B1355" s="9">
        <f>VLOOKUP($C1355,Quarter_Month!$A$1:$B$13,2)</f>
        <v>3</v>
      </c>
      <c r="C1355" s="9">
        <f t="shared" si="106"/>
        <v>9</v>
      </c>
      <c r="D1355" s="9">
        <f t="shared" si="107"/>
        <v>15</v>
      </c>
      <c r="E1355" s="8" t="str">
        <f t="shared" si="108"/>
        <v>20120915</v>
      </c>
      <c r="F1355" s="24">
        <v>41167</v>
      </c>
      <c r="G1355" s="25">
        <f t="shared" si="109"/>
        <v>41167</v>
      </c>
    </row>
    <row r="1356" spans="1:7" x14ac:dyDescent="0.2">
      <c r="A1356" s="9">
        <f t="shared" si="105"/>
        <v>2012</v>
      </c>
      <c r="B1356" s="9">
        <f>VLOOKUP($C1356,Quarter_Month!$A$1:$B$13,2)</f>
        <v>3</v>
      </c>
      <c r="C1356" s="9">
        <f t="shared" si="106"/>
        <v>9</v>
      </c>
      <c r="D1356" s="9">
        <f t="shared" si="107"/>
        <v>16</v>
      </c>
      <c r="E1356" s="8" t="str">
        <f t="shared" si="108"/>
        <v>20120916</v>
      </c>
      <c r="F1356" s="24">
        <v>41168</v>
      </c>
      <c r="G1356" s="25">
        <f t="shared" si="109"/>
        <v>41168</v>
      </c>
    </row>
    <row r="1357" spans="1:7" x14ac:dyDescent="0.2">
      <c r="A1357" s="9">
        <f t="shared" si="105"/>
        <v>2012</v>
      </c>
      <c r="B1357" s="9">
        <f>VLOOKUP($C1357,Quarter_Month!$A$1:$B$13,2)</f>
        <v>3</v>
      </c>
      <c r="C1357" s="9">
        <f t="shared" si="106"/>
        <v>9</v>
      </c>
      <c r="D1357" s="9">
        <f t="shared" si="107"/>
        <v>17</v>
      </c>
      <c r="E1357" s="8" t="str">
        <f t="shared" si="108"/>
        <v>20120917</v>
      </c>
      <c r="F1357" s="24">
        <v>41169</v>
      </c>
      <c r="G1357" s="25">
        <f t="shared" si="109"/>
        <v>41169</v>
      </c>
    </row>
    <row r="1358" spans="1:7" x14ac:dyDescent="0.2">
      <c r="A1358" s="9">
        <f t="shared" si="105"/>
        <v>2012</v>
      </c>
      <c r="B1358" s="9">
        <f>VLOOKUP($C1358,Quarter_Month!$A$1:$B$13,2)</f>
        <v>3</v>
      </c>
      <c r="C1358" s="9">
        <f t="shared" si="106"/>
        <v>9</v>
      </c>
      <c r="D1358" s="9">
        <f t="shared" si="107"/>
        <v>18</v>
      </c>
      <c r="E1358" s="8" t="str">
        <f t="shared" si="108"/>
        <v>20120918</v>
      </c>
      <c r="F1358" s="24">
        <v>41170</v>
      </c>
      <c r="G1358" s="25">
        <f t="shared" si="109"/>
        <v>41170</v>
      </c>
    </row>
    <row r="1359" spans="1:7" x14ac:dyDescent="0.2">
      <c r="A1359" s="9">
        <f t="shared" si="105"/>
        <v>2012</v>
      </c>
      <c r="B1359" s="9">
        <f>VLOOKUP($C1359,Quarter_Month!$A$1:$B$13,2)</f>
        <v>3</v>
      </c>
      <c r="C1359" s="9">
        <f t="shared" si="106"/>
        <v>9</v>
      </c>
      <c r="D1359" s="9">
        <f t="shared" si="107"/>
        <v>19</v>
      </c>
      <c r="E1359" s="8" t="str">
        <f t="shared" si="108"/>
        <v>20120919</v>
      </c>
      <c r="F1359" s="24">
        <v>41171</v>
      </c>
      <c r="G1359" s="25">
        <f t="shared" si="109"/>
        <v>41171</v>
      </c>
    </row>
    <row r="1360" spans="1:7" x14ac:dyDescent="0.2">
      <c r="A1360" s="9">
        <f t="shared" si="105"/>
        <v>2012</v>
      </c>
      <c r="B1360" s="9">
        <f>VLOOKUP($C1360,Quarter_Month!$A$1:$B$13,2)</f>
        <v>3</v>
      </c>
      <c r="C1360" s="9">
        <f t="shared" si="106"/>
        <v>9</v>
      </c>
      <c r="D1360" s="9">
        <f t="shared" si="107"/>
        <v>20</v>
      </c>
      <c r="E1360" s="8" t="str">
        <f t="shared" si="108"/>
        <v>20120920</v>
      </c>
      <c r="F1360" s="24">
        <v>41172</v>
      </c>
      <c r="G1360" s="25">
        <f t="shared" si="109"/>
        <v>41172</v>
      </c>
    </row>
    <row r="1361" spans="1:7" x14ac:dyDescent="0.2">
      <c r="A1361" s="9">
        <f t="shared" si="105"/>
        <v>2012</v>
      </c>
      <c r="B1361" s="9">
        <f>VLOOKUP($C1361,Quarter_Month!$A$1:$B$13,2)</f>
        <v>3</v>
      </c>
      <c r="C1361" s="9">
        <f t="shared" si="106"/>
        <v>9</v>
      </c>
      <c r="D1361" s="9">
        <f t="shared" si="107"/>
        <v>21</v>
      </c>
      <c r="E1361" s="8" t="str">
        <f t="shared" si="108"/>
        <v>20120921</v>
      </c>
      <c r="F1361" s="24">
        <v>41173</v>
      </c>
      <c r="G1361" s="25">
        <f t="shared" si="109"/>
        <v>41173</v>
      </c>
    </row>
    <row r="1362" spans="1:7" x14ac:dyDescent="0.2">
      <c r="A1362" s="9">
        <f t="shared" si="105"/>
        <v>2012</v>
      </c>
      <c r="B1362" s="9">
        <f>VLOOKUP($C1362,Quarter_Month!$A$1:$B$13,2)</f>
        <v>3</v>
      </c>
      <c r="C1362" s="9">
        <f t="shared" si="106"/>
        <v>9</v>
      </c>
      <c r="D1362" s="9">
        <f t="shared" si="107"/>
        <v>22</v>
      </c>
      <c r="E1362" s="8" t="str">
        <f t="shared" si="108"/>
        <v>20120922</v>
      </c>
      <c r="F1362" s="24">
        <v>41174</v>
      </c>
      <c r="G1362" s="25">
        <f t="shared" si="109"/>
        <v>41174</v>
      </c>
    </row>
    <row r="1363" spans="1:7" x14ac:dyDescent="0.2">
      <c r="A1363" s="9">
        <f t="shared" si="105"/>
        <v>2012</v>
      </c>
      <c r="B1363" s="9">
        <f>VLOOKUP($C1363,Quarter_Month!$A$1:$B$13,2)</f>
        <v>3</v>
      </c>
      <c r="C1363" s="9">
        <f t="shared" si="106"/>
        <v>9</v>
      </c>
      <c r="D1363" s="9">
        <f t="shared" si="107"/>
        <v>23</v>
      </c>
      <c r="E1363" s="8" t="str">
        <f t="shared" si="108"/>
        <v>20120923</v>
      </c>
      <c r="F1363" s="24">
        <v>41175</v>
      </c>
      <c r="G1363" s="25">
        <f t="shared" si="109"/>
        <v>41175</v>
      </c>
    </row>
    <row r="1364" spans="1:7" x14ac:dyDescent="0.2">
      <c r="A1364" s="9">
        <f t="shared" si="105"/>
        <v>2012</v>
      </c>
      <c r="B1364" s="9">
        <f>VLOOKUP($C1364,Quarter_Month!$A$1:$B$13,2)</f>
        <v>3</v>
      </c>
      <c r="C1364" s="9">
        <f t="shared" si="106"/>
        <v>9</v>
      </c>
      <c r="D1364" s="9">
        <f t="shared" si="107"/>
        <v>24</v>
      </c>
      <c r="E1364" s="8" t="str">
        <f t="shared" si="108"/>
        <v>20120924</v>
      </c>
      <c r="F1364" s="24">
        <v>41176</v>
      </c>
      <c r="G1364" s="25">
        <f t="shared" si="109"/>
        <v>41176</v>
      </c>
    </row>
    <row r="1365" spans="1:7" x14ac:dyDescent="0.2">
      <c r="A1365" s="9">
        <f t="shared" si="105"/>
        <v>2012</v>
      </c>
      <c r="B1365" s="9">
        <f>VLOOKUP($C1365,Quarter_Month!$A$1:$B$13,2)</f>
        <v>3</v>
      </c>
      <c r="C1365" s="9">
        <f t="shared" si="106"/>
        <v>9</v>
      </c>
      <c r="D1365" s="9">
        <f t="shared" si="107"/>
        <v>25</v>
      </c>
      <c r="E1365" s="8" t="str">
        <f t="shared" si="108"/>
        <v>20120925</v>
      </c>
      <c r="F1365" s="24">
        <v>41177</v>
      </c>
      <c r="G1365" s="25">
        <f t="shared" si="109"/>
        <v>41177</v>
      </c>
    </row>
    <row r="1366" spans="1:7" x14ac:dyDescent="0.2">
      <c r="A1366" s="9">
        <f t="shared" si="105"/>
        <v>2012</v>
      </c>
      <c r="B1366" s="9">
        <f>VLOOKUP($C1366,Quarter_Month!$A$1:$B$13,2)</f>
        <v>3</v>
      </c>
      <c r="C1366" s="9">
        <f t="shared" si="106"/>
        <v>9</v>
      </c>
      <c r="D1366" s="9">
        <f t="shared" si="107"/>
        <v>26</v>
      </c>
      <c r="E1366" s="8" t="str">
        <f t="shared" si="108"/>
        <v>20120926</v>
      </c>
      <c r="F1366" s="24">
        <v>41178</v>
      </c>
      <c r="G1366" s="25">
        <f t="shared" si="109"/>
        <v>41178</v>
      </c>
    </row>
    <row r="1367" spans="1:7" x14ac:dyDescent="0.2">
      <c r="A1367" s="9">
        <f t="shared" si="105"/>
        <v>2012</v>
      </c>
      <c r="B1367" s="9">
        <f>VLOOKUP($C1367,Quarter_Month!$A$1:$B$13,2)</f>
        <v>3</v>
      </c>
      <c r="C1367" s="9">
        <f t="shared" si="106"/>
        <v>9</v>
      </c>
      <c r="D1367" s="9">
        <f t="shared" si="107"/>
        <v>27</v>
      </c>
      <c r="E1367" s="8" t="str">
        <f t="shared" si="108"/>
        <v>20120927</v>
      </c>
      <c r="F1367" s="24">
        <v>41179</v>
      </c>
      <c r="G1367" s="25">
        <f t="shared" si="109"/>
        <v>41179</v>
      </c>
    </row>
    <row r="1368" spans="1:7" x14ac:dyDescent="0.2">
      <c r="A1368" s="9">
        <f t="shared" si="105"/>
        <v>2012</v>
      </c>
      <c r="B1368" s="9">
        <f>VLOOKUP($C1368,Quarter_Month!$A$1:$B$13,2)</f>
        <v>3</v>
      </c>
      <c r="C1368" s="9">
        <f t="shared" si="106"/>
        <v>9</v>
      </c>
      <c r="D1368" s="9">
        <f t="shared" si="107"/>
        <v>28</v>
      </c>
      <c r="E1368" s="8" t="str">
        <f t="shared" si="108"/>
        <v>20120928</v>
      </c>
      <c r="F1368" s="24">
        <v>41180</v>
      </c>
      <c r="G1368" s="25">
        <f t="shared" si="109"/>
        <v>41180</v>
      </c>
    </row>
    <row r="1369" spans="1:7" x14ac:dyDescent="0.2">
      <c r="A1369" s="9">
        <f t="shared" si="105"/>
        <v>2012</v>
      </c>
      <c r="B1369" s="9">
        <f>VLOOKUP($C1369,Quarter_Month!$A$1:$B$13,2)</f>
        <v>3</v>
      </c>
      <c r="C1369" s="9">
        <f t="shared" si="106"/>
        <v>9</v>
      </c>
      <c r="D1369" s="9">
        <f t="shared" si="107"/>
        <v>29</v>
      </c>
      <c r="E1369" s="8" t="str">
        <f t="shared" si="108"/>
        <v>20120929</v>
      </c>
      <c r="F1369" s="24">
        <v>41181</v>
      </c>
      <c r="G1369" s="25">
        <f t="shared" si="109"/>
        <v>41181</v>
      </c>
    </row>
    <row r="1370" spans="1:7" x14ac:dyDescent="0.2">
      <c r="A1370" s="9">
        <f t="shared" si="105"/>
        <v>2012</v>
      </c>
      <c r="B1370" s="9">
        <f>VLOOKUP($C1370,Quarter_Month!$A$1:$B$13,2)</f>
        <v>3</v>
      </c>
      <c r="C1370" s="9">
        <f t="shared" si="106"/>
        <v>9</v>
      </c>
      <c r="D1370" s="9">
        <f t="shared" si="107"/>
        <v>30</v>
      </c>
      <c r="E1370" s="8" t="str">
        <f t="shared" si="108"/>
        <v>20120930</v>
      </c>
      <c r="F1370" s="24">
        <v>41182</v>
      </c>
      <c r="G1370" s="25">
        <f t="shared" si="109"/>
        <v>41182</v>
      </c>
    </row>
    <row r="1371" spans="1:7" x14ac:dyDescent="0.2">
      <c r="A1371" s="9">
        <f t="shared" si="105"/>
        <v>2012</v>
      </c>
      <c r="B1371" s="9">
        <f>VLOOKUP($C1371,Quarter_Month!$A$1:$B$13,2)</f>
        <v>4</v>
      </c>
      <c r="C1371" s="9">
        <f t="shared" si="106"/>
        <v>10</v>
      </c>
      <c r="D1371" s="9">
        <f t="shared" si="107"/>
        <v>1</v>
      </c>
      <c r="E1371" s="8" t="str">
        <f t="shared" si="108"/>
        <v>20121001</v>
      </c>
      <c r="F1371" s="24">
        <v>41183</v>
      </c>
      <c r="G1371" s="25">
        <f t="shared" si="109"/>
        <v>41183</v>
      </c>
    </row>
    <row r="1372" spans="1:7" x14ac:dyDescent="0.2">
      <c r="A1372" s="9">
        <f t="shared" si="105"/>
        <v>2012</v>
      </c>
      <c r="B1372" s="9">
        <f>VLOOKUP($C1372,Quarter_Month!$A$1:$B$13,2)</f>
        <v>4</v>
      </c>
      <c r="C1372" s="9">
        <f t="shared" si="106"/>
        <v>10</v>
      </c>
      <c r="D1372" s="9">
        <f t="shared" si="107"/>
        <v>2</v>
      </c>
      <c r="E1372" s="8" t="str">
        <f t="shared" si="108"/>
        <v>20121002</v>
      </c>
      <c r="F1372" s="24">
        <v>41184</v>
      </c>
      <c r="G1372" s="25">
        <f t="shared" si="109"/>
        <v>41184</v>
      </c>
    </row>
    <row r="1373" spans="1:7" x14ac:dyDescent="0.2">
      <c r="A1373" s="9">
        <f t="shared" si="105"/>
        <v>2012</v>
      </c>
      <c r="B1373" s="9">
        <f>VLOOKUP($C1373,Quarter_Month!$A$1:$B$13,2)</f>
        <v>4</v>
      </c>
      <c r="C1373" s="9">
        <f t="shared" si="106"/>
        <v>10</v>
      </c>
      <c r="D1373" s="9">
        <f t="shared" si="107"/>
        <v>3</v>
      </c>
      <c r="E1373" s="8" t="str">
        <f t="shared" si="108"/>
        <v>20121003</v>
      </c>
      <c r="F1373" s="24">
        <v>41185</v>
      </c>
      <c r="G1373" s="25">
        <f t="shared" si="109"/>
        <v>41185</v>
      </c>
    </row>
    <row r="1374" spans="1:7" x14ac:dyDescent="0.2">
      <c r="A1374" s="9">
        <f t="shared" si="105"/>
        <v>2012</v>
      </c>
      <c r="B1374" s="9">
        <f>VLOOKUP($C1374,Quarter_Month!$A$1:$B$13,2)</f>
        <v>4</v>
      </c>
      <c r="C1374" s="9">
        <f t="shared" si="106"/>
        <v>10</v>
      </c>
      <c r="D1374" s="9">
        <f t="shared" si="107"/>
        <v>4</v>
      </c>
      <c r="E1374" s="8" t="str">
        <f t="shared" si="108"/>
        <v>20121004</v>
      </c>
      <c r="F1374" s="24">
        <v>41186</v>
      </c>
      <c r="G1374" s="25">
        <f t="shared" si="109"/>
        <v>41186</v>
      </c>
    </row>
    <row r="1375" spans="1:7" x14ac:dyDescent="0.2">
      <c r="A1375" s="9">
        <f t="shared" si="105"/>
        <v>2012</v>
      </c>
      <c r="B1375" s="9">
        <f>VLOOKUP($C1375,Quarter_Month!$A$1:$B$13,2)</f>
        <v>4</v>
      </c>
      <c r="C1375" s="9">
        <f t="shared" si="106"/>
        <v>10</v>
      </c>
      <c r="D1375" s="9">
        <f t="shared" si="107"/>
        <v>5</v>
      </c>
      <c r="E1375" s="8" t="str">
        <f t="shared" si="108"/>
        <v>20121005</v>
      </c>
      <c r="F1375" s="24">
        <v>41187</v>
      </c>
      <c r="G1375" s="25">
        <f t="shared" si="109"/>
        <v>41187</v>
      </c>
    </row>
    <row r="1376" spans="1:7" x14ac:dyDescent="0.2">
      <c r="A1376" s="9">
        <f t="shared" si="105"/>
        <v>2012</v>
      </c>
      <c r="B1376" s="9">
        <f>VLOOKUP($C1376,Quarter_Month!$A$1:$B$13,2)</f>
        <v>4</v>
      </c>
      <c r="C1376" s="9">
        <f t="shared" si="106"/>
        <v>10</v>
      </c>
      <c r="D1376" s="9">
        <f t="shared" si="107"/>
        <v>6</v>
      </c>
      <c r="E1376" s="8" t="str">
        <f t="shared" si="108"/>
        <v>20121006</v>
      </c>
      <c r="F1376" s="24">
        <v>41188</v>
      </c>
      <c r="G1376" s="25">
        <f t="shared" si="109"/>
        <v>41188</v>
      </c>
    </row>
    <row r="1377" spans="1:7" x14ac:dyDescent="0.2">
      <c r="A1377" s="9">
        <f t="shared" si="105"/>
        <v>2012</v>
      </c>
      <c r="B1377" s="9">
        <f>VLOOKUP($C1377,Quarter_Month!$A$1:$B$13,2)</f>
        <v>4</v>
      </c>
      <c r="C1377" s="9">
        <f t="shared" si="106"/>
        <v>10</v>
      </c>
      <c r="D1377" s="9">
        <f t="shared" si="107"/>
        <v>7</v>
      </c>
      <c r="E1377" s="8" t="str">
        <f t="shared" si="108"/>
        <v>20121007</v>
      </c>
      <c r="F1377" s="24">
        <v>41189</v>
      </c>
      <c r="G1377" s="25">
        <f t="shared" si="109"/>
        <v>41189</v>
      </c>
    </row>
    <row r="1378" spans="1:7" x14ac:dyDescent="0.2">
      <c r="A1378" s="9">
        <f t="shared" si="105"/>
        <v>2012</v>
      </c>
      <c r="B1378" s="9">
        <f>VLOOKUP($C1378,Quarter_Month!$A$1:$B$13,2)</f>
        <v>4</v>
      </c>
      <c r="C1378" s="9">
        <f t="shared" si="106"/>
        <v>10</v>
      </c>
      <c r="D1378" s="9">
        <f t="shared" si="107"/>
        <v>8</v>
      </c>
      <c r="E1378" s="8" t="str">
        <f t="shared" si="108"/>
        <v>20121008</v>
      </c>
      <c r="F1378" s="24">
        <v>41190</v>
      </c>
      <c r="G1378" s="25">
        <f t="shared" si="109"/>
        <v>41190</v>
      </c>
    </row>
    <row r="1379" spans="1:7" x14ac:dyDescent="0.2">
      <c r="A1379" s="9">
        <f t="shared" si="105"/>
        <v>2012</v>
      </c>
      <c r="B1379" s="9">
        <f>VLOOKUP($C1379,Quarter_Month!$A$1:$B$13,2)</f>
        <v>4</v>
      </c>
      <c r="C1379" s="9">
        <f t="shared" si="106"/>
        <v>10</v>
      </c>
      <c r="D1379" s="9">
        <f t="shared" si="107"/>
        <v>9</v>
      </c>
      <c r="E1379" s="8" t="str">
        <f t="shared" si="108"/>
        <v>20121009</v>
      </c>
      <c r="F1379" s="24">
        <v>41191</v>
      </c>
      <c r="G1379" s="25">
        <f t="shared" si="109"/>
        <v>41191</v>
      </c>
    </row>
    <row r="1380" spans="1:7" x14ac:dyDescent="0.2">
      <c r="A1380" s="9">
        <f t="shared" si="105"/>
        <v>2012</v>
      </c>
      <c r="B1380" s="9">
        <f>VLOOKUP($C1380,Quarter_Month!$A$1:$B$13,2)</f>
        <v>4</v>
      </c>
      <c r="C1380" s="9">
        <f t="shared" si="106"/>
        <v>10</v>
      </c>
      <c r="D1380" s="9">
        <f t="shared" si="107"/>
        <v>10</v>
      </c>
      <c r="E1380" s="8" t="str">
        <f t="shared" si="108"/>
        <v>20121010</v>
      </c>
      <c r="F1380" s="24">
        <v>41192</v>
      </c>
      <c r="G1380" s="25">
        <f t="shared" si="109"/>
        <v>41192</v>
      </c>
    </row>
    <row r="1381" spans="1:7" x14ac:dyDescent="0.2">
      <c r="A1381" s="9">
        <f t="shared" si="105"/>
        <v>2012</v>
      </c>
      <c r="B1381" s="9">
        <f>VLOOKUP($C1381,Quarter_Month!$A$1:$B$13,2)</f>
        <v>4</v>
      </c>
      <c r="C1381" s="9">
        <f t="shared" si="106"/>
        <v>10</v>
      </c>
      <c r="D1381" s="9">
        <f t="shared" si="107"/>
        <v>11</v>
      </c>
      <c r="E1381" s="8" t="str">
        <f t="shared" si="108"/>
        <v>20121011</v>
      </c>
      <c r="F1381" s="24">
        <v>41193</v>
      </c>
      <c r="G1381" s="25">
        <f t="shared" si="109"/>
        <v>41193</v>
      </c>
    </row>
    <row r="1382" spans="1:7" x14ac:dyDescent="0.2">
      <c r="A1382" s="9">
        <f t="shared" si="105"/>
        <v>2012</v>
      </c>
      <c r="B1382" s="9">
        <f>VLOOKUP($C1382,Quarter_Month!$A$1:$B$13,2)</f>
        <v>4</v>
      </c>
      <c r="C1382" s="9">
        <f t="shared" si="106"/>
        <v>10</v>
      </c>
      <c r="D1382" s="9">
        <f t="shared" si="107"/>
        <v>12</v>
      </c>
      <c r="E1382" s="8" t="str">
        <f t="shared" si="108"/>
        <v>20121012</v>
      </c>
      <c r="F1382" s="24">
        <v>41194</v>
      </c>
      <c r="G1382" s="25">
        <f t="shared" si="109"/>
        <v>41194</v>
      </c>
    </row>
    <row r="1383" spans="1:7" x14ac:dyDescent="0.2">
      <c r="A1383" s="9">
        <f t="shared" si="105"/>
        <v>2012</v>
      </c>
      <c r="B1383" s="9">
        <f>VLOOKUP($C1383,Quarter_Month!$A$1:$B$13,2)</f>
        <v>4</v>
      </c>
      <c r="C1383" s="9">
        <f t="shared" si="106"/>
        <v>10</v>
      </c>
      <c r="D1383" s="9">
        <f t="shared" si="107"/>
        <v>13</v>
      </c>
      <c r="E1383" s="8" t="str">
        <f t="shared" si="108"/>
        <v>20121013</v>
      </c>
      <c r="F1383" s="24">
        <v>41195</v>
      </c>
      <c r="G1383" s="25">
        <f t="shared" si="109"/>
        <v>41195</v>
      </c>
    </row>
    <row r="1384" spans="1:7" x14ac:dyDescent="0.2">
      <c r="A1384" s="9">
        <f t="shared" si="105"/>
        <v>2012</v>
      </c>
      <c r="B1384" s="9">
        <f>VLOOKUP($C1384,Quarter_Month!$A$1:$B$13,2)</f>
        <v>4</v>
      </c>
      <c r="C1384" s="9">
        <f t="shared" si="106"/>
        <v>10</v>
      </c>
      <c r="D1384" s="9">
        <f t="shared" si="107"/>
        <v>14</v>
      </c>
      <c r="E1384" s="8" t="str">
        <f t="shared" si="108"/>
        <v>20121014</v>
      </c>
      <c r="F1384" s="24">
        <v>41196</v>
      </c>
      <c r="G1384" s="25">
        <f t="shared" si="109"/>
        <v>41196</v>
      </c>
    </row>
    <row r="1385" spans="1:7" x14ac:dyDescent="0.2">
      <c r="A1385" s="9">
        <f t="shared" si="105"/>
        <v>2012</v>
      </c>
      <c r="B1385" s="9">
        <f>VLOOKUP($C1385,Quarter_Month!$A$1:$B$13,2)</f>
        <v>4</v>
      </c>
      <c r="C1385" s="9">
        <f t="shared" si="106"/>
        <v>10</v>
      </c>
      <c r="D1385" s="9">
        <f t="shared" si="107"/>
        <v>15</v>
      </c>
      <c r="E1385" s="8" t="str">
        <f t="shared" si="108"/>
        <v>20121015</v>
      </c>
      <c r="F1385" s="24">
        <v>41197</v>
      </c>
      <c r="G1385" s="25">
        <f t="shared" si="109"/>
        <v>41197</v>
      </c>
    </row>
    <row r="1386" spans="1:7" x14ac:dyDescent="0.2">
      <c r="A1386" s="9">
        <f t="shared" si="105"/>
        <v>2012</v>
      </c>
      <c r="B1386" s="9">
        <f>VLOOKUP($C1386,Quarter_Month!$A$1:$B$13,2)</f>
        <v>4</v>
      </c>
      <c r="C1386" s="9">
        <f t="shared" si="106"/>
        <v>10</v>
      </c>
      <c r="D1386" s="9">
        <f t="shared" si="107"/>
        <v>16</v>
      </c>
      <c r="E1386" s="8" t="str">
        <f t="shared" si="108"/>
        <v>20121016</v>
      </c>
      <c r="F1386" s="24">
        <v>41198</v>
      </c>
      <c r="G1386" s="25">
        <f t="shared" si="109"/>
        <v>41198</v>
      </c>
    </row>
    <row r="1387" spans="1:7" x14ac:dyDescent="0.2">
      <c r="A1387" s="9">
        <f t="shared" si="105"/>
        <v>2012</v>
      </c>
      <c r="B1387" s="9">
        <f>VLOOKUP($C1387,Quarter_Month!$A$1:$B$13,2)</f>
        <v>4</v>
      </c>
      <c r="C1387" s="9">
        <f t="shared" si="106"/>
        <v>10</v>
      </c>
      <c r="D1387" s="9">
        <f t="shared" si="107"/>
        <v>17</v>
      </c>
      <c r="E1387" s="8" t="str">
        <f t="shared" si="108"/>
        <v>20121017</v>
      </c>
      <c r="F1387" s="24">
        <v>41199</v>
      </c>
      <c r="G1387" s="25">
        <f t="shared" si="109"/>
        <v>41199</v>
      </c>
    </row>
    <row r="1388" spans="1:7" x14ac:dyDescent="0.2">
      <c r="A1388" s="9">
        <f t="shared" ref="A1388:A1451" si="110">YEAR(F1388)</f>
        <v>2012</v>
      </c>
      <c r="B1388" s="9">
        <f>VLOOKUP($C1388,Quarter_Month!$A$1:$B$13,2)</f>
        <v>4</v>
      </c>
      <c r="C1388" s="9">
        <f t="shared" ref="C1388:C1451" si="111">MONTH(F1388)</f>
        <v>10</v>
      </c>
      <c r="D1388" s="9">
        <f t="shared" ref="D1388:D1451" si="112">DAY(F1388)</f>
        <v>18</v>
      </c>
      <c r="E1388" s="8" t="str">
        <f t="shared" ref="E1388:E1451" si="113">CONCATENATE(A1388,IF(LEN(C1388)=1,"0"&amp;C1388,C1388),IF(LEN(D1388)=1,"0"&amp;D1388,D1388))</f>
        <v>20121018</v>
      </c>
      <c r="F1388" s="24">
        <v>41200</v>
      </c>
      <c r="G1388" s="25">
        <f t="shared" si="109"/>
        <v>41200</v>
      </c>
    </row>
    <row r="1389" spans="1:7" x14ac:dyDescent="0.2">
      <c r="A1389" s="9">
        <f t="shared" si="110"/>
        <v>2012</v>
      </c>
      <c r="B1389" s="9">
        <f>VLOOKUP($C1389,Quarter_Month!$A$1:$B$13,2)</f>
        <v>4</v>
      </c>
      <c r="C1389" s="9">
        <f t="shared" si="111"/>
        <v>10</v>
      </c>
      <c r="D1389" s="9">
        <f t="shared" si="112"/>
        <v>19</v>
      </c>
      <c r="E1389" s="8" t="str">
        <f t="shared" si="113"/>
        <v>20121019</v>
      </c>
      <c r="F1389" s="24">
        <v>41201</v>
      </c>
      <c r="G1389" s="25">
        <f t="shared" si="109"/>
        <v>41201</v>
      </c>
    </row>
    <row r="1390" spans="1:7" x14ac:dyDescent="0.2">
      <c r="A1390" s="9">
        <f t="shared" si="110"/>
        <v>2012</v>
      </c>
      <c r="B1390" s="9">
        <f>VLOOKUP($C1390,Quarter_Month!$A$1:$B$13,2)</f>
        <v>4</v>
      </c>
      <c r="C1390" s="9">
        <f t="shared" si="111"/>
        <v>10</v>
      </c>
      <c r="D1390" s="9">
        <f t="shared" si="112"/>
        <v>20</v>
      </c>
      <c r="E1390" s="8" t="str">
        <f t="shared" si="113"/>
        <v>20121020</v>
      </c>
      <c r="F1390" s="24">
        <v>41202</v>
      </c>
      <c r="G1390" s="25">
        <f t="shared" si="109"/>
        <v>41202</v>
      </c>
    </row>
    <row r="1391" spans="1:7" x14ac:dyDescent="0.2">
      <c r="A1391" s="9">
        <f t="shared" si="110"/>
        <v>2012</v>
      </c>
      <c r="B1391" s="9">
        <f>VLOOKUP($C1391,Quarter_Month!$A$1:$B$13,2)</f>
        <v>4</v>
      </c>
      <c r="C1391" s="9">
        <f t="shared" si="111"/>
        <v>10</v>
      </c>
      <c r="D1391" s="9">
        <f t="shared" si="112"/>
        <v>21</v>
      </c>
      <c r="E1391" s="8" t="str">
        <f t="shared" si="113"/>
        <v>20121021</v>
      </c>
      <c r="F1391" s="24">
        <v>41203</v>
      </c>
      <c r="G1391" s="25">
        <f t="shared" si="109"/>
        <v>41203</v>
      </c>
    </row>
    <row r="1392" spans="1:7" x14ac:dyDescent="0.2">
      <c r="A1392" s="9">
        <f t="shared" si="110"/>
        <v>2012</v>
      </c>
      <c r="B1392" s="9">
        <f>VLOOKUP($C1392,Quarter_Month!$A$1:$B$13,2)</f>
        <v>4</v>
      </c>
      <c r="C1392" s="9">
        <f t="shared" si="111"/>
        <v>10</v>
      </c>
      <c r="D1392" s="9">
        <f t="shared" si="112"/>
        <v>22</v>
      </c>
      <c r="E1392" s="8" t="str">
        <f t="shared" si="113"/>
        <v>20121022</v>
      </c>
      <c r="F1392" s="24">
        <v>41204</v>
      </c>
      <c r="G1392" s="25">
        <f t="shared" si="109"/>
        <v>41204</v>
      </c>
    </row>
    <row r="1393" spans="1:7" x14ac:dyDescent="0.2">
      <c r="A1393" s="9">
        <f t="shared" si="110"/>
        <v>2012</v>
      </c>
      <c r="B1393" s="9">
        <f>VLOOKUP($C1393,Quarter_Month!$A$1:$B$13,2)</f>
        <v>4</v>
      </c>
      <c r="C1393" s="9">
        <f t="shared" si="111"/>
        <v>10</v>
      </c>
      <c r="D1393" s="9">
        <f t="shared" si="112"/>
        <v>23</v>
      </c>
      <c r="E1393" s="8" t="str">
        <f t="shared" si="113"/>
        <v>20121023</v>
      </c>
      <c r="F1393" s="24">
        <v>41205</v>
      </c>
      <c r="G1393" s="25">
        <f t="shared" si="109"/>
        <v>41205</v>
      </c>
    </row>
    <row r="1394" spans="1:7" x14ac:dyDescent="0.2">
      <c r="A1394" s="9">
        <f t="shared" si="110"/>
        <v>2012</v>
      </c>
      <c r="B1394" s="9">
        <f>VLOOKUP($C1394,Quarter_Month!$A$1:$B$13,2)</f>
        <v>4</v>
      </c>
      <c r="C1394" s="9">
        <f t="shared" si="111"/>
        <v>10</v>
      </c>
      <c r="D1394" s="9">
        <f t="shared" si="112"/>
        <v>24</v>
      </c>
      <c r="E1394" s="8" t="str">
        <f t="shared" si="113"/>
        <v>20121024</v>
      </c>
      <c r="F1394" s="24">
        <v>41206</v>
      </c>
      <c r="G1394" s="25">
        <f t="shared" si="109"/>
        <v>41206</v>
      </c>
    </row>
    <row r="1395" spans="1:7" x14ac:dyDescent="0.2">
      <c r="A1395" s="9">
        <f t="shared" si="110"/>
        <v>2012</v>
      </c>
      <c r="B1395" s="9">
        <f>VLOOKUP($C1395,Quarter_Month!$A$1:$B$13,2)</f>
        <v>4</v>
      </c>
      <c r="C1395" s="9">
        <f t="shared" si="111"/>
        <v>10</v>
      </c>
      <c r="D1395" s="9">
        <f t="shared" si="112"/>
        <v>25</v>
      </c>
      <c r="E1395" s="8" t="str">
        <f t="shared" si="113"/>
        <v>20121025</v>
      </c>
      <c r="F1395" s="24">
        <v>41207</v>
      </c>
      <c r="G1395" s="25">
        <f t="shared" si="109"/>
        <v>41207</v>
      </c>
    </row>
    <row r="1396" spans="1:7" x14ac:dyDescent="0.2">
      <c r="A1396" s="9">
        <f t="shared" si="110"/>
        <v>2012</v>
      </c>
      <c r="B1396" s="9">
        <f>VLOOKUP($C1396,Quarter_Month!$A$1:$B$13,2)</f>
        <v>4</v>
      </c>
      <c r="C1396" s="9">
        <f t="shared" si="111"/>
        <v>10</v>
      </c>
      <c r="D1396" s="9">
        <f t="shared" si="112"/>
        <v>26</v>
      </c>
      <c r="E1396" s="8" t="str">
        <f t="shared" si="113"/>
        <v>20121026</v>
      </c>
      <c r="F1396" s="24">
        <v>41208</v>
      </c>
      <c r="G1396" s="25">
        <f t="shared" si="109"/>
        <v>41208</v>
      </c>
    </row>
    <row r="1397" spans="1:7" x14ac:dyDescent="0.2">
      <c r="A1397" s="9">
        <f t="shared" si="110"/>
        <v>2012</v>
      </c>
      <c r="B1397" s="9">
        <f>VLOOKUP($C1397,Quarter_Month!$A$1:$B$13,2)</f>
        <v>4</v>
      </c>
      <c r="C1397" s="9">
        <f t="shared" si="111"/>
        <v>10</v>
      </c>
      <c r="D1397" s="9">
        <f t="shared" si="112"/>
        <v>27</v>
      </c>
      <c r="E1397" s="8" t="str">
        <f t="shared" si="113"/>
        <v>20121027</v>
      </c>
      <c r="F1397" s="24">
        <v>41209</v>
      </c>
      <c r="G1397" s="25">
        <f t="shared" si="109"/>
        <v>41209</v>
      </c>
    </row>
    <row r="1398" spans="1:7" x14ac:dyDescent="0.2">
      <c r="A1398" s="9">
        <f t="shared" si="110"/>
        <v>2012</v>
      </c>
      <c r="B1398" s="9">
        <f>VLOOKUP($C1398,Quarter_Month!$A$1:$B$13,2)</f>
        <v>4</v>
      </c>
      <c r="C1398" s="9">
        <f t="shared" si="111"/>
        <v>10</v>
      </c>
      <c r="D1398" s="9">
        <f t="shared" si="112"/>
        <v>28</v>
      </c>
      <c r="E1398" s="8" t="str">
        <f t="shared" si="113"/>
        <v>20121028</v>
      </c>
      <c r="F1398" s="24">
        <v>41210</v>
      </c>
      <c r="G1398" s="25">
        <f t="shared" si="109"/>
        <v>41210</v>
      </c>
    </row>
    <row r="1399" spans="1:7" x14ac:dyDescent="0.2">
      <c r="A1399" s="9">
        <f t="shared" si="110"/>
        <v>2012</v>
      </c>
      <c r="B1399" s="9">
        <f>VLOOKUP($C1399,Quarter_Month!$A$1:$B$13,2)</f>
        <v>4</v>
      </c>
      <c r="C1399" s="9">
        <f t="shared" si="111"/>
        <v>10</v>
      </c>
      <c r="D1399" s="9">
        <f t="shared" si="112"/>
        <v>29</v>
      </c>
      <c r="E1399" s="8" t="str">
        <f t="shared" si="113"/>
        <v>20121029</v>
      </c>
      <c r="F1399" s="24">
        <v>41211</v>
      </c>
      <c r="G1399" s="25">
        <f t="shared" si="109"/>
        <v>41211</v>
      </c>
    </row>
    <row r="1400" spans="1:7" x14ac:dyDescent="0.2">
      <c r="A1400" s="9">
        <f t="shared" si="110"/>
        <v>2012</v>
      </c>
      <c r="B1400" s="9">
        <f>VLOOKUP($C1400,Quarter_Month!$A$1:$B$13,2)</f>
        <v>4</v>
      </c>
      <c r="C1400" s="9">
        <f t="shared" si="111"/>
        <v>10</v>
      </c>
      <c r="D1400" s="9">
        <f t="shared" si="112"/>
        <v>30</v>
      </c>
      <c r="E1400" s="8" t="str">
        <f t="shared" si="113"/>
        <v>20121030</v>
      </c>
      <c r="F1400" s="24">
        <v>41212</v>
      </c>
      <c r="G1400" s="25">
        <f t="shared" si="109"/>
        <v>41212</v>
      </c>
    </row>
    <row r="1401" spans="1:7" x14ac:dyDescent="0.2">
      <c r="A1401" s="9">
        <f t="shared" si="110"/>
        <v>2012</v>
      </c>
      <c r="B1401" s="9">
        <f>VLOOKUP($C1401,Quarter_Month!$A$1:$B$13,2)</f>
        <v>4</v>
      </c>
      <c r="C1401" s="9">
        <f t="shared" si="111"/>
        <v>10</v>
      </c>
      <c r="D1401" s="9">
        <f t="shared" si="112"/>
        <v>31</v>
      </c>
      <c r="E1401" s="8" t="str">
        <f t="shared" si="113"/>
        <v>20121031</v>
      </c>
      <c r="F1401" s="24">
        <v>41213</v>
      </c>
      <c r="G1401" s="25">
        <f t="shared" si="109"/>
        <v>41213</v>
      </c>
    </row>
    <row r="1402" spans="1:7" x14ac:dyDescent="0.2">
      <c r="A1402" s="9">
        <f t="shared" si="110"/>
        <v>2012</v>
      </c>
      <c r="B1402" s="9">
        <f>VLOOKUP($C1402,Quarter_Month!$A$1:$B$13,2)</f>
        <v>4</v>
      </c>
      <c r="C1402" s="9">
        <f t="shared" si="111"/>
        <v>11</v>
      </c>
      <c r="D1402" s="9">
        <f t="shared" si="112"/>
        <v>1</v>
      </c>
      <c r="E1402" s="8" t="str">
        <f t="shared" si="113"/>
        <v>20121101</v>
      </c>
      <c r="F1402" s="24">
        <v>41214</v>
      </c>
      <c r="G1402" s="25">
        <f t="shared" si="109"/>
        <v>41214</v>
      </c>
    </row>
    <row r="1403" spans="1:7" x14ac:dyDescent="0.2">
      <c r="A1403" s="9">
        <f t="shared" si="110"/>
        <v>2012</v>
      </c>
      <c r="B1403" s="9">
        <f>VLOOKUP($C1403,Quarter_Month!$A$1:$B$13,2)</f>
        <v>4</v>
      </c>
      <c r="C1403" s="9">
        <f t="shared" si="111"/>
        <v>11</v>
      </c>
      <c r="D1403" s="9">
        <f t="shared" si="112"/>
        <v>2</v>
      </c>
      <c r="E1403" s="8" t="str">
        <f t="shared" si="113"/>
        <v>20121102</v>
      </c>
      <c r="F1403" s="24">
        <v>41215</v>
      </c>
      <c r="G1403" s="25">
        <f t="shared" si="109"/>
        <v>41215</v>
      </c>
    </row>
    <row r="1404" spans="1:7" x14ac:dyDescent="0.2">
      <c r="A1404" s="9">
        <f t="shared" si="110"/>
        <v>2012</v>
      </c>
      <c r="B1404" s="9">
        <f>VLOOKUP($C1404,Quarter_Month!$A$1:$B$13,2)</f>
        <v>4</v>
      </c>
      <c r="C1404" s="9">
        <f t="shared" si="111"/>
        <v>11</v>
      </c>
      <c r="D1404" s="9">
        <f t="shared" si="112"/>
        <v>3</v>
      </c>
      <c r="E1404" s="8" t="str">
        <f t="shared" si="113"/>
        <v>20121103</v>
      </c>
      <c r="F1404" s="24">
        <v>41216</v>
      </c>
      <c r="G1404" s="25">
        <f t="shared" si="109"/>
        <v>41216</v>
      </c>
    </row>
    <row r="1405" spans="1:7" x14ac:dyDescent="0.2">
      <c r="A1405" s="9">
        <f t="shared" si="110"/>
        <v>2012</v>
      </c>
      <c r="B1405" s="9">
        <f>VLOOKUP($C1405,Quarter_Month!$A$1:$B$13,2)</f>
        <v>4</v>
      </c>
      <c r="C1405" s="9">
        <f t="shared" si="111"/>
        <v>11</v>
      </c>
      <c r="D1405" s="9">
        <f t="shared" si="112"/>
        <v>4</v>
      </c>
      <c r="E1405" s="8" t="str">
        <f t="shared" si="113"/>
        <v>20121104</v>
      </c>
      <c r="F1405" s="24">
        <v>41217</v>
      </c>
      <c r="G1405" s="25">
        <f t="shared" si="109"/>
        <v>41217</v>
      </c>
    </row>
    <row r="1406" spans="1:7" x14ac:dyDescent="0.2">
      <c r="A1406" s="9">
        <f t="shared" si="110"/>
        <v>2012</v>
      </c>
      <c r="B1406" s="9">
        <f>VLOOKUP($C1406,Quarter_Month!$A$1:$B$13,2)</f>
        <v>4</v>
      </c>
      <c r="C1406" s="9">
        <f t="shared" si="111"/>
        <v>11</v>
      </c>
      <c r="D1406" s="9">
        <f t="shared" si="112"/>
        <v>5</v>
      </c>
      <c r="E1406" s="8" t="str">
        <f t="shared" si="113"/>
        <v>20121105</v>
      </c>
      <c r="F1406" s="24">
        <v>41218</v>
      </c>
      <c r="G1406" s="25">
        <f t="shared" si="109"/>
        <v>41218</v>
      </c>
    </row>
    <row r="1407" spans="1:7" x14ac:dyDescent="0.2">
      <c r="A1407" s="9">
        <f t="shared" si="110"/>
        <v>2012</v>
      </c>
      <c r="B1407" s="9">
        <f>VLOOKUP($C1407,Quarter_Month!$A$1:$B$13,2)</f>
        <v>4</v>
      </c>
      <c r="C1407" s="9">
        <f t="shared" si="111"/>
        <v>11</v>
      </c>
      <c r="D1407" s="9">
        <f t="shared" si="112"/>
        <v>6</v>
      </c>
      <c r="E1407" s="8" t="str">
        <f t="shared" si="113"/>
        <v>20121106</v>
      </c>
      <c r="F1407" s="24">
        <v>41219</v>
      </c>
      <c r="G1407" s="25">
        <f t="shared" si="109"/>
        <v>41219</v>
      </c>
    </row>
    <row r="1408" spans="1:7" x14ac:dyDescent="0.2">
      <c r="A1408" s="9">
        <f t="shared" si="110"/>
        <v>2012</v>
      </c>
      <c r="B1408" s="9">
        <f>VLOOKUP($C1408,Quarter_Month!$A$1:$B$13,2)</f>
        <v>4</v>
      </c>
      <c r="C1408" s="9">
        <f t="shared" si="111"/>
        <v>11</v>
      </c>
      <c r="D1408" s="9">
        <f t="shared" si="112"/>
        <v>7</v>
      </c>
      <c r="E1408" s="8" t="str">
        <f t="shared" si="113"/>
        <v>20121107</v>
      </c>
      <c r="F1408" s="24">
        <v>41220</v>
      </c>
      <c r="G1408" s="25">
        <f t="shared" si="109"/>
        <v>41220</v>
      </c>
    </row>
    <row r="1409" spans="1:7" x14ac:dyDescent="0.2">
      <c r="A1409" s="9">
        <f t="shared" si="110"/>
        <v>2012</v>
      </c>
      <c r="B1409" s="9">
        <f>VLOOKUP($C1409,Quarter_Month!$A$1:$B$13,2)</f>
        <v>4</v>
      </c>
      <c r="C1409" s="9">
        <f t="shared" si="111"/>
        <v>11</v>
      </c>
      <c r="D1409" s="9">
        <f t="shared" si="112"/>
        <v>8</v>
      </c>
      <c r="E1409" s="8" t="str">
        <f t="shared" si="113"/>
        <v>20121108</v>
      </c>
      <c r="F1409" s="24">
        <v>41221</v>
      </c>
      <c r="G1409" s="25">
        <f t="shared" si="109"/>
        <v>41221</v>
      </c>
    </row>
    <row r="1410" spans="1:7" x14ac:dyDescent="0.2">
      <c r="A1410" s="9">
        <f t="shared" si="110"/>
        <v>2012</v>
      </c>
      <c r="B1410" s="9">
        <f>VLOOKUP($C1410,Quarter_Month!$A$1:$B$13,2)</f>
        <v>4</v>
      </c>
      <c r="C1410" s="9">
        <f t="shared" si="111"/>
        <v>11</v>
      </c>
      <c r="D1410" s="9">
        <f t="shared" si="112"/>
        <v>9</v>
      </c>
      <c r="E1410" s="8" t="str">
        <f t="shared" si="113"/>
        <v>20121109</v>
      </c>
      <c r="F1410" s="24">
        <v>41222</v>
      </c>
      <c r="G1410" s="25">
        <f t="shared" si="109"/>
        <v>41222</v>
      </c>
    </row>
    <row r="1411" spans="1:7" x14ac:dyDescent="0.2">
      <c r="A1411" s="9">
        <f t="shared" si="110"/>
        <v>2012</v>
      </c>
      <c r="B1411" s="9">
        <f>VLOOKUP($C1411,Quarter_Month!$A$1:$B$13,2)</f>
        <v>4</v>
      </c>
      <c r="C1411" s="9">
        <f t="shared" si="111"/>
        <v>11</v>
      </c>
      <c r="D1411" s="9">
        <f t="shared" si="112"/>
        <v>10</v>
      </c>
      <c r="E1411" s="8" t="str">
        <f t="shared" si="113"/>
        <v>20121110</v>
      </c>
      <c r="F1411" s="24">
        <v>41223</v>
      </c>
      <c r="G1411" s="25">
        <f t="shared" ref="G1411:G1474" si="114">F1411</f>
        <v>41223</v>
      </c>
    </row>
    <row r="1412" spans="1:7" x14ac:dyDescent="0.2">
      <c r="A1412" s="9">
        <f t="shared" si="110"/>
        <v>2012</v>
      </c>
      <c r="B1412" s="9">
        <f>VLOOKUP($C1412,Quarter_Month!$A$1:$B$13,2)</f>
        <v>4</v>
      </c>
      <c r="C1412" s="9">
        <f t="shared" si="111"/>
        <v>11</v>
      </c>
      <c r="D1412" s="9">
        <f t="shared" si="112"/>
        <v>11</v>
      </c>
      <c r="E1412" s="8" t="str">
        <f t="shared" si="113"/>
        <v>20121111</v>
      </c>
      <c r="F1412" s="24">
        <v>41224</v>
      </c>
      <c r="G1412" s="25">
        <f t="shared" si="114"/>
        <v>41224</v>
      </c>
    </row>
    <row r="1413" spans="1:7" x14ac:dyDescent="0.2">
      <c r="A1413" s="9">
        <f t="shared" si="110"/>
        <v>2012</v>
      </c>
      <c r="B1413" s="9">
        <f>VLOOKUP($C1413,Quarter_Month!$A$1:$B$13,2)</f>
        <v>4</v>
      </c>
      <c r="C1413" s="9">
        <f t="shared" si="111"/>
        <v>11</v>
      </c>
      <c r="D1413" s="9">
        <f t="shared" si="112"/>
        <v>12</v>
      </c>
      <c r="E1413" s="8" t="str">
        <f t="shared" si="113"/>
        <v>20121112</v>
      </c>
      <c r="F1413" s="24">
        <v>41225</v>
      </c>
      <c r="G1413" s="25">
        <f t="shared" si="114"/>
        <v>41225</v>
      </c>
    </row>
    <row r="1414" spans="1:7" x14ac:dyDescent="0.2">
      <c r="A1414" s="9">
        <f t="shared" si="110"/>
        <v>2012</v>
      </c>
      <c r="B1414" s="9">
        <f>VLOOKUP($C1414,Quarter_Month!$A$1:$B$13,2)</f>
        <v>4</v>
      </c>
      <c r="C1414" s="9">
        <f t="shared" si="111"/>
        <v>11</v>
      </c>
      <c r="D1414" s="9">
        <f t="shared" si="112"/>
        <v>13</v>
      </c>
      <c r="E1414" s="8" t="str">
        <f t="shared" si="113"/>
        <v>20121113</v>
      </c>
      <c r="F1414" s="24">
        <v>41226</v>
      </c>
      <c r="G1414" s="25">
        <f t="shared" si="114"/>
        <v>41226</v>
      </c>
    </row>
    <row r="1415" spans="1:7" x14ac:dyDescent="0.2">
      <c r="A1415" s="9">
        <f t="shared" si="110"/>
        <v>2012</v>
      </c>
      <c r="B1415" s="9">
        <f>VLOOKUP($C1415,Quarter_Month!$A$1:$B$13,2)</f>
        <v>4</v>
      </c>
      <c r="C1415" s="9">
        <f t="shared" si="111"/>
        <v>11</v>
      </c>
      <c r="D1415" s="9">
        <f t="shared" si="112"/>
        <v>14</v>
      </c>
      <c r="E1415" s="8" t="str">
        <f t="shared" si="113"/>
        <v>20121114</v>
      </c>
      <c r="F1415" s="24">
        <v>41227</v>
      </c>
      <c r="G1415" s="25">
        <f t="shared" si="114"/>
        <v>41227</v>
      </c>
    </row>
    <row r="1416" spans="1:7" x14ac:dyDescent="0.2">
      <c r="A1416" s="9">
        <f t="shared" si="110"/>
        <v>2012</v>
      </c>
      <c r="B1416" s="9">
        <f>VLOOKUP($C1416,Quarter_Month!$A$1:$B$13,2)</f>
        <v>4</v>
      </c>
      <c r="C1416" s="9">
        <f t="shared" si="111"/>
        <v>11</v>
      </c>
      <c r="D1416" s="9">
        <f t="shared" si="112"/>
        <v>15</v>
      </c>
      <c r="E1416" s="8" t="str">
        <f t="shared" si="113"/>
        <v>20121115</v>
      </c>
      <c r="F1416" s="24">
        <v>41228</v>
      </c>
      <c r="G1416" s="25">
        <f t="shared" si="114"/>
        <v>41228</v>
      </c>
    </row>
    <row r="1417" spans="1:7" x14ac:dyDescent="0.2">
      <c r="A1417" s="9">
        <f t="shared" si="110"/>
        <v>2012</v>
      </c>
      <c r="B1417" s="9">
        <f>VLOOKUP($C1417,Quarter_Month!$A$1:$B$13,2)</f>
        <v>4</v>
      </c>
      <c r="C1417" s="9">
        <f t="shared" si="111"/>
        <v>11</v>
      </c>
      <c r="D1417" s="9">
        <f t="shared" si="112"/>
        <v>16</v>
      </c>
      <c r="E1417" s="8" t="str">
        <f t="shared" si="113"/>
        <v>20121116</v>
      </c>
      <c r="F1417" s="24">
        <v>41229</v>
      </c>
      <c r="G1417" s="25">
        <f t="shared" si="114"/>
        <v>41229</v>
      </c>
    </row>
    <row r="1418" spans="1:7" x14ac:dyDescent="0.2">
      <c r="A1418" s="9">
        <f t="shared" si="110"/>
        <v>2012</v>
      </c>
      <c r="B1418" s="9">
        <f>VLOOKUP($C1418,Quarter_Month!$A$1:$B$13,2)</f>
        <v>4</v>
      </c>
      <c r="C1418" s="9">
        <f t="shared" si="111"/>
        <v>11</v>
      </c>
      <c r="D1418" s="9">
        <f t="shared" si="112"/>
        <v>17</v>
      </c>
      <c r="E1418" s="8" t="str">
        <f t="shared" si="113"/>
        <v>20121117</v>
      </c>
      <c r="F1418" s="24">
        <v>41230</v>
      </c>
      <c r="G1418" s="25">
        <f t="shared" si="114"/>
        <v>41230</v>
      </c>
    </row>
    <row r="1419" spans="1:7" x14ac:dyDescent="0.2">
      <c r="A1419" s="9">
        <f t="shared" si="110"/>
        <v>2012</v>
      </c>
      <c r="B1419" s="9">
        <f>VLOOKUP($C1419,Quarter_Month!$A$1:$B$13,2)</f>
        <v>4</v>
      </c>
      <c r="C1419" s="9">
        <f t="shared" si="111"/>
        <v>11</v>
      </c>
      <c r="D1419" s="9">
        <f t="shared" si="112"/>
        <v>18</v>
      </c>
      <c r="E1419" s="8" t="str">
        <f t="shared" si="113"/>
        <v>20121118</v>
      </c>
      <c r="F1419" s="24">
        <v>41231</v>
      </c>
      <c r="G1419" s="25">
        <f t="shared" si="114"/>
        <v>41231</v>
      </c>
    </row>
    <row r="1420" spans="1:7" x14ac:dyDescent="0.2">
      <c r="A1420" s="9">
        <f t="shared" si="110"/>
        <v>2012</v>
      </c>
      <c r="B1420" s="9">
        <f>VLOOKUP($C1420,Quarter_Month!$A$1:$B$13,2)</f>
        <v>4</v>
      </c>
      <c r="C1420" s="9">
        <f t="shared" si="111"/>
        <v>11</v>
      </c>
      <c r="D1420" s="9">
        <f t="shared" si="112"/>
        <v>19</v>
      </c>
      <c r="E1420" s="8" t="str">
        <f t="shared" si="113"/>
        <v>20121119</v>
      </c>
      <c r="F1420" s="24">
        <v>41232</v>
      </c>
      <c r="G1420" s="25">
        <f t="shared" si="114"/>
        <v>41232</v>
      </c>
    </row>
    <row r="1421" spans="1:7" x14ac:dyDescent="0.2">
      <c r="A1421" s="9">
        <f t="shared" si="110"/>
        <v>2012</v>
      </c>
      <c r="B1421" s="9">
        <f>VLOOKUP($C1421,Quarter_Month!$A$1:$B$13,2)</f>
        <v>4</v>
      </c>
      <c r="C1421" s="9">
        <f t="shared" si="111"/>
        <v>11</v>
      </c>
      <c r="D1421" s="9">
        <f t="shared" si="112"/>
        <v>20</v>
      </c>
      <c r="E1421" s="8" t="str">
        <f t="shared" si="113"/>
        <v>20121120</v>
      </c>
      <c r="F1421" s="24">
        <v>41233</v>
      </c>
      <c r="G1421" s="25">
        <f t="shared" si="114"/>
        <v>41233</v>
      </c>
    </row>
    <row r="1422" spans="1:7" x14ac:dyDescent="0.2">
      <c r="A1422" s="9">
        <f t="shared" si="110"/>
        <v>2012</v>
      </c>
      <c r="B1422" s="9">
        <f>VLOOKUP($C1422,Quarter_Month!$A$1:$B$13,2)</f>
        <v>4</v>
      </c>
      <c r="C1422" s="9">
        <f t="shared" si="111"/>
        <v>11</v>
      </c>
      <c r="D1422" s="9">
        <f t="shared" si="112"/>
        <v>21</v>
      </c>
      <c r="E1422" s="8" t="str">
        <f t="shared" si="113"/>
        <v>20121121</v>
      </c>
      <c r="F1422" s="24">
        <v>41234</v>
      </c>
      <c r="G1422" s="25">
        <f t="shared" si="114"/>
        <v>41234</v>
      </c>
    </row>
    <row r="1423" spans="1:7" x14ac:dyDescent="0.2">
      <c r="A1423" s="9">
        <f t="shared" si="110"/>
        <v>2012</v>
      </c>
      <c r="B1423" s="9">
        <f>VLOOKUP($C1423,Quarter_Month!$A$1:$B$13,2)</f>
        <v>4</v>
      </c>
      <c r="C1423" s="9">
        <f t="shared" si="111"/>
        <v>11</v>
      </c>
      <c r="D1423" s="9">
        <f t="shared" si="112"/>
        <v>22</v>
      </c>
      <c r="E1423" s="8" t="str">
        <f t="shared" si="113"/>
        <v>20121122</v>
      </c>
      <c r="F1423" s="24">
        <v>41235</v>
      </c>
      <c r="G1423" s="25">
        <f t="shared" si="114"/>
        <v>41235</v>
      </c>
    </row>
    <row r="1424" spans="1:7" x14ac:dyDescent="0.2">
      <c r="A1424" s="9">
        <f t="shared" si="110"/>
        <v>2012</v>
      </c>
      <c r="B1424" s="9">
        <f>VLOOKUP($C1424,Quarter_Month!$A$1:$B$13,2)</f>
        <v>4</v>
      </c>
      <c r="C1424" s="9">
        <f t="shared" si="111"/>
        <v>11</v>
      </c>
      <c r="D1424" s="9">
        <f t="shared" si="112"/>
        <v>23</v>
      </c>
      <c r="E1424" s="8" t="str">
        <f t="shared" si="113"/>
        <v>20121123</v>
      </c>
      <c r="F1424" s="24">
        <v>41236</v>
      </c>
      <c r="G1424" s="25">
        <f t="shared" si="114"/>
        <v>41236</v>
      </c>
    </row>
    <row r="1425" spans="1:7" x14ac:dyDescent="0.2">
      <c r="A1425" s="9">
        <f t="shared" si="110"/>
        <v>2012</v>
      </c>
      <c r="B1425" s="9">
        <f>VLOOKUP($C1425,Quarter_Month!$A$1:$B$13,2)</f>
        <v>4</v>
      </c>
      <c r="C1425" s="9">
        <f t="shared" si="111"/>
        <v>11</v>
      </c>
      <c r="D1425" s="9">
        <f t="shared" si="112"/>
        <v>24</v>
      </c>
      <c r="E1425" s="8" t="str">
        <f t="shared" si="113"/>
        <v>20121124</v>
      </c>
      <c r="F1425" s="24">
        <v>41237</v>
      </c>
      <c r="G1425" s="25">
        <f t="shared" si="114"/>
        <v>41237</v>
      </c>
    </row>
    <row r="1426" spans="1:7" x14ac:dyDescent="0.2">
      <c r="A1426" s="9">
        <f t="shared" si="110"/>
        <v>2012</v>
      </c>
      <c r="B1426" s="9">
        <f>VLOOKUP($C1426,Quarter_Month!$A$1:$B$13,2)</f>
        <v>4</v>
      </c>
      <c r="C1426" s="9">
        <f t="shared" si="111"/>
        <v>11</v>
      </c>
      <c r="D1426" s="9">
        <f t="shared" si="112"/>
        <v>25</v>
      </c>
      <c r="E1426" s="8" t="str">
        <f t="shared" si="113"/>
        <v>20121125</v>
      </c>
      <c r="F1426" s="24">
        <v>41238</v>
      </c>
      <c r="G1426" s="25">
        <f t="shared" si="114"/>
        <v>41238</v>
      </c>
    </row>
    <row r="1427" spans="1:7" x14ac:dyDescent="0.2">
      <c r="A1427" s="9">
        <f t="shared" si="110"/>
        <v>2012</v>
      </c>
      <c r="B1427" s="9">
        <f>VLOOKUP($C1427,Quarter_Month!$A$1:$B$13,2)</f>
        <v>4</v>
      </c>
      <c r="C1427" s="9">
        <f t="shared" si="111"/>
        <v>11</v>
      </c>
      <c r="D1427" s="9">
        <f t="shared" si="112"/>
        <v>26</v>
      </c>
      <c r="E1427" s="8" t="str">
        <f t="shared" si="113"/>
        <v>20121126</v>
      </c>
      <c r="F1427" s="24">
        <v>41239</v>
      </c>
      <c r="G1427" s="25">
        <f t="shared" si="114"/>
        <v>41239</v>
      </c>
    </row>
    <row r="1428" spans="1:7" x14ac:dyDescent="0.2">
      <c r="A1428" s="9">
        <f t="shared" si="110"/>
        <v>2012</v>
      </c>
      <c r="B1428" s="9">
        <f>VLOOKUP($C1428,Quarter_Month!$A$1:$B$13,2)</f>
        <v>4</v>
      </c>
      <c r="C1428" s="9">
        <f t="shared" si="111"/>
        <v>11</v>
      </c>
      <c r="D1428" s="9">
        <f t="shared" si="112"/>
        <v>27</v>
      </c>
      <c r="E1428" s="8" t="str">
        <f t="shared" si="113"/>
        <v>20121127</v>
      </c>
      <c r="F1428" s="24">
        <v>41240</v>
      </c>
      <c r="G1428" s="25">
        <f t="shared" si="114"/>
        <v>41240</v>
      </c>
    </row>
    <row r="1429" spans="1:7" x14ac:dyDescent="0.2">
      <c r="A1429" s="9">
        <f t="shared" si="110"/>
        <v>2012</v>
      </c>
      <c r="B1429" s="9">
        <f>VLOOKUP($C1429,Quarter_Month!$A$1:$B$13,2)</f>
        <v>4</v>
      </c>
      <c r="C1429" s="9">
        <f t="shared" si="111"/>
        <v>11</v>
      </c>
      <c r="D1429" s="9">
        <f t="shared" si="112"/>
        <v>28</v>
      </c>
      <c r="E1429" s="8" t="str">
        <f t="shared" si="113"/>
        <v>20121128</v>
      </c>
      <c r="F1429" s="24">
        <v>41241</v>
      </c>
      <c r="G1429" s="25">
        <f t="shared" si="114"/>
        <v>41241</v>
      </c>
    </row>
    <row r="1430" spans="1:7" x14ac:dyDescent="0.2">
      <c r="A1430" s="9">
        <f t="shared" si="110"/>
        <v>2012</v>
      </c>
      <c r="B1430" s="9">
        <f>VLOOKUP($C1430,Quarter_Month!$A$1:$B$13,2)</f>
        <v>4</v>
      </c>
      <c r="C1430" s="9">
        <f t="shared" si="111"/>
        <v>11</v>
      </c>
      <c r="D1430" s="9">
        <f t="shared" si="112"/>
        <v>29</v>
      </c>
      <c r="E1430" s="8" t="str">
        <f t="shared" si="113"/>
        <v>20121129</v>
      </c>
      <c r="F1430" s="24">
        <v>41242</v>
      </c>
      <c r="G1430" s="25">
        <f t="shared" si="114"/>
        <v>41242</v>
      </c>
    </row>
    <row r="1431" spans="1:7" x14ac:dyDescent="0.2">
      <c r="A1431" s="9">
        <f t="shared" si="110"/>
        <v>2012</v>
      </c>
      <c r="B1431" s="9">
        <f>VLOOKUP($C1431,Quarter_Month!$A$1:$B$13,2)</f>
        <v>4</v>
      </c>
      <c r="C1431" s="9">
        <f t="shared" si="111"/>
        <v>11</v>
      </c>
      <c r="D1431" s="9">
        <f t="shared" si="112"/>
        <v>30</v>
      </c>
      <c r="E1431" s="8" t="str">
        <f t="shared" si="113"/>
        <v>20121130</v>
      </c>
      <c r="F1431" s="24">
        <v>41243</v>
      </c>
      <c r="G1431" s="25">
        <f t="shared" si="114"/>
        <v>41243</v>
      </c>
    </row>
    <row r="1432" spans="1:7" x14ac:dyDescent="0.2">
      <c r="A1432" s="9">
        <f t="shared" si="110"/>
        <v>2012</v>
      </c>
      <c r="B1432" s="9">
        <f>VLOOKUP($C1432,Quarter_Month!$A$1:$B$13,2)</f>
        <v>4</v>
      </c>
      <c r="C1432" s="9">
        <f t="shared" si="111"/>
        <v>12</v>
      </c>
      <c r="D1432" s="9">
        <f t="shared" si="112"/>
        <v>1</v>
      </c>
      <c r="E1432" s="8" t="str">
        <f t="shared" si="113"/>
        <v>20121201</v>
      </c>
      <c r="F1432" s="24">
        <v>41244</v>
      </c>
      <c r="G1432" s="25">
        <f t="shared" si="114"/>
        <v>41244</v>
      </c>
    </row>
    <row r="1433" spans="1:7" x14ac:dyDescent="0.2">
      <c r="A1433" s="9">
        <f t="shared" si="110"/>
        <v>2012</v>
      </c>
      <c r="B1433" s="9">
        <f>VLOOKUP($C1433,Quarter_Month!$A$1:$B$13,2)</f>
        <v>4</v>
      </c>
      <c r="C1433" s="9">
        <f t="shared" si="111"/>
        <v>12</v>
      </c>
      <c r="D1433" s="9">
        <f t="shared" si="112"/>
        <v>2</v>
      </c>
      <c r="E1433" s="8" t="str">
        <f t="shared" si="113"/>
        <v>20121202</v>
      </c>
      <c r="F1433" s="24">
        <v>41245</v>
      </c>
      <c r="G1433" s="25">
        <f t="shared" si="114"/>
        <v>41245</v>
      </c>
    </row>
    <row r="1434" spans="1:7" x14ac:dyDescent="0.2">
      <c r="A1434" s="9">
        <f t="shared" si="110"/>
        <v>2012</v>
      </c>
      <c r="B1434" s="9">
        <f>VLOOKUP($C1434,Quarter_Month!$A$1:$B$13,2)</f>
        <v>4</v>
      </c>
      <c r="C1434" s="9">
        <f t="shared" si="111"/>
        <v>12</v>
      </c>
      <c r="D1434" s="9">
        <f t="shared" si="112"/>
        <v>3</v>
      </c>
      <c r="E1434" s="8" t="str">
        <f t="shared" si="113"/>
        <v>20121203</v>
      </c>
      <c r="F1434" s="24">
        <v>41246</v>
      </c>
      <c r="G1434" s="25">
        <f t="shared" si="114"/>
        <v>41246</v>
      </c>
    </row>
    <row r="1435" spans="1:7" x14ac:dyDescent="0.2">
      <c r="A1435" s="9">
        <f t="shared" si="110"/>
        <v>2012</v>
      </c>
      <c r="B1435" s="9">
        <f>VLOOKUP($C1435,Quarter_Month!$A$1:$B$13,2)</f>
        <v>4</v>
      </c>
      <c r="C1435" s="9">
        <f t="shared" si="111"/>
        <v>12</v>
      </c>
      <c r="D1435" s="9">
        <f t="shared" si="112"/>
        <v>4</v>
      </c>
      <c r="E1435" s="8" t="str">
        <f t="shared" si="113"/>
        <v>20121204</v>
      </c>
      <c r="F1435" s="24">
        <v>41247</v>
      </c>
      <c r="G1435" s="25">
        <f t="shared" si="114"/>
        <v>41247</v>
      </c>
    </row>
    <row r="1436" spans="1:7" x14ac:dyDescent="0.2">
      <c r="A1436" s="9">
        <f t="shared" si="110"/>
        <v>2012</v>
      </c>
      <c r="B1436" s="9">
        <f>VLOOKUP($C1436,Quarter_Month!$A$1:$B$13,2)</f>
        <v>4</v>
      </c>
      <c r="C1436" s="9">
        <f t="shared" si="111"/>
        <v>12</v>
      </c>
      <c r="D1436" s="9">
        <f t="shared" si="112"/>
        <v>5</v>
      </c>
      <c r="E1436" s="8" t="str">
        <f t="shared" si="113"/>
        <v>20121205</v>
      </c>
      <c r="F1436" s="24">
        <v>41248</v>
      </c>
      <c r="G1436" s="25">
        <f t="shared" si="114"/>
        <v>41248</v>
      </c>
    </row>
    <row r="1437" spans="1:7" x14ac:dyDescent="0.2">
      <c r="A1437" s="9">
        <f t="shared" si="110"/>
        <v>2012</v>
      </c>
      <c r="B1437" s="9">
        <f>VLOOKUP($C1437,Quarter_Month!$A$1:$B$13,2)</f>
        <v>4</v>
      </c>
      <c r="C1437" s="9">
        <f t="shared" si="111"/>
        <v>12</v>
      </c>
      <c r="D1437" s="9">
        <f t="shared" si="112"/>
        <v>6</v>
      </c>
      <c r="E1437" s="8" t="str">
        <f t="shared" si="113"/>
        <v>20121206</v>
      </c>
      <c r="F1437" s="24">
        <v>41249</v>
      </c>
      <c r="G1437" s="25">
        <f t="shared" si="114"/>
        <v>41249</v>
      </c>
    </row>
    <row r="1438" spans="1:7" x14ac:dyDescent="0.2">
      <c r="A1438" s="9">
        <f t="shared" si="110"/>
        <v>2012</v>
      </c>
      <c r="B1438" s="9">
        <f>VLOOKUP($C1438,Quarter_Month!$A$1:$B$13,2)</f>
        <v>4</v>
      </c>
      <c r="C1438" s="9">
        <f t="shared" si="111"/>
        <v>12</v>
      </c>
      <c r="D1438" s="9">
        <f t="shared" si="112"/>
        <v>7</v>
      </c>
      <c r="E1438" s="8" t="str">
        <f t="shared" si="113"/>
        <v>20121207</v>
      </c>
      <c r="F1438" s="24">
        <v>41250</v>
      </c>
      <c r="G1438" s="25">
        <f t="shared" si="114"/>
        <v>41250</v>
      </c>
    </row>
    <row r="1439" spans="1:7" x14ac:dyDescent="0.2">
      <c r="A1439" s="9">
        <f t="shared" si="110"/>
        <v>2012</v>
      </c>
      <c r="B1439" s="9">
        <f>VLOOKUP($C1439,Quarter_Month!$A$1:$B$13,2)</f>
        <v>4</v>
      </c>
      <c r="C1439" s="9">
        <f t="shared" si="111"/>
        <v>12</v>
      </c>
      <c r="D1439" s="9">
        <f t="shared" si="112"/>
        <v>8</v>
      </c>
      <c r="E1439" s="8" t="str">
        <f t="shared" si="113"/>
        <v>20121208</v>
      </c>
      <c r="F1439" s="24">
        <v>41251</v>
      </c>
      <c r="G1439" s="25">
        <f t="shared" si="114"/>
        <v>41251</v>
      </c>
    </row>
    <row r="1440" spans="1:7" x14ac:dyDescent="0.2">
      <c r="A1440" s="9">
        <f t="shared" si="110"/>
        <v>2012</v>
      </c>
      <c r="B1440" s="9">
        <f>VLOOKUP($C1440,Quarter_Month!$A$1:$B$13,2)</f>
        <v>4</v>
      </c>
      <c r="C1440" s="9">
        <f t="shared" si="111"/>
        <v>12</v>
      </c>
      <c r="D1440" s="9">
        <f t="shared" si="112"/>
        <v>9</v>
      </c>
      <c r="E1440" s="8" t="str">
        <f t="shared" si="113"/>
        <v>20121209</v>
      </c>
      <c r="F1440" s="24">
        <v>41252</v>
      </c>
      <c r="G1440" s="25">
        <f t="shared" si="114"/>
        <v>41252</v>
      </c>
    </row>
    <row r="1441" spans="1:7" x14ac:dyDescent="0.2">
      <c r="A1441" s="9">
        <f t="shared" si="110"/>
        <v>2012</v>
      </c>
      <c r="B1441" s="9">
        <f>VLOOKUP($C1441,Quarter_Month!$A$1:$B$13,2)</f>
        <v>4</v>
      </c>
      <c r="C1441" s="9">
        <f t="shared" si="111"/>
        <v>12</v>
      </c>
      <c r="D1441" s="9">
        <f t="shared" si="112"/>
        <v>10</v>
      </c>
      <c r="E1441" s="8" t="str">
        <f t="shared" si="113"/>
        <v>20121210</v>
      </c>
      <c r="F1441" s="24">
        <v>41253</v>
      </c>
      <c r="G1441" s="25">
        <f t="shared" si="114"/>
        <v>41253</v>
      </c>
    </row>
    <row r="1442" spans="1:7" x14ac:dyDescent="0.2">
      <c r="A1442" s="9">
        <f t="shared" si="110"/>
        <v>2012</v>
      </c>
      <c r="B1442" s="9">
        <f>VLOOKUP($C1442,Quarter_Month!$A$1:$B$13,2)</f>
        <v>4</v>
      </c>
      <c r="C1442" s="9">
        <f t="shared" si="111"/>
        <v>12</v>
      </c>
      <c r="D1442" s="9">
        <f t="shared" si="112"/>
        <v>11</v>
      </c>
      <c r="E1442" s="8" t="str">
        <f t="shared" si="113"/>
        <v>20121211</v>
      </c>
      <c r="F1442" s="24">
        <v>41254</v>
      </c>
      <c r="G1442" s="25">
        <f t="shared" si="114"/>
        <v>41254</v>
      </c>
    </row>
    <row r="1443" spans="1:7" x14ac:dyDescent="0.2">
      <c r="A1443" s="9">
        <f t="shared" si="110"/>
        <v>2012</v>
      </c>
      <c r="B1443" s="9">
        <f>VLOOKUP($C1443,Quarter_Month!$A$1:$B$13,2)</f>
        <v>4</v>
      </c>
      <c r="C1443" s="9">
        <f t="shared" si="111"/>
        <v>12</v>
      </c>
      <c r="D1443" s="9">
        <f t="shared" si="112"/>
        <v>12</v>
      </c>
      <c r="E1443" s="8" t="str">
        <f t="shared" si="113"/>
        <v>20121212</v>
      </c>
      <c r="F1443" s="24">
        <v>41255</v>
      </c>
      <c r="G1443" s="25">
        <f t="shared" si="114"/>
        <v>41255</v>
      </c>
    </row>
    <row r="1444" spans="1:7" x14ac:dyDescent="0.2">
      <c r="A1444" s="9">
        <f t="shared" si="110"/>
        <v>2012</v>
      </c>
      <c r="B1444" s="9">
        <f>VLOOKUP($C1444,Quarter_Month!$A$1:$B$13,2)</f>
        <v>4</v>
      </c>
      <c r="C1444" s="9">
        <f t="shared" si="111"/>
        <v>12</v>
      </c>
      <c r="D1444" s="9">
        <f t="shared" si="112"/>
        <v>13</v>
      </c>
      <c r="E1444" s="8" t="str">
        <f t="shared" si="113"/>
        <v>20121213</v>
      </c>
      <c r="F1444" s="24">
        <v>41256</v>
      </c>
      <c r="G1444" s="25">
        <f t="shared" si="114"/>
        <v>41256</v>
      </c>
    </row>
    <row r="1445" spans="1:7" x14ac:dyDescent="0.2">
      <c r="A1445" s="9">
        <f t="shared" si="110"/>
        <v>2012</v>
      </c>
      <c r="B1445" s="9">
        <f>VLOOKUP($C1445,Quarter_Month!$A$1:$B$13,2)</f>
        <v>4</v>
      </c>
      <c r="C1445" s="9">
        <f t="shared" si="111"/>
        <v>12</v>
      </c>
      <c r="D1445" s="9">
        <f t="shared" si="112"/>
        <v>14</v>
      </c>
      <c r="E1445" s="8" t="str">
        <f t="shared" si="113"/>
        <v>20121214</v>
      </c>
      <c r="F1445" s="24">
        <v>41257</v>
      </c>
      <c r="G1445" s="25">
        <f t="shared" si="114"/>
        <v>41257</v>
      </c>
    </row>
    <row r="1446" spans="1:7" x14ac:dyDescent="0.2">
      <c r="A1446" s="9">
        <f t="shared" si="110"/>
        <v>2012</v>
      </c>
      <c r="B1446" s="9">
        <f>VLOOKUP($C1446,Quarter_Month!$A$1:$B$13,2)</f>
        <v>4</v>
      </c>
      <c r="C1446" s="9">
        <f t="shared" si="111"/>
        <v>12</v>
      </c>
      <c r="D1446" s="9">
        <f t="shared" si="112"/>
        <v>15</v>
      </c>
      <c r="E1446" s="8" t="str">
        <f t="shared" si="113"/>
        <v>20121215</v>
      </c>
      <c r="F1446" s="24">
        <v>41258</v>
      </c>
      <c r="G1446" s="25">
        <f t="shared" si="114"/>
        <v>41258</v>
      </c>
    </row>
    <row r="1447" spans="1:7" x14ac:dyDescent="0.2">
      <c r="A1447" s="9">
        <f t="shared" si="110"/>
        <v>2012</v>
      </c>
      <c r="B1447" s="9">
        <f>VLOOKUP($C1447,Quarter_Month!$A$1:$B$13,2)</f>
        <v>4</v>
      </c>
      <c r="C1447" s="9">
        <f t="shared" si="111"/>
        <v>12</v>
      </c>
      <c r="D1447" s="9">
        <f t="shared" si="112"/>
        <v>16</v>
      </c>
      <c r="E1447" s="8" t="str">
        <f t="shared" si="113"/>
        <v>20121216</v>
      </c>
      <c r="F1447" s="24">
        <v>41259</v>
      </c>
      <c r="G1447" s="25">
        <f t="shared" si="114"/>
        <v>41259</v>
      </c>
    </row>
    <row r="1448" spans="1:7" x14ac:dyDescent="0.2">
      <c r="A1448" s="9">
        <f t="shared" si="110"/>
        <v>2012</v>
      </c>
      <c r="B1448" s="9">
        <f>VLOOKUP($C1448,Quarter_Month!$A$1:$B$13,2)</f>
        <v>4</v>
      </c>
      <c r="C1448" s="9">
        <f t="shared" si="111"/>
        <v>12</v>
      </c>
      <c r="D1448" s="9">
        <f t="shared" si="112"/>
        <v>17</v>
      </c>
      <c r="E1448" s="8" t="str">
        <f t="shared" si="113"/>
        <v>20121217</v>
      </c>
      <c r="F1448" s="24">
        <v>41260</v>
      </c>
      <c r="G1448" s="25">
        <f t="shared" si="114"/>
        <v>41260</v>
      </c>
    </row>
    <row r="1449" spans="1:7" x14ac:dyDescent="0.2">
      <c r="A1449" s="9">
        <f t="shared" si="110"/>
        <v>2012</v>
      </c>
      <c r="B1449" s="9">
        <f>VLOOKUP($C1449,Quarter_Month!$A$1:$B$13,2)</f>
        <v>4</v>
      </c>
      <c r="C1449" s="9">
        <f t="shared" si="111"/>
        <v>12</v>
      </c>
      <c r="D1449" s="9">
        <f t="shared" si="112"/>
        <v>18</v>
      </c>
      <c r="E1449" s="8" t="str">
        <f t="shared" si="113"/>
        <v>20121218</v>
      </c>
      <c r="F1449" s="24">
        <v>41261</v>
      </c>
      <c r="G1449" s="25">
        <f t="shared" si="114"/>
        <v>41261</v>
      </c>
    </row>
    <row r="1450" spans="1:7" x14ac:dyDescent="0.2">
      <c r="A1450" s="9">
        <f t="shared" si="110"/>
        <v>2012</v>
      </c>
      <c r="B1450" s="9">
        <f>VLOOKUP($C1450,Quarter_Month!$A$1:$B$13,2)</f>
        <v>4</v>
      </c>
      <c r="C1450" s="9">
        <f t="shared" si="111"/>
        <v>12</v>
      </c>
      <c r="D1450" s="9">
        <f t="shared" si="112"/>
        <v>19</v>
      </c>
      <c r="E1450" s="8" t="str">
        <f t="shared" si="113"/>
        <v>20121219</v>
      </c>
      <c r="F1450" s="24">
        <v>41262</v>
      </c>
      <c r="G1450" s="25">
        <f t="shared" si="114"/>
        <v>41262</v>
      </c>
    </row>
    <row r="1451" spans="1:7" x14ac:dyDescent="0.2">
      <c r="A1451" s="9">
        <f t="shared" si="110"/>
        <v>2012</v>
      </c>
      <c r="B1451" s="9">
        <f>VLOOKUP($C1451,Quarter_Month!$A$1:$B$13,2)</f>
        <v>4</v>
      </c>
      <c r="C1451" s="9">
        <f t="shared" si="111"/>
        <v>12</v>
      </c>
      <c r="D1451" s="9">
        <f t="shared" si="112"/>
        <v>20</v>
      </c>
      <c r="E1451" s="8" t="str">
        <f t="shared" si="113"/>
        <v>20121220</v>
      </c>
      <c r="F1451" s="24">
        <v>41263</v>
      </c>
      <c r="G1451" s="25">
        <f t="shared" si="114"/>
        <v>41263</v>
      </c>
    </row>
    <row r="1452" spans="1:7" x14ac:dyDescent="0.2">
      <c r="A1452" s="9">
        <f t="shared" ref="A1452:A1515" si="115">YEAR(F1452)</f>
        <v>2012</v>
      </c>
      <c r="B1452" s="9">
        <f>VLOOKUP($C1452,Quarter_Month!$A$1:$B$13,2)</f>
        <v>4</v>
      </c>
      <c r="C1452" s="9">
        <f t="shared" ref="C1452:C1515" si="116">MONTH(F1452)</f>
        <v>12</v>
      </c>
      <c r="D1452" s="9">
        <f t="shared" ref="D1452:D1515" si="117">DAY(F1452)</f>
        <v>21</v>
      </c>
      <c r="E1452" s="8" t="str">
        <f t="shared" ref="E1452:E1515" si="118">CONCATENATE(A1452,IF(LEN(C1452)=1,"0"&amp;C1452,C1452),IF(LEN(D1452)=1,"0"&amp;D1452,D1452))</f>
        <v>20121221</v>
      </c>
      <c r="F1452" s="24">
        <v>41264</v>
      </c>
      <c r="G1452" s="25">
        <f t="shared" si="114"/>
        <v>41264</v>
      </c>
    </row>
    <row r="1453" spans="1:7" x14ac:dyDescent="0.2">
      <c r="A1453" s="9">
        <f t="shared" si="115"/>
        <v>2012</v>
      </c>
      <c r="B1453" s="9">
        <f>VLOOKUP($C1453,Quarter_Month!$A$1:$B$13,2)</f>
        <v>4</v>
      </c>
      <c r="C1453" s="9">
        <f t="shared" si="116"/>
        <v>12</v>
      </c>
      <c r="D1453" s="9">
        <f t="shared" si="117"/>
        <v>22</v>
      </c>
      <c r="E1453" s="8" t="str">
        <f t="shared" si="118"/>
        <v>20121222</v>
      </c>
      <c r="F1453" s="24">
        <v>41265</v>
      </c>
      <c r="G1453" s="25">
        <f t="shared" si="114"/>
        <v>41265</v>
      </c>
    </row>
    <row r="1454" spans="1:7" x14ac:dyDescent="0.2">
      <c r="A1454" s="9">
        <f t="shared" si="115"/>
        <v>2012</v>
      </c>
      <c r="B1454" s="9">
        <f>VLOOKUP($C1454,Quarter_Month!$A$1:$B$13,2)</f>
        <v>4</v>
      </c>
      <c r="C1454" s="9">
        <f t="shared" si="116"/>
        <v>12</v>
      </c>
      <c r="D1454" s="9">
        <f t="shared" si="117"/>
        <v>23</v>
      </c>
      <c r="E1454" s="8" t="str">
        <f t="shared" si="118"/>
        <v>20121223</v>
      </c>
      <c r="F1454" s="24">
        <v>41266</v>
      </c>
      <c r="G1454" s="25">
        <f t="shared" si="114"/>
        <v>41266</v>
      </c>
    </row>
    <row r="1455" spans="1:7" x14ac:dyDescent="0.2">
      <c r="A1455" s="9">
        <f t="shared" si="115"/>
        <v>2012</v>
      </c>
      <c r="B1455" s="9">
        <f>VLOOKUP($C1455,Quarter_Month!$A$1:$B$13,2)</f>
        <v>4</v>
      </c>
      <c r="C1455" s="9">
        <f t="shared" si="116"/>
        <v>12</v>
      </c>
      <c r="D1455" s="9">
        <f t="shared" si="117"/>
        <v>24</v>
      </c>
      <c r="E1455" s="8" t="str">
        <f t="shared" si="118"/>
        <v>20121224</v>
      </c>
      <c r="F1455" s="24">
        <v>41267</v>
      </c>
      <c r="G1455" s="25">
        <f t="shared" si="114"/>
        <v>41267</v>
      </c>
    </row>
    <row r="1456" spans="1:7" x14ac:dyDescent="0.2">
      <c r="A1456" s="9">
        <f t="shared" si="115"/>
        <v>2012</v>
      </c>
      <c r="B1456" s="9">
        <f>VLOOKUP($C1456,Quarter_Month!$A$1:$B$13,2)</f>
        <v>4</v>
      </c>
      <c r="C1456" s="9">
        <f t="shared" si="116"/>
        <v>12</v>
      </c>
      <c r="D1456" s="9">
        <f t="shared" si="117"/>
        <v>25</v>
      </c>
      <c r="E1456" s="8" t="str">
        <f t="shared" si="118"/>
        <v>20121225</v>
      </c>
      <c r="F1456" s="24">
        <v>41268</v>
      </c>
      <c r="G1456" s="25">
        <f t="shared" si="114"/>
        <v>41268</v>
      </c>
    </row>
    <row r="1457" spans="1:7" x14ac:dyDescent="0.2">
      <c r="A1457" s="9">
        <f t="shared" si="115"/>
        <v>2012</v>
      </c>
      <c r="B1457" s="9">
        <f>VLOOKUP($C1457,Quarter_Month!$A$1:$B$13,2)</f>
        <v>4</v>
      </c>
      <c r="C1457" s="9">
        <f t="shared" si="116"/>
        <v>12</v>
      </c>
      <c r="D1457" s="9">
        <f t="shared" si="117"/>
        <v>26</v>
      </c>
      <c r="E1457" s="8" t="str">
        <f t="shared" si="118"/>
        <v>20121226</v>
      </c>
      <c r="F1457" s="24">
        <v>41269</v>
      </c>
      <c r="G1457" s="25">
        <f t="shared" si="114"/>
        <v>41269</v>
      </c>
    </row>
    <row r="1458" spans="1:7" x14ac:dyDescent="0.2">
      <c r="A1458" s="9">
        <f t="shared" si="115"/>
        <v>2012</v>
      </c>
      <c r="B1458" s="9">
        <f>VLOOKUP($C1458,Quarter_Month!$A$1:$B$13,2)</f>
        <v>4</v>
      </c>
      <c r="C1458" s="9">
        <f t="shared" si="116"/>
        <v>12</v>
      </c>
      <c r="D1458" s="9">
        <f t="shared" si="117"/>
        <v>27</v>
      </c>
      <c r="E1458" s="8" t="str">
        <f t="shared" si="118"/>
        <v>20121227</v>
      </c>
      <c r="F1458" s="24">
        <v>41270</v>
      </c>
      <c r="G1458" s="25">
        <f t="shared" si="114"/>
        <v>41270</v>
      </c>
    </row>
    <row r="1459" spans="1:7" x14ac:dyDescent="0.2">
      <c r="A1459" s="9">
        <f t="shared" si="115"/>
        <v>2012</v>
      </c>
      <c r="B1459" s="9">
        <f>VLOOKUP($C1459,Quarter_Month!$A$1:$B$13,2)</f>
        <v>4</v>
      </c>
      <c r="C1459" s="9">
        <f t="shared" si="116"/>
        <v>12</v>
      </c>
      <c r="D1459" s="9">
        <f t="shared" si="117"/>
        <v>28</v>
      </c>
      <c r="E1459" s="8" t="str">
        <f t="shared" si="118"/>
        <v>20121228</v>
      </c>
      <c r="F1459" s="24">
        <v>41271</v>
      </c>
      <c r="G1459" s="25">
        <f t="shared" si="114"/>
        <v>41271</v>
      </c>
    </row>
    <row r="1460" spans="1:7" x14ac:dyDescent="0.2">
      <c r="A1460" s="9">
        <f t="shared" si="115"/>
        <v>2012</v>
      </c>
      <c r="B1460" s="9">
        <f>VLOOKUP($C1460,Quarter_Month!$A$1:$B$13,2)</f>
        <v>4</v>
      </c>
      <c r="C1460" s="9">
        <f t="shared" si="116"/>
        <v>12</v>
      </c>
      <c r="D1460" s="9">
        <f t="shared" si="117"/>
        <v>29</v>
      </c>
      <c r="E1460" s="8" t="str">
        <f t="shared" si="118"/>
        <v>20121229</v>
      </c>
      <c r="F1460" s="24">
        <v>41272</v>
      </c>
      <c r="G1460" s="25">
        <f t="shared" si="114"/>
        <v>41272</v>
      </c>
    </row>
    <row r="1461" spans="1:7" x14ac:dyDescent="0.2">
      <c r="A1461" s="9">
        <f t="shared" si="115"/>
        <v>2012</v>
      </c>
      <c r="B1461" s="9">
        <f>VLOOKUP($C1461,Quarter_Month!$A$1:$B$13,2)</f>
        <v>4</v>
      </c>
      <c r="C1461" s="9">
        <f t="shared" si="116"/>
        <v>12</v>
      </c>
      <c r="D1461" s="9">
        <f t="shared" si="117"/>
        <v>30</v>
      </c>
      <c r="E1461" s="8" t="str">
        <f t="shared" si="118"/>
        <v>20121230</v>
      </c>
      <c r="F1461" s="24">
        <v>41273</v>
      </c>
      <c r="G1461" s="25">
        <f t="shared" si="114"/>
        <v>41273</v>
      </c>
    </row>
    <row r="1462" spans="1:7" x14ac:dyDescent="0.2">
      <c r="A1462" s="9">
        <f t="shared" si="115"/>
        <v>2012</v>
      </c>
      <c r="B1462" s="9">
        <f>VLOOKUP($C1462,Quarter_Month!$A$1:$B$13,2)</f>
        <v>4</v>
      </c>
      <c r="C1462" s="9">
        <f t="shared" si="116"/>
        <v>12</v>
      </c>
      <c r="D1462" s="9">
        <f t="shared" si="117"/>
        <v>31</v>
      </c>
      <c r="E1462" s="8" t="str">
        <f t="shared" si="118"/>
        <v>20121231</v>
      </c>
      <c r="F1462" s="24">
        <v>41274</v>
      </c>
      <c r="G1462" s="25">
        <f t="shared" si="114"/>
        <v>41274</v>
      </c>
    </row>
    <row r="1463" spans="1:7" x14ac:dyDescent="0.2">
      <c r="A1463" s="9">
        <f t="shared" si="115"/>
        <v>2013</v>
      </c>
      <c r="B1463" s="9">
        <f>VLOOKUP($C1463,Quarter_Month!$A$1:$B$13,2)</f>
        <v>1</v>
      </c>
      <c r="C1463" s="9">
        <f t="shared" si="116"/>
        <v>1</v>
      </c>
      <c r="D1463" s="9">
        <f t="shared" si="117"/>
        <v>1</v>
      </c>
      <c r="E1463" s="8" t="str">
        <f t="shared" si="118"/>
        <v>20130101</v>
      </c>
      <c r="F1463" s="24">
        <v>41275</v>
      </c>
      <c r="G1463" s="25">
        <f t="shared" si="114"/>
        <v>41275</v>
      </c>
    </row>
    <row r="1464" spans="1:7" x14ac:dyDescent="0.2">
      <c r="A1464" s="9">
        <f t="shared" si="115"/>
        <v>2013</v>
      </c>
      <c r="B1464" s="9">
        <f>VLOOKUP($C1464,Quarter_Month!$A$1:$B$13,2)</f>
        <v>1</v>
      </c>
      <c r="C1464" s="9">
        <f t="shared" si="116"/>
        <v>1</v>
      </c>
      <c r="D1464" s="9">
        <f t="shared" si="117"/>
        <v>2</v>
      </c>
      <c r="E1464" s="8" t="str">
        <f t="shared" si="118"/>
        <v>20130102</v>
      </c>
      <c r="F1464" s="24">
        <v>41276</v>
      </c>
      <c r="G1464" s="25">
        <f t="shared" si="114"/>
        <v>41276</v>
      </c>
    </row>
    <row r="1465" spans="1:7" x14ac:dyDescent="0.2">
      <c r="A1465" s="9">
        <f t="shared" si="115"/>
        <v>2013</v>
      </c>
      <c r="B1465" s="9">
        <f>VLOOKUP($C1465,Quarter_Month!$A$1:$B$13,2)</f>
        <v>1</v>
      </c>
      <c r="C1465" s="9">
        <f t="shared" si="116"/>
        <v>1</v>
      </c>
      <c r="D1465" s="9">
        <f t="shared" si="117"/>
        <v>3</v>
      </c>
      <c r="E1465" s="8" t="str">
        <f t="shared" si="118"/>
        <v>20130103</v>
      </c>
      <c r="F1465" s="24">
        <v>41277</v>
      </c>
      <c r="G1465" s="25">
        <f t="shared" si="114"/>
        <v>41277</v>
      </c>
    </row>
    <row r="1466" spans="1:7" x14ac:dyDescent="0.2">
      <c r="A1466" s="9">
        <f t="shared" si="115"/>
        <v>2013</v>
      </c>
      <c r="B1466" s="9">
        <f>VLOOKUP($C1466,Quarter_Month!$A$1:$B$13,2)</f>
        <v>1</v>
      </c>
      <c r="C1466" s="9">
        <f t="shared" si="116"/>
        <v>1</v>
      </c>
      <c r="D1466" s="9">
        <f t="shared" si="117"/>
        <v>4</v>
      </c>
      <c r="E1466" s="8" t="str">
        <f t="shared" si="118"/>
        <v>20130104</v>
      </c>
      <c r="F1466" s="24">
        <v>41278</v>
      </c>
      <c r="G1466" s="25">
        <f t="shared" si="114"/>
        <v>41278</v>
      </c>
    </row>
    <row r="1467" spans="1:7" x14ac:dyDescent="0.2">
      <c r="A1467" s="9">
        <f t="shared" si="115"/>
        <v>2013</v>
      </c>
      <c r="B1467" s="9">
        <f>VLOOKUP($C1467,Quarter_Month!$A$1:$B$13,2)</f>
        <v>1</v>
      </c>
      <c r="C1467" s="9">
        <f t="shared" si="116"/>
        <v>1</v>
      </c>
      <c r="D1467" s="9">
        <f t="shared" si="117"/>
        <v>5</v>
      </c>
      <c r="E1467" s="8" t="str">
        <f t="shared" si="118"/>
        <v>20130105</v>
      </c>
      <c r="F1467" s="24">
        <v>41279</v>
      </c>
      <c r="G1467" s="25">
        <f t="shared" si="114"/>
        <v>41279</v>
      </c>
    </row>
    <row r="1468" spans="1:7" x14ac:dyDescent="0.2">
      <c r="A1468" s="9">
        <f t="shared" si="115"/>
        <v>2013</v>
      </c>
      <c r="B1468" s="9">
        <f>VLOOKUP($C1468,Quarter_Month!$A$1:$B$13,2)</f>
        <v>1</v>
      </c>
      <c r="C1468" s="9">
        <f t="shared" si="116"/>
        <v>1</v>
      </c>
      <c r="D1468" s="9">
        <f t="shared" si="117"/>
        <v>6</v>
      </c>
      <c r="E1468" s="8" t="str">
        <f t="shared" si="118"/>
        <v>20130106</v>
      </c>
      <c r="F1468" s="24">
        <v>41280</v>
      </c>
      <c r="G1468" s="25">
        <f t="shared" si="114"/>
        <v>41280</v>
      </c>
    </row>
    <row r="1469" spans="1:7" x14ac:dyDescent="0.2">
      <c r="A1469" s="9">
        <f t="shared" si="115"/>
        <v>2013</v>
      </c>
      <c r="B1469" s="9">
        <f>VLOOKUP($C1469,Quarter_Month!$A$1:$B$13,2)</f>
        <v>1</v>
      </c>
      <c r="C1469" s="9">
        <f t="shared" si="116"/>
        <v>1</v>
      </c>
      <c r="D1469" s="9">
        <f t="shared" si="117"/>
        <v>7</v>
      </c>
      <c r="E1469" s="8" t="str">
        <f t="shared" si="118"/>
        <v>20130107</v>
      </c>
      <c r="F1469" s="24">
        <v>41281</v>
      </c>
      <c r="G1469" s="25">
        <f t="shared" si="114"/>
        <v>41281</v>
      </c>
    </row>
    <row r="1470" spans="1:7" x14ac:dyDescent="0.2">
      <c r="A1470" s="9">
        <f t="shared" si="115"/>
        <v>2013</v>
      </c>
      <c r="B1470" s="9">
        <f>VLOOKUP($C1470,Quarter_Month!$A$1:$B$13,2)</f>
        <v>1</v>
      </c>
      <c r="C1470" s="9">
        <f t="shared" si="116"/>
        <v>1</v>
      </c>
      <c r="D1470" s="9">
        <f t="shared" si="117"/>
        <v>8</v>
      </c>
      <c r="E1470" s="8" t="str">
        <f t="shared" si="118"/>
        <v>20130108</v>
      </c>
      <c r="F1470" s="24">
        <v>41282</v>
      </c>
      <c r="G1470" s="25">
        <f t="shared" si="114"/>
        <v>41282</v>
      </c>
    </row>
    <row r="1471" spans="1:7" x14ac:dyDescent="0.2">
      <c r="A1471" s="9">
        <f t="shared" si="115"/>
        <v>2013</v>
      </c>
      <c r="B1471" s="9">
        <f>VLOOKUP($C1471,Quarter_Month!$A$1:$B$13,2)</f>
        <v>1</v>
      </c>
      <c r="C1471" s="9">
        <f t="shared" si="116"/>
        <v>1</v>
      </c>
      <c r="D1471" s="9">
        <f t="shared" si="117"/>
        <v>9</v>
      </c>
      <c r="E1471" s="8" t="str">
        <f t="shared" si="118"/>
        <v>20130109</v>
      </c>
      <c r="F1471" s="24">
        <v>41283</v>
      </c>
      <c r="G1471" s="25">
        <f t="shared" si="114"/>
        <v>41283</v>
      </c>
    </row>
    <row r="1472" spans="1:7" x14ac:dyDescent="0.2">
      <c r="A1472" s="9">
        <f t="shared" si="115"/>
        <v>2013</v>
      </c>
      <c r="B1472" s="9">
        <f>VLOOKUP($C1472,Quarter_Month!$A$1:$B$13,2)</f>
        <v>1</v>
      </c>
      <c r="C1472" s="9">
        <f t="shared" si="116"/>
        <v>1</v>
      </c>
      <c r="D1472" s="9">
        <f t="shared" si="117"/>
        <v>10</v>
      </c>
      <c r="E1472" s="8" t="str">
        <f t="shared" si="118"/>
        <v>20130110</v>
      </c>
      <c r="F1472" s="24">
        <v>41284</v>
      </c>
      <c r="G1472" s="25">
        <f t="shared" si="114"/>
        <v>41284</v>
      </c>
    </row>
    <row r="1473" spans="1:7" x14ac:dyDescent="0.2">
      <c r="A1473" s="9">
        <f t="shared" si="115"/>
        <v>2013</v>
      </c>
      <c r="B1473" s="9">
        <f>VLOOKUP($C1473,Quarter_Month!$A$1:$B$13,2)</f>
        <v>1</v>
      </c>
      <c r="C1473" s="9">
        <f t="shared" si="116"/>
        <v>1</v>
      </c>
      <c r="D1473" s="9">
        <f t="shared" si="117"/>
        <v>11</v>
      </c>
      <c r="E1473" s="8" t="str">
        <f t="shared" si="118"/>
        <v>20130111</v>
      </c>
      <c r="F1473" s="24">
        <v>41285</v>
      </c>
      <c r="G1473" s="25">
        <f t="shared" si="114"/>
        <v>41285</v>
      </c>
    </row>
    <row r="1474" spans="1:7" x14ac:dyDescent="0.2">
      <c r="A1474" s="9">
        <f t="shared" si="115"/>
        <v>2013</v>
      </c>
      <c r="B1474" s="9">
        <f>VLOOKUP($C1474,Quarter_Month!$A$1:$B$13,2)</f>
        <v>1</v>
      </c>
      <c r="C1474" s="9">
        <f t="shared" si="116"/>
        <v>1</v>
      </c>
      <c r="D1474" s="9">
        <f t="shared" si="117"/>
        <v>12</v>
      </c>
      <c r="E1474" s="8" t="str">
        <f t="shared" si="118"/>
        <v>20130112</v>
      </c>
      <c r="F1474" s="24">
        <v>41286</v>
      </c>
      <c r="G1474" s="25">
        <f t="shared" si="114"/>
        <v>41286</v>
      </c>
    </row>
    <row r="1475" spans="1:7" x14ac:dyDescent="0.2">
      <c r="A1475" s="9">
        <f t="shared" si="115"/>
        <v>2013</v>
      </c>
      <c r="B1475" s="9">
        <f>VLOOKUP($C1475,Quarter_Month!$A$1:$B$13,2)</f>
        <v>1</v>
      </c>
      <c r="C1475" s="9">
        <f t="shared" si="116"/>
        <v>1</v>
      </c>
      <c r="D1475" s="9">
        <f t="shared" si="117"/>
        <v>13</v>
      </c>
      <c r="E1475" s="8" t="str">
        <f t="shared" si="118"/>
        <v>20130113</v>
      </c>
      <c r="F1475" s="24">
        <v>41287</v>
      </c>
      <c r="G1475" s="25">
        <f t="shared" ref="G1475:G1538" si="119">F1475</f>
        <v>41287</v>
      </c>
    </row>
    <row r="1476" spans="1:7" x14ac:dyDescent="0.2">
      <c r="A1476" s="9">
        <f t="shared" si="115"/>
        <v>2013</v>
      </c>
      <c r="B1476" s="9">
        <f>VLOOKUP($C1476,Quarter_Month!$A$1:$B$13,2)</f>
        <v>1</v>
      </c>
      <c r="C1476" s="9">
        <f t="shared" si="116"/>
        <v>1</v>
      </c>
      <c r="D1476" s="9">
        <f t="shared" si="117"/>
        <v>14</v>
      </c>
      <c r="E1476" s="8" t="str">
        <f t="shared" si="118"/>
        <v>20130114</v>
      </c>
      <c r="F1476" s="24">
        <v>41288</v>
      </c>
      <c r="G1476" s="25">
        <f t="shared" si="119"/>
        <v>41288</v>
      </c>
    </row>
    <row r="1477" spans="1:7" x14ac:dyDescent="0.2">
      <c r="A1477" s="9">
        <f t="shared" si="115"/>
        <v>2013</v>
      </c>
      <c r="B1477" s="9">
        <f>VLOOKUP($C1477,Quarter_Month!$A$1:$B$13,2)</f>
        <v>1</v>
      </c>
      <c r="C1477" s="9">
        <f t="shared" si="116"/>
        <v>1</v>
      </c>
      <c r="D1477" s="9">
        <f t="shared" si="117"/>
        <v>15</v>
      </c>
      <c r="E1477" s="8" t="str">
        <f t="shared" si="118"/>
        <v>20130115</v>
      </c>
      <c r="F1477" s="24">
        <v>41289</v>
      </c>
      <c r="G1477" s="25">
        <f t="shared" si="119"/>
        <v>41289</v>
      </c>
    </row>
    <row r="1478" spans="1:7" x14ac:dyDescent="0.2">
      <c r="A1478" s="9">
        <f t="shared" si="115"/>
        <v>2013</v>
      </c>
      <c r="B1478" s="9">
        <f>VLOOKUP($C1478,Quarter_Month!$A$1:$B$13,2)</f>
        <v>1</v>
      </c>
      <c r="C1478" s="9">
        <f t="shared" si="116"/>
        <v>1</v>
      </c>
      <c r="D1478" s="9">
        <f t="shared" si="117"/>
        <v>16</v>
      </c>
      <c r="E1478" s="8" t="str">
        <f t="shared" si="118"/>
        <v>20130116</v>
      </c>
      <c r="F1478" s="24">
        <v>41290</v>
      </c>
      <c r="G1478" s="25">
        <f t="shared" si="119"/>
        <v>41290</v>
      </c>
    </row>
    <row r="1479" spans="1:7" x14ac:dyDescent="0.2">
      <c r="A1479" s="9">
        <f t="shared" si="115"/>
        <v>2013</v>
      </c>
      <c r="B1479" s="9">
        <f>VLOOKUP($C1479,Quarter_Month!$A$1:$B$13,2)</f>
        <v>1</v>
      </c>
      <c r="C1479" s="9">
        <f t="shared" si="116"/>
        <v>1</v>
      </c>
      <c r="D1479" s="9">
        <f t="shared" si="117"/>
        <v>17</v>
      </c>
      <c r="E1479" s="8" t="str">
        <f t="shared" si="118"/>
        <v>20130117</v>
      </c>
      <c r="F1479" s="24">
        <v>41291</v>
      </c>
      <c r="G1479" s="25">
        <f t="shared" si="119"/>
        <v>41291</v>
      </c>
    </row>
    <row r="1480" spans="1:7" x14ac:dyDescent="0.2">
      <c r="A1480" s="9">
        <f t="shared" si="115"/>
        <v>2013</v>
      </c>
      <c r="B1480" s="9">
        <f>VLOOKUP($C1480,Quarter_Month!$A$1:$B$13,2)</f>
        <v>1</v>
      </c>
      <c r="C1480" s="9">
        <f t="shared" si="116"/>
        <v>1</v>
      </c>
      <c r="D1480" s="9">
        <f t="shared" si="117"/>
        <v>18</v>
      </c>
      <c r="E1480" s="8" t="str">
        <f t="shared" si="118"/>
        <v>20130118</v>
      </c>
      <c r="F1480" s="24">
        <v>41292</v>
      </c>
      <c r="G1480" s="25">
        <f t="shared" si="119"/>
        <v>41292</v>
      </c>
    </row>
    <row r="1481" spans="1:7" x14ac:dyDescent="0.2">
      <c r="A1481" s="9">
        <f t="shared" si="115"/>
        <v>2013</v>
      </c>
      <c r="B1481" s="9">
        <f>VLOOKUP($C1481,Quarter_Month!$A$1:$B$13,2)</f>
        <v>1</v>
      </c>
      <c r="C1481" s="9">
        <f t="shared" si="116"/>
        <v>1</v>
      </c>
      <c r="D1481" s="9">
        <f t="shared" si="117"/>
        <v>19</v>
      </c>
      <c r="E1481" s="8" t="str">
        <f t="shared" si="118"/>
        <v>20130119</v>
      </c>
      <c r="F1481" s="24">
        <v>41293</v>
      </c>
      <c r="G1481" s="25">
        <f t="shared" si="119"/>
        <v>41293</v>
      </c>
    </row>
    <row r="1482" spans="1:7" x14ac:dyDescent="0.2">
      <c r="A1482" s="9">
        <f t="shared" si="115"/>
        <v>2013</v>
      </c>
      <c r="B1482" s="9">
        <f>VLOOKUP($C1482,Quarter_Month!$A$1:$B$13,2)</f>
        <v>1</v>
      </c>
      <c r="C1482" s="9">
        <f t="shared" si="116"/>
        <v>1</v>
      </c>
      <c r="D1482" s="9">
        <f t="shared" si="117"/>
        <v>20</v>
      </c>
      <c r="E1482" s="8" t="str">
        <f t="shared" si="118"/>
        <v>20130120</v>
      </c>
      <c r="F1482" s="24">
        <v>41294</v>
      </c>
      <c r="G1482" s="25">
        <f t="shared" si="119"/>
        <v>41294</v>
      </c>
    </row>
    <row r="1483" spans="1:7" x14ac:dyDescent="0.2">
      <c r="A1483" s="9">
        <f t="shared" si="115"/>
        <v>2013</v>
      </c>
      <c r="B1483" s="9">
        <f>VLOOKUP($C1483,Quarter_Month!$A$1:$B$13,2)</f>
        <v>1</v>
      </c>
      <c r="C1483" s="9">
        <f t="shared" si="116"/>
        <v>1</v>
      </c>
      <c r="D1483" s="9">
        <f t="shared" si="117"/>
        <v>21</v>
      </c>
      <c r="E1483" s="8" t="str">
        <f t="shared" si="118"/>
        <v>20130121</v>
      </c>
      <c r="F1483" s="24">
        <v>41295</v>
      </c>
      <c r="G1483" s="25">
        <f t="shared" si="119"/>
        <v>41295</v>
      </c>
    </row>
    <row r="1484" spans="1:7" x14ac:dyDescent="0.2">
      <c r="A1484" s="9">
        <f t="shared" si="115"/>
        <v>2013</v>
      </c>
      <c r="B1484" s="9">
        <f>VLOOKUP($C1484,Quarter_Month!$A$1:$B$13,2)</f>
        <v>1</v>
      </c>
      <c r="C1484" s="9">
        <f t="shared" si="116"/>
        <v>1</v>
      </c>
      <c r="D1484" s="9">
        <f t="shared" si="117"/>
        <v>22</v>
      </c>
      <c r="E1484" s="8" t="str">
        <f t="shared" si="118"/>
        <v>20130122</v>
      </c>
      <c r="F1484" s="24">
        <v>41296</v>
      </c>
      <c r="G1484" s="25">
        <f t="shared" si="119"/>
        <v>41296</v>
      </c>
    </row>
    <row r="1485" spans="1:7" x14ac:dyDescent="0.2">
      <c r="A1485" s="9">
        <f t="shared" si="115"/>
        <v>2013</v>
      </c>
      <c r="B1485" s="9">
        <f>VLOOKUP($C1485,Quarter_Month!$A$1:$B$13,2)</f>
        <v>1</v>
      </c>
      <c r="C1485" s="9">
        <f t="shared" si="116"/>
        <v>1</v>
      </c>
      <c r="D1485" s="9">
        <f t="shared" si="117"/>
        <v>23</v>
      </c>
      <c r="E1485" s="8" t="str">
        <f t="shared" si="118"/>
        <v>20130123</v>
      </c>
      <c r="F1485" s="24">
        <v>41297</v>
      </c>
      <c r="G1485" s="25">
        <f t="shared" si="119"/>
        <v>41297</v>
      </c>
    </row>
    <row r="1486" spans="1:7" x14ac:dyDescent="0.2">
      <c r="A1486" s="9">
        <f t="shared" si="115"/>
        <v>2013</v>
      </c>
      <c r="B1486" s="9">
        <f>VLOOKUP($C1486,Quarter_Month!$A$1:$B$13,2)</f>
        <v>1</v>
      </c>
      <c r="C1486" s="9">
        <f t="shared" si="116"/>
        <v>1</v>
      </c>
      <c r="D1486" s="9">
        <f t="shared" si="117"/>
        <v>24</v>
      </c>
      <c r="E1486" s="8" t="str">
        <f t="shared" si="118"/>
        <v>20130124</v>
      </c>
      <c r="F1486" s="24">
        <v>41298</v>
      </c>
      <c r="G1486" s="25">
        <f t="shared" si="119"/>
        <v>41298</v>
      </c>
    </row>
    <row r="1487" spans="1:7" x14ac:dyDescent="0.2">
      <c r="A1487" s="9">
        <f t="shared" si="115"/>
        <v>2013</v>
      </c>
      <c r="B1487" s="9">
        <f>VLOOKUP($C1487,Quarter_Month!$A$1:$B$13,2)</f>
        <v>1</v>
      </c>
      <c r="C1487" s="9">
        <f t="shared" si="116"/>
        <v>1</v>
      </c>
      <c r="D1487" s="9">
        <f t="shared" si="117"/>
        <v>25</v>
      </c>
      <c r="E1487" s="8" t="str">
        <f t="shared" si="118"/>
        <v>20130125</v>
      </c>
      <c r="F1487" s="24">
        <v>41299</v>
      </c>
      <c r="G1487" s="25">
        <f t="shared" si="119"/>
        <v>41299</v>
      </c>
    </row>
    <row r="1488" spans="1:7" x14ac:dyDescent="0.2">
      <c r="A1488" s="9">
        <f t="shared" si="115"/>
        <v>2013</v>
      </c>
      <c r="B1488" s="9">
        <f>VLOOKUP($C1488,Quarter_Month!$A$1:$B$13,2)</f>
        <v>1</v>
      </c>
      <c r="C1488" s="9">
        <f t="shared" si="116"/>
        <v>1</v>
      </c>
      <c r="D1488" s="9">
        <f t="shared" si="117"/>
        <v>26</v>
      </c>
      <c r="E1488" s="8" t="str">
        <f t="shared" si="118"/>
        <v>20130126</v>
      </c>
      <c r="F1488" s="24">
        <v>41300</v>
      </c>
      <c r="G1488" s="25">
        <f t="shared" si="119"/>
        <v>41300</v>
      </c>
    </row>
    <row r="1489" spans="1:7" x14ac:dyDescent="0.2">
      <c r="A1489" s="9">
        <f t="shared" si="115"/>
        <v>2013</v>
      </c>
      <c r="B1489" s="9">
        <f>VLOOKUP($C1489,Quarter_Month!$A$1:$B$13,2)</f>
        <v>1</v>
      </c>
      <c r="C1489" s="9">
        <f t="shared" si="116"/>
        <v>1</v>
      </c>
      <c r="D1489" s="9">
        <f t="shared" si="117"/>
        <v>27</v>
      </c>
      <c r="E1489" s="8" t="str">
        <f t="shared" si="118"/>
        <v>20130127</v>
      </c>
      <c r="F1489" s="24">
        <v>41301</v>
      </c>
      <c r="G1489" s="25">
        <f t="shared" si="119"/>
        <v>41301</v>
      </c>
    </row>
    <row r="1490" spans="1:7" x14ac:dyDescent="0.2">
      <c r="A1490" s="9">
        <f t="shared" si="115"/>
        <v>2013</v>
      </c>
      <c r="B1490" s="9">
        <f>VLOOKUP($C1490,Quarter_Month!$A$1:$B$13,2)</f>
        <v>1</v>
      </c>
      <c r="C1490" s="9">
        <f t="shared" si="116"/>
        <v>1</v>
      </c>
      <c r="D1490" s="9">
        <f t="shared" si="117"/>
        <v>28</v>
      </c>
      <c r="E1490" s="8" t="str">
        <f t="shared" si="118"/>
        <v>20130128</v>
      </c>
      <c r="F1490" s="24">
        <v>41302</v>
      </c>
      <c r="G1490" s="25">
        <f t="shared" si="119"/>
        <v>41302</v>
      </c>
    </row>
    <row r="1491" spans="1:7" x14ac:dyDescent="0.2">
      <c r="A1491" s="9">
        <f t="shared" si="115"/>
        <v>2013</v>
      </c>
      <c r="B1491" s="9">
        <f>VLOOKUP($C1491,Quarter_Month!$A$1:$B$13,2)</f>
        <v>1</v>
      </c>
      <c r="C1491" s="9">
        <f t="shared" si="116"/>
        <v>1</v>
      </c>
      <c r="D1491" s="9">
        <f t="shared" si="117"/>
        <v>29</v>
      </c>
      <c r="E1491" s="8" t="str">
        <f t="shared" si="118"/>
        <v>20130129</v>
      </c>
      <c r="F1491" s="24">
        <v>41303</v>
      </c>
      <c r="G1491" s="25">
        <f t="shared" si="119"/>
        <v>41303</v>
      </c>
    </row>
    <row r="1492" spans="1:7" x14ac:dyDescent="0.2">
      <c r="A1492" s="9">
        <f t="shared" si="115"/>
        <v>2013</v>
      </c>
      <c r="B1492" s="9">
        <f>VLOOKUP($C1492,Quarter_Month!$A$1:$B$13,2)</f>
        <v>1</v>
      </c>
      <c r="C1492" s="9">
        <f t="shared" si="116"/>
        <v>1</v>
      </c>
      <c r="D1492" s="9">
        <f t="shared" si="117"/>
        <v>30</v>
      </c>
      <c r="E1492" s="8" t="str">
        <f t="shared" si="118"/>
        <v>20130130</v>
      </c>
      <c r="F1492" s="24">
        <v>41304</v>
      </c>
      <c r="G1492" s="25">
        <f t="shared" si="119"/>
        <v>41304</v>
      </c>
    </row>
    <row r="1493" spans="1:7" x14ac:dyDescent="0.2">
      <c r="A1493" s="9">
        <f t="shared" si="115"/>
        <v>2013</v>
      </c>
      <c r="B1493" s="9">
        <f>VLOOKUP($C1493,Quarter_Month!$A$1:$B$13,2)</f>
        <v>1</v>
      </c>
      <c r="C1493" s="9">
        <f t="shared" si="116"/>
        <v>1</v>
      </c>
      <c r="D1493" s="9">
        <f t="shared" si="117"/>
        <v>31</v>
      </c>
      <c r="E1493" s="8" t="str">
        <f t="shared" si="118"/>
        <v>20130131</v>
      </c>
      <c r="F1493" s="24">
        <v>41305</v>
      </c>
      <c r="G1493" s="25">
        <f t="shared" si="119"/>
        <v>41305</v>
      </c>
    </row>
    <row r="1494" spans="1:7" x14ac:dyDescent="0.2">
      <c r="A1494" s="9">
        <f t="shared" si="115"/>
        <v>2013</v>
      </c>
      <c r="B1494" s="9">
        <f>VLOOKUP($C1494,Quarter_Month!$A$1:$B$13,2)</f>
        <v>1</v>
      </c>
      <c r="C1494" s="9">
        <f t="shared" si="116"/>
        <v>2</v>
      </c>
      <c r="D1494" s="9">
        <f t="shared" si="117"/>
        <v>1</v>
      </c>
      <c r="E1494" s="8" t="str">
        <f t="shared" si="118"/>
        <v>20130201</v>
      </c>
      <c r="F1494" s="24">
        <v>41306</v>
      </c>
      <c r="G1494" s="25">
        <f t="shared" si="119"/>
        <v>41306</v>
      </c>
    </row>
    <row r="1495" spans="1:7" x14ac:dyDescent="0.2">
      <c r="A1495" s="9">
        <f t="shared" si="115"/>
        <v>2013</v>
      </c>
      <c r="B1495" s="9">
        <f>VLOOKUP($C1495,Quarter_Month!$A$1:$B$13,2)</f>
        <v>1</v>
      </c>
      <c r="C1495" s="9">
        <f t="shared" si="116"/>
        <v>2</v>
      </c>
      <c r="D1495" s="9">
        <f t="shared" si="117"/>
        <v>2</v>
      </c>
      <c r="E1495" s="8" t="str">
        <f t="shared" si="118"/>
        <v>20130202</v>
      </c>
      <c r="F1495" s="24">
        <v>41307</v>
      </c>
      <c r="G1495" s="25">
        <f t="shared" si="119"/>
        <v>41307</v>
      </c>
    </row>
    <row r="1496" spans="1:7" x14ac:dyDescent="0.2">
      <c r="A1496" s="9">
        <f t="shared" si="115"/>
        <v>2013</v>
      </c>
      <c r="B1496" s="9">
        <f>VLOOKUP($C1496,Quarter_Month!$A$1:$B$13,2)</f>
        <v>1</v>
      </c>
      <c r="C1496" s="9">
        <f t="shared" si="116"/>
        <v>2</v>
      </c>
      <c r="D1496" s="9">
        <f t="shared" si="117"/>
        <v>3</v>
      </c>
      <c r="E1496" s="8" t="str">
        <f t="shared" si="118"/>
        <v>20130203</v>
      </c>
      <c r="F1496" s="24">
        <v>41308</v>
      </c>
      <c r="G1496" s="25">
        <f t="shared" si="119"/>
        <v>41308</v>
      </c>
    </row>
    <row r="1497" spans="1:7" x14ac:dyDescent="0.2">
      <c r="A1497" s="9">
        <f t="shared" si="115"/>
        <v>2013</v>
      </c>
      <c r="B1497" s="9">
        <f>VLOOKUP($C1497,Quarter_Month!$A$1:$B$13,2)</f>
        <v>1</v>
      </c>
      <c r="C1497" s="9">
        <f t="shared" si="116"/>
        <v>2</v>
      </c>
      <c r="D1497" s="9">
        <f t="shared" si="117"/>
        <v>4</v>
      </c>
      <c r="E1497" s="8" t="str">
        <f t="shared" si="118"/>
        <v>20130204</v>
      </c>
      <c r="F1497" s="24">
        <v>41309</v>
      </c>
      <c r="G1497" s="25">
        <f t="shared" si="119"/>
        <v>41309</v>
      </c>
    </row>
    <row r="1498" spans="1:7" x14ac:dyDescent="0.2">
      <c r="A1498" s="9">
        <f t="shared" si="115"/>
        <v>2013</v>
      </c>
      <c r="B1498" s="9">
        <f>VLOOKUP($C1498,Quarter_Month!$A$1:$B$13,2)</f>
        <v>1</v>
      </c>
      <c r="C1498" s="9">
        <f t="shared" si="116"/>
        <v>2</v>
      </c>
      <c r="D1498" s="9">
        <f t="shared" si="117"/>
        <v>5</v>
      </c>
      <c r="E1498" s="8" t="str">
        <f t="shared" si="118"/>
        <v>20130205</v>
      </c>
      <c r="F1498" s="24">
        <v>41310</v>
      </c>
      <c r="G1498" s="25">
        <f t="shared" si="119"/>
        <v>41310</v>
      </c>
    </row>
    <row r="1499" spans="1:7" x14ac:dyDescent="0.2">
      <c r="A1499" s="9">
        <f t="shared" si="115"/>
        <v>2013</v>
      </c>
      <c r="B1499" s="9">
        <f>VLOOKUP($C1499,Quarter_Month!$A$1:$B$13,2)</f>
        <v>1</v>
      </c>
      <c r="C1499" s="9">
        <f t="shared" si="116"/>
        <v>2</v>
      </c>
      <c r="D1499" s="9">
        <f t="shared" si="117"/>
        <v>6</v>
      </c>
      <c r="E1499" s="8" t="str">
        <f t="shared" si="118"/>
        <v>20130206</v>
      </c>
      <c r="F1499" s="24">
        <v>41311</v>
      </c>
      <c r="G1499" s="25">
        <f t="shared" si="119"/>
        <v>41311</v>
      </c>
    </row>
    <row r="1500" spans="1:7" x14ac:dyDescent="0.2">
      <c r="A1500" s="9">
        <f t="shared" si="115"/>
        <v>2013</v>
      </c>
      <c r="B1500" s="9">
        <f>VLOOKUP($C1500,Quarter_Month!$A$1:$B$13,2)</f>
        <v>1</v>
      </c>
      <c r="C1500" s="9">
        <f t="shared" si="116"/>
        <v>2</v>
      </c>
      <c r="D1500" s="9">
        <f t="shared" si="117"/>
        <v>7</v>
      </c>
      <c r="E1500" s="8" t="str">
        <f t="shared" si="118"/>
        <v>20130207</v>
      </c>
      <c r="F1500" s="24">
        <v>41312</v>
      </c>
      <c r="G1500" s="25">
        <f t="shared" si="119"/>
        <v>41312</v>
      </c>
    </row>
    <row r="1501" spans="1:7" x14ac:dyDescent="0.2">
      <c r="A1501" s="9">
        <f t="shared" si="115"/>
        <v>2013</v>
      </c>
      <c r="B1501" s="9">
        <f>VLOOKUP($C1501,Quarter_Month!$A$1:$B$13,2)</f>
        <v>1</v>
      </c>
      <c r="C1501" s="9">
        <f t="shared" si="116"/>
        <v>2</v>
      </c>
      <c r="D1501" s="9">
        <f t="shared" si="117"/>
        <v>8</v>
      </c>
      <c r="E1501" s="8" t="str">
        <f t="shared" si="118"/>
        <v>20130208</v>
      </c>
      <c r="F1501" s="24">
        <v>41313</v>
      </c>
      <c r="G1501" s="25">
        <f t="shared" si="119"/>
        <v>41313</v>
      </c>
    </row>
    <row r="1502" spans="1:7" x14ac:dyDescent="0.2">
      <c r="A1502" s="9">
        <f t="shared" si="115"/>
        <v>2013</v>
      </c>
      <c r="B1502" s="9">
        <f>VLOOKUP($C1502,Quarter_Month!$A$1:$B$13,2)</f>
        <v>1</v>
      </c>
      <c r="C1502" s="9">
        <f t="shared" si="116"/>
        <v>2</v>
      </c>
      <c r="D1502" s="9">
        <f t="shared" si="117"/>
        <v>9</v>
      </c>
      <c r="E1502" s="8" t="str">
        <f t="shared" si="118"/>
        <v>20130209</v>
      </c>
      <c r="F1502" s="24">
        <v>41314</v>
      </c>
      <c r="G1502" s="25">
        <f t="shared" si="119"/>
        <v>41314</v>
      </c>
    </row>
    <row r="1503" spans="1:7" x14ac:dyDescent="0.2">
      <c r="A1503" s="9">
        <f t="shared" si="115"/>
        <v>2013</v>
      </c>
      <c r="B1503" s="9">
        <f>VLOOKUP($C1503,Quarter_Month!$A$1:$B$13,2)</f>
        <v>1</v>
      </c>
      <c r="C1503" s="9">
        <f t="shared" si="116"/>
        <v>2</v>
      </c>
      <c r="D1503" s="9">
        <f t="shared" si="117"/>
        <v>10</v>
      </c>
      <c r="E1503" s="8" t="str">
        <f t="shared" si="118"/>
        <v>20130210</v>
      </c>
      <c r="F1503" s="24">
        <v>41315</v>
      </c>
      <c r="G1503" s="25">
        <f t="shared" si="119"/>
        <v>41315</v>
      </c>
    </row>
    <row r="1504" spans="1:7" x14ac:dyDescent="0.2">
      <c r="A1504" s="9">
        <f t="shared" si="115"/>
        <v>2013</v>
      </c>
      <c r="B1504" s="9">
        <f>VLOOKUP($C1504,Quarter_Month!$A$1:$B$13,2)</f>
        <v>1</v>
      </c>
      <c r="C1504" s="9">
        <f t="shared" si="116"/>
        <v>2</v>
      </c>
      <c r="D1504" s="9">
        <f t="shared" si="117"/>
        <v>11</v>
      </c>
      <c r="E1504" s="8" t="str">
        <f t="shared" si="118"/>
        <v>20130211</v>
      </c>
      <c r="F1504" s="24">
        <v>41316</v>
      </c>
      <c r="G1504" s="25">
        <f t="shared" si="119"/>
        <v>41316</v>
      </c>
    </row>
    <row r="1505" spans="1:7" x14ac:dyDescent="0.2">
      <c r="A1505" s="9">
        <f t="shared" si="115"/>
        <v>2013</v>
      </c>
      <c r="B1505" s="9">
        <f>VLOOKUP($C1505,Quarter_Month!$A$1:$B$13,2)</f>
        <v>1</v>
      </c>
      <c r="C1505" s="9">
        <f t="shared" si="116"/>
        <v>2</v>
      </c>
      <c r="D1505" s="9">
        <f t="shared" si="117"/>
        <v>12</v>
      </c>
      <c r="E1505" s="8" t="str">
        <f t="shared" si="118"/>
        <v>20130212</v>
      </c>
      <c r="F1505" s="24">
        <v>41317</v>
      </c>
      <c r="G1505" s="25">
        <f t="shared" si="119"/>
        <v>41317</v>
      </c>
    </row>
    <row r="1506" spans="1:7" x14ac:dyDescent="0.2">
      <c r="A1506" s="9">
        <f t="shared" si="115"/>
        <v>2013</v>
      </c>
      <c r="B1506" s="9">
        <f>VLOOKUP($C1506,Quarter_Month!$A$1:$B$13,2)</f>
        <v>1</v>
      </c>
      <c r="C1506" s="9">
        <f t="shared" si="116"/>
        <v>2</v>
      </c>
      <c r="D1506" s="9">
        <f t="shared" si="117"/>
        <v>13</v>
      </c>
      <c r="E1506" s="8" t="str">
        <f t="shared" si="118"/>
        <v>20130213</v>
      </c>
      <c r="F1506" s="24">
        <v>41318</v>
      </c>
      <c r="G1506" s="25">
        <f t="shared" si="119"/>
        <v>41318</v>
      </c>
    </row>
    <row r="1507" spans="1:7" x14ac:dyDescent="0.2">
      <c r="A1507" s="9">
        <f t="shared" si="115"/>
        <v>2013</v>
      </c>
      <c r="B1507" s="9">
        <f>VLOOKUP($C1507,Quarter_Month!$A$1:$B$13,2)</f>
        <v>1</v>
      </c>
      <c r="C1507" s="9">
        <f t="shared" si="116"/>
        <v>2</v>
      </c>
      <c r="D1507" s="9">
        <f t="shared" si="117"/>
        <v>14</v>
      </c>
      <c r="E1507" s="8" t="str">
        <f t="shared" si="118"/>
        <v>20130214</v>
      </c>
      <c r="F1507" s="24">
        <v>41319</v>
      </c>
      <c r="G1507" s="25">
        <f t="shared" si="119"/>
        <v>41319</v>
      </c>
    </row>
    <row r="1508" spans="1:7" x14ac:dyDescent="0.2">
      <c r="A1508" s="9">
        <f t="shared" si="115"/>
        <v>2013</v>
      </c>
      <c r="B1508" s="9">
        <f>VLOOKUP($C1508,Quarter_Month!$A$1:$B$13,2)</f>
        <v>1</v>
      </c>
      <c r="C1508" s="9">
        <f t="shared" si="116"/>
        <v>2</v>
      </c>
      <c r="D1508" s="9">
        <f t="shared" si="117"/>
        <v>15</v>
      </c>
      <c r="E1508" s="8" t="str">
        <f t="shared" si="118"/>
        <v>20130215</v>
      </c>
      <c r="F1508" s="24">
        <v>41320</v>
      </c>
      <c r="G1508" s="25">
        <f t="shared" si="119"/>
        <v>41320</v>
      </c>
    </row>
    <row r="1509" spans="1:7" x14ac:dyDescent="0.2">
      <c r="A1509" s="9">
        <f t="shared" si="115"/>
        <v>2013</v>
      </c>
      <c r="B1509" s="9">
        <f>VLOOKUP($C1509,Quarter_Month!$A$1:$B$13,2)</f>
        <v>1</v>
      </c>
      <c r="C1509" s="9">
        <f t="shared" si="116"/>
        <v>2</v>
      </c>
      <c r="D1509" s="9">
        <f t="shared" si="117"/>
        <v>16</v>
      </c>
      <c r="E1509" s="8" t="str">
        <f t="shared" si="118"/>
        <v>20130216</v>
      </c>
      <c r="F1509" s="24">
        <v>41321</v>
      </c>
      <c r="G1509" s="25">
        <f t="shared" si="119"/>
        <v>41321</v>
      </c>
    </row>
    <row r="1510" spans="1:7" x14ac:dyDescent="0.2">
      <c r="A1510" s="9">
        <f t="shared" si="115"/>
        <v>2013</v>
      </c>
      <c r="B1510" s="9">
        <f>VLOOKUP($C1510,Quarter_Month!$A$1:$B$13,2)</f>
        <v>1</v>
      </c>
      <c r="C1510" s="9">
        <f t="shared" si="116"/>
        <v>2</v>
      </c>
      <c r="D1510" s="9">
        <f t="shared" si="117"/>
        <v>17</v>
      </c>
      <c r="E1510" s="8" t="str">
        <f t="shared" si="118"/>
        <v>20130217</v>
      </c>
      <c r="F1510" s="24">
        <v>41322</v>
      </c>
      <c r="G1510" s="25">
        <f t="shared" si="119"/>
        <v>41322</v>
      </c>
    </row>
    <row r="1511" spans="1:7" x14ac:dyDescent="0.2">
      <c r="A1511" s="9">
        <f t="shared" si="115"/>
        <v>2013</v>
      </c>
      <c r="B1511" s="9">
        <f>VLOOKUP($C1511,Quarter_Month!$A$1:$B$13,2)</f>
        <v>1</v>
      </c>
      <c r="C1511" s="9">
        <f t="shared" si="116"/>
        <v>2</v>
      </c>
      <c r="D1511" s="9">
        <f t="shared" si="117"/>
        <v>18</v>
      </c>
      <c r="E1511" s="8" t="str">
        <f t="shared" si="118"/>
        <v>20130218</v>
      </c>
      <c r="F1511" s="24">
        <v>41323</v>
      </c>
      <c r="G1511" s="25">
        <f t="shared" si="119"/>
        <v>41323</v>
      </c>
    </row>
    <row r="1512" spans="1:7" x14ac:dyDescent="0.2">
      <c r="A1512" s="9">
        <f t="shared" si="115"/>
        <v>2013</v>
      </c>
      <c r="B1512" s="9">
        <f>VLOOKUP($C1512,Quarter_Month!$A$1:$B$13,2)</f>
        <v>1</v>
      </c>
      <c r="C1512" s="9">
        <f t="shared" si="116"/>
        <v>2</v>
      </c>
      <c r="D1512" s="9">
        <f t="shared" si="117"/>
        <v>19</v>
      </c>
      <c r="E1512" s="8" t="str">
        <f t="shared" si="118"/>
        <v>20130219</v>
      </c>
      <c r="F1512" s="24">
        <v>41324</v>
      </c>
      <c r="G1512" s="25">
        <f t="shared" si="119"/>
        <v>41324</v>
      </c>
    </row>
    <row r="1513" spans="1:7" x14ac:dyDescent="0.2">
      <c r="A1513" s="9">
        <f t="shared" si="115"/>
        <v>2013</v>
      </c>
      <c r="B1513" s="9">
        <f>VLOOKUP($C1513,Quarter_Month!$A$1:$B$13,2)</f>
        <v>1</v>
      </c>
      <c r="C1513" s="9">
        <f t="shared" si="116"/>
        <v>2</v>
      </c>
      <c r="D1513" s="9">
        <f t="shared" si="117"/>
        <v>20</v>
      </c>
      <c r="E1513" s="8" t="str">
        <f t="shared" si="118"/>
        <v>20130220</v>
      </c>
      <c r="F1513" s="24">
        <v>41325</v>
      </c>
      <c r="G1513" s="25">
        <f t="shared" si="119"/>
        <v>41325</v>
      </c>
    </row>
    <row r="1514" spans="1:7" x14ac:dyDescent="0.2">
      <c r="A1514" s="9">
        <f t="shared" si="115"/>
        <v>2013</v>
      </c>
      <c r="B1514" s="9">
        <f>VLOOKUP($C1514,Quarter_Month!$A$1:$B$13,2)</f>
        <v>1</v>
      </c>
      <c r="C1514" s="9">
        <f t="shared" si="116"/>
        <v>2</v>
      </c>
      <c r="D1514" s="9">
        <f t="shared" si="117"/>
        <v>21</v>
      </c>
      <c r="E1514" s="8" t="str">
        <f t="shared" si="118"/>
        <v>20130221</v>
      </c>
      <c r="F1514" s="24">
        <v>41326</v>
      </c>
      <c r="G1514" s="25">
        <f t="shared" si="119"/>
        <v>41326</v>
      </c>
    </row>
    <row r="1515" spans="1:7" x14ac:dyDescent="0.2">
      <c r="A1515" s="9">
        <f t="shared" si="115"/>
        <v>2013</v>
      </c>
      <c r="B1515" s="9">
        <f>VLOOKUP($C1515,Quarter_Month!$A$1:$B$13,2)</f>
        <v>1</v>
      </c>
      <c r="C1515" s="9">
        <f t="shared" si="116"/>
        <v>2</v>
      </c>
      <c r="D1515" s="9">
        <f t="shared" si="117"/>
        <v>22</v>
      </c>
      <c r="E1515" s="8" t="str">
        <f t="shared" si="118"/>
        <v>20130222</v>
      </c>
      <c r="F1515" s="24">
        <v>41327</v>
      </c>
      <c r="G1515" s="25">
        <f t="shared" si="119"/>
        <v>41327</v>
      </c>
    </row>
    <row r="1516" spans="1:7" x14ac:dyDescent="0.2">
      <c r="A1516" s="9">
        <f t="shared" ref="A1516:A1579" si="120">YEAR(F1516)</f>
        <v>2013</v>
      </c>
      <c r="B1516" s="9">
        <f>VLOOKUP($C1516,Quarter_Month!$A$1:$B$13,2)</f>
        <v>1</v>
      </c>
      <c r="C1516" s="9">
        <f t="shared" ref="C1516:C1579" si="121">MONTH(F1516)</f>
        <v>2</v>
      </c>
      <c r="D1516" s="9">
        <f t="shared" ref="D1516:D1579" si="122">DAY(F1516)</f>
        <v>23</v>
      </c>
      <c r="E1516" s="8" t="str">
        <f t="shared" ref="E1516:E1579" si="123">CONCATENATE(A1516,IF(LEN(C1516)=1,"0"&amp;C1516,C1516),IF(LEN(D1516)=1,"0"&amp;D1516,D1516))</f>
        <v>20130223</v>
      </c>
      <c r="F1516" s="24">
        <v>41328</v>
      </c>
      <c r="G1516" s="25">
        <f t="shared" si="119"/>
        <v>41328</v>
      </c>
    </row>
    <row r="1517" spans="1:7" x14ac:dyDescent="0.2">
      <c r="A1517" s="9">
        <f t="shared" si="120"/>
        <v>2013</v>
      </c>
      <c r="B1517" s="9">
        <f>VLOOKUP($C1517,Quarter_Month!$A$1:$B$13,2)</f>
        <v>1</v>
      </c>
      <c r="C1517" s="9">
        <f t="shared" si="121"/>
        <v>2</v>
      </c>
      <c r="D1517" s="9">
        <f t="shared" si="122"/>
        <v>24</v>
      </c>
      <c r="E1517" s="8" t="str">
        <f t="shared" si="123"/>
        <v>20130224</v>
      </c>
      <c r="F1517" s="24">
        <v>41329</v>
      </c>
      <c r="G1517" s="25">
        <f t="shared" si="119"/>
        <v>41329</v>
      </c>
    </row>
    <row r="1518" spans="1:7" x14ac:dyDescent="0.2">
      <c r="A1518" s="9">
        <f t="shared" si="120"/>
        <v>2013</v>
      </c>
      <c r="B1518" s="9">
        <f>VLOOKUP($C1518,Quarter_Month!$A$1:$B$13,2)</f>
        <v>1</v>
      </c>
      <c r="C1518" s="9">
        <f t="shared" si="121"/>
        <v>2</v>
      </c>
      <c r="D1518" s="9">
        <f t="shared" si="122"/>
        <v>25</v>
      </c>
      <c r="E1518" s="8" t="str">
        <f t="shared" si="123"/>
        <v>20130225</v>
      </c>
      <c r="F1518" s="24">
        <v>41330</v>
      </c>
      <c r="G1518" s="25">
        <f t="shared" si="119"/>
        <v>41330</v>
      </c>
    </row>
    <row r="1519" spans="1:7" x14ac:dyDescent="0.2">
      <c r="A1519" s="9">
        <f t="shared" si="120"/>
        <v>2013</v>
      </c>
      <c r="B1519" s="9">
        <f>VLOOKUP($C1519,Quarter_Month!$A$1:$B$13,2)</f>
        <v>1</v>
      </c>
      <c r="C1519" s="9">
        <f t="shared" si="121"/>
        <v>2</v>
      </c>
      <c r="D1519" s="9">
        <f t="shared" si="122"/>
        <v>26</v>
      </c>
      <c r="E1519" s="8" t="str">
        <f t="shared" si="123"/>
        <v>20130226</v>
      </c>
      <c r="F1519" s="24">
        <v>41331</v>
      </c>
      <c r="G1519" s="25">
        <f t="shared" si="119"/>
        <v>41331</v>
      </c>
    </row>
    <row r="1520" spans="1:7" x14ac:dyDescent="0.2">
      <c r="A1520" s="9">
        <f t="shared" si="120"/>
        <v>2013</v>
      </c>
      <c r="B1520" s="9">
        <f>VLOOKUP($C1520,Quarter_Month!$A$1:$B$13,2)</f>
        <v>1</v>
      </c>
      <c r="C1520" s="9">
        <f t="shared" si="121"/>
        <v>2</v>
      </c>
      <c r="D1520" s="9">
        <f t="shared" si="122"/>
        <v>27</v>
      </c>
      <c r="E1520" s="8" t="str">
        <f t="shared" si="123"/>
        <v>20130227</v>
      </c>
      <c r="F1520" s="24">
        <v>41332</v>
      </c>
      <c r="G1520" s="25">
        <f t="shared" si="119"/>
        <v>41332</v>
      </c>
    </row>
    <row r="1521" spans="1:7" x14ac:dyDescent="0.2">
      <c r="A1521" s="9">
        <f t="shared" si="120"/>
        <v>2013</v>
      </c>
      <c r="B1521" s="9">
        <f>VLOOKUP($C1521,Quarter_Month!$A$1:$B$13,2)</f>
        <v>1</v>
      </c>
      <c r="C1521" s="9">
        <f t="shared" si="121"/>
        <v>2</v>
      </c>
      <c r="D1521" s="9">
        <f t="shared" si="122"/>
        <v>28</v>
      </c>
      <c r="E1521" s="8" t="str">
        <f t="shared" si="123"/>
        <v>20130228</v>
      </c>
      <c r="F1521" s="24">
        <v>41333</v>
      </c>
      <c r="G1521" s="25">
        <f t="shared" si="119"/>
        <v>41333</v>
      </c>
    </row>
    <row r="1522" spans="1:7" x14ac:dyDescent="0.2">
      <c r="A1522" s="9">
        <f t="shared" si="120"/>
        <v>2013</v>
      </c>
      <c r="B1522" s="9">
        <f>VLOOKUP($C1522,Quarter_Month!$A$1:$B$13,2)</f>
        <v>1</v>
      </c>
      <c r="C1522" s="9">
        <f t="shared" si="121"/>
        <v>3</v>
      </c>
      <c r="D1522" s="9">
        <f t="shared" si="122"/>
        <v>1</v>
      </c>
      <c r="E1522" s="8" t="str">
        <f t="shared" si="123"/>
        <v>20130301</v>
      </c>
      <c r="F1522" s="24">
        <v>41334</v>
      </c>
      <c r="G1522" s="25">
        <f t="shared" si="119"/>
        <v>41334</v>
      </c>
    </row>
    <row r="1523" spans="1:7" x14ac:dyDescent="0.2">
      <c r="A1523" s="9">
        <f t="shared" si="120"/>
        <v>2013</v>
      </c>
      <c r="B1523" s="9">
        <f>VLOOKUP($C1523,Quarter_Month!$A$1:$B$13,2)</f>
        <v>1</v>
      </c>
      <c r="C1523" s="9">
        <f t="shared" si="121"/>
        <v>3</v>
      </c>
      <c r="D1523" s="9">
        <f t="shared" si="122"/>
        <v>2</v>
      </c>
      <c r="E1523" s="8" t="str">
        <f t="shared" si="123"/>
        <v>20130302</v>
      </c>
      <c r="F1523" s="24">
        <v>41335</v>
      </c>
      <c r="G1523" s="25">
        <f t="shared" si="119"/>
        <v>41335</v>
      </c>
    </row>
    <row r="1524" spans="1:7" x14ac:dyDescent="0.2">
      <c r="A1524" s="9">
        <f t="shared" si="120"/>
        <v>2013</v>
      </c>
      <c r="B1524" s="9">
        <f>VLOOKUP($C1524,Quarter_Month!$A$1:$B$13,2)</f>
        <v>1</v>
      </c>
      <c r="C1524" s="9">
        <f t="shared" si="121"/>
        <v>3</v>
      </c>
      <c r="D1524" s="9">
        <f t="shared" si="122"/>
        <v>3</v>
      </c>
      <c r="E1524" s="8" t="str">
        <f t="shared" si="123"/>
        <v>20130303</v>
      </c>
      <c r="F1524" s="24">
        <v>41336</v>
      </c>
      <c r="G1524" s="25">
        <f t="shared" si="119"/>
        <v>41336</v>
      </c>
    </row>
    <row r="1525" spans="1:7" x14ac:dyDescent="0.2">
      <c r="A1525" s="9">
        <f t="shared" si="120"/>
        <v>2013</v>
      </c>
      <c r="B1525" s="9">
        <f>VLOOKUP($C1525,Quarter_Month!$A$1:$B$13,2)</f>
        <v>1</v>
      </c>
      <c r="C1525" s="9">
        <f t="shared" si="121"/>
        <v>3</v>
      </c>
      <c r="D1525" s="9">
        <f t="shared" si="122"/>
        <v>4</v>
      </c>
      <c r="E1525" s="8" t="str">
        <f t="shared" si="123"/>
        <v>20130304</v>
      </c>
      <c r="F1525" s="24">
        <v>41337</v>
      </c>
      <c r="G1525" s="25">
        <f t="shared" si="119"/>
        <v>41337</v>
      </c>
    </row>
    <row r="1526" spans="1:7" x14ac:dyDescent="0.2">
      <c r="A1526" s="9">
        <f t="shared" si="120"/>
        <v>2013</v>
      </c>
      <c r="B1526" s="9">
        <f>VLOOKUP($C1526,Quarter_Month!$A$1:$B$13,2)</f>
        <v>1</v>
      </c>
      <c r="C1526" s="9">
        <f t="shared" si="121"/>
        <v>3</v>
      </c>
      <c r="D1526" s="9">
        <f t="shared" si="122"/>
        <v>5</v>
      </c>
      <c r="E1526" s="8" t="str">
        <f t="shared" si="123"/>
        <v>20130305</v>
      </c>
      <c r="F1526" s="24">
        <v>41338</v>
      </c>
      <c r="G1526" s="25">
        <f t="shared" si="119"/>
        <v>41338</v>
      </c>
    </row>
    <row r="1527" spans="1:7" x14ac:dyDescent="0.2">
      <c r="A1527" s="9">
        <f t="shared" si="120"/>
        <v>2013</v>
      </c>
      <c r="B1527" s="9">
        <f>VLOOKUP($C1527,Quarter_Month!$A$1:$B$13,2)</f>
        <v>1</v>
      </c>
      <c r="C1527" s="9">
        <f t="shared" si="121"/>
        <v>3</v>
      </c>
      <c r="D1527" s="9">
        <f t="shared" si="122"/>
        <v>6</v>
      </c>
      <c r="E1527" s="8" t="str">
        <f t="shared" si="123"/>
        <v>20130306</v>
      </c>
      <c r="F1527" s="24">
        <v>41339</v>
      </c>
      <c r="G1527" s="25">
        <f t="shared" si="119"/>
        <v>41339</v>
      </c>
    </row>
    <row r="1528" spans="1:7" x14ac:dyDescent="0.2">
      <c r="A1528" s="9">
        <f t="shared" si="120"/>
        <v>2013</v>
      </c>
      <c r="B1528" s="9">
        <f>VLOOKUP($C1528,Quarter_Month!$A$1:$B$13,2)</f>
        <v>1</v>
      </c>
      <c r="C1528" s="9">
        <f t="shared" si="121"/>
        <v>3</v>
      </c>
      <c r="D1528" s="9">
        <f t="shared" si="122"/>
        <v>7</v>
      </c>
      <c r="E1528" s="8" t="str">
        <f t="shared" si="123"/>
        <v>20130307</v>
      </c>
      <c r="F1528" s="24">
        <v>41340</v>
      </c>
      <c r="G1528" s="25">
        <f t="shared" si="119"/>
        <v>41340</v>
      </c>
    </row>
    <row r="1529" spans="1:7" x14ac:dyDescent="0.2">
      <c r="A1529" s="9">
        <f t="shared" si="120"/>
        <v>2013</v>
      </c>
      <c r="B1529" s="9">
        <f>VLOOKUP($C1529,Quarter_Month!$A$1:$B$13,2)</f>
        <v>1</v>
      </c>
      <c r="C1529" s="9">
        <f t="shared" si="121"/>
        <v>3</v>
      </c>
      <c r="D1529" s="9">
        <f t="shared" si="122"/>
        <v>8</v>
      </c>
      <c r="E1529" s="8" t="str">
        <f t="shared" si="123"/>
        <v>20130308</v>
      </c>
      <c r="F1529" s="24">
        <v>41341</v>
      </c>
      <c r="G1529" s="25">
        <f t="shared" si="119"/>
        <v>41341</v>
      </c>
    </row>
    <row r="1530" spans="1:7" x14ac:dyDescent="0.2">
      <c r="A1530" s="9">
        <f t="shared" si="120"/>
        <v>2013</v>
      </c>
      <c r="B1530" s="9">
        <f>VLOOKUP($C1530,Quarter_Month!$A$1:$B$13,2)</f>
        <v>1</v>
      </c>
      <c r="C1530" s="9">
        <f t="shared" si="121"/>
        <v>3</v>
      </c>
      <c r="D1530" s="9">
        <f t="shared" si="122"/>
        <v>9</v>
      </c>
      <c r="E1530" s="8" t="str">
        <f t="shared" si="123"/>
        <v>20130309</v>
      </c>
      <c r="F1530" s="24">
        <v>41342</v>
      </c>
      <c r="G1530" s="25">
        <f t="shared" si="119"/>
        <v>41342</v>
      </c>
    </row>
    <row r="1531" spans="1:7" x14ac:dyDescent="0.2">
      <c r="A1531" s="9">
        <f t="shared" si="120"/>
        <v>2013</v>
      </c>
      <c r="B1531" s="9">
        <f>VLOOKUP($C1531,Quarter_Month!$A$1:$B$13,2)</f>
        <v>1</v>
      </c>
      <c r="C1531" s="9">
        <f t="shared" si="121"/>
        <v>3</v>
      </c>
      <c r="D1531" s="9">
        <f t="shared" si="122"/>
        <v>10</v>
      </c>
      <c r="E1531" s="8" t="str">
        <f t="shared" si="123"/>
        <v>20130310</v>
      </c>
      <c r="F1531" s="24">
        <v>41343</v>
      </c>
      <c r="G1531" s="25">
        <f t="shared" si="119"/>
        <v>41343</v>
      </c>
    </row>
    <row r="1532" spans="1:7" x14ac:dyDescent="0.2">
      <c r="A1532" s="9">
        <f t="shared" si="120"/>
        <v>2013</v>
      </c>
      <c r="B1532" s="9">
        <f>VLOOKUP($C1532,Quarter_Month!$A$1:$B$13,2)</f>
        <v>1</v>
      </c>
      <c r="C1532" s="9">
        <f t="shared" si="121"/>
        <v>3</v>
      </c>
      <c r="D1532" s="9">
        <f t="shared" si="122"/>
        <v>11</v>
      </c>
      <c r="E1532" s="8" t="str">
        <f t="shared" si="123"/>
        <v>20130311</v>
      </c>
      <c r="F1532" s="24">
        <v>41344</v>
      </c>
      <c r="G1532" s="25">
        <f t="shared" si="119"/>
        <v>41344</v>
      </c>
    </row>
    <row r="1533" spans="1:7" x14ac:dyDescent="0.2">
      <c r="A1533" s="9">
        <f t="shared" si="120"/>
        <v>2013</v>
      </c>
      <c r="B1533" s="9">
        <f>VLOOKUP($C1533,Quarter_Month!$A$1:$B$13,2)</f>
        <v>1</v>
      </c>
      <c r="C1533" s="9">
        <f t="shared" si="121"/>
        <v>3</v>
      </c>
      <c r="D1533" s="9">
        <f t="shared" si="122"/>
        <v>12</v>
      </c>
      <c r="E1533" s="8" t="str">
        <f t="shared" si="123"/>
        <v>20130312</v>
      </c>
      <c r="F1533" s="24">
        <v>41345</v>
      </c>
      <c r="G1533" s="25">
        <f t="shared" si="119"/>
        <v>41345</v>
      </c>
    </row>
    <row r="1534" spans="1:7" x14ac:dyDescent="0.2">
      <c r="A1534" s="9">
        <f t="shared" si="120"/>
        <v>2013</v>
      </c>
      <c r="B1534" s="9">
        <f>VLOOKUP($C1534,Quarter_Month!$A$1:$B$13,2)</f>
        <v>1</v>
      </c>
      <c r="C1534" s="9">
        <f t="shared" si="121"/>
        <v>3</v>
      </c>
      <c r="D1534" s="9">
        <f t="shared" si="122"/>
        <v>13</v>
      </c>
      <c r="E1534" s="8" t="str">
        <f t="shared" si="123"/>
        <v>20130313</v>
      </c>
      <c r="F1534" s="24">
        <v>41346</v>
      </c>
      <c r="G1534" s="25">
        <f t="shared" si="119"/>
        <v>41346</v>
      </c>
    </row>
    <row r="1535" spans="1:7" x14ac:dyDescent="0.2">
      <c r="A1535" s="9">
        <f t="shared" si="120"/>
        <v>2013</v>
      </c>
      <c r="B1535" s="9">
        <f>VLOOKUP($C1535,Quarter_Month!$A$1:$B$13,2)</f>
        <v>1</v>
      </c>
      <c r="C1535" s="9">
        <f t="shared" si="121"/>
        <v>3</v>
      </c>
      <c r="D1535" s="9">
        <f t="shared" si="122"/>
        <v>14</v>
      </c>
      <c r="E1535" s="8" t="str">
        <f t="shared" si="123"/>
        <v>20130314</v>
      </c>
      <c r="F1535" s="24">
        <v>41347</v>
      </c>
      <c r="G1535" s="25">
        <f t="shared" si="119"/>
        <v>41347</v>
      </c>
    </row>
    <row r="1536" spans="1:7" x14ac:dyDescent="0.2">
      <c r="A1536" s="9">
        <f t="shared" si="120"/>
        <v>2013</v>
      </c>
      <c r="B1536" s="9">
        <f>VLOOKUP($C1536,Quarter_Month!$A$1:$B$13,2)</f>
        <v>1</v>
      </c>
      <c r="C1536" s="9">
        <f t="shared" si="121"/>
        <v>3</v>
      </c>
      <c r="D1536" s="9">
        <f t="shared" si="122"/>
        <v>15</v>
      </c>
      <c r="E1536" s="8" t="str">
        <f t="shared" si="123"/>
        <v>20130315</v>
      </c>
      <c r="F1536" s="24">
        <v>41348</v>
      </c>
      <c r="G1536" s="25">
        <f t="shared" si="119"/>
        <v>41348</v>
      </c>
    </row>
    <row r="1537" spans="1:7" x14ac:dyDescent="0.2">
      <c r="A1537" s="9">
        <f t="shared" si="120"/>
        <v>2013</v>
      </c>
      <c r="B1537" s="9">
        <f>VLOOKUP($C1537,Quarter_Month!$A$1:$B$13,2)</f>
        <v>1</v>
      </c>
      <c r="C1537" s="9">
        <f t="shared" si="121"/>
        <v>3</v>
      </c>
      <c r="D1537" s="9">
        <f t="shared" si="122"/>
        <v>16</v>
      </c>
      <c r="E1537" s="8" t="str">
        <f t="shared" si="123"/>
        <v>20130316</v>
      </c>
      <c r="F1537" s="24">
        <v>41349</v>
      </c>
      <c r="G1537" s="25">
        <f t="shared" si="119"/>
        <v>41349</v>
      </c>
    </row>
    <row r="1538" spans="1:7" x14ac:dyDescent="0.2">
      <c r="A1538" s="9">
        <f t="shared" si="120"/>
        <v>2013</v>
      </c>
      <c r="B1538" s="9">
        <f>VLOOKUP($C1538,Quarter_Month!$A$1:$B$13,2)</f>
        <v>1</v>
      </c>
      <c r="C1538" s="9">
        <f t="shared" si="121"/>
        <v>3</v>
      </c>
      <c r="D1538" s="9">
        <f t="shared" si="122"/>
        <v>17</v>
      </c>
      <c r="E1538" s="8" t="str">
        <f t="shared" si="123"/>
        <v>20130317</v>
      </c>
      <c r="F1538" s="24">
        <v>41350</v>
      </c>
      <c r="G1538" s="25">
        <f t="shared" si="119"/>
        <v>41350</v>
      </c>
    </row>
    <row r="1539" spans="1:7" x14ac:dyDescent="0.2">
      <c r="A1539" s="9">
        <f t="shared" si="120"/>
        <v>2013</v>
      </c>
      <c r="B1539" s="9">
        <f>VLOOKUP($C1539,Quarter_Month!$A$1:$B$13,2)</f>
        <v>1</v>
      </c>
      <c r="C1539" s="9">
        <f t="shared" si="121"/>
        <v>3</v>
      </c>
      <c r="D1539" s="9">
        <f t="shared" si="122"/>
        <v>18</v>
      </c>
      <c r="E1539" s="8" t="str">
        <f t="shared" si="123"/>
        <v>20130318</v>
      </c>
      <c r="F1539" s="24">
        <v>41351</v>
      </c>
      <c r="G1539" s="25">
        <f t="shared" ref="G1539:G1602" si="124">F1539</f>
        <v>41351</v>
      </c>
    </row>
    <row r="1540" spans="1:7" x14ac:dyDescent="0.2">
      <c r="A1540" s="9">
        <f t="shared" si="120"/>
        <v>2013</v>
      </c>
      <c r="B1540" s="9">
        <f>VLOOKUP($C1540,Quarter_Month!$A$1:$B$13,2)</f>
        <v>1</v>
      </c>
      <c r="C1540" s="9">
        <f t="shared" si="121"/>
        <v>3</v>
      </c>
      <c r="D1540" s="9">
        <f t="shared" si="122"/>
        <v>19</v>
      </c>
      <c r="E1540" s="8" t="str">
        <f t="shared" si="123"/>
        <v>20130319</v>
      </c>
      <c r="F1540" s="24">
        <v>41352</v>
      </c>
      <c r="G1540" s="25">
        <f t="shared" si="124"/>
        <v>41352</v>
      </c>
    </row>
    <row r="1541" spans="1:7" x14ac:dyDescent="0.2">
      <c r="A1541" s="9">
        <f t="shared" si="120"/>
        <v>2013</v>
      </c>
      <c r="B1541" s="9">
        <f>VLOOKUP($C1541,Quarter_Month!$A$1:$B$13,2)</f>
        <v>1</v>
      </c>
      <c r="C1541" s="9">
        <f t="shared" si="121"/>
        <v>3</v>
      </c>
      <c r="D1541" s="9">
        <f t="shared" si="122"/>
        <v>20</v>
      </c>
      <c r="E1541" s="8" t="str">
        <f t="shared" si="123"/>
        <v>20130320</v>
      </c>
      <c r="F1541" s="24">
        <v>41353</v>
      </c>
      <c r="G1541" s="25">
        <f t="shared" si="124"/>
        <v>41353</v>
      </c>
    </row>
    <row r="1542" spans="1:7" x14ac:dyDescent="0.2">
      <c r="A1542" s="9">
        <f t="shared" si="120"/>
        <v>2013</v>
      </c>
      <c r="B1542" s="9">
        <f>VLOOKUP($C1542,Quarter_Month!$A$1:$B$13,2)</f>
        <v>1</v>
      </c>
      <c r="C1542" s="9">
        <f t="shared" si="121"/>
        <v>3</v>
      </c>
      <c r="D1542" s="9">
        <f t="shared" si="122"/>
        <v>21</v>
      </c>
      <c r="E1542" s="8" t="str">
        <f t="shared" si="123"/>
        <v>20130321</v>
      </c>
      <c r="F1542" s="24">
        <v>41354</v>
      </c>
      <c r="G1542" s="25">
        <f t="shared" si="124"/>
        <v>41354</v>
      </c>
    </row>
    <row r="1543" spans="1:7" x14ac:dyDescent="0.2">
      <c r="A1543" s="9">
        <f t="shared" si="120"/>
        <v>2013</v>
      </c>
      <c r="B1543" s="9">
        <f>VLOOKUP($C1543,Quarter_Month!$A$1:$B$13,2)</f>
        <v>1</v>
      </c>
      <c r="C1543" s="9">
        <f t="shared" si="121"/>
        <v>3</v>
      </c>
      <c r="D1543" s="9">
        <f t="shared" si="122"/>
        <v>22</v>
      </c>
      <c r="E1543" s="8" t="str">
        <f t="shared" si="123"/>
        <v>20130322</v>
      </c>
      <c r="F1543" s="24">
        <v>41355</v>
      </c>
      <c r="G1543" s="25">
        <f t="shared" si="124"/>
        <v>41355</v>
      </c>
    </row>
    <row r="1544" spans="1:7" x14ac:dyDescent="0.2">
      <c r="A1544" s="9">
        <f t="shared" si="120"/>
        <v>2013</v>
      </c>
      <c r="B1544" s="9">
        <f>VLOOKUP($C1544,Quarter_Month!$A$1:$B$13,2)</f>
        <v>1</v>
      </c>
      <c r="C1544" s="9">
        <f t="shared" si="121"/>
        <v>3</v>
      </c>
      <c r="D1544" s="9">
        <f t="shared" si="122"/>
        <v>23</v>
      </c>
      <c r="E1544" s="8" t="str">
        <f t="shared" si="123"/>
        <v>20130323</v>
      </c>
      <c r="F1544" s="24">
        <v>41356</v>
      </c>
      <c r="G1544" s="25">
        <f t="shared" si="124"/>
        <v>41356</v>
      </c>
    </row>
    <row r="1545" spans="1:7" x14ac:dyDescent="0.2">
      <c r="A1545" s="9">
        <f t="shared" si="120"/>
        <v>2013</v>
      </c>
      <c r="B1545" s="9">
        <f>VLOOKUP($C1545,Quarter_Month!$A$1:$B$13,2)</f>
        <v>1</v>
      </c>
      <c r="C1545" s="9">
        <f t="shared" si="121"/>
        <v>3</v>
      </c>
      <c r="D1545" s="9">
        <f t="shared" si="122"/>
        <v>24</v>
      </c>
      <c r="E1545" s="8" t="str">
        <f t="shared" si="123"/>
        <v>20130324</v>
      </c>
      <c r="F1545" s="24">
        <v>41357</v>
      </c>
      <c r="G1545" s="25">
        <f t="shared" si="124"/>
        <v>41357</v>
      </c>
    </row>
    <row r="1546" spans="1:7" x14ac:dyDescent="0.2">
      <c r="A1546" s="9">
        <f t="shared" si="120"/>
        <v>2013</v>
      </c>
      <c r="B1546" s="9">
        <f>VLOOKUP($C1546,Quarter_Month!$A$1:$B$13,2)</f>
        <v>1</v>
      </c>
      <c r="C1546" s="9">
        <f t="shared" si="121"/>
        <v>3</v>
      </c>
      <c r="D1546" s="9">
        <f t="shared" si="122"/>
        <v>25</v>
      </c>
      <c r="E1546" s="8" t="str">
        <f t="shared" si="123"/>
        <v>20130325</v>
      </c>
      <c r="F1546" s="24">
        <v>41358</v>
      </c>
      <c r="G1546" s="25">
        <f t="shared" si="124"/>
        <v>41358</v>
      </c>
    </row>
    <row r="1547" spans="1:7" x14ac:dyDescent="0.2">
      <c r="A1547" s="9">
        <f t="shared" si="120"/>
        <v>2013</v>
      </c>
      <c r="B1547" s="9">
        <f>VLOOKUP($C1547,Quarter_Month!$A$1:$B$13,2)</f>
        <v>1</v>
      </c>
      <c r="C1547" s="9">
        <f t="shared" si="121"/>
        <v>3</v>
      </c>
      <c r="D1547" s="9">
        <f t="shared" si="122"/>
        <v>26</v>
      </c>
      <c r="E1547" s="8" t="str">
        <f t="shared" si="123"/>
        <v>20130326</v>
      </c>
      <c r="F1547" s="24">
        <v>41359</v>
      </c>
      <c r="G1547" s="25">
        <f t="shared" si="124"/>
        <v>41359</v>
      </c>
    </row>
    <row r="1548" spans="1:7" x14ac:dyDescent="0.2">
      <c r="A1548" s="9">
        <f t="shared" si="120"/>
        <v>2013</v>
      </c>
      <c r="B1548" s="9">
        <f>VLOOKUP($C1548,Quarter_Month!$A$1:$B$13,2)</f>
        <v>1</v>
      </c>
      <c r="C1548" s="9">
        <f t="shared" si="121"/>
        <v>3</v>
      </c>
      <c r="D1548" s="9">
        <f t="shared" si="122"/>
        <v>27</v>
      </c>
      <c r="E1548" s="8" t="str">
        <f t="shared" si="123"/>
        <v>20130327</v>
      </c>
      <c r="F1548" s="24">
        <v>41360</v>
      </c>
      <c r="G1548" s="25">
        <f t="shared" si="124"/>
        <v>41360</v>
      </c>
    </row>
    <row r="1549" spans="1:7" x14ac:dyDescent="0.2">
      <c r="A1549" s="9">
        <f t="shared" si="120"/>
        <v>2013</v>
      </c>
      <c r="B1549" s="9">
        <f>VLOOKUP($C1549,Quarter_Month!$A$1:$B$13,2)</f>
        <v>1</v>
      </c>
      <c r="C1549" s="9">
        <f t="shared" si="121"/>
        <v>3</v>
      </c>
      <c r="D1549" s="9">
        <f t="shared" si="122"/>
        <v>28</v>
      </c>
      <c r="E1549" s="8" t="str">
        <f t="shared" si="123"/>
        <v>20130328</v>
      </c>
      <c r="F1549" s="24">
        <v>41361</v>
      </c>
      <c r="G1549" s="25">
        <f t="shared" si="124"/>
        <v>41361</v>
      </c>
    </row>
    <row r="1550" spans="1:7" x14ac:dyDescent="0.2">
      <c r="A1550" s="9">
        <f t="shared" si="120"/>
        <v>2013</v>
      </c>
      <c r="B1550" s="9">
        <f>VLOOKUP($C1550,Quarter_Month!$A$1:$B$13,2)</f>
        <v>1</v>
      </c>
      <c r="C1550" s="9">
        <f t="shared" si="121"/>
        <v>3</v>
      </c>
      <c r="D1550" s="9">
        <f t="shared" si="122"/>
        <v>29</v>
      </c>
      <c r="E1550" s="8" t="str">
        <f t="shared" si="123"/>
        <v>20130329</v>
      </c>
      <c r="F1550" s="24">
        <v>41362</v>
      </c>
      <c r="G1550" s="25">
        <f t="shared" si="124"/>
        <v>41362</v>
      </c>
    </row>
    <row r="1551" spans="1:7" x14ac:dyDescent="0.2">
      <c r="A1551" s="9">
        <f t="shared" si="120"/>
        <v>2013</v>
      </c>
      <c r="B1551" s="9">
        <f>VLOOKUP($C1551,Quarter_Month!$A$1:$B$13,2)</f>
        <v>1</v>
      </c>
      <c r="C1551" s="9">
        <f t="shared" si="121"/>
        <v>3</v>
      </c>
      <c r="D1551" s="9">
        <f t="shared" si="122"/>
        <v>30</v>
      </c>
      <c r="E1551" s="8" t="str">
        <f t="shared" si="123"/>
        <v>20130330</v>
      </c>
      <c r="F1551" s="24">
        <v>41363</v>
      </c>
      <c r="G1551" s="25">
        <f t="shared" si="124"/>
        <v>41363</v>
      </c>
    </row>
    <row r="1552" spans="1:7" x14ac:dyDescent="0.2">
      <c r="A1552" s="9">
        <f t="shared" si="120"/>
        <v>2013</v>
      </c>
      <c r="B1552" s="9">
        <f>VLOOKUP($C1552,Quarter_Month!$A$1:$B$13,2)</f>
        <v>1</v>
      </c>
      <c r="C1552" s="9">
        <f t="shared" si="121"/>
        <v>3</v>
      </c>
      <c r="D1552" s="9">
        <f t="shared" si="122"/>
        <v>31</v>
      </c>
      <c r="E1552" s="8" t="str">
        <f t="shared" si="123"/>
        <v>20130331</v>
      </c>
      <c r="F1552" s="24">
        <v>41364</v>
      </c>
      <c r="G1552" s="25">
        <f t="shared" si="124"/>
        <v>41364</v>
      </c>
    </row>
    <row r="1553" spans="1:7" x14ac:dyDescent="0.2">
      <c r="A1553" s="9">
        <f t="shared" si="120"/>
        <v>2013</v>
      </c>
      <c r="B1553" s="9">
        <f>VLOOKUP($C1553,Quarter_Month!$A$1:$B$13,2)</f>
        <v>2</v>
      </c>
      <c r="C1553" s="9">
        <f t="shared" si="121"/>
        <v>4</v>
      </c>
      <c r="D1553" s="9">
        <f t="shared" si="122"/>
        <v>1</v>
      </c>
      <c r="E1553" s="8" t="str">
        <f t="shared" si="123"/>
        <v>20130401</v>
      </c>
      <c r="F1553" s="24">
        <v>41365</v>
      </c>
      <c r="G1553" s="25">
        <f t="shared" si="124"/>
        <v>41365</v>
      </c>
    </row>
    <row r="1554" spans="1:7" x14ac:dyDescent="0.2">
      <c r="A1554" s="9">
        <f t="shared" si="120"/>
        <v>2013</v>
      </c>
      <c r="B1554" s="9">
        <f>VLOOKUP($C1554,Quarter_Month!$A$1:$B$13,2)</f>
        <v>2</v>
      </c>
      <c r="C1554" s="9">
        <f t="shared" si="121"/>
        <v>4</v>
      </c>
      <c r="D1554" s="9">
        <f t="shared" si="122"/>
        <v>2</v>
      </c>
      <c r="E1554" s="8" t="str">
        <f t="shared" si="123"/>
        <v>20130402</v>
      </c>
      <c r="F1554" s="24">
        <v>41366</v>
      </c>
      <c r="G1554" s="25">
        <f t="shared" si="124"/>
        <v>41366</v>
      </c>
    </row>
    <row r="1555" spans="1:7" x14ac:dyDescent="0.2">
      <c r="A1555" s="9">
        <f t="shared" si="120"/>
        <v>2013</v>
      </c>
      <c r="B1555" s="9">
        <f>VLOOKUP($C1555,Quarter_Month!$A$1:$B$13,2)</f>
        <v>2</v>
      </c>
      <c r="C1555" s="9">
        <f t="shared" si="121"/>
        <v>4</v>
      </c>
      <c r="D1555" s="9">
        <f t="shared" si="122"/>
        <v>3</v>
      </c>
      <c r="E1555" s="8" t="str">
        <f t="shared" si="123"/>
        <v>20130403</v>
      </c>
      <c r="F1555" s="24">
        <v>41367</v>
      </c>
      <c r="G1555" s="25">
        <f t="shared" si="124"/>
        <v>41367</v>
      </c>
    </row>
    <row r="1556" spans="1:7" x14ac:dyDescent="0.2">
      <c r="A1556" s="9">
        <f t="shared" si="120"/>
        <v>2013</v>
      </c>
      <c r="B1556" s="9">
        <f>VLOOKUP($C1556,Quarter_Month!$A$1:$B$13,2)</f>
        <v>2</v>
      </c>
      <c r="C1556" s="9">
        <f t="shared" si="121"/>
        <v>4</v>
      </c>
      <c r="D1556" s="9">
        <f t="shared" si="122"/>
        <v>4</v>
      </c>
      <c r="E1556" s="8" t="str">
        <f t="shared" si="123"/>
        <v>20130404</v>
      </c>
      <c r="F1556" s="24">
        <v>41368</v>
      </c>
      <c r="G1556" s="25">
        <f t="shared" si="124"/>
        <v>41368</v>
      </c>
    </row>
    <row r="1557" spans="1:7" x14ac:dyDescent="0.2">
      <c r="A1557" s="9">
        <f t="shared" si="120"/>
        <v>2013</v>
      </c>
      <c r="B1557" s="9">
        <f>VLOOKUP($C1557,Quarter_Month!$A$1:$B$13,2)</f>
        <v>2</v>
      </c>
      <c r="C1557" s="9">
        <f t="shared" si="121"/>
        <v>4</v>
      </c>
      <c r="D1557" s="9">
        <f t="shared" si="122"/>
        <v>5</v>
      </c>
      <c r="E1557" s="8" t="str">
        <f t="shared" si="123"/>
        <v>20130405</v>
      </c>
      <c r="F1557" s="24">
        <v>41369</v>
      </c>
      <c r="G1557" s="25">
        <f t="shared" si="124"/>
        <v>41369</v>
      </c>
    </row>
    <row r="1558" spans="1:7" x14ac:dyDescent="0.2">
      <c r="A1558" s="9">
        <f t="shared" si="120"/>
        <v>2013</v>
      </c>
      <c r="B1558" s="9">
        <f>VLOOKUP($C1558,Quarter_Month!$A$1:$B$13,2)</f>
        <v>2</v>
      </c>
      <c r="C1558" s="9">
        <f t="shared" si="121"/>
        <v>4</v>
      </c>
      <c r="D1558" s="9">
        <f t="shared" si="122"/>
        <v>6</v>
      </c>
      <c r="E1558" s="8" t="str">
        <f t="shared" si="123"/>
        <v>20130406</v>
      </c>
      <c r="F1558" s="24">
        <v>41370</v>
      </c>
      <c r="G1558" s="25">
        <f t="shared" si="124"/>
        <v>41370</v>
      </c>
    </row>
    <row r="1559" spans="1:7" x14ac:dyDescent="0.2">
      <c r="A1559" s="9">
        <f t="shared" si="120"/>
        <v>2013</v>
      </c>
      <c r="B1559" s="9">
        <f>VLOOKUP($C1559,Quarter_Month!$A$1:$B$13,2)</f>
        <v>2</v>
      </c>
      <c r="C1559" s="9">
        <f t="shared" si="121"/>
        <v>4</v>
      </c>
      <c r="D1559" s="9">
        <f t="shared" si="122"/>
        <v>7</v>
      </c>
      <c r="E1559" s="8" t="str">
        <f t="shared" si="123"/>
        <v>20130407</v>
      </c>
      <c r="F1559" s="24">
        <v>41371</v>
      </c>
      <c r="G1559" s="25">
        <f t="shared" si="124"/>
        <v>41371</v>
      </c>
    </row>
    <row r="1560" spans="1:7" x14ac:dyDescent="0.2">
      <c r="A1560" s="9">
        <f t="shared" si="120"/>
        <v>2013</v>
      </c>
      <c r="B1560" s="9">
        <f>VLOOKUP($C1560,Quarter_Month!$A$1:$B$13,2)</f>
        <v>2</v>
      </c>
      <c r="C1560" s="9">
        <f t="shared" si="121"/>
        <v>4</v>
      </c>
      <c r="D1560" s="9">
        <f t="shared" si="122"/>
        <v>8</v>
      </c>
      <c r="E1560" s="8" t="str">
        <f t="shared" si="123"/>
        <v>20130408</v>
      </c>
      <c r="F1560" s="24">
        <v>41372</v>
      </c>
      <c r="G1560" s="25">
        <f t="shared" si="124"/>
        <v>41372</v>
      </c>
    </row>
    <row r="1561" spans="1:7" x14ac:dyDescent="0.2">
      <c r="A1561" s="9">
        <f t="shared" si="120"/>
        <v>2013</v>
      </c>
      <c r="B1561" s="9">
        <f>VLOOKUP($C1561,Quarter_Month!$A$1:$B$13,2)</f>
        <v>2</v>
      </c>
      <c r="C1561" s="9">
        <f t="shared" si="121"/>
        <v>4</v>
      </c>
      <c r="D1561" s="9">
        <f t="shared" si="122"/>
        <v>9</v>
      </c>
      <c r="E1561" s="8" t="str">
        <f t="shared" si="123"/>
        <v>20130409</v>
      </c>
      <c r="F1561" s="24">
        <v>41373</v>
      </c>
      <c r="G1561" s="25">
        <f t="shared" si="124"/>
        <v>41373</v>
      </c>
    </row>
    <row r="1562" spans="1:7" x14ac:dyDescent="0.2">
      <c r="A1562" s="9">
        <f t="shared" si="120"/>
        <v>2013</v>
      </c>
      <c r="B1562" s="9">
        <f>VLOOKUP($C1562,Quarter_Month!$A$1:$B$13,2)</f>
        <v>2</v>
      </c>
      <c r="C1562" s="9">
        <f t="shared" si="121"/>
        <v>4</v>
      </c>
      <c r="D1562" s="9">
        <f t="shared" si="122"/>
        <v>10</v>
      </c>
      <c r="E1562" s="8" t="str">
        <f t="shared" si="123"/>
        <v>20130410</v>
      </c>
      <c r="F1562" s="24">
        <v>41374</v>
      </c>
      <c r="G1562" s="25">
        <f t="shared" si="124"/>
        <v>41374</v>
      </c>
    </row>
    <row r="1563" spans="1:7" x14ac:dyDescent="0.2">
      <c r="A1563" s="9">
        <f t="shared" si="120"/>
        <v>2013</v>
      </c>
      <c r="B1563" s="9">
        <f>VLOOKUP($C1563,Quarter_Month!$A$1:$B$13,2)</f>
        <v>2</v>
      </c>
      <c r="C1563" s="9">
        <f t="shared" si="121"/>
        <v>4</v>
      </c>
      <c r="D1563" s="9">
        <f t="shared" si="122"/>
        <v>11</v>
      </c>
      <c r="E1563" s="8" t="str">
        <f t="shared" si="123"/>
        <v>20130411</v>
      </c>
      <c r="F1563" s="24">
        <v>41375</v>
      </c>
      <c r="G1563" s="25">
        <f t="shared" si="124"/>
        <v>41375</v>
      </c>
    </row>
    <row r="1564" spans="1:7" x14ac:dyDescent="0.2">
      <c r="A1564" s="9">
        <f t="shared" si="120"/>
        <v>2013</v>
      </c>
      <c r="B1564" s="9">
        <f>VLOOKUP($C1564,Quarter_Month!$A$1:$B$13,2)</f>
        <v>2</v>
      </c>
      <c r="C1564" s="9">
        <f t="shared" si="121"/>
        <v>4</v>
      </c>
      <c r="D1564" s="9">
        <f t="shared" si="122"/>
        <v>12</v>
      </c>
      <c r="E1564" s="8" t="str">
        <f t="shared" si="123"/>
        <v>20130412</v>
      </c>
      <c r="F1564" s="24">
        <v>41376</v>
      </c>
      <c r="G1564" s="25">
        <f t="shared" si="124"/>
        <v>41376</v>
      </c>
    </row>
    <row r="1565" spans="1:7" x14ac:dyDescent="0.2">
      <c r="A1565" s="9">
        <f t="shared" si="120"/>
        <v>2013</v>
      </c>
      <c r="B1565" s="9">
        <f>VLOOKUP($C1565,Quarter_Month!$A$1:$B$13,2)</f>
        <v>2</v>
      </c>
      <c r="C1565" s="9">
        <f t="shared" si="121"/>
        <v>4</v>
      </c>
      <c r="D1565" s="9">
        <f t="shared" si="122"/>
        <v>13</v>
      </c>
      <c r="E1565" s="8" t="str">
        <f t="shared" si="123"/>
        <v>20130413</v>
      </c>
      <c r="F1565" s="24">
        <v>41377</v>
      </c>
      <c r="G1565" s="25">
        <f t="shared" si="124"/>
        <v>41377</v>
      </c>
    </row>
    <row r="1566" spans="1:7" x14ac:dyDescent="0.2">
      <c r="A1566" s="9">
        <f t="shared" si="120"/>
        <v>2013</v>
      </c>
      <c r="B1566" s="9">
        <f>VLOOKUP($C1566,Quarter_Month!$A$1:$B$13,2)</f>
        <v>2</v>
      </c>
      <c r="C1566" s="9">
        <f t="shared" si="121"/>
        <v>4</v>
      </c>
      <c r="D1566" s="9">
        <f t="shared" si="122"/>
        <v>14</v>
      </c>
      <c r="E1566" s="8" t="str">
        <f t="shared" si="123"/>
        <v>20130414</v>
      </c>
      <c r="F1566" s="24">
        <v>41378</v>
      </c>
      <c r="G1566" s="25">
        <f t="shared" si="124"/>
        <v>41378</v>
      </c>
    </row>
    <row r="1567" spans="1:7" x14ac:dyDescent="0.2">
      <c r="A1567" s="9">
        <f t="shared" si="120"/>
        <v>2013</v>
      </c>
      <c r="B1567" s="9">
        <f>VLOOKUP($C1567,Quarter_Month!$A$1:$B$13,2)</f>
        <v>2</v>
      </c>
      <c r="C1567" s="9">
        <f t="shared" si="121"/>
        <v>4</v>
      </c>
      <c r="D1567" s="9">
        <f t="shared" si="122"/>
        <v>15</v>
      </c>
      <c r="E1567" s="8" t="str">
        <f t="shared" si="123"/>
        <v>20130415</v>
      </c>
      <c r="F1567" s="24">
        <v>41379</v>
      </c>
      <c r="G1567" s="25">
        <f t="shared" si="124"/>
        <v>41379</v>
      </c>
    </row>
    <row r="1568" spans="1:7" x14ac:dyDescent="0.2">
      <c r="A1568" s="9">
        <f t="shared" si="120"/>
        <v>2013</v>
      </c>
      <c r="B1568" s="9">
        <f>VLOOKUP($C1568,Quarter_Month!$A$1:$B$13,2)</f>
        <v>2</v>
      </c>
      <c r="C1568" s="9">
        <f t="shared" si="121"/>
        <v>4</v>
      </c>
      <c r="D1568" s="9">
        <f t="shared" si="122"/>
        <v>16</v>
      </c>
      <c r="E1568" s="8" t="str">
        <f t="shared" si="123"/>
        <v>20130416</v>
      </c>
      <c r="F1568" s="24">
        <v>41380</v>
      </c>
      <c r="G1568" s="25">
        <f t="shared" si="124"/>
        <v>41380</v>
      </c>
    </row>
    <row r="1569" spans="1:7" x14ac:dyDescent="0.2">
      <c r="A1569" s="9">
        <f t="shared" si="120"/>
        <v>2013</v>
      </c>
      <c r="B1569" s="9">
        <f>VLOOKUP($C1569,Quarter_Month!$A$1:$B$13,2)</f>
        <v>2</v>
      </c>
      <c r="C1569" s="9">
        <f t="shared" si="121"/>
        <v>4</v>
      </c>
      <c r="D1569" s="9">
        <f t="shared" si="122"/>
        <v>17</v>
      </c>
      <c r="E1569" s="8" t="str">
        <f t="shared" si="123"/>
        <v>20130417</v>
      </c>
      <c r="F1569" s="24">
        <v>41381</v>
      </c>
      <c r="G1569" s="25">
        <f t="shared" si="124"/>
        <v>41381</v>
      </c>
    </row>
    <row r="1570" spans="1:7" x14ac:dyDescent="0.2">
      <c r="A1570" s="9">
        <f t="shared" si="120"/>
        <v>2013</v>
      </c>
      <c r="B1570" s="9">
        <f>VLOOKUP($C1570,Quarter_Month!$A$1:$B$13,2)</f>
        <v>2</v>
      </c>
      <c r="C1570" s="9">
        <f t="shared" si="121"/>
        <v>4</v>
      </c>
      <c r="D1570" s="9">
        <f t="shared" si="122"/>
        <v>18</v>
      </c>
      <c r="E1570" s="8" t="str">
        <f t="shared" si="123"/>
        <v>20130418</v>
      </c>
      <c r="F1570" s="24">
        <v>41382</v>
      </c>
      <c r="G1570" s="25">
        <f t="shared" si="124"/>
        <v>41382</v>
      </c>
    </row>
    <row r="1571" spans="1:7" x14ac:dyDescent="0.2">
      <c r="A1571" s="9">
        <f t="shared" si="120"/>
        <v>2013</v>
      </c>
      <c r="B1571" s="9">
        <f>VLOOKUP($C1571,Quarter_Month!$A$1:$B$13,2)</f>
        <v>2</v>
      </c>
      <c r="C1571" s="9">
        <f t="shared" si="121"/>
        <v>4</v>
      </c>
      <c r="D1571" s="9">
        <f t="shared" si="122"/>
        <v>19</v>
      </c>
      <c r="E1571" s="8" t="str">
        <f t="shared" si="123"/>
        <v>20130419</v>
      </c>
      <c r="F1571" s="24">
        <v>41383</v>
      </c>
      <c r="G1571" s="25">
        <f t="shared" si="124"/>
        <v>41383</v>
      </c>
    </row>
    <row r="1572" spans="1:7" x14ac:dyDescent="0.2">
      <c r="A1572" s="9">
        <f t="shared" si="120"/>
        <v>2013</v>
      </c>
      <c r="B1572" s="9">
        <f>VLOOKUP($C1572,Quarter_Month!$A$1:$B$13,2)</f>
        <v>2</v>
      </c>
      <c r="C1572" s="9">
        <f t="shared" si="121"/>
        <v>4</v>
      </c>
      <c r="D1572" s="9">
        <f t="shared" si="122"/>
        <v>20</v>
      </c>
      <c r="E1572" s="8" t="str">
        <f t="shared" si="123"/>
        <v>20130420</v>
      </c>
      <c r="F1572" s="24">
        <v>41384</v>
      </c>
      <c r="G1572" s="25">
        <f t="shared" si="124"/>
        <v>41384</v>
      </c>
    </row>
    <row r="1573" spans="1:7" x14ac:dyDescent="0.2">
      <c r="A1573" s="9">
        <f t="shared" si="120"/>
        <v>2013</v>
      </c>
      <c r="B1573" s="9">
        <f>VLOOKUP($C1573,Quarter_Month!$A$1:$B$13,2)</f>
        <v>2</v>
      </c>
      <c r="C1573" s="9">
        <f t="shared" si="121"/>
        <v>4</v>
      </c>
      <c r="D1573" s="9">
        <f t="shared" si="122"/>
        <v>21</v>
      </c>
      <c r="E1573" s="8" t="str">
        <f t="shared" si="123"/>
        <v>20130421</v>
      </c>
      <c r="F1573" s="24">
        <v>41385</v>
      </c>
      <c r="G1573" s="25">
        <f t="shared" si="124"/>
        <v>41385</v>
      </c>
    </row>
    <row r="1574" spans="1:7" x14ac:dyDescent="0.2">
      <c r="A1574" s="9">
        <f t="shared" si="120"/>
        <v>2013</v>
      </c>
      <c r="B1574" s="9">
        <f>VLOOKUP($C1574,Quarter_Month!$A$1:$B$13,2)</f>
        <v>2</v>
      </c>
      <c r="C1574" s="9">
        <f t="shared" si="121"/>
        <v>4</v>
      </c>
      <c r="D1574" s="9">
        <f t="shared" si="122"/>
        <v>22</v>
      </c>
      <c r="E1574" s="8" t="str">
        <f t="shared" si="123"/>
        <v>20130422</v>
      </c>
      <c r="F1574" s="24">
        <v>41386</v>
      </c>
      <c r="G1574" s="25">
        <f t="shared" si="124"/>
        <v>41386</v>
      </c>
    </row>
    <row r="1575" spans="1:7" x14ac:dyDescent="0.2">
      <c r="A1575" s="9">
        <f t="shared" si="120"/>
        <v>2013</v>
      </c>
      <c r="B1575" s="9">
        <f>VLOOKUP($C1575,Quarter_Month!$A$1:$B$13,2)</f>
        <v>2</v>
      </c>
      <c r="C1575" s="9">
        <f t="shared" si="121"/>
        <v>4</v>
      </c>
      <c r="D1575" s="9">
        <f t="shared" si="122"/>
        <v>23</v>
      </c>
      <c r="E1575" s="8" t="str">
        <f t="shared" si="123"/>
        <v>20130423</v>
      </c>
      <c r="F1575" s="24">
        <v>41387</v>
      </c>
      <c r="G1575" s="25">
        <f t="shared" si="124"/>
        <v>41387</v>
      </c>
    </row>
    <row r="1576" spans="1:7" x14ac:dyDescent="0.2">
      <c r="A1576" s="9">
        <f t="shared" si="120"/>
        <v>2013</v>
      </c>
      <c r="B1576" s="9">
        <f>VLOOKUP($C1576,Quarter_Month!$A$1:$B$13,2)</f>
        <v>2</v>
      </c>
      <c r="C1576" s="9">
        <f t="shared" si="121"/>
        <v>4</v>
      </c>
      <c r="D1576" s="9">
        <f t="shared" si="122"/>
        <v>24</v>
      </c>
      <c r="E1576" s="8" t="str">
        <f t="shared" si="123"/>
        <v>20130424</v>
      </c>
      <c r="F1576" s="24">
        <v>41388</v>
      </c>
      <c r="G1576" s="25">
        <f t="shared" si="124"/>
        <v>41388</v>
      </c>
    </row>
    <row r="1577" spans="1:7" x14ac:dyDescent="0.2">
      <c r="A1577" s="9">
        <f t="shared" si="120"/>
        <v>2013</v>
      </c>
      <c r="B1577" s="9">
        <f>VLOOKUP($C1577,Quarter_Month!$A$1:$B$13,2)</f>
        <v>2</v>
      </c>
      <c r="C1577" s="9">
        <f t="shared" si="121"/>
        <v>4</v>
      </c>
      <c r="D1577" s="9">
        <f t="shared" si="122"/>
        <v>25</v>
      </c>
      <c r="E1577" s="8" t="str">
        <f t="shared" si="123"/>
        <v>20130425</v>
      </c>
      <c r="F1577" s="24">
        <v>41389</v>
      </c>
      <c r="G1577" s="25">
        <f t="shared" si="124"/>
        <v>41389</v>
      </c>
    </row>
    <row r="1578" spans="1:7" x14ac:dyDescent="0.2">
      <c r="A1578" s="9">
        <f t="shared" si="120"/>
        <v>2013</v>
      </c>
      <c r="B1578" s="9">
        <f>VLOOKUP($C1578,Quarter_Month!$A$1:$B$13,2)</f>
        <v>2</v>
      </c>
      <c r="C1578" s="9">
        <f t="shared" si="121"/>
        <v>4</v>
      </c>
      <c r="D1578" s="9">
        <f t="shared" si="122"/>
        <v>26</v>
      </c>
      <c r="E1578" s="8" t="str">
        <f t="shared" si="123"/>
        <v>20130426</v>
      </c>
      <c r="F1578" s="24">
        <v>41390</v>
      </c>
      <c r="G1578" s="25">
        <f t="shared" si="124"/>
        <v>41390</v>
      </c>
    </row>
    <row r="1579" spans="1:7" x14ac:dyDescent="0.2">
      <c r="A1579" s="9">
        <f t="shared" si="120"/>
        <v>2013</v>
      </c>
      <c r="B1579" s="9">
        <f>VLOOKUP($C1579,Quarter_Month!$A$1:$B$13,2)</f>
        <v>2</v>
      </c>
      <c r="C1579" s="9">
        <f t="shared" si="121"/>
        <v>4</v>
      </c>
      <c r="D1579" s="9">
        <f t="shared" si="122"/>
        <v>27</v>
      </c>
      <c r="E1579" s="8" t="str">
        <f t="shared" si="123"/>
        <v>20130427</v>
      </c>
      <c r="F1579" s="24">
        <v>41391</v>
      </c>
      <c r="G1579" s="25">
        <f t="shared" si="124"/>
        <v>41391</v>
      </c>
    </row>
    <row r="1580" spans="1:7" x14ac:dyDescent="0.2">
      <c r="A1580" s="9">
        <f t="shared" ref="A1580:A1643" si="125">YEAR(F1580)</f>
        <v>2013</v>
      </c>
      <c r="B1580" s="9">
        <f>VLOOKUP($C1580,Quarter_Month!$A$1:$B$13,2)</f>
        <v>2</v>
      </c>
      <c r="C1580" s="9">
        <f t="shared" ref="C1580:C1643" si="126">MONTH(F1580)</f>
        <v>4</v>
      </c>
      <c r="D1580" s="9">
        <f t="shared" ref="D1580:D1643" si="127">DAY(F1580)</f>
        <v>28</v>
      </c>
      <c r="E1580" s="8" t="str">
        <f t="shared" ref="E1580:E1643" si="128">CONCATENATE(A1580,IF(LEN(C1580)=1,"0"&amp;C1580,C1580),IF(LEN(D1580)=1,"0"&amp;D1580,D1580))</f>
        <v>20130428</v>
      </c>
      <c r="F1580" s="24">
        <v>41392</v>
      </c>
      <c r="G1580" s="25">
        <f t="shared" si="124"/>
        <v>41392</v>
      </c>
    </row>
    <row r="1581" spans="1:7" x14ac:dyDescent="0.2">
      <c r="A1581" s="9">
        <f t="shared" si="125"/>
        <v>2013</v>
      </c>
      <c r="B1581" s="9">
        <f>VLOOKUP($C1581,Quarter_Month!$A$1:$B$13,2)</f>
        <v>2</v>
      </c>
      <c r="C1581" s="9">
        <f t="shared" si="126"/>
        <v>4</v>
      </c>
      <c r="D1581" s="9">
        <f t="shared" si="127"/>
        <v>29</v>
      </c>
      <c r="E1581" s="8" t="str">
        <f t="shared" si="128"/>
        <v>20130429</v>
      </c>
      <c r="F1581" s="24">
        <v>41393</v>
      </c>
      <c r="G1581" s="25">
        <f t="shared" si="124"/>
        <v>41393</v>
      </c>
    </row>
    <row r="1582" spans="1:7" x14ac:dyDescent="0.2">
      <c r="A1582" s="9">
        <f t="shared" si="125"/>
        <v>2013</v>
      </c>
      <c r="B1582" s="9">
        <f>VLOOKUP($C1582,Quarter_Month!$A$1:$B$13,2)</f>
        <v>2</v>
      </c>
      <c r="C1582" s="9">
        <f t="shared" si="126"/>
        <v>4</v>
      </c>
      <c r="D1582" s="9">
        <f t="shared" si="127"/>
        <v>30</v>
      </c>
      <c r="E1582" s="8" t="str">
        <f t="shared" si="128"/>
        <v>20130430</v>
      </c>
      <c r="F1582" s="24">
        <v>41394</v>
      </c>
      <c r="G1582" s="25">
        <f t="shared" si="124"/>
        <v>41394</v>
      </c>
    </row>
    <row r="1583" spans="1:7" x14ac:dyDescent="0.2">
      <c r="A1583" s="9">
        <f t="shared" si="125"/>
        <v>2013</v>
      </c>
      <c r="B1583" s="9">
        <f>VLOOKUP($C1583,Quarter_Month!$A$1:$B$13,2)</f>
        <v>2</v>
      </c>
      <c r="C1583" s="9">
        <f t="shared" si="126"/>
        <v>5</v>
      </c>
      <c r="D1583" s="9">
        <f t="shared" si="127"/>
        <v>1</v>
      </c>
      <c r="E1583" s="8" t="str">
        <f t="shared" si="128"/>
        <v>20130501</v>
      </c>
      <c r="F1583" s="24">
        <v>41395</v>
      </c>
      <c r="G1583" s="25">
        <f t="shared" si="124"/>
        <v>41395</v>
      </c>
    </row>
    <row r="1584" spans="1:7" x14ac:dyDescent="0.2">
      <c r="A1584" s="9">
        <f t="shared" si="125"/>
        <v>2013</v>
      </c>
      <c r="B1584" s="9">
        <f>VLOOKUP($C1584,Quarter_Month!$A$1:$B$13,2)</f>
        <v>2</v>
      </c>
      <c r="C1584" s="9">
        <f t="shared" si="126"/>
        <v>5</v>
      </c>
      <c r="D1584" s="9">
        <f t="shared" si="127"/>
        <v>2</v>
      </c>
      <c r="E1584" s="8" t="str">
        <f t="shared" si="128"/>
        <v>20130502</v>
      </c>
      <c r="F1584" s="24">
        <v>41396</v>
      </c>
      <c r="G1584" s="25">
        <f t="shared" si="124"/>
        <v>41396</v>
      </c>
    </row>
    <row r="1585" spans="1:7" x14ac:dyDescent="0.2">
      <c r="A1585" s="9">
        <f t="shared" si="125"/>
        <v>2013</v>
      </c>
      <c r="B1585" s="9">
        <f>VLOOKUP($C1585,Quarter_Month!$A$1:$B$13,2)</f>
        <v>2</v>
      </c>
      <c r="C1585" s="9">
        <f t="shared" si="126"/>
        <v>5</v>
      </c>
      <c r="D1585" s="9">
        <f t="shared" si="127"/>
        <v>3</v>
      </c>
      <c r="E1585" s="8" t="str">
        <f t="shared" si="128"/>
        <v>20130503</v>
      </c>
      <c r="F1585" s="24">
        <v>41397</v>
      </c>
      <c r="G1585" s="25">
        <f t="shared" si="124"/>
        <v>41397</v>
      </c>
    </row>
    <row r="1586" spans="1:7" x14ac:dyDescent="0.2">
      <c r="A1586" s="9">
        <f t="shared" si="125"/>
        <v>2013</v>
      </c>
      <c r="B1586" s="9">
        <f>VLOOKUP($C1586,Quarter_Month!$A$1:$B$13,2)</f>
        <v>2</v>
      </c>
      <c r="C1586" s="9">
        <f t="shared" si="126"/>
        <v>5</v>
      </c>
      <c r="D1586" s="9">
        <f t="shared" si="127"/>
        <v>4</v>
      </c>
      <c r="E1586" s="8" t="str">
        <f t="shared" si="128"/>
        <v>20130504</v>
      </c>
      <c r="F1586" s="24">
        <v>41398</v>
      </c>
      <c r="G1586" s="25">
        <f t="shared" si="124"/>
        <v>41398</v>
      </c>
    </row>
    <row r="1587" spans="1:7" x14ac:dyDescent="0.2">
      <c r="A1587" s="9">
        <f t="shared" si="125"/>
        <v>2013</v>
      </c>
      <c r="B1587" s="9">
        <f>VLOOKUP($C1587,Quarter_Month!$A$1:$B$13,2)</f>
        <v>2</v>
      </c>
      <c r="C1587" s="9">
        <f t="shared" si="126"/>
        <v>5</v>
      </c>
      <c r="D1587" s="9">
        <f t="shared" si="127"/>
        <v>5</v>
      </c>
      <c r="E1587" s="8" t="str">
        <f t="shared" si="128"/>
        <v>20130505</v>
      </c>
      <c r="F1587" s="24">
        <v>41399</v>
      </c>
      <c r="G1587" s="25">
        <f t="shared" si="124"/>
        <v>41399</v>
      </c>
    </row>
    <row r="1588" spans="1:7" x14ac:dyDescent="0.2">
      <c r="A1588" s="9">
        <f t="shared" si="125"/>
        <v>2013</v>
      </c>
      <c r="B1588" s="9">
        <f>VLOOKUP($C1588,Quarter_Month!$A$1:$B$13,2)</f>
        <v>2</v>
      </c>
      <c r="C1588" s="9">
        <f t="shared" si="126"/>
        <v>5</v>
      </c>
      <c r="D1588" s="9">
        <f t="shared" si="127"/>
        <v>6</v>
      </c>
      <c r="E1588" s="8" t="str">
        <f t="shared" si="128"/>
        <v>20130506</v>
      </c>
      <c r="F1588" s="24">
        <v>41400</v>
      </c>
      <c r="G1588" s="25">
        <f t="shared" si="124"/>
        <v>41400</v>
      </c>
    </row>
    <row r="1589" spans="1:7" x14ac:dyDescent="0.2">
      <c r="A1589" s="9">
        <f t="shared" si="125"/>
        <v>2013</v>
      </c>
      <c r="B1589" s="9">
        <f>VLOOKUP($C1589,Quarter_Month!$A$1:$B$13,2)</f>
        <v>2</v>
      </c>
      <c r="C1589" s="9">
        <f t="shared" si="126"/>
        <v>5</v>
      </c>
      <c r="D1589" s="9">
        <f t="shared" si="127"/>
        <v>7</v>
      </c>
      <c r="E1589" s="8" t="str">
        <f t="shared" si="128"/>
        <v>20130507</v>
      </c>
      <c r="F1589" s="24">
        <v>41401</v>
      </c>
      <c r="G1589" s="25">
        <f t="shared" si="124"/>
        <v>41401</v>
      </c>
    </row>
    <row r="1590" spans="1:7" x14ac:dyDescent="0.2">
      <c r="A1590" s="9">
        <f t="shared" si="125"/>
        <v>2013</v>
      </c>
      <c r="B1590" s="9">
        <f>VLOOKUP($C1590,Quarter_Month!$A$1:$B$13,2)</f>
        <v>2</v>
      </c>
      <c r="C1590" s="9">
        <f t="shared" si="126"/>
        <v>5</v>
      </c>
      <c r="D1590" s="9">
        <f t="shared" si="127"/>
        <v>8</v>
      </c>
      <c r="E1590" s="8" t="str">
        <f t="shared" si="128"/>
        <v>20130508</v>
      </c>
      <c r="F1590" s="24">
        <v>41402</v>
      </c>
      <c r="G1590" s="25">
        <f t="shared" si="124"/>
        <v>41402</v>
      </c>
    </row>
    <row r="1591" spans="1:7" x14ac:dyDescent="0.2">
      <c r="A1591" s="9">
        <f t="shared" si="125"/>
        <v>2013</v>
      </c>
      <c r="B1591" s="9">
        <f>VLOOKUP($C1591,Quarter_Month!$A$1:$B$13,2)</f>
        <v>2</v>
      </c>
      <c r="C1591" s="9">
        <f t="shared" si="126"/>
        <v>5</v>
      </c>
      <c r="D1591" s="9">
        <f t="shared" si="127"/>
        <v>9</v>
      </c>
      <c r="E1591" s="8" t="str">
        <f t="shared" si="128"/>
        <v>20130509</v>
      </c>
      <c r="F1591" s="24">
        <v>41403</v>
      </c>
      <c r="G1591" s="25">
        <f t="shared" si="124"/>
        <v>41403</v>
      </c>
    </row>
    <row r="1592" spans="1:7" x14ac:dyDescent="0.2">
      <c r="A1592" s="9">
        <f t="shared" si="125"/>
        <v>2013</v>
      </c>
      <c r="B1592" s="9">
        <f>VLOOKUP($C1592,Quarter_Month!$A$1:$B$13,2)</f>
        <v>2</v>
      </c>
      <c r="C1592" s="9">
        <f t="shared" si="126"/>
        <v>5</v>
      </c>
      <c r="D1592" s="9">
        <f t="shared" si="127"/>
        <v>10</v>
      </c>
      <c r="E1592" s="8" t="str">
        <f t="shared" si="128"/>
        <v>20130510</v>
      </c>
      <c r="F1592" s="24">
        <v>41404</v>
      </c>
      <c r="G1592" s="25">
        <f t="shared" si="124"/>
        <v>41404</v>
      </c>
    </row>
    <row r="1593" spans="1:7" x14ac:dyDescent="0.2">
      <c r="A1593" s="9">
        <f t="shared" si="125"/>
        <v>2013</v>
      </c>
      <c r="B1593" s="9">
        <f>VLOOKUP($C1593,Quarter_Month!$A$1:$B$13,2)</f>
        <v>2</v>
      </c>
      <c r="C1593" s="9">
        <f t="shared" si="126"/>
        <v>5</v>
      </c>
      <c r="D1593" s="9">
        <f t="shared" si="127"/>
        <v>11</v>
      </c>
      <c r="E1593" s="8" t="str">
        <f t="shared" si="128"/>
        <v>20130511</v>
      </c>
      <c r="F1593" s="24">
        <v>41405</v>
      </c>
      <c r="G1593" s="25">
        <f t="shared" si="124"/>
        <v>41405</v>
      </c>
    </row>
    <row r="1594" spans="1:7" x14ac:dyDescent="0.2">
      <c r="A1594" s="9">
        <f t="shared" si="125"/>
        <v>2013</v>
      </c>
      <c r="B1594" s="9">
        <f>VLOOKUP($C1594,Quarter_Month!$A$1:$B$13,2)</f>
        <v>2</v>
      </c>
      <c r="C1594" s="9">
        <f t="shared" si="126"/>
        <v>5</v>
      </c>
      <c r="D1594" s="9">
        <f t="shared" si="127"/>
        <v>12</v>
      </c>
      <c r="E1594" s="8" t="str">
        <f t="shared" si="128"/>
        <v>20130512</v>
      </c>
      <c r="F1594" s="24">
        <v>41406</v>
      </c>
      <c r="G1594" s="25">
        <f t="shared" si="124"/>
        <v>41406</v>
      </c>
    </row>
    <row r="1595" spans="1:7" x14ac:dyDescent="0.2">
      <c r="A1595" s="9">
        <f t="shared" si="125"/>
        <v>2013</v>
      </c>
      <c r="B1595" s="9">
        <f>VLOOKUP($C1595,Quarter_Month!$A$1:$B$13,2)</f>
        <v>2</v>
      </c>
      <c r="C1595" s="9">
        <f t="shared" si="126"/>
        <v>5</v>
      </c>
      <c r="D1595" s="9">
        <f t="shared" si="127"/>
        <v>13</v>
      </c>
      <c r="E1595" s="8" t="str">
        <f t="shared" si="128"/>
        <v>20130513</v>
      </c>
      <c r="F1595" s="24">
        <v>41407</v>
      </c>
      <c r="G1595" s="25">
        <f t="shared" si="124"/>
        <v>41407</v>
      </c>
    </row>
    <row r="1596" spans="1:7" x14ac:dyDescent="0.2">
      <c r="A1596" s="9">
        <f t="shared" si="125"/>
        <v>2013</v>
      </c>
      <c r="B1596" s="9">
        <f>VLOOKUP($C1596,Quarter_Month!$A$1:$B$13,2)</f>
        <v>2</v>
      </c>
      <c r="C1596" s="9">
        <f t="shared" si="126"/>
        <v>5</v>
      </c>
      <c r="D1596" s="9">
        <f t="shared" si="127"/>
        <v>14</v>
      </c>
      <c r="E1596" s="8" t="str">
        <f t="shared" si="128"/>
        <v>20130514</v>
      </c>
      <c r="F1596" s="24">
        <v>41408</v>
      </c>
      <c r="G1596" s="25">
        <f t="shared" si="124"/>
        <v>41408</v>
      </c>
    </row>
    <row r="1597" spans="1:7" x14ac:dyDescent="0.2">
      <c r="A1597" s="9">
        <f t="shared" si="125"/>
        <v>2013</v>
      </c>
      <c r="B1597" s="9">
        <f>VLOOKUP($C1597,Quarter_Month!$A$1:$B$13,2)</f>
        <v>2</v>
      </c>
      <c r="C1597" s="9">
        <f t="shared" si="126"/>
        <v>5</v>
      </c>
      <c r="D1597" s="9">
        <f t="shared" si="127"/>
        <v>15</v>
      </c>
      <c r="E1597" s="8" t="str">
        <f t="shared" si="128"/>
        <v>20130515</v>
      </c>
      <c r="F1597" s="24">
        <v>41409</v>
      </c>
      <c r="G1597" s="25">
        <f t="shared" si="124"/>
        <v>41409</v>
      </c>
    </row>
    <row r="1598" spans="1:7" x14ac:dyDescent="0.2">
      <c r="A1598" s="9">
        <f t="shared" si="125"/>
        <v>2013</v>
      </c>
      <c r="B1598" s="9">
        <f>VLOOKUP($C1598,Quarter_Month!$A$1:$B$13,2)</f>
        <v>2</v>
      </c>
      <c r="C1598" s="9">
        <f t="shared" si="126"/>
        <v>5</v>
      </c>
      <c r="D1598" s="9">
        <f t="shared" si="127"/>
        <v>16</v>
      </c>
      <c r="E1598" s="8" t="str">
        <f t="shared" si="128"/>
        <v>20130516</v>
      </c>
      <c r="F1598" s="24">
        <v>41410</v>
      </c>
      <c r="G1598" s="25">
        <f t="shared" si="124"/>
        <v>41410</v>
      </c>
    </row>
    <row r="1599" spans="1:7" x14ac:dyDescent="0.2">
      <c r="A1599" s="9">
        <f t="shared" si="125"/>
        <v>2013</v>
      </c>
      <c r="B1599" s="9">
        <f>VLOOKUP($C1599,Quarter_Month!$A$1:$B$13,2)</f>
        <v>2</v>
      </c>
      <c r="C1599" s="9">
        <f t="shared" si="126"/>
        <v>5</v>
      </c>
      <c r="D1599" s="9">
        <f t="shared" si="127"/>
        <v>17</v>
      </c>
      <c r="E1599" s="8" t="str">
        <f t="shared" si="128"/>
        <v>20130517</v>
      </c>
      <c r="F1599" s="24">
        <v>41411</v>
      </c>
      <c r="G1599" s="25">
        <f t="shared" si="124"/>
        <v>41411</v>
      </c>
    </row>
    <row r="1600" spans="1:7" x14ac:dyDescent="0.2">
      <c r="A1600" s="9">
        <f t="shared" si="125"/>
        <v>2013</v>
      </c>
      <c r="B1600" s="9">
        <f>VLOOKUP($C1600,Quarter_Month!$A$1:$B$13,2)</f>
        <v>2</v>
      </c>
      <c r="C1600" s="9">
        <f t="shared" si="126"/>
        <v>5</v>
      </c>
      <c r="D1600" s="9">
        <f t="shared" si="127"/>
        <v>18</v>
      </c>
      <c r="E1600" s="8" t="str">
        <f t="shared" si="128"/>
        <v>20130518</v>
      </c>
      <c r="F1600" s="24">
        <v>41412</v>
      </c>
      <c r="G1600" s="25">
        <f t="shared" si="124"/>
        <v>41412</v>
      </c>
    </row>
    <row r="1601" spans="1:7" x14ac:dyDescent="0.2">
      <c r="A1601" s="9">
        <f t="shared" si="125"/>
        <v>2013</v>
      </c>
      <c r="B1601" s="9">
        <f>VLOOKUP($C1601,Quarter_Month!$A$1:$B$13,2)</f>
        <v>2</v>
      </c>
      <c r="C1601" s="9">
        <f t="shared" si="126"/>
        <v>5</v>
      </c>
      <c r="D1601" s="9">
        <f t="shared" si="127"/>
        <v>19</v>
      </c>
      <c r="E1601" s="8" t="str">
        <f t="shared" si="128"/>
        <v>20130519</v>
      </c>
      <c r="F1601" s="24">
        <v>41413</v>
      </c>
      <c r="G1601" s="25">
        <f t="shared" si="124"/>
        <v>41413</v>
      </c>
    </row>
    <row r="1602" spans="1:7" x14ac:dyDescent="0.2">
      <c r="A1602" s="9">
        <f t="shared" si="125"/>
        <v>2013</v>
      </c>
      <c r="B1602" s="9">
        <f>VLOOKUP($C1602,Quarter_Month!$A$1:$B$13,2)</f>
        <v>2</v>
      </c>
      <c r="C1602" s="9">
        <f t="shared" si="126"/>
        <v>5</v>
      </c>
      <c r="D1602" s="9">
        <f t="shared" si="127"/>
        <v>20</v>
      </c>
      <c r="E1602" s="8" t="str">
        <f t="shared" si="128"/>
        <v>20130520</v>
      </c>
      <c r="F1602" s="24">
        <v>41414</v>
      </c>
      <c r="G1602" s="25">
        <f t="shared" si="124"/>
        <v>41414</v>
      </c>
    </row>
    <row r="1603" spans="1:7" x14ac:dyDescent="0.2">
      <c r="A1603" s="9">
        <f t="shared" si="125"/>
        <v>2013</v>
      </c>
      <c r="B1603" s="9">
        <f>VLOOKUP($C1603,Quarter_Month!$A$1:$B$13,2)</f>
        <v>2</v>
      </c>
      <c r="C1603" s="9">
        <f t="shared" si="126"/>
        <v>5</v>
      </c>
      <c r="D1603" s="9">
        <f t="shared" si="127"/>
        <v>21</v>
      </c>
      <c r="E1603" s="8" t="str">
        <f t="shared" si="128"/>
        <v>20130521</v>
      </c>
      <c r="F1603" s="24">
        <v>41415</v>
      </c>
      <c r="G1603" s="25">
        <f t="shared" ref="G1603:G1666" si="129">F1603</f>
        <v>41415</v>
      </c>
    </row>
    <row r="1604" spans="1:7" x14ac:dyDescent="0.2">
      <c r="A1604" s="9">
        <f t="shared" si="125"/>
        <v>2013</v>
      </c>
      <c r="B1604" s="9">
        <f>VLOOKUP($C1604,Quarter_Month!$A$1:$B$13,2)</f>
        <v>2</v>
      </c>
      <c r="C1604" s="9">
        <f t="shared" si="126"/>
        <v>5</v>
      </c>
      <c r="D1604" s="9">
        <f t="shared" si="127"/>
        <v>22</v>
      </c>
      <c r="E1604" s="8" t="str">
        <f t="shared" si="128"/>
        <v>20130522</v>
      </c>
      <c r="F1604" s="24">
        <v>41416</v>
      </c>
      <c r="G1604" s="25">
        <f t="shared" si="129"/>
        <v>41416</v>
      </c>
    </row>
    <row r="1605" spans="1:7" x14ac:dyDescent="0.2">
      <c r="A1605" s="9">
        <f t="shared" si="125"/>
        <v>2013</v>
      </c>
      <c r="B1605" s="9">
        <f>VLOOKUP($C1605,Quarter_Month!$A$1:$B$13,2)</f>
        <v>2</v>
      </c>
      <c r="C1605" s="9">
        <f t="shared" si="126"/>
        <v>5</v>
      </c>
      <c r="D1605" s="9">
        <f t="shared" si="127"/>
        <v>23</v>
      </c>
      <c r="E1605" s="8" t="str">
        <f t="shared" si="128"/>
        <v>20130523</v>
      </c>
      <c r="F1605" s="24">
        <v>41417</v>
      </c>
      <c r="G1605" s="25">
        <f t="shared" si="129"/>
        <v>41417</v>
      </c>
    </row>
    <row r="1606" spans="1:7" x14ac:dyDescent="0.2">
      <c r="A1606" s="9">
        <f t="shared" si="125"/>
        <v>2013</v>
      </c>
      <c r="B1606" s="9">
        <f>VLOOKUP($C1606,Quarter_Month!$A$1:$B$13,2)</f>
        <v>2</v>
      </c>
      <c r="C1606" s="9">
        <f t="shared" si="126"/>
        <v>5</v>
      </c>
      <c r="D1606" s="9">
        <f t="shared" si="127"/>
        <v>24</v>
      </c>
      <c r="E1606" s="8" t="str">
        <f t="shared" si="128"/>
        <v>20130524</v>
      </c>
      <c r="F1606" s="24">
        <v>41418</v>
      </c>
      <c r="G1606" s="25">
        <f t="shared" si="129"/>
        <v>41418</v>
      </c>
    </row>
    <row r="1607" spans="1:7" x14ac:dyDescent="0.2">
      <c r="A1607" s="9">
        <f t="shared" si="125"/>
        <v>2013</v>
      </c>
      <c r="B1607" s="9">
        <f>VLOOKUP($C1607,Quarter_Month!$A$1:$B$13,2)</f>
        <v>2</v>
      </c>
      <c r="C1607" s="9">
        <f t="shared" si="126"/>
        <v>5</v>
      </c>
      <c r="D1607" s="9">
        <f t="shared" si="127"/>
        <v>25</v>
      </c>
      <c r="E1607" s="8" t="str">
        <f t="shared" si="128"/>
        <v>20130525</v>
      </c>
      <c r="F1607" s="24">
        <v>41419</v>
      </c>
      <c r="G1607" s="25">
        <f t="shared" si="129"/>
        <v>41419</v>
      </c>
    </row>
    <row r="1608" spans="1:7" x14ac:dyDescent="0.2">
      <c r="A1608" s="9">
        <f t="shared" si="125"/>
        <v>2013</v>
      </c>
      <c r="B1608" s="9">
        <f>VLOOKUP($C1608,Quarter_Month!$A$1:$B$13,2)</f>
        <v>2</v>
      </c>
      <c r="C1608" s="9">
        <f t="shared" si="126"/>
        <v>5</v>
      </c>
      <c r="D1608" s="9">
        <f t="shared" si="127"/>
        <v>26</v>
      </c>
      <c r="E1608" s="8" t="str">
        <f t="shared" si="128"/>
        <v>20130526</v>
      </c>
      <c r="F1608" s="24">
        <v>41420</v>
      </c>
      <c r="G1608" s="25">
        <f t="shared" si="129"/>
        <v>41420</v>
      </c>
    </row>
    <row r="1609" spans="1:7" x14ac:dyDescent="0.2">
      <c r="A1609" s="9">
        <f t="shared" si="125"/>
        <v>2013</v>
      </c>
      <c r="B1609" s="9">
        <f>VLOOKUP($C1609,Quarter_Month!$A$1:$B$13,2)</f>
        <v>2</v>
      </c>
      <c r="C1609" s="9">
        <f t="shared" si="126"/>
        <v>5</v>
      </c>
      <c r="D1609" s="9">
        <f t="shared" si="127"/>
        <v>27</v>
      </c>
      <c r="E1609" s="8" t="str">
        <f t="shared" si="128"/>
        <v>20130527</v>
      </c>
      <c r="F1609" s="24">
        <v>41421</v>
      </c>
      <c r="G1609" s="25">
        <f t="shared" si="129"/>
        <v>41421</v>
      </c>
    </row>
    <row r="1610" spans="1:7" x14ac:dyDescent="0.2">
      <c r="A1610" s="9">
        <f t="shared" si="125"/>
        <v>2013</v>
      </c>
      <c r="B1610" s="9">
        <f>VLOOKUP($C1610,Quarter_Month!$A$1:$B$13,2)</f>
        <v>2</v>
      </c>
      <c r="C1610" s="9">
        <f t="shared" si="126"/>
        <v>5</v>
      </c>
      <c r="D1610" s="9">
        <f t="shared" si="127"/>
        <v>28</v>
      </c>
      <c r="E1610" s="8" t="str">
        <f t="shared" si="128"/>
        <v>20130528</v>
      </c>
      <c r="F1610" s="24">
        <v>41422</v>
      </c>
      <c r="G1610" s="25">
        <f t="shared" si="129"/>
        <v>41422</v>
      </c>
    </row>
    <row r="1611" spans="1:7" x14ac:dyDescent="0.2">
      <c r="A1611" s="9">
        <f t="shared" si="125"/>
        <v>2013</v>
      </c>
      <c r="B1611" s="9">
        <f>VLOOKUP($C1611,Quarter_Month!$A$1:$B$13,2)</f>
        <v>2</v>
      </c>
      <c r="C1611" s="9">
        <f t="shared" si="126"/>
        <v>5</v>
      </c>
      <c r="D1611" s="9">
        <f t="shared" si="127"/>
        <v>29</v>
      </c>
      <c r="E1611" s="8" t="str">
        <f t="shared" si="128"/>
        <v>20130529</v>
      </c>
      <c r="F1611" s="24">
        <v>41423</v>
      </c>
      <c r="G1611" s="25">
        <f t="shared" si="129"/>
        <v>41423</v>
      </c>
    </row>
    <row r="1612" spans="1:7" x14ac:dyDescent="0.2">
      <c r="A1612" s="9">
        <f t="shared" si="125"/>
        <v>2013</v>
      </c>
      <c r="B1612" s="9">
        <f>VLOOKUP($C1612,Quarter_Month!$A$1:$B$13,2)</f>
        <v>2</v>
      </c>
      <c r="C1612" s="9">
        <f t="shared" si="126"/>
        <v>5</v>
      </c>
      <c r="D1612" s="9">
        <f t="shared" si="127"/>
        <v>30</v>
      </c>
      <c r="E1612" s="8" t="str">
        <f t="shared" si="128"/>
        <v>20130530</v>
      </c>
      <c r="F1612" s="24">
        <v>41424</v>
      </c>
      <c r="G1612" s="25">
        <f t="shared" si="129"/>
        <v>41424</v>
      </c>
    </row>
    <row r="1613" spans="1:7" x14ac:dyDescent="0.2">
      <c r="A1613" s="9">
        <f t="shared" si="125"/>
        <v>2013</v>
      </c>
      <c r="B1613" s="9">
        <f>VLOOKUP($C1613,Quarter_Month!$A$1:$B$13,2)</f>
        <v>2</v>
      </c>
      <c r="C1613" s="9">
        <f t="shared" si="126"/>
        <v>5</v>
      </c>
      <c r="D1613" s="9">
        <f t="shared" si="127"/>
        <v>31</v>
      </c>
      <c r="E1613" s="8" t="str">
        <f t="shared" si="128"/>
        <v>20130531</v>
      </c>
      <c r="F1613" s="24">
        <v>41425</v>
      </c>
      <c r="G1613" s="25">
        <f t="shared" si="129"/>
        <v>41425</v>
      </c>
    </row>
    <row r="1614" spans="1:7" x14ac:dyDescent="0.2">
      <c r="A1614" s="9">
        <f t="shared" si="125"/>
        <v>2013</v>
      </c>
      <c r="B1614" s="9">
        <f>VLOOKUP($C1614,Quarter_Month!$A$1:$B$13,2)</f>
        <v>2</v>
      </c>
      <c r="C1614" s="9">
        <f t="shared" si="126"/>
        <v>6</v>
      </c>
      <c r="D1614" s="9">
        <f t="shared" si="127"/>
        <v>1</v>
      </c>
      <c r="E1614" s="8" t="str">
        <f t="shared" si="128"/>
        <v>20130601</v>
      </c>
      <c r="F1614" s="24">
        <v>41426</v>
      </c>
      <c r="G1614" s="25">
        <f t="shared" si="129"/>
        <v>41426</v>
      </c>
    </row>
    <row r="1615" spans="1:7" x14ac:dyDescent="0.2">
      <c r="A1615" s="9">
        <f t="shared" si="125"/>
        <v>2013</v>
      </c>
      <c r="B1615" s="9">
        <f>VLOOKUP($C1615,Quarter_Month!$A$1:$B$13,2)</f>
        <v>2</v>
      </c>
      <c r="C1615" s="9">
        <f t="shared" si="126"/>
        <v>6</v>
      </c>
      <c r="D1615" s="9">
        <f t="shared" si="127"/>
        <v>2</v>
      </c>
      <c r="E1615" s="8" t="str">
        <f t="shared" si="128"/>
        <v>20130602</v>
      </c>
      <c r="F1615" s="24">
        <v>41427</v>
      </c>
      <c r="G1615" s="25">
        <f t="shared" si="129"/>
        <v>41427</v>
      </c>
    </row>
    <row r="1616" spans="1:7" x14ac:dyDescent="0.2">
      <c r="A1616" s="9">
        <f t="shared" si="125"/>
        <v>2013</v>
      </c>
      <c r="B1616" s="9">
        <f>VLOOKUP($C1616,Quarter_Month!$A$1:$B$13,2)</f>
        <v>2</v>
      </c>
      <c r="C1616" s="9">
        <f t="shared" si="126"/>
        <v>6</v>
      </c>
      <c r="D1616" s="9">
        <f t="shared" si="127"/>
        <v>3</v>
      </c>
      <c r="E1616" s="8" t="str">
        <f t="shared" si="128"/>
        <v>20130603</v>
      </c>
      <c r="F1616" s="24">
        <v>41428</v>
      </c>
      <c r="G1616" s="25">
        <f t="shared" si="129"/>
        <v>41428</v>
      </c>
    </row>
    <row r="1617" spans="1:7" x14ac:dyDescent="0.2">
      <c r="A1617" s="9">
        <f t="shared" si="125"/>
        <v>2013</v>
      </c>
      <c r="B1617" s="9">
        <f>VLOOKUP($C1617,Quarter_Month!$A$1:$B$13,2)</f>
        <v>2</v>
      </c>
      <c r="C1617" s="9">
        <f t="shared" si="126"/>
        <v>6</v>
      </c>
      <c r="D1617" s="9">
        <f t="shared" si="127"/>
        <v>4</v>
      </c>
      <c r="E1617" s="8" t="str">
        <f t="shared" si="128"/>
        <v>20130604</v>
      </c>
      <c r="F1617" s="24">
        <v>41429</v>
      </c>
      <c r="G1617" s="25">
        <f t="shared" si="129"/>
        <v>41429</v>
      </c>
    </row>
    <row r="1618" spans="1:7" x14ac:dyDescent="0.2">
      <c r="A1618" s="9">
        <f t="shared" si="125"/>
        <v>2013</v>
      </c>
      <c r="B1618" s="9">
        <f>VLOOKUP($C1618,Quarter_Month!$A$1:$B$13,2)</f>
        <v>2</v>
      </c>
      <c r="C1618" s="9">
        <f t="shared" si="126"/>
        <v>6</v>
      </c>
      <c r="D1618" s="9">
        <f t="shared" si="127"/>
        <v>5</v>
      </c>
      <c r="E1618" s="8" t="str">
        <f t="shared" si="128"/>
        <v>20130605</v>
      </c>
      <c r="F1618" s="24">
        <v>41430</v>
      </c>
      <c r="G1618" s="25">
        <f t="shared" si="129"/>
        <v>41430</v>
      </c>
    </row>
    <row r="1619" spans="1:7" x14ac:dyDescent="0.2">
      <c r="A1619" s="9">
        <f t="shared" si="125"/>
        <v>2013</v>
      </c>
      <c r="B1619" s="9">
        <f>VLOOKUP($C1619,Quarter_Month!$A$1:$B$13,2)</f>
        <v>2</v>
      </c>
      <c r="C1619" s="9">
        <f t="shared" si="126"/>
        <v>6</v>
      </c>
      <c r="D1619" s="9">
        <f t="shared" si="127"/>
        <v>6</v>
      </c>
      <c r="E1619" s="8" t="str">
        <f t="shared" si="128"/>
        <v>20130606</v>
      </c>
      <c r="F1619" s="24">
        <v>41431</v>
      </c>
      <c r="G1619" s="25">
        <f t="shared" si="129"/>
        <v>41431</v>
      </c>
    </row>
    <row r="1620" spans="1:7" x14ac:dyDescent="0.2">
      <c r="A1620" s="9">
        <f t="shared" si="125"/>
        <v>2013</v>
      </c>
      <c r="B1620" s="9">
        <f>VLOOKUP($C1620,Quarter_Month!$A$1:$B$13,2)</f>
        <v>2</v>
      </c>
      <c r="C1620" s="9">
        <f t="shared" si="126"/>
        <v>6</v>
      </c>
      <c r="D1620" s="9">
        <f t="shared" si="127"/>
        <v>7</v>
      </c>
      <c r="E1620" s="8" t="str">
        <f t="shared" si="128"/>
        <v>20130607</v>
      </c>
      <c r="F1620" s="24">
        <v>41432</v>
      </c>
      <c r="G1620" s="25">
        <f t="shared" si="129"/>
        <v>41432</v>
      </c>
    </row>
    <row r="1621" spans="1:7" x14ac:dyDescent="0.2">
      <c r="A1621" s="9">
        <f t="shared" si="125"/>
        <v>2013</v>
      </c>
      <c r="B1621" s="9">
        <f>VLOOKUP($C1621,Quarter_Month!$A$1:$B$13,2)</f>
        <v>2</v>
      </c>
      <c r="C1621" s="9">
        <f t="shared" si="126"/>
        <v>6</v>
      </c>
      <c r="D1621" s="9">
        <f t="shared" si="127"/>
        <v>8</v>
      </c>
      <c r="E1621" s="8" t="str">
        <f t="shared" si="128"/>
        <v>20130608</v>
      </c>
      <c r="F1621" s="24">
        <v>41433</v>
      </c>
      <c r="G1621" s="25">
        <f t="shared" si="129"/>
        <v>41433</v>
      </c>
    </row>
    <row r="1622" spans="1:7" x14ac:dyDescent="0.2">
      <c r="A1622" s="9">
        <f t="shared" si="125"/>
        <v>2013</v>
      </c>
      <c r="B1622" s="9">
        <f>VLOOKUP($C1622,Quarter_Month!$A$1:$B$13,2)</f>
        <v>2</v>
      </c>
      <c r="C1622" s="9">
        <f t="shared" si="126"/>
        <v>6</v>
      </c>
      <c r="D1622" s="9">
        <f t="shared" si="127"/>
        <v>9</v>
      </c>
      <c r="E1622" s="8" t="str">
        <f t="shared" si="128"/>
        <v>20130609</v>
      </c>
      <c r="F1622" s="24">
        <v>41434</v>
      </c>
      <c r="G1622" s="25">
        <f t="shared" si="129"/>
        <v>41434</v>
      </c>
    </row>
    <row r="1623" spans="1:7" x14ac:dyDescent="0.2">
      <c r="A1623" s="9">
        <f t="shared" si="125"/>
        <v>2013</v>
      </c>
      <c r="B1623" s="9">
        <f>VLOOKUP($C1623,Quarter_Month!$A$1:$B$13,2)</f>
        <v>2</v>
      </c>
      <c r="C1623" s="9">
        <f t="shared" si="126"/>
        <v>6</v>
      </c>
      <c r="D1623" s="9">
        <f t="shared" si="127"/>
        <v>10</v>
      </c>
      <c r="E1623" s="8" t="str">
        <f t="shared" si="128"/>
        <v>20130610</v>
      </c>
      <c r="F1623" s="24">
        <v>41435</v>
      </c>
      <c r="G1623" s="25">
        <f t="shared" si="129"/>
        <v>41435</v>
      </c>
    </row>
    <row r="1624" spans="1:7" x14ac:dyDescent="0.2">
      <c r="A1624" s="9">
        <f t="shared" si="125"/>
        <v>2013</v>
      </c>
      <c r="B1624" s="9">
        <f>VLOOKUP($C1624,Quarter_Month!$A$1:$B$13,2)</f>
        <v>2</v>
      </c>
      <c r="C1624" s="9">
        <f t="shared" si="126"/>
        <v>6</v>
      </c>
      <c r="D1624" s="9">
        <f t="shared" si="127"/>
        <v>11</v>
      </c>
      <c r="E1624" s="8" t="str">
        <f t="shared" si="128"/>
        <v>20130611</v>
      </c>
      <c r="F1624" s="24">
        <v>41436</v>
      </c>
      <c r="G1624" s="25">
        <f t="shared" si="129"/>
        <v>41436</v>
      </c>
    </row>
    <row r="1625" spans="1:7" x14ac:dyDescent="0.2">
      <c r="A1625" s="9">
        <f t="shared" si="125"/>
        <v>2013</v>
      </c>
      <c r="B1625" s="9">
        <f>VLOOKUP($C1625,Quarter_Month!$A$1:$B$13,2)</f>
        <v>2</v>
      </c>
      <c r="C1625" s="9">
        <f t="shared" si="126"/>
        <v>6</v>
      </c>
      <c r="D1625" s="9">
        <f t="shared" si="127"/>
        <v>12</v>
      </c>
      <c r="E1625" s="8" t="str">
        <f t="shared" si="128"/>
        <v>20130612</v>
      </c>
      <c r="F1625" s="24">
        <v>41437</v>
      </c>
      <c r="G1625" s="25">
        <f t="shared" si="129"/>
        <v>41437</v>
      </c>
    </row>
    <row r="1626" spans="1:7" x14ac:dyDescent="0.2">
      <c r="A1626" s="9">
        <f t="shared" si="125"/>
        <v>2013</v>
      </c>
      <c r="B1626" s="9">
        <f>VLOOKUP($C1626,Quarter_Month!$A$1:$B$13,2)</f>
        <v>2</v>
      </c>
      <c r="C1626" s="9">
        <f t="shared" si="126"/>
        <v>6</v>
      </c>
      <c r="D1626" s="9">
        <f t="shared" si="127"/>
        <v>13</v>
      </c>
      <c r="E1626" s="8" t="str">
        <f t="shared" si="128"/>
        <v>20130613</v>
      </c>
      <c r="F1626" s="24">
        <v>41438</v>
      </c>
      <c r="G1626" s="25">
        <f t="shared" si="129"/>
        <v>41438</v>
      </c>
    </row>
    <row r="1627" spans="1:7" x14ac:dyDescent="0.2">
      <c r="A1627" s="9">
        <f t="shared" si="125"/>
        <v>2013</v>
      </c>
      <c r="B1627" s="9">
        <f>VLOOKUP($C1627,Quarter_Month!$A$1:$B$13,2)</f>
        <v>2</v>
      </c>
      <c r="C1627" s="9">
        <f t="shared" si="126"/>
        <v>6</v>
      </c>
      <c r="D1627" s="9">
        <f t="shared" si="127"/>
        <v>14</v>
      </c>
      <c r="E1627" s="8" t="str">
        <f t="shared" si="128"/>
        <v>20130614</v>
      </c>
      <c r="F1627" s="24">
        <v>41439</v>
      </c>
      <c r="G1627" s="25">
        <f t="shared" si="129"/>
        <v>41439</v>
      </c>
    </row>
    <row r="1628" spans="1:7" x14ac:dyDescent="0.2">
      <c r="A1628" s="9">
        <f t="shared" si="125"/>
        <v>2013</v>
      </c>
      <c r="B1628" s="9">
        <f>VLOOKUP($C1628,Quarter_Month!$A$1:$B$13,2)</f>
        <v>2</v>
      </c>
      <c r="C1628" s="9">
        <f t="shared" si="126"/>
        <v>6</v>
      </c>
      <c r="D1628" s="9">
        <f t="shared" si="127"/>
        <v>15</v>
      </c>
      <c r="E1628" s="8" t="str">
        <f t="shared" si="128"/>
        <v>20130615</v>
      </c>
      <c r="F1628" s="24">
        <v>41440</v>
      </c>
      <c r="G1628" s="25">
        <f t="shared" si="129"/>
        <v>41440</v>
      </c>
    </row>
    <row r="1629" spans="1:7" x14ac:dyDescent="0.2">
      <c r="A1629" s="9">
        <f t="shared" si="125"/>
        <v>2013</v>
      </c>
      <c r="B1629" s="9">
        <f>VLOOKUP($C1629,Quarter_Month!$A$1:$B$13,2)</f>
        <v>2</v>
      </c>
      <c r="C1629" s="9">
        <f t="shared" si="126"/>
        <v>6</v>
      </c>
      <c r="D1629" s="9">
        <f t="shared" si="127"/>
        <v>16</v>
      </c>
      <c r="E1629" s="8" t="str">
        <f t="shared" si="128"/>
        <v>20130616</v>
      </c>
      <c r="F1629" s="24">
        <v>41441</v>
      </c>
      <c r="G1629" s="25">
        <f t="shared" si="129"/>
        <v>41441</v>
      </c>
    </row>
    <row r="1630" spans="1:7" x14ac:dyDescent="0.2">
      <c r="A1630" s="9">
        <f t="shared" si="125"/>
        <v>2013</v>
      </c>
      <c r="B1630" s="9">
        <f>VLOOKUP($C1630,Quarter_Month!$A$1:$B$13,2)</f>
        <v>2</v>
      </c>
      <c r="C1630" s="9">
        <f t="shared" si="126"/>
        <v>6</v>
      </c>
      <c r="D1630" s="9">
        <f t="shared" si="127"/>
        <v>17</v>
      </c>
      <c r="E1630" s="8" t="str">
        <f t="shared" si="128"/>
        <v>20130617</v>
      </c>
      <c r="F1630" s="24">
        <v>41442</v>
      </c>
      <c r="G1630" s="25">
        <f t="shared" si="129"/>
        <v>41442</v>
      </c>
    </row>
    <row r="1631" spans="1:7" x14ac:dyDescent="0.2">
      <c r="A1631" s="9">
        <f t="shared" si="125"/>
        <v>2013</v>
      </c>
      <c r="B1631" s="9">
        <f>VLOOKUP($C1631,Quarter_Month!$A$1:$B$13,2)</f>
        <v>2</v>
      </c>
      <c r="C1631" s="9">
        <f t="shared" si="126"/>
        <v>6</v>
      </c>
      <c r="D1631" s="9">
        <f t="shared" si="127"/>
        <v>18</v>
      </c>
      <c r="E1631" s="8" t="str">
        <f t="shared" si="128"/>
        <v>20130618</v>
      </c>
      <c r="F1631" s="24">
        <v>41443</v>
      </c>
      <c r="G1631" s="25">
        <f t="shared" si="129"/>
        <v>41443</v>
      </c>
    </row>
    <row r="1632" spans="1:7" x14ac:dyDescent="0.2">
      <c r="A1632" s="9">
        <f t="shared" si="125"/>
        <v>2013</v>
      </c>
      <c r="B1632" s="9">
        <f>VLOOKUP($C1632,Quarter_Month!$A$1:$B$13,2)</f>
        <v>2</v>
      </c>
      <c r="C1632" s="9">
        <f t="shared" si="126"/>
        <v>6</v>
      </c>
      <c r="D1632" s="9">
        <f t="shared" si="127"/>
        <v>19</v>
      </c>
      <c r="E1632" s="8" t="str">
        <f t="shared" si="128"/>
        <v>20130619</v>
      </c>
      <c r="F1632" s="24">
        <v>41444</v>
      </c>
      <c r="G1632" s="25">
        <f t="shared" si="129"/>
        <v>41444</v>
      </c>
    </row>
    <row r="1633" spans="1:7" x14ac:dyDescent="0.2">
      <c r="A1633" s="9">
        <f t="shared" si="125"/>
        <v>2013</v>
      </c>
      <c r="B1633" s="9">
        <f>VLOOKUP($C1633,Quarter_Month!$A$1:$B$13,2)</f>
        <v>2</v>
      </c>
      <c r="C1633" s="9">
        <f t="shared" si="126"/>
        <v>6</v>
      </c>
      <c r="D1633" s="9">
        <f t="shared" si="127"/>
        <v>20</v>
      </c>
      <c r="E1633" s="8" t="str">
        <f t="shared" si="128"/>
        <v>20130620</v>
      </c>
      <c r="F1633" s="24">
        <v>41445</v>
      </c>
      <c r="G1633" s="25">
        <f t="shared" si="129"/>
        <v>41445</v>
      </c>
    </row>
    <row r="1634" spans="1:7" x14ac:dyDescent="0.2">
      <c r="A1634" s="9">
        <f t="shared" si="125"/>
        <v>2013</v>
      </c>
      <c r="B1634" s="9">
        <f>VLOOKUP($C1634,Quarter_Month!$A$1:$B$13,2)</f>
        <v>2</v>
      </c>
      <c r="C1634" s="9">
        <f t="shared" si="126"/>
        <v>6</v>
      </c>
      <c r="D1634" s="9">
        <f t="shared" si="127"/>
        <v>21</v>
      </c>
      <c r="E1634" s="8" t="str">
        <f t="shared" si="128"/>
        <v>20130621</v>
      </c>
      <c r="F1634" s="24">
        <v>41446</v>
      </c>
      <c r="G1634" s="25">
        <f t="shared" si="129"/>
        <v>41446</v>
      </c>
    </row>
    <row r="1635" spans="1:7" x14ac:dyDescent="0.2">
      <c r="A1635" s="9">
        <f t="shared" si="125"/>
        <v>2013</v>
      </c>
      <c r="B1635" s="9">
        <f>VLOOKUP($C1635,Quarter_Month!$A$1:$B$13,2)</f>
        <v>2</v>
      </c>
      <c r="C1635" s="9">
        <f t="shared" si="126"/>
        <v>6</v>
      </c>
      <c r="D1635" s="9">
        <f t="shared" si="127"/>
        <v>22</v>
      </c>
      <c r="E1635" s="8" t="str">
        <f t="shared" si="128"/>
        <v>20130622</v>
      </c>
      <c r="F1635" s="24">
        <v>41447</v>
      </c>
      <c r="G1635" s="25">
        <f t="shared" si="129"/>
        <v>41447</v>
      </c>
    </row>
    <row r="1636" spans="1:7" x14ac:dyDescent="0.2">
      <c r="A1636" s="9">
        <f t="shared" si="125"/>
        <v>2013</v>
      </c>
      <c r="B1636" s="9">
        <f>VLOOKUP($C1636,Quarter_Month!$A$1:$B$13,2)</f>
        <v>2</v>
      </c>
      <c r="C1636" s="9">
        <f t="shared" si="126"/>
        <v>6</v>
      </c>
      <c r="D1636" s="9">
        <f t="shared" si="127"/>
        <v>23</v>
      </c>
      <c r="E1636" s="8" t="str">
        <f t="shared" si="128"/>
        <v>20130623</v>
      </c>
      <c r="F1636" s="24">
        <v>41448</v>
      </c>
      <c r="G1636" s="25">
        <f t="shared" si="129"/>
        <v>41448</v>
      </c>
    </row>
    <row r="1637" spans="1:7" x14ac:dyDescent="0.2">
      <c r="A1637" s="9">
        <f t="shared" si="125"/>
        <v>2013</v>
      </c>
      <c r="B1637" s="9">
        <f>VLOOKUP($C1637,Quarter_Month!$A$1:$B$13,2)</f>
        <v>2</v>
      </c>
      <c r="C1637" s="9">
        <f t="shared" si="126"/>
        <v>6</v>
      </c>
      <c r="D1637" s="9">
        <f t="shared" si="127"/>
        <v>24</v>
      </c>
      <c r="E1637" s="8" t="str">
        <f t="shared" si="128"/>
        <v>20130624</v>
      </c>
      <c r="F1637" s="24">
        <v>41449</v>
      </c>
      <c r="G1637" s="25">
        <f t="shared" si="129"/>
        <v>41449</v>
      </c>
    </row>
    <row r="1638" spans="1:7" x14ac:dyDescent="0.2">
      <c r="A1638" s="9">
        <f t="shared" si="125"/>
        <v>2013</v>
      </c>
      <c r="B1638" s="9">
        <f>VLOOKUP($C1638,Quarter_Month!$A$1:$B$13,2)</f>
        <v>2</v>
      </c>
      <c r="C1638" s="9">
        <f t="shared" si="126"/>
        <v>6</v>
      </c>
      <c r="D1638" s="9">
        <f t="shared" si="127"/>
        <v>25</v>
      </c>
      <c r="E1638" s="8" t="str">
        <f t="shared" si="128"/>
        <v>20130625</v>
      </c>
      <c r="F1638" s="24">
        <v>41450</v>
      </c>
      <c r="G1638" s="25">
        <f t="shared" si="129"/>
        <v>41450</v>
      </c>
    </row>
    <row r="1639" spans="1:7" x14ac:dyDescent="0.2">
      <c r="A1639" s="9">
        <f t="shared" si="125"/>
        <v>2013</v>
      </c>
      <c r="B1639" s="9">
        <f>VLOOKUP($C1639,Quarter_Month!$A$1:$B$13,2)</f>
        <v>2</v>
      </c>
      <c r="C1639" s="9">
        <f t="shared" si="126"/>
        <v>6</v>
      </c>
      <c r="D1639" s="9">
        <f t="shared" si="127"/>
        <v>26</v>
      </c>
      <c r="E1639" s="8" t="str">
        <f t="shared" si="128"/>
        <v>20130626</v>
      </c>
      <c r="F1639" s="24">
        <v>41451</v>
      </c>
      <c r="G1639" s="25">
        <f t="shared" si="129"/>
        <v>41451</v>
      </c>
    </row>
    <row r="1640" spans="1:7" x14ac:dyDescent="0.2">
      <c r="A1640" s="9">
        <f t="shared" si="125"/>
        <v>2013</v>
      </c>
      <c r="B1640" s="9">
        <f>VLOOKUP($C1640,Quarter_Month!$A$1:$B$13,2)</f>
        <v>2</v>
      </c>
      <c r="C1640" s="9">
        <f t="shared" si="126"/>
        <v>6</v>
      </c>
      <c r="D1640" s="9">
        <f t="shared" si="127"/>
        <v>27</v>
      </c>
      <c r="E1640" s="8" t="str">
        <f t="shared" si="128"/>
        <v>20130627</v>
      </c>
      <c r="F1640" s="24">
        <v>41452</v>
      </c>
      <c r="G1640" s="25">
        <f t="shared" si="129"/>
        <v>41452</v>
      </c>
    </row>
    <row r="1641" spans="1:7" x14ac:dyDescent="0.2">
      <c r="A1641" s="9">
        <f t="shared" si="125"/>
        <v>2013</v>
      </c>
      <c r="B1641" s="9">
        <f>VLOOKUP($C1641,Quarter_Month!$A$1:$B$13,2)</f>
        <v>2</v>
      </c>
      <c r="C1641" s="9">
        <f t="shared" si="126"/>
        <v>6</v>
      </c>
      <c r="D1641" s="9">
        <f t="shared" si="127"/>
        <v>28</v>
      </c>
      <c r="E1641" s="8" t="str">
        <f t="shared" si="128"/>
        <v>20130628</v>
      </c>
      <c r="F1641" s="24">
        <v>41453</v>
      </c>
      <c r="G1641" s="25">
        <f t="shared" si="129"/>
        <v>41453</v>
      </c>
    </row>
    <row r="1642" spans="1:7" x14ac:dyDescent="0.2">
      <c r="A1642" s="9">
        <f t="shared" si="125"/>
        <v>2013</v>
      </c>
      <c r="B1642" s="9">
        <f>VLOOKUP($C1642,Quarter_Month!$A$1:$B$13,2)</f>
        <v>2</v>
      </c>
      <c r="C1642" s="9">
        <f t="shared" si="126"/>
        <v>6</v>
      </c>
      <c r="D1642" s="9">
        <f t="shared" si="127"/>
        <v>29</v>
      </c>
      <c r="E1642" s="8" t="str">
        <f t="shared" si="128"/>
        <v>20130629</v>
      </c>
      <c r="F1642" s="24">
        <v>41454</v>
      </c>
      <c r="G1642" s="25">
        <f t="shared" si="129"/>
        <v>41454</v>
      </c>
    </row>
    <row r="1643" spans="1:7" x14ac:dyDescent="0.2">
      <c r="A1643" s="9">
        <f t="shared" si="125"/>
        <v>2013</v>
      </c>
      <c r="B1643" s="9">
        <f>VLOOKUP($C1643,Quarter_Month!$A$1:$B$13,2)</f>
        <v>2</v>
      </c>
      <c r="C1643" s="9">
        <f t="shared" si="126"/>
        <v>6</v>
      </c>
      <c r="D1643" s="9">
        <f t="shared" si="127"/>
        <v>30</v>
      </c>
      <c r="E1643" s="8" t="str">
        <f t="shared" si="128"/>
        <v>20130630</v>
      </c>
      <c r="F1643" s="24">
        <v>41455</v>
      </c>
      <c r="G1643" s="25">
        <f t="shared" si="129"/>
        <v>41455</v>
      </c>
    </row>
    <row r="1644" spans="1:7" x14ac:dyDescent="0.2">
      <c r="A1644" s="9">
        <f t="shared" ref="A1644:A1707" si="130">YEAR(F1644)</f>
        <v>2013</v>
      </c>
      <c r="B1644" s="9">
        <f>VLOOKUP($C1644,Quarter_Month!$A$1:$B$13,2)</f>
        <v>3</v>
      </c>
      <c r="C1644" s="9">
        <f t="shared" ref="C1644:C1707" si="131">MONTH(F1644)</f>
        <v>7</v>
      </c>
      <c r="D1644" s="9">
        <f t="shared" ref="D1644:D1707" si="132">DAY(F1644)</f>
        <v>1</v>
      </c>
      <c r="E1644" s="8" t="str">
        <f t="shared" ref="E1644:E1707" si="133">CONCATENATE(A1644,IF(LEN(C1644)=1,"0"&amp;C1644,C1644),IF(LEN(D1644)=1,"0"&amp;D1644,D1644))</f>
        <v>20130701</v>
      </c>
      <c r="F1644" s="24">
        <v>41456</v>
      </c>
      <c r="G1644" s="25">
        <f t="shared" si="129"/>
        <v>41456</v>
      </c>
    </row>
    <row r="1645" spans="1:7" x14ac:dyDescent="0.2">
      <c r="A1645" s="9">
        <f t="shared" si="130"/>
        <v>2013</v>
      </c>
      <c r="B1645" s="9">
        <f>VLOOKUP($C1645,Quarter_Month!$A$1:$B$13,2)</f>
        <v>3</v>
      </c>
      <c r="C1645" s="9">
        <f t="shared" si="131"/>
        <v>7</v>
      </c>
      <c r="D1645" s="9">
        <f t="shared" si="132"/>
        <v>2</v>
      </c>
      <c r="E1645" s="8" t="str">
        <f t="shared" si="133"/>
        <v>20130702</v>
      </c>
      <c r="F1645" s="24">
        <v>41457</v>
      </c>
      <c r="G1645" s="25">
        <f t="shared" si="129"/>
        <v>41457</v>
      </c>
    </row>
    <row r="1646" spans="1:7" x14ac:dyDescent="0.2">
      <c r="A1646" s="9">
        <f t="shared" si="130"/>
        <v>2013</v>
      </c>
      <c r="B1646" s="9">
        <f>VLOOKUP($C1646,Quarter_Month!$A$1:$B$13,2)</f>
        <v>3</v>
      </c>
      <c r="C1646" s="9">
        <f t="shared" si="131"/>
        <v>7</v>
      </c>
      <c r="D1646" s="9">
        <f t="shared" si="132"/>
        <v>3</v>
      </c>
      <c r="E1646" s="8" t="str">
        <f t="shared" si="133"/>
        <v>20130703</v>
      </c>
      <c r="F1646" s="24">
        <v>41458</v>
      </c>
      <c r="G1646" s="25">
        <f t="shared" si="129"/>
        <v>41458</v>
      </c>
    </row>
    <row r="1647" spans="1:7" x14ac:dyDescent="0.2">
      <c r="A1647" s="9">
        <f t="shared" si="130"/>
        <v>2013</v>
      </c>
      <c r="B1647" s="9">
        <f>VLOOKUP($C1647,Quarter_Month!$A$1:$B$13,2)</f>
        <v>3</v>
      </c>
      <c r="C1647" s="9">
        <f t="shared" si="131"/>
        <v>7</v>
      </c>
      <c r="D1647" s="9">
        <f t="shared" si="132"/>
        <v>4</v>
      </c>
      <c r="E1647" s="8" t="str">
        <f t="shared" si="133"/>
        <v>20130704</v>
      </c>
      <c r="F1647" s="24">
        <v>41459</v>
      </c>
      <c r="G1647" s="25">
        <f t="shared" si="129"/>
        <v>41459</v>
      </c>
    </row>
    <row r="1648" spans="1:7" x14ac:dyDescent="0.2">
      <c r="A1648" s="9">
        <f t="shared" si="130"/>
        <v>2013</v>
      </c>
      <c r="B1648" s="9">
        <f>VLOOKUP($C1648,Quarter_Month!$A$1:$B$13,2)</f>
        <v>3</v>
      </c>
      <c r="C1648" s="9">
        <f t="shared" si="131"/>
        <v>7</v>
      </c>
      <c r="D1648" s="9">
        <f t="shared" si="132"/>
        <v>5</v>
      </c>
      <c r="E1648" s="8" t="str">
        <f t="shared" si="133"/>
        <v>20130705</v>
      </c>
      <c r="F1648" s="24">
        <v>41460</v>
      </c>
      <c r="G1648" s="25">
        <f t="shared" si="129"/>
        <v>41460</v>
      </c>
    </row>
    <row r="1649" spans="1:7" x14ac:dyDescent="0.2">
      <c r="A1649" s="9">
        <f t="shared" si="130"/>
        <v>2013</v>
      </c>
      <c r="B1649" s="9">
        <f>VLOOKUP($C1649,Quarter_Month!$A$1:$B$13,2)</f>
        <v>3</v>
      </c>
      <c r="C1649" s="9">
        <f t="shared" si="131"/>
        <v>7</v>
      </c>
      <c r="D1649" s="9">
        <f t="shared" si="132"/>
        <v>6</v>
      </c>
      <c r="E1649" s="8" t="str">
        <f t="shared" si="133"/>
        <v>20130706</v>
      </c>
      <c r="F1649" s="24">
        <v>41461</v>
      </c>
      <c r="G1649" s="25">
        <f t="shared" si="129"/>
        <v>41461</v>
      </c>
    </row>
    <row r="1650" spans="1:7" x14ac:dyDescent="0.2">
      <c r="A1650" s="9">
        <f t="shared" si="130"/>
        <v>2013</v>
      </c>
      <c r="B1650" s="9">
        <f>VLOOKUP($C1650,Quarter_Month!$A$1:$B$13,2)</f>
        <v>3</v>
      </c>
      <c r="C1650" s="9">
        <f t="shared" si="131"/>
        <v>7</v>
      </c>
      <c r="D1650" s="9">
        <f t="shared" si="132"/>
        <v>7</v>
      </c>
      <c r="E1650" s="8" t="str">
        <f t="shared" si="133"/>
        <v>20130707</v>
      </c>
      <c r="F1650" s="24">
        <v>41462</v>
      </c>
      <c r="G1650" s="25">
        <f t="shared" si="129"/>
        <v>41462</v>
      </c>
    </row>
    <row r="1651" spans="1:7" x14ac:dyDescent="0.2">
      <c r="A1651" s="9">
        <f t="shared" si="130"/>
        <v>2013</v>
      </c>
      <c r="B1651" s="9">
        <f>VLOOKUP($C1651,Quarter_Month!$A$1:$B$13,2)</f>
        <v>3</v>
      </c>
      <c r="C1651" s="9">
        <f t="shared" si="131"/>
        <v>7</v>
      </c>
      <c r="D1651" s="9">
        <f t="shared" si="132"/>
        <v>8</v>
      </c>
      <c r="E1651" s="8" t="str">
        <f t="shared" si="133"/>
        <v>20130708</v>
      </c>
      <c r="F1651" s="24">
        <v>41463</v>
      </c>
      <c r="G1651" s="25">
        <f t="shared" si="129"/>
        <v>41463</v>
      </c>
    </row>
    <row r="1652" spans="1:7" x14ac:dyDescent="0.2">
      <c r="A1652" s="9">
        <f t="shared" si="130"/>
        <v>2013</v>
      </c>
      <c r="B1652" s="9">
        <f>VLOOKUP($C1652,Quarter_Month!$A$1:$B$13,2)</f>
        <v>3</v>
      </c>
      <c r="C1652" s="9">
        <f t="shared" si="131"/>
        <v>7</v>
      </c>
      <c r="D1652" s="9">
        <f t="shared" si="132"/>
        <v>9</v>
      </c>
      <c r="E1652" s="8" t="str">
        <f t="shared" si="133"/>
        <v>20130709</v>
      </c>
      <c r="F1652" s="24">
        <v>41464</v>
      </c>
      <c r="G1652" s="25">
        <f t="shared" si="129"/>
        <v>41464</v>
      </c>
    </row>
    <row r="1653" spans="1:7" x14ac:dyDescent="0.2">
      <c r="A1653" s="9">
        <f t="shared" si="130"/>
        <v>2013</v>
      </c>
      <c r="B1653" s="9">
        <f>VLOOKUP($C1653,Quarter_Month!$A$1:$B$13,2)</f>
        <v>3</v>
      </c>
      <c r="C1653" s="9">
        <f t="shared" si="131"/>
        <v>7</v>
      </c>
      <c r="D1653" s="9">
        <f t="shared" si="132"/>
        <v>10</v>
      </c>
      <c r="E1653" s="8" t="str">
        <f t="shared" si="133"/>
        <v>20130710</v>
      </c>
      <c r="F1653" s="24">
        <v>41465</v>
      </c>
      <c r="G1653" s="25">
        <f t="shared" si="129"/>
        <v>41465</v>
      </c>
    </row>
    <row r="1654" spans="1:7" x14ac:dyDescent="0.2">
      <c r="A1654" s="9">
        <f t="shared" si="130"/>
        <v>2013</v>
      </c>
      <c r="B1654" s="9">
        <f>VLOOKUP($C1654,Quarter_Month!$A$1:$B$13,2)</f>
        <v>3</v>
      </c>
      <c r="C1654" s="9">
        <f t="shared" si="131"/>
        <v>7</v>
      </c>
      <c r="D1654" s="9">
        <f t="shared" si="132"/>
        <v>11</v>
      </c>
      <c r="E1654" s="8" t="str">
        <f t="shared" si="133"/>
        <v>20130711</v>
      </c>
      <c r="F1654" s="24">
        <v>41466</v>
      </c>
      <c r="G1654" s="25">
        <f t="shared" si="129"/>
        <v>41466</v>
      </c>
    </row>
    <row r="1655" spans="1:7" x14ac:dyDescent="0.2">
      <c r="A1655" s="9">
        <f t="shared" si="130"/>
        <v>2013</v>
      </c>
      <c r="B1655" s="9">
        <f>VLOOKUP($C1655,Quarter_Month!$A$1:$B$13,2)</f>
        <v>3</v>
      </c>
      <c r="C1655" s="9">
        <f t="shared" si="131"/>
        <v>7</v>
      </c>
      <c r="D1655" s="9">
        <f t="shared" si="132"/>
        <v>12</v>
      </c>
      <c r="E1655" s="8" t="str">
        <f t="shared" si="133"/>
        <v>20130712</v>
      </c>
      <c r="F1655" s="24">
        <v>41467</v>
      </c>
      <c r="G1655" s="25">
        <f t="shared" si="129"/>
        <v>41467</v>
      </c>
    </row>
    <row r="1656" spans="1:7" x14ac:dyDescent="0.2">
      <c r="A1656" s="9">
        <f t="shared" si="130"/>
        <v>2013</v>
      </c>
      <c r="B1656" s="9">
        <f>VLOOKUP($C1656,Quarter_Month!$A$1:$B$13,2)</f>
        <v>3</v>
      </c>
      <c r="C1656" s="9">
        <f t="shared" si="131"/>
        <v>7</v>
      </c>
      <c r="D1656" s="9">
        <f t="shared" si="132"/>
        <v>13</v>
      </c>
      <c r="E1656" s="8" t="str">
        <f t="shared" si="133"/>
        <v>20130713</v>
      </c>
      <c r="F1656" s="24">
        <v>41468</v>
      </c>
      <c r="G1656" s="25">
        <f t="shared" si="129"/>
        <v>41468</v>
      </c>
    </row>
    <row r="1657" spans="1:7" x14ac:dyDescent="0.2">
      <c r="A1657" s="9">
        <f t="shared" si="130"/>
        <v>2013</v>
      </c>
      <c r="B1657" s="9">
        <f>VLOOKUP($C1657,Quarter_Month!$A$1:$B$13,2)</f>
        <v>3</v>
      </c>
      <c r="C1657" s="9">
        <f t="shared" si="131"/>
        <v>7</v>
      </c>
      <c r="D1657" s="9">
        <f t="shared" si="132"/>
        <v>14</v>
      </c>
      <c r="E1657" s="8" t="str">
        <f t="shared" si="133"/>
        <v>20130714</v>
      </c>
      <c r="F1657" s="24">
        <v>41469</v>
      </c>
      <c r="G1657" s="25">
        <f t="shared" si="129"/>
        <v>41469</v>
      </c>
    </row>
    <row r="1658" spans="1:7" x14ac:dyDescent="0.2">
      <c r="A1658" s="9">
        <f t="shared" si="130"/>
        <v>2013</v>
      </c>
      <c r="B1658" s="9">
        <f>VLOOKUP($C1658,Quarter_Month!$A$1:$B$13,2)</f>
        <v>3</v>
      </c>
      <c r="C1658" s="9">
        <f t="shared" si="131"/>
        <v>7</v>
      </c>
      <c r="D1658" s="9">
        <f t="shared" si="132"/>
        <v>15</v>
      </c>
      <c r="E1658" s="8" t="str">
        <f t="shared" si="133"/>
        <v>20130715</v>
      </c>
      <c r="F1658" s="24">
        <v>41470</v>
      </c>
      <c r="G1658" s="25">
        <f t="shared" si="129"/>
        <v>41470</v>
      </c>
    </row>
    <row r="1659" spans="1:7" x14ac:dyDescent="0.2">
      <c r="A1659" s="9">
        <f t="shared" si="130"/>
        <v>2013</v>
      </c>
      <c r="B1659" s="9">
        <f>VLOOKUP($C1659,Quarter_Month!$A$1:$B$13,2)</f>
        <v>3</v>
      </c>
      <c r="C1659" s="9">
        <f t="shared" si="131"/>
        <v>7</v>
      </c>
      <c r="D1659" s="9">
        <f t="shared" si="132"/>
        <v>16</v>
      </c>
      <c r="E1659" s="8" t="str">
        <f t="shared" si="133"/>
        <v>20130716</v>
      </c>
      <c r="F1659" s="24">
        <v>41471</v>
      </c>
      <c r="G1659" s="25">
        <f t="shared" si="129"/>
        <v>41471</v>
      </c>
    </row>
    <row r="1660" spans="1:7" x14ac:dyDescent="0.2">
      <c r="A1660" s="9">
        <f t="shared" si="130"/>
        <v>2013</v>
      </c>
      <c r="B1660" s="9">
        <f>VLOOKUP($C1660,Quarter_Month!$A$1:$B$13,2)</f>
        <v>3</v>
      </c>
      <c r="C1660" s="9">
        <f t="shared" si="131"/>
        <v>7</v>
      </c>
      <c r="D1660" s="9">
        <f t="shared" si="132"/>
        <v>17</v>
      </c>
      <c r="E1660" s="8" t="str">
        <f t="shared" si="133"/>
        <v>20130717</v>
      </c>
      <c r="F1660" s="24">
        <v>41472</v>
      </c>
      <c r="G1660" s="25">
        <f t="shared" si="129"/>
        <v>41472</v>
      </c>
    </row>
    <row r="1661" spans="1:7" x14ac:dyDescent="0.2">
      <c r="A1661" s="9">
        <f t="shared" si="130"/>
        <v>2013</v>
      </c>
      <c r="B1661" s="9">
        <f>VLOOKUP($C1661,Quarter_Month!$A$1:$B$13,2)</f>
        <v>3</v>
      </c>
      <c r="C1661" s="9">
        <f t="shared" si="131"/>
        <v>7</v>
      </c>
      <c r="D1661" s="9">
        <f t="shared" si="132"/>
        <v>18</v>
      </c>
      <c r="E1661" s="8" t="str">
        <f t="shared" si="133"/>
        <v>20130718</v>
      </c>
      <c r="F1661" s="24">
        <v>41473</v>
      </c>
      <c r="G1661" s="25">
        <f t="shared" si="129"/>
        <v>41473</v>
      </c>
    </row>
    <row r="1662" spans="1:7" x14ac:dyDescent="0.2">
      <c r="A1662" s="9">
        <f t="shared" si="130"/>
        <v>2013</v>
      </c>
      <c r="B1662" s="9">
        <f>VLOOKUP($C1662,Quarter_Month!$A$1:$B$13,2)</f>
        <v>3</v>
      </c>
      <c r="C1662" s="9">
        <f t="shared" si="131"/>
        <v>7</v>
      </c>
      <c r="D1662" s="9">
        <f t="shared" si="132"/>
        <v>19</v>
      </c>
      <c r="E1662" s="8" t="str">
        <f t="shared" si="133"/>
        <v>20130719</v>
      </c>
      <c r="F1662" s="24">
        <v>41474</v>
      </c>
      <c r="G1662" s="25">
        <f t="shared" si="129"/>
        <v>41474</v>
      </c>
    </row>
    <row r="1663" spans="1:7" x14ac:dyDescent="0.2">
      <c r="A1663" s="9">
        <f t="shared" si="130"/>
        <v>2013</v>
      </c>
      <c r="B1663" s="9">
        <f>VLOOKUP($C1663,Quarter_Month!$A$1:$B$13,2)</f>
        <v>3</v>
      </c>
      <c r="C1663" s="9">
        <f t="shared" si="131"/>
        <v>7</v>
      </c>
      <c r="D1663" s="9">
        <f t="shared" si="132"/>
        <v>20</v>
      </c>
      <c r="E1663" s="8" t="str">
        <f t="shared" si="133"/>
        <v>20130720</v>
      </c>
      <c r="F1663" s="24">
        <v>41475</v>
      </c>
      <c r="G1663" s="25">
        <f t="shared" si="129"/>
        <v>41475</v>
      </c>
    </row>
    <row r="1664" spans="1:7" x14ac:dyDescent="0.2">
      <c r="A1664" s="9">
        <f t="shared" si="130"/>
        <v>2013</v>
      </c>
      <c r="B1664" s="9">
        <f>VLOOKUP($C1664,Quarter_Month!$A$1:$B$13,2)</f>
        <v>3</v>
      </c>
      <c r="C1664" s="9">
        <f t="shared" si="131"/>
        <v>7</v>
      </c>
      <c r="D1664" s="9">
        <f t="shared" si="132"/>
        <v>21</v>
      </c>
      <c r="E1664" s="8" t="str">
        <f t="shared" si="133"/>
        <v>20130721</v>
      </c>
      <c r="F1664" s="24">
        <v>41476</v>
      </c>
      <c r="G1664" s="25">
        <f t="shared" si="129"/>
        <v>41476</v>
      </c>
    </row>
    <row r="1665" spans="1:7" x14ac:dyDescent="0.2">
      <c r="A1665" s="9">
        <f t="shared" si="130"/>
        <v>2013</v>
      </c>
      <c r="B1665" s="9">
        <f>VLOOKUP($C1665,Quarter_Month!$A$1:$B$13,2)</f>
        <v>3</v>
      </c>
      <c r="C1665" s="9">
        <f t="shared" si="131"/>
        <v>7</v>
      </c>
      <c r="D1665" s="9">
        <f t="shared" si="132"/>
        <v>22</v>
      </c>
      <c r="E1665" s="8" t="str">
        <f t="shared" si="133"/>
        <v>20130722</v>
      </c>
      <c r="F1665" s="24">
        <v>41477</v>
      </c>
      <c r="G1665" s="25">
        <f t="shared" si="129"/>
        <v>41477</v>
      </c>
    </row>
    <row r="1666" spans="1:7" x14ac:dyDescent="0.2">
      <c r="A1666" s="9">
        <f t="shared" si="130"/>
        <v>2013</v>
      </c>
      <c r="B1666" s="9">
        <f>VLOOKUP($C1666,Quarter_Month!$A$1:$B$13,2)</f>
        <v>3</v>
      </c>
      <c r="C1666" s="9">
        <f t="shared" si="131"/>
        <v>7</v>
      </c>
      <c r="D1666" s="9">
        <f t="shared" si="132"/>
        <v>23</v>
      </c>
      <c r="E1666" s="8" t="str">
        <f t="shared" si="133"/>
        <v>20130723</v>
      </c>
      <c r="F1666" s="24">
        <v>41478</v>
      </c>
      <c r="G1666" s="25">
        <f t="shared" si="129"/>
        <v>41478</v>
      </c>
    </row>
    <row r="1667" spans="1:7" x14ac:dyDescent="0.2">
      <c r="A1667" s="9">
        <f t="shared" si="130"/>
        <v>2013</v>
      </c>
      <c r="B1667" s="9">
        <f>VLOOKUP($C1667,Quarter_Month!$A$1:$B$13,2)</f>
        <v>3</v>
      </c>
      <c r="C1667" s="9">
        <f t="shared" si="131"/>
        <v>7</v>
      </c>
      <c r="D1667" s="9">
        <f t="shared" si="132"/>
        <v>24</v>
      </c>
      <c r="E1667" s="8" t="str">
        <f t="shared" si="133"/>
        <v>20130724</v>
      </c>
      <c r="F1667" s="24">
        <v>41479</v>
      </c>
      <c r="G1667" s="25">
        <f t="shared" ref="G1667:G1730" si="134">F1667</f>
        <v>41479</v>
      </c>
    </row>
    <row r="1668" spans="1:7" x14ac:dyDescent="0.2">
      <c r="A1668" s="9">
        <f t="shared" si="130"/>
        <v>2013</v>
      </c>
      <c r="B1668" s="9">
        <f>VLOOKUP($C1668,Quarter_Month!$A$1:$B$13,2)</f>
        <v>3</v>
      </c>
      <c r="C1668" s="9">
        <f t="shared" si="131"/>
        <v>7</v>
      </c>
      <c r="D1668" s="9">
        <f t="shared" si="132"/>
        <v>25</v>
      </c>
      <c r="E1668" s="8" t="str">
        <f t="shared" si="133"/>
        <v>20130725</v>
      </c>
      <c r="F1668" s="24">
        <v>41480</v>
      </c>
      <c r="G1668" s="25">
        <f t="shared" si="134"/>
        <v>41480</v>
      </c>
    </row>
    <row r="1669" spans="1:7" x14ac:dyDescent="0.2">
      <c r="A1669" s="9">
        <f t="shared" si="130"/>
        <v>2013</v>
      </c>
      <c r="B1669" s="9">
        <f>VLOOKUP($C1669,Quarter_Month!$A$1:$B$13,2)</f>
        <v>3</v>
      </c>
      <c r="C1669" s="9">
        <f t="shared" si="131"/>
        <v>7</v>
      </c>
      <c r="D1669" s="9">
        <f t="shared" si="132"/>
        <v>26</v>
      </c>
      <c r="E1669" s="8" t="str">
        <f t="shared" si="133"/>
        <v>20130726</v>
      </c>
      <c r="F1669" s="24">
        <v>41481</v>
      </c>
      <c r="G1669" s="25">
        <f t="shared" si="134"/>
        <v>41481</v>
      </c>
    </row>
    <row r="1670" spans="1:7" x14ac:dyDescent="0.2">
      <c r="A1670" s="9">
        <f t="shared" si="130"/>
        <v>2013</v>
      </c>
      <c r="B1670" s="9">
        <f>VLOOKUP($C1670,Quarter_Month!$A$1:$B$13,2)</f>
        <v>3</v>
      </c>
      <c r="C1670" s="9">
        <f t="shared" si="131"/>
        <v>7</v>
      </c>
      <c r="D1670" s="9">
        <f t="shared" si="132"/>
        <v>27</v>
      </c>
      <c r="E1670" s="8" t="str">
        <f t="shared" si="133"/>
        <v>20130727</v>
      </c>
      <c r="F1670" s="24">
        <v>41482</v>
      </c>
      <c r="G1670" s="25">
        <f t="shared" si="134"/>
        <v>41482</v>
      </c>
    </row>
    <row r="1671" spans="1:7" x14ac:dyDescent="0.2">
      <c r="A1671" s="9">
        <f t="shared" si="130"/>
        <v>2013</v>
      </c>
      <c r="B1671" s="9">
        <f>VLOOKUP($C1671,Quarter_Month!$A$1:$B$13,2)</f>
        <v>3</v>
      </c>
      <c r="C1671" s="9">
        <f t="shared" si="131"/>
        <v>7</v>
      </c>
      <c r="D1671" s="9">
        <f t="shared" si="132"/>
        <v>28</v>
      </c>
      <c r="E1671" s="8" t="str">
        <f t="shared" si="133"/>
        <v>20130728</v>
      </c>
      <c r="F1671" s="24">
        <v>41483</v>
      </c>
      <c r="G1671" s="25">
        <f t="shared" si="134"/>
        <v>41483</v>
      </c>
    </row>
    <row r="1672" spans="1:7" x14ac:dyDescent="0.2">
      <c r="A1672" s="9">
        <f t="shared" si="130"/>
        <v>2013</v>
      </c>
      <c r="B1672" s="9">
        <f>VLOOKUP($C1672,Quarter_Month!$A$1:$B$13,2)</f>
        <v>3</v>
      </c>
      <c r="C1672" s="9">
        <f t="shared" si="131"/>
        <v>7</v>
      </c>
      <c r="D1672" s="9">
        <f t="shared" si="132"/>
        <v>29</v>
      </c>
      <c r="E1672" s="8" t="str">
        <f t="shared" si="133"/>
        <v>20130729</v>
      </c>
      <c r="F1672" s="24">
        <v>41484</v>
      </c>
      <c r="G1672" s="25">
        <f t="shared" si="134"/>
        <v>41484</v>
      </c>
    </row>
    <row r="1673" spans="1:7" x14ac:dyDescent="0.2">
      <c r="A1673" s="9">
        <f t="shared" si="130"/>
        <v>2013</v>
      </c>
      <c r="B1673" s="9">
        <f>VLOOKUP($C1673,Quarter_Month!$A$1:$B$13,2)</f>
        <v>3</v>
      </c>
      <c r="C1673" s="9">
        <f t="shared" si="131"/>
        <v>7</v>
      </c>
      <c r="D1673" s="9">
        <f t="shared" si="132"/>
        <v>30</v>
      </c>
      <c r="E1673" s="8" t="str">
        <f t="shared" si="133"/>
        <v>20130730</v>
      </c>
      <c r="F1673" s="24">
        <v>41485</v>
      </c>
      <c r="G1673" s="25">
        <f t="shared" si="134"/>
        <v>41485</v>
      </c>
    </row>
    <row r="1674" spans="1:7" x14ac:dyDescent="0.2">
      <c r="A1674" s="9">
        <f t="shared" si="130"/>
        <v>2013</v>
      </c>
      <c r="B1674" s="9">
        <f>VLOOKUP($C1674,Quarter_Month!$A$1:$B$13,2)</f>
        <v>3</v>
      </c>
      <c r="C1674" s="9">
        <f t="shared" si="131"/>
        <v>7</v>
      </c>
      <c r="D1674" s="9">
        <f t="shared" si="132"/>
        <v>31</v>
      </c>
      <c r="E1674" s="8" t="str">
        <f t="shared" si="133"/>
        <v>20130731</v>
      </c>
      <c r="F1674" s="24">
        <v>41486</v>
      </c>
      <c r="G1674" s="25">
        <f t="shared" si="134"/>
        <v>41486</v>
      </c>
    </row>
    <row r="1675" spans="1:7" x14ac:dyDescent="0.2">
      <c r="A1675" s="9">
        <f t="shared" si="130"/>
        <v>2013</v>
      </c>
      <c r="B1675" s="9">
        <f>VLOOKUP($C1675,Quarter_Month!$A$1:$B$13,2)</f>
        <v>3</v>
      </c>
      <c r="C1675" s="9">
        <f t="shared" si="131"/>
        <v>8</v>
      </c>
      <c r="D1675" s="9">
        <f t="shared" si="132"/>
        <v>1</v>
      </c>
      <c r="E1675" s="8" t="str">
        <f t="shared" si="133"/>
        <v>20130801</v>
      </c>
      <c r="F1675" s="24">
        <v>41487</v>
      </c>
      <c r="G1675" s="25">
        <f t="shared" si="134"/>
        <v>41487</v>
      </c>
    </row>
    <row r="1676" spans="1:7" x14ac:dyDescent="0.2">
      <c r="A1676" s="9">
        <f t="shared" si="130"/>
        <v>2013</v>
      </c>
      <c r="B1676" s="9">
        <f>VLOOKUP($C1676,Quarter_Month!$A$1:$B$13,2)</f>
        <v>3</v>
      </c>
      <c r="C1676" s="9">
        <f t="shared" si="131"/>
        <v>8</v>
      </c>
      <c r="D1676" s="9">
        <f t="shared" si="132"/>
        <v>2</v>
      </c>
      <c r="E1676" s="8" t="str">
        <f t="shared" si="133"/>
        <v>20130802</v>
      </c>
      <c r="F1676" s="24">
        <v>41488</v>
      </c>
      <c r="G1676" s="25">
        <f t="shared" si="134"/>
        <v>41488</v>
      </c>
    </row>
    <row r="1677" spans="1:7" x14ac:dyDescent="0.2">
      <c r="A1677" s="9">
        <f t="shared" si="130"/>
        <v>2013</v>
      </c>
      <c r="B1677" s="9">
        <f>VLOOKUP($C1677,Quarter_Month!$A$1:$B$13,2)</f>
        <v>3</v>
      </c>
      <c r="C1677" s="9">
        <f t="shared" si="131"/>
        <v>8</v>
      </c>
      <c r="D1677" s="9">
        <f t="shared" si="132"/>
        <v>3</v>
      </c>
      <c r="E1677" s="8" t="str">
        <f t="shared" si="133"/>
        <v>20130803</v>
      </c>
      <c r="F1677" s="24">
        <v>41489</v>
      </c>
      <c r="G1677" s="25">
        <f t="shared" si="134"/>
        <v>41489</v>
      </c>
    </row>
    <row r="1678" spans="1:7" x14ac:dyDescent="0.2">
      <c r="A1678" s="9">
        <f t="shared" si="130"/>
        <v>2013</v>
      </c>
      <c r="B1678" s="9">
        <f>VLOOKUP($C1678,Quarter_Month!$A$1:$B$13,2)</f>
        <v>3</v>
      </c>
      <c r="C1678" s="9">
        <f t="shared" si="131"/>
        <v>8</v>
      </c>
      <c r="D1678" s="9">
        <f t="shared" si="132"/>
        <v>4</v>
      </c>
      <c r="E1678" s="8" t="str">
        <f t="shared" si="133"/>
        <v>20130804</v>
      </c>
      <c r="F1678" s="24">
        <v>41490</v>
      </c>
      <c r="G1678" s="25">
        <f t="shared" si="134"/>
        <v>41490</v>
      </c>
    </row>
    <row r="1679" spans="1:7" x14ac:dyDescent="0.2">
      <c r="A1679" s="9">
        <f t="shared" si="130"/>
        <v>2013</v>
      </c>
      <c r="B1679" s="9">
        <f>VLOOKUP($C1679,Quarter_Month!$A$1:$B$13,2)</f>
        <v>3</v>
      </c>
      <c r="C1679" s="9">
        <f t="shared" si="131"/>
        <v>8</v>
      </c>
      <c r="D1679" s="9">
        <f t="shared" si="132"/>
        <v>5</v>
      </c>
      <c r="E1679" s="8" t="str">
        <f t="shared" si="133"/>
        <v>20130805</v>
      </c>
      <c r="F1679" s="24">
        <v>41491</v>
      </c>
      <c r="G1679" s="25">
        <f t="shared" si="134"/>
        <v>41491</v>
      </c>
    </row>
    <row r="1680" spans="1:7" x14ac:dyDescent="0.2">
      <c r="A1680" s="9">
        <f t="shared" si="130"/>
        <v>2013</v>
      </c>
      <c r="B1680" s="9">
        <f>VLOOKUP($C1680,Quarter_Month!$A$1:$B$13,2)</f>
        <v>3</v>
      </c>
      <c r="C1680" s="9">
        <f t="shared" si="131"/>
        <v>8</v>
      </c>
      <c r="D1680" s="9">
        <f t="shared" si="132"/>
        <v>6</v>
      </c>
      <c r="E1680" s="8" t="str">
        <f t="shared" si="133"/>
        <v>20130806</v>
      </c>
      <c r="F1680" s="24">
        <v>41492</v>
      </c>
      <c r="G1680" s="25">
        <f t="shared" si="134"/>
        <v>41492</v>
      </c>
    </row>
    <row r="1681" spans="1:7" x14ac:dyDescent="0.2">
      <c r="A1681" s="9">
        <f t="shared" si="130"/>
        <v>2013</v>
      </c>
      <c r="B1681" s="9">
        <f>VLOOKUP($C1681,Quarter_Month!$A$1:$B$13,2)</f>
        <v>3</v>
      </c>
      <c r="C1681" s="9">
        <f t="shared" si="131"/>
        <v>8</v>
      </c>
      <c r="D1681" s="9">
        <f t="shared" si="132"/>
        <v>7</v>
      </c>
      <c r="E1681" s="8" t="str">
        <f t="shared" si="133"/>
        <v>20130807</v>
      </c>
      <c r="F1681" s="24">
        <v>41493</v>
      </c>
      <c r="G1681" s="25">
        <f t="shared" si="134"/>
        <v>41493</v>
      </c>
    </row>
    <row r="1682" spans="1:7" x14ac:dyDescent="0.2">
      <c r="A1682" s="9">
        <f t="shared" si="130"/>
        <v>2013</v>
      </c>
      <c r="B1682" s="9">
        <f>VLOOKUP($C1682,Quarter_Month!$A$1:$B$13,2)</f>
        <v>3</v>
      </c>
      <c r="C1682" s="9">
        <f t="shared" si="131"/>
        <v>8</v>
      </c>
      <c r="D1682" s="9">
        <f t="shared" si="132"/>
        <v>8</v>
      </c>
      <c r="E1682" s="8" t="str">
        <f t="shared" si="133"/>
        <v>20130808</v>
      </c>
      <c r="F1682" s="24">
        <v>41494</v>
      </c>
      <c r="G1682" s="25">
        <f t="shared" si="134"/>
        <v>41494</v>
      </c>
    </row>
    <row r="1683" spans="1:7" x14ac:dyDescent="0.2">
      <c r="A1683" s="9">
        <f t="shared" si="130"/>
        <v>2013</v>
      </c>
      <c r="B1683" s="9">
        <f>VLOOKUP($C1683,Quarter_Month!$A$1:$B$13,2)</f>
        <v>3</v>
      </c>
      <c r="C1683" s="9">
        <f t="shared" si="131"/>
        <v>8</v>
      </c>
      <c r="D1683" s="9">
        <f t="shared" si="132"/>
        <v>9</v>
      </c>
      <c r="E1683" s="8" t="str">
        <f t="shared" si="133"/>
        <v>20130809</v>
      </c>
      <c r="F1683" s="24">
        <v>41495</v>
      </c>
      <c r="G1683" s="25">
        <f t="shared" si="134"/>
        <v>41495</v>
      </c>
    </row>
    <row r="1684" spans="1:7" x14ac:dyDescent="0.2">
      <c r="A1684" s="9">
        <f t="shared" si="130"/>
        <v>2013</v>
      </c>
      <c r="B1684" s="9">
        <f>VLOOKUP($C1684,Quarter_Month!$A$1:$B$13,2)</f>
        <v>3</v>
      </c>
      <c r="C1684" s="9">
        <f t="shared" si="131"/>
        <v>8</v>
      </c>
      <c r="D1684" s="9">
        <f t="shared" si="132"/>
        <v>10</v>
      </c>
      <c r="E1684" s="8" t="str">
        <f t="shared" si="133"/>
        <v>20130810</v>
      </c>
      <c r="F1684" s="24">
        <v>41496</v>
      </c>
      <c r="G1684" s="25">
        <f t="shared" si="134"/>
        <v>41496</v>
      </c>
    </row>
    <row r="1685" spans="1:7" x14ac:dyDescent="0.2">
      <c r="A1685" s="9">
        <f t="shared" si="130"/>
        <v>2013</v>
      </c>
      <c r="B1685" s="9">
        <f>VLOOKUP($C1685,Quarter_Month!$A$1:$B$13,2)</f>
        <v>3</v>
      </c>
      <c r="C1685" s="9">
        <f t="shared" si="131"/>
        <v>8</v>
      </c>
      <c r="D1685" s="9">
        <f t="shared" si="132"/>
        <v>11</v>
      </c>
      <c r="E1685" s="8" t="str">
        <f t="shared" si="133"/>
        <v>20130811</v>
      </c>
      <c r="F1685" s="24">
        <v>41497</v>
      </c>
      <c r="G1685" s="25">
        <f t="shared" si="134"/>
        <v>41497</v>
      </c>
    </row>
    <row r="1686" spans="1:7" x14ac:dyDescent="0.2">
      <c r="A1686" s="9">
        <f t="shared" si="130"/>
        <v>2013</v>
      </c>
      <c r="B1686" s="9">
        <f>VLOOKUP($C1686,Quarter_Month!$A$1:$B$13,2)</f>
        <v>3</v>
      </c>
      <c r="C1686" s="9">
        <f t="shared" si="131"/>
        <v>8</v>
      </c>
      <c r="D1686" s="9">
        <f t="shared" si="132"/>
        <v>12</v>
      </c>
      <c r="E1686" s="8" t="str">
        <f t="shared" si="133"/>
        <v>20130812</v>
      </c>
      <c r="F1686" s="24">
        <v>41498</v>
      </c>
      <c r="G1686" s="25">
        <f t="shared" si="134"/>
        <v>41498</v>
      </c>
    </row>
    <row r="1687" spans="1:7" x14ac:dyDescent="0.2">
      <c r="A1687" s="9">
        <f t="shared" si="130"/>
        <v>2013</v>
      </c>
      <c r="B1687" s="9">
        <f>VLOOKUP($C1687,Quarter_Month!$A$1:$B$13,2)</f>
        <v>3</v>
      </c>
      <c r="C1687" s="9">
        <f t="shared" si="131"/>
        <v>8</v>
      </c>
      <c r="D1687" s="9">
        <f t="shared" si="132"/>
        <v>13</v>
      </c>
      <c r="E1687" s="8" t="str">
        <f t="shared" si="133"/>
        <v>20130813</v>
      </c>
      <c r="F1687" s="24">
        <v>41499</v>
      </c>
      <c r="G1687" s="25">
        <f t="shared" si="134"/>
        <v>41499</v>
      </c>
    </row>
    <row r="1688" spans="1:7" x14ac:dyDescent="0.2">
      <c r="A1688" s="9">
        <f t="shared" si="130"/>
        <v>2013</v>
      </c>
      <c r="B1688" s="9">
        <f>VLOOKUP($C1688,Quarter_Month!$A$1:$B$13,2)</f>
        <v>3</v>
      </c>
      <c r="C1688" s="9">
        <f t="shared" si="131"/>
        <v>8</v>
      </c>
      <c r="D1688" s="9">
        <f t="shared" si="132"/>
        <v>14</v>
      </c>
      <c r="E1688" s="8" t="str">
        <f t="shared" si="133"/>
        <v>20130814</v>
      </c>
      <c r="F1688" s="24">
        <v>41500</v>
      </c>
      <c r="G1688" s="25">
        <f t="shared" si="134"/>
        <v>41500</v>
      </c>
    </row>
    <row r="1689" spans="1:7" x14ac:dyDescent="0.2">
      <c r="A1689" s="9">
        <f t="shared" si="130"/>
        <v>2013</v>
      </c>
      <c r="B1689" s="9">
        <f>VLOOKUP($C1689,Quarter_Month!$A$1:$B$13,2)</f>
        <v>3</v>
      </c>
      <c r="C1689" s="9">
        <f t="shared" si="131"/>
        <v>8</v>
      </c>
      <c r="D1689" s="9">
        <f t="shared" si="132"/>
        <v>15</v>
      </c>
      <c r="E1689" s="8" t="str">
        <f t="shared" si="133"/>
        <v>20130815</v>
      </c>
      <c r="F1689" s="24">
        <v>41501</v>
      </c>
      <c r="G1689" s="25">
        <f t="shared" si="134"/>
        <v>41501</v>
      </c>
    </row>
    <row r="1690" spans="1:7" x14ac:dyDescent="0.2">
      <c r="A1690" s="9">
        <f t="shared" si="130"/>
        <v>2013</v>
      </c>
      <c r="B1690" s="9">
        <f>VLOOKUP($C1690,Quarter_Month!$A$1:$B$13,2)</f>
        <v>3</v>
      </c>
      <c r="C1690" s="9">
        <f t="shared" si="131"/>
        <v>8</v>
      </c>
      <c r="D1690" s="9">
        <f t="shared" si="132"/>
        <v>16</v>
      </c>
      <c r="E1690" s="8" t="str">
        <f t="shared" si="133"/>
        <v>20130816</v>
      </c>
      <c r="F1690" s="24">
        <v>41502</v>
      </c>
      <c r="G1690" s="25">
        <f t="shared" si="134"/>
        <v>41502</v>
      </c>
    </row>
    <row r="1691" spans="1:7" x14ac:dyDescent="0.2">
      <c r="A1691" s="9">
        <f t="shared" si="130"/>
        <v>2013</v>
      </c>
      <c r="B1691" s="9">
        <f>VLOOKUP($C1691,Quarter_Month!$A$1:$B$13,2)</f>
        <v>3</v>
      </c>
      <c r="C1691" s="9">
        <f t="shared" si="131"/>
        <v>8</v>
      </c>
      <c r="D1691" s="9">
        <f t="shared" si="132"/>
        <v>17</v>
      </c>
      <c r="E1691" s="8" t="str">
        <f t="shared" si="133"/>
        <v>20130817</v>
      </c>
      <c r="F1691" s="24">
        <v>41503</v>
      </c>
      <c r="G1691" s="25">
        <f t="shared" si="134"/>
        <v>41503</v>
      </c>
    </row>
    <row r="1692" spans="1:7" x14ac:dyDescent="0.2">
      <c r="A1692" s="9">
        <f t="shared" si="130"/>
        <v>2013</v>
      </c>
      <c r="B1692" s="9">
        <f>VLOOKUP($C1692,Quarter_Month!$A$1:$B$13,2)</f>
        <v>3</v>
      </c>
      <c r="C1692" s="9">
        <f t="shared" si="131"/>
        <v>8</v>
      </c>
      <c r="D1692" s="9">
        <f t="shared" si="132"/>
        <v>18</v>
      </c>
      <c r="E1692" s="8" t="str">
        <f t="shared" si="133"/>
        <v>20130818</v>
      </c>
      <c r="F1692" s="24">
        <v>41504</v>
      </c>
      <c r="G1692" s="25">
        <f t="shared" si="134"/>
        <v>41504</v>
      </c>
    </row>
    <row r="1693" spans="1:7" x14ac:dyDescent="0.2">
      <c r="A1693" s="9">
        <f t="shared" si="130"/>
        <v>2013</v>
      </c>
      <c r="B1693" s="9">
        <f>VLOOKUP($C1693,Quarter_Month!$A$1:$B$13,2)</f>
        <v>3</v>
      </c>
      <c r="C1693" s="9">
        <f t="shared" si="131"/>
        <v>8</v>
      </c>
      <c r="D1693" s="9">
        <f t="shared" si="132"/>
        <v>19</v>
      </c>
      <c r="E1693" s="8" t="str">
        <f t="shared" si="133"/>
        <v>20130819</v>
      </c>
      <c r="F1693" s="24">
        <v>41505</v>
      </c>
      <c r="G1693" s="25">
        <f t="shared" si="134"/>
        <v>41505</v>
      </c>
    </row>
    <row r="1694" spans="1:7" x14ac:dyDescent="0.2">
      <c r="A1694" s="9">
        <f t="shared" si="130"/>
        <v>2013</v>
      </c>
      <c r="B1694" s="9">
        <f>VLOOKUP($C1694,Quarter_Month!$A$1:$B$13,2)</f>
        <v>3</v>
      </c>
      <c r="C1694" s="9">
        <f t="shared" si="131"/>
        <v>8</v>
      </c>
      <c r="D1694" s="9">
        <f t="shared" si="132"/>
        <v>20</v>
      </c>
      <c r="E1694" s="8" t="str">
        <f t="shared" si="133"/>
        <v>20130820</v>
      </c>
      <c r="F1694" s="24">
        <v>41506</v>
      </c>
      <c r="G1694" s="25">
        <f t="shared" si="134"/>
        <v>41506</v>
      </c>
    </row>
    <row r="1695" spans="1:7" x14ac:dyDescent="0.2">
      <c r="A1695" s="9">
        <f t="shared" si="130"/>
        <v>2013</v>
      </c>
      <c r="B1695" s="9">
        <f>VLOOKUP($C1695,Quarter_Month!$A$1:$B$13,2)</f>
        <v>3</v>
      </c>
      <c r="C1695" s="9">
        <f t="shared" si="131"/>
        <v>8</v>
      </c>
      <c r="D1695" s="9">
        <f t="shared" si="132"/>
        <v>21</v>
      </c>
      <c r="E1695" s="8" t="str">
        <f t="shared" si="133"/>
        <v>20130821</v>
      </c>
      <c r="F1695" s="24">
        <v>41507</v>
      </c>
      <c r="G1695" s="25">
        <f t="shared" si="134"/>
        <v>41507</v>
      </c>
    </row>
    <row r="1696" spans="1:7" x14ac:dyDescent="0.2">
      <c r="A1696" s="9">
        <f t="shared" si="130"/>
        <v>2013</v>
      </c>
      <c r="B1696" s="9">
        <f>VLOOKUP($C1696,Quarter_Month!$A$1:$B$13,2)</f>
        <v>3</v>
      </c>
      <c r="C1696" s="9">
        <f t="shared" si="131"/>
        <v>8</v>
      </c>
      <c r="D1696" s="9">
        <f t="shared" si="132"/>
        <v>22</v>
      </c>
      <c r="E1696" s="8" t="str">
        <f t="shared" si="133"/>
        <v>20130822</v>
      </c>
      <c r="F1696" s="24">
        <v>41508</v>
      </c>
      <c r="G1696" s="25">
        <f t="shared" si="134"/>
        <v>41508</v>
      </c>
    </row>
    <row r="1697" spans="1:7" x14ac:dyDescent="0.2">
      <c r="A1697" s="9">
        <f t="shared" si="130"/>
        <v>2013</v>
      </c>
      <c r="B1697" s="9">
        <f>VLOOKUP($C1697,Quarter_Month!$A$1:$B$13,2)</f>
        <v>3</v>
      </c>
      <c r="C1697" s="9">
        <f t="shared" si="131"/>
        <v>8</v>
      </c>
      <c r="D1697" s="9">
        <f t="shared" si="132"/>
        <v>23</v>
      </c>
      <c r="E1697" s="8" t="str">
        <f t="shared" si="133"/>
        <v>20130823</v>
      </c>
      <c r="F1697" s="24">
        <v>41509</v>
      </c>
      <c r="G1697" s="25">
        <f t="shared" si="134"/>
        <v>41509</v>
      </c>
    </row>
    <row r="1698" spans="1:7" x14ac:dyDescent="0.2">
      <c r="A1698" s="9">
        <f t="shared" si="130"/>
        <v>2013</v>
      </c>
      <c r="B1698" s="9">
        <f>VLOOKUP($C1698,Quarter_Month!$A$1:$B$13,2)</f>
        <v>3</v>
      </c>
      <c r="C1698" s="9">
        <f t="shared" si="131"/>
        <v>8</v>
      </c>
      <c r="D1698" s="9">
        <f t="shared" si="132"/>
        <v>24</v>
      </c>
      <c r="E1698" s="8" t="str">
        <f t="shared" si="133"/>
        <v>20130824</v>
      </c>
      <c r="F1698" s="24">
        <v>41510</v>
      </c>
      <c r="G1698" s="25">
        <f t="shared" si="134"/>
        <v>41510</v>
      </c>
    </row>
    <row r="1699" spans="1:7" x14ac:dyDescent="0.2">
      <c r="A1699" s="9">
        <f t="shared" si="130"/>
        <v>2013</v>
      </c>
      <c r="B1699" s="9">
        <f>VLOOKUP($C1699,Quarter_Month!$A$1:$B$13,2)</f>
        <v>3</v>
      </c>
      <c r="C1699" s="9">
        <f t="shared" si="131"/>
        <v>8</v>
      </c>
      <c r="D1699" s="9">
        <f t="shared" si="132"/>
        <v>25</v>
      </c>
      <c r="E1699" s="8" t="str">
        <f t="shared" si="133"/>
        <v>20130825</v>
      </c>
      <c r="F1699" s="24">
        <v>41511</v>
      </c>
      <c r="G1699" s="25">
        <f t="shared" si="134"/>
        <v>41511</v>
      </c>
    </row>
    <row r="1700" spans="1:7" x14ac:dyDescent="0.2">
      <c r="A1700" s="9">
        <f t="shared" si="130"/>
        <v>2013</v>
      </c>
      <c r="B1700" s="9">
        <f>VLOOKUP($C1700,Quarter_Month!$A$1:$B$13,2)</f>
        <v>3</v>
      </c>
      <c r="C1700" s="9">
        <f t="shared" si="131"/>
        <v>8</v>
      </c>
      <c r="D1700" s="9">
        <f t="shared" si="132"/>
        <v>26</v>
      </c>
      <c r="E1700" s="8" t="str">
        <f t="shared" si="133"/>
        <v>20130826</v>
      </c>
      <c r="F1700" s="24">
        <v>41512</v>
      </c>
      <c r="G1700" s="25">
        <f t="shared" si="134"/>
        <v>41512</v>
      </c>
    </row>
    <row r="1701" spans="1:7" x14ac:dyDescent="0.2">
      <c r="A1701" s="9">
        <f t="shared" si="130"/>
        <v>2013</v>
      </c>
      <c r="B1701" s="9">
        <f>VLOOKUP($C1701,Quarter_Month!$A$1:$B$13,2)</f>
        <v>3</v>
      </c>
      <c r="C1701" s="9">
        <f t="shared" si="131"/>
        <v>8</v>
      </c>
      <c r="D1701" s="9">
        <f t="shared" si="132"/>
        <v>27</v>
      </c>
      <c r="E1701" s="8" t="str">
        <f t="shared" si="133"/>
        <v>20130827</v>
      </c>
      <c r="F1701" s="24">
        <v>41513</v>
      </c>
      <c r="G1701" s="25">
        <f t="shared" si="134"/>
        <v>41513</v>
      </c>
    </row>
    <row r="1702" spans="1:7" x14ac:dyDescent="0.2">
      <c r="A1702" s="9">
        <f t="shared" si="130"/>
        <v>2013</v>
      </c>
      <c r="B1702" s="9">
        <f>VLOOKUP($C1702,Quarter_Month!$A$1:$B$13,2)</f>
        <v>3</v>
      </c>
      <c r="C1702" s="9">
        <f t="shared" si="131"/>
        <v>8</v>
      </c>
      <c r="D1702" s="9">
        <f t="shared" si="132"/>
        <v>28</v>
      </c>
      <c r="E1702" s="8" t="str">
        <f t="shared" si="133"/>
        <v>20130828</v>
      </c>
      <c r="F1702" s="24">
        <v>41514</v>
      </c>
      <c r="G1702" s="25">
        <f t="shared" si="134"/>
        <v>41514</v>
      </c>
    </row>
    <row r="1703" spans="1:7" x14ac:dyDescent="0.2">
      <c r="A1703" s="9">
        <f t="shared" si="130"/>
        <v>2013</v>
      </c>
      <c r="B1703" s="9">
        <f>VLOOKUP($C1703,Quarter_Month!$A$1:$B$13,2)</f>
        <v>3</v>
      </c>
      <c r="C1703" s="9">
        <f t="shared" si="131"/>
        <v>8</v>
      </c>
      <c r="D1703" s="9">
        <f t="shared" si="132"/>
        <v>29</v>
      </c>
      <c r="E1703" s="8" t="str">
        <f t="shared" si="133"/>
        <v>20130829</v>
      </c>
      <c r="F1703" s="24">
        <v>41515</v>
      </c>
      <c r="G1703" s="25">
        <f t="shared" si="134"/>
        <v>41515</v>
      </c>
    </row>
    <row r="1704" spans="1:7" x14ac:dyDescent="0.2">
      <c r="A1704" s="9">
        <f t="shared" si="130"/>
        <v>2013</v>
      </c>
      <c r="B1704" s="9">
        <f>VLOOKUP($C1704,Quarter_Month!$A$1:$B$13,2)</f>
        <v>3</v>
      </c>
      <c r="C1704" s="9">
        <f t="shared" si="131"/>
        <v>8</v>
      </c>
      <c r="D1704" s="9">
        <f t="shared" si="132"/>
        <v>30</v>
      </c>
      <c r="E1704" s="8" t="str">
        <f t="shared" si="133"/>
        <v>20130830</v>
      </c>
      <c r="F1704" s="24">
        <v>41516</v>
      </c>
      <c r="G1704" s="25">
        <f t="shared" si="134"/>
        <v>41516</v>
      </c>
    </row>
    <row r="1705" spans="1:7" x14ac:dyDescent="0.2">
      <c r="A1705" s="9">
        <f t="shared" si="130"/>
        <v>2013</v>
      </c>
      <c r="B1705" s="9">
        <f>VLOOKUP($C1705,Quarter_Month!$A$1:$B$13,2)</f>
        <v>3</v>
      </c>
      <c r="C1705" s="9">
        <f t="shared" si="131"/>
        <v>8</v>
      </c>
      <c r="D1705" s="9">
        <f t="shared" si="132"/>
        <v>31</v>
      </c>
      <c r="E1705" s="8" t="str">
        <f t="shared" si="133"/>
        <v>20130831</v>
      </c>
      <c r="F1705" s="24">
        <v>41517</v>
      </c>
      <c r="G1705" s="25">
        <f t="shared" si="134"/>
        <v>41517</v>
      </c>
    </row>
    <row r="1706" spans="1:7" x14ac:dyDescent="0.2">
      <c r="A1706" s="9">
        <f t="shared" si="130"/>
        <v>2013</v>
      </c>
      <c r="B1706" s="9">
        <f>VLOOKUP($C1706,Quarter_Month!$A$1:$B$13,2)</f>
        <v>3</v>
      </c>
      <c r="C1706" s="9">
        <f t="shared" si="131"/>
        <v>9</v>
      </c>
      <c r="D1706" s="9">
        <f t="shared" si="132"/>
        <v>1</v>
      </c>
      <c r="E1706" s="8" t="str">
        <f t="shared" si="133"/>
        <v>20130901</v>
      </c>
      <c r="F1706" s="24">
        <v>41518</v>
      </c>
      <c r="G1706" s="25">
        <f t="shared" si="134"/>
        <v>41518</v>
      </c>
    </row>
    <row r="1707" spans="1:7" x14ac:dyDescent="0.2">
      <c r="A1707" s="9">
        <f t="shared" si="130"/>
        <v>2013</v>
      </c>
      <c r="B1707" s="9">
        <f>VLOOKUP($C1707,Quarter_Month!$A$1:$B$13,2)</f>
        <v>3</v>
      </c>
      <c r="C1707" s="9">
        <f t="shared" si="131"/>
        <v>9</v>
      </c>
      <c r="D1707" s="9">
        <f t="shared" si="132"/>
        <v>2</v>
      </c>
      <c r="E1707" s="8" t="str">
        <f t="shared" si="133"/>
        <v>20130902</v>
      </c>
      <c r="F1707" s="24">
        <v>41519</v>
      </c>
      <c r="G1707" s="25">
        <f t="shared" si="134"/>
        <v>41519</v>
      </c>
    </row>
    <row r="1708" spans="1:7" x14ac:dyDescent="0.2">
      <c r="A1708" s="9">
        <f t="shared" ref="A1708:A1771" si="135">YEAR(F1708)</f>
        <v>2013</v>
      </c>
      <c r="B1708" s="9">
        <f>VLOOKUP($C1708,Quarter_Month!$A$1:$B$13,2)</f>
        <v>3</v>
      </c>
      <c r="C1708" s="9">
        <f t="shared" ref="C1708:C1771" si="136">MONTH(F1708)</f>
        <v>9</v>
      </c>
      <c r="D1708" s="9">
        <f t="shared" ref="D1708:D1771" si="137">DAY(F1708)</f>
        <v>3</v>
      </c>
      <c r="E1708" s="8" t="str">
        <f t="shared" ref="E1708:E1771" si="138">CONCATENATE(A1708,IF(LEN(C1708)=1,"0"&amp;C1708,C1708),IF(LEN(D1708)=1,"0"&amp;D1708,D1708))</f>
        <v>20130903</v>
      </c>
      <c r="F1708" s="24">
        <v>41520</v>
      </c>
      <c r="G1708" s="25">
        <f t="shared" si="134"/>
        <v>41520</v>
      </c>
    </row>
    <row r="1709" spans="1:7" x14ac:dyDescent="0.2">
      <c r="A1709" s="9">
        <f t="shared" si="135"/>
        <v>2013</v>
      </c>
      <c r="B1709" s="9">
        <f>VLOOKUP($C1709,Quarter_Month!$A$1:$B$13,2)</f>
        <v>3</v>
      </c>
      <c r="C1709" s="9">
        <f t="shared" si="136"/>
        <v>9</v>
      </c>
      <c r="D1709" s="9">
        <f t="shared" si="137"/>
        <v>4</v>
      </c>
      <c r="E1709" s="8" t="str">
        <f t="shared" si="138"/>
        <v>20130904</v>
      </c>
      <c r="F1709" s="24">
        <v>41521</v>
      </c>
      <c r="G1709" s="25">
        <f t="shared" si="134"/>
        <v>41521</v>
      </c>
    </row>
    <row r="1710" spans="1:7" x14ac:dyDescent="0.2">
      <c r="A1710" s="9">
        <f t="shared" si="135"/>
        <v>2013</v>
      </c>
      <c r="B1710" s="9">
        <f>VLOOKUP($C1710,Quarter_Month!$A$1:$B$13,2)</f>
        <v>3</v>
      </c>
      <c r="C1710" s="9">
        <f t="shared" si="136"/>
        <v>9</v>
      </c>
      <c r="D1710" s="9">
        <f t="shared" si="137"/>
        <v>5</v>
      </c>
      <c r="E1710" s="8" t="str">
        <f t="shared" si="138"/>
        <v>20130905</v>
      </c>
      <c r="F1710" s="24">
        <v>41522</v>
      </c>
      <c r="G1710" s="25">
        <f t="shared" si="134"/>
        <v>41522</v>
      </c>
    </row>
    <row r="1711" spans="1:7" x14ac:dyDescent="0.2">
      <c r="A1711" s="9">
        <f t="shared" si="135"/>
        <v>2013</v>
      </c>
      <c r="B1711" s="9">
        <f>VLOOKUP($C1711,Quarter_Month!$A$1:$B$13,2)</f>
        <v>3</v>
      </c>
      <c r="C1711" s="9">
        <f t="shared" si="136"/>
        <v>9</v>
      </c>
      <c r="D1711" s="9">
        <f t="shared" si="137"/>
        <v>6</v>
      </c>
      <c r="E1711" s="8" t="str">
        <f t="shared" si="138"/>
        <v>20130906</v>
      </c>
      <c r="F1711" s="24">
        <v>41523</v>
      </c>
      <c r="G1711" s="25">
        <f t="shared" si="134"/>
        <v>41523</v>
      </c>
    </row>
    <row r="1712" spans="1:7" x14ac:dyDescent="0.2">
      <c r="A1712" s="9">
        <f t="shared" si="135"/>
        <v>2013</v>
      </c>
      <c r="B1712" s="9">
        <f>VLOOKUP($C1712,Quarter_Month!$A$1:$B$13,2)</f>
        <v>3</v>
      </c>
      <c r="C1712" s="9">
        <f t="shared" si="136"/>
        <v>9</v>
      </c>
      <c r="D1712" s="9">
        <f t="shared" si="137"/>
        <v>7</v>
      </c>
      <c r="E1712" s="8" t="str">
        <f t="shared" si="138"/>
        <v>20130907</v>
      </c>
      <c r="F1712" s="24">
        <v>41524</v>
      </c>
      <c r="G1712" s="25">
        <f t="shared" si="134"/>
        <v>41524</v>
      </c>
    </row>
    <row r="1713" spans="1:7" x14ac:dyDescent="0.2">
      <c r="A1713" s="9">
        <f t="shared" si="135"/>
        <v>2013</v>
      </c>
      <c r="B1713" s="9">
        <f>VLOOKUP($C1713,Quarter_Month!$A$1:$B$13,2)</f>
        <v>3</v>
      </c>
      <c r="C1713" s="9">
        <f t="shared" si="136"/>
        <v>9</v>
      </c>
      <c r="D1713" s="9">
        <f t="shared" si="137"/>
        <v>8</v>
      </c>
      <c r="E1713" s="8" t="str">
        <f t="shared" si="138"/>
        <v>20130908</v>
      </c>
      <c r="F1713" s="24">
        <v>41525</v>
      </c>
      <c r="G1713" s="25">
        <f t="shared" si="134"/>
        <v>41525</v>
      </c>
    </row>
    <row r="1714" spans="1:7" x14ac:dyDescent="0.2">
      <c r="A1714" s="9">
        <f t="shared" si="135"/>
        <v>2013</v>
      </c>
      <c r="B1714" s="9">
        <f>VLOOKUP($C1714,Quarter_Month!$A$1:$B$13,2)</f>
        <v>3</v>
      </c>
      <c r="C1714" s="9">
        <f t="shared" si="136"/>
        <v>9</v>
      </c>
      <c r="D1714" s="9">
        <f t="shared" si="137"/>
        <v>9</v>
      </c>
      <c r="E1714" s="8" t="str">
        <f t="shared" si="138"/>
        <v>20130909</v>
      </c>
      <c r="F1714" s="24">
        <v>41526</v>
      </c>
      <c r="G1714" s="25">
        <f t="shared" si="134"/>
        <v>41526</v>
      </c>
    </row>
    <row r="1715" spans="1:7" x14ac:dyDescent="0.2">
      <c r="A1715" s="9">
        <f t="shared" si="135"/>
        <v>2013</v>
      </c>
      <c r="B1715" s="9">
        <f>VLOOKUP($C1715,Quarter_Month!$A$1:$B$13,2)</f>
        <v>3</v>
      </c>
      <c r="C1715" s="9">
        <f t="shared" si="136"/>
        <v>9</v>
      </c>
      <c r="D1715" s="9">
        <f t="shared" si="137"/>
        <v>10</v>
      </c>
      <c r="E1715" s="8" t="str">
        <f t="shared" si="138"/>
        <v>20130910</v>
      </c>
      <c r="F1715" s="24">
        <v>41527</v>
      </c>
      <c r="G1715" s="25">
        <f t="shared" si="134"/>
        <v>41527</v>
      </c>
    </row>
    <row r="1716" spans="1:7" x14ac:dyDescent="0.2">
      <c r="A1716" s="9">
        <f t="shared" si="135"/>
        <v>2013</v>
      </c>
      <c r="B1716" s="9">
        <f>VLOOKUP($C1716,Quarter_Month!$A$1:$B$13,2)</f>
        <v>3</v>
      </c>
      <c r="C1716" s="9">
        <f t="shared" si="136"/>
        <v>9</v>
      </c>
      <c r="D1716" s="9">
        <f t="shared" si="137"/>
        <v>11</v>
      </c>
      <c r="E1716" s="8" t="str">
        <f t="shared" si="138"/>
        <v>20130911</v>
      </c>
      <c r="F1716" s="24">
        <v>41528</v>
      </c>
      <c r="G1716" s="25">
        <f t="shared" si="134"/>
        <v>41528</v>
      </c>
    </row>
    <row r="1717" spans="1:7" x14ac:dyDescent="0.2">
      <c r="A1717" s="9">
        <f t="shared" si="135"/>
        <v>2013</v>
      </c>
      <c r="B1717" s="9">
        <f>VLOOKUP($C1717,Quarter_Month!$A$1:$B$13,2)</f>
        <v>3</v>
      </c>
      <c r="C1717" s="9">
        <f t="shared" si="136"/>
        <v>9</v>
      </c>
      <c r="D1717" s="9">
        <f t="shared" si="137"/>
        <v>12</v>
      </c>
      <c r="E1717" s="8" t="str">
        <f t="shared" si="138"/>
        <v>20130912</v>
      </c>
      <c r="F1717" s="24">
        <v>41529</v>
      </c>
      <c r="G1717" s="25">
        <f t="shared" si="134"/>
        <v>41529</v>
      </c>
    </row>
    <row r="1718" spans="1:7" x14ac:dyDescent="0.2">
      <c r="A1718" s="9">
        <f t="shared" si="135"/>
        <v>2013</v>
      </c>
      <c r="B1718" s="9">
        <f>VLOOKUP($C1718,Quarter_Month!$A$1:$B$13,2)</f>
        <v>3</v>
      </c>
      <c r="C1718" s="9">
        <f t="shared" si="136"/>
        <v>9</v>
      </c>
      <c r="D1718" s="9">
        <f t="shared" si="137"/>
        <v>13</v>
      </c>
      <c r="E1718" s="8" t="str">
        <f t="shared" si="138"/>
        <v>20130913</v>
      </c>
      <c r="F1718" s="24">
        <v>41530</v>
      </c>
      <c r="G1718" s="25">
        <f t="shared" si="134"/>
        <v>41530</v>
      </c>
    </row>
    <row r="1719" spans="1:7" x14ac:dyDescent="0.2">
      <c r="A1719" s="9">
        <f t="shared" si="135"/>
        <v>2013</v>
      </c>
      <c r="B1719" s="9">
        <f>VLOOKUP($C1719,Quarter_Month!$A$1:$B$13,2)</f>
        <v>3</v>
      </c>
      <c r="C1719" s="9">
        <f t="shared" si="136"/>
        <v>9</v>
      </c>
      <c r="D1719" s="9">
        <f t="shared" si="137"/>
        <v>14</v>
      </c>
      <c r="E1719" s="8" t="str">
        <f t="shared" si="138"/>
        <v>20130914</v>
      </c>
      <c r="F1719" s="24">
        <v>41531</v>
      </c>
      <c r="G1719" s="25">
        <f t="shared" si="134"/>
        <v>41531</v>
      </c>
    </row>
    <row r="1720" spans="1:7" x14ac:dyDescent="0.2">
      <c r="A1720" s="9">
        <f t="shared" si="135"/>
        <v>2013</v>
      </c>
      <c r="B1720" s="9">
        <f>VLOOKUP($C1720,Quarter_Month!$A$1:$B$13,2)</f>
        <v>3</v>
      </c>
      <c r="C1720" s="9">
        <f t="shared" si="136"/>
        <v>9</v>
      </c>
      <c r="D1720" s="9">
        <f t="shared" si="137"/>
        <v>15</v>
      </c>
      <c r="E1720" s="8" t="str">
        <f t="shared" si="138"/>
        <v>20130915</v>
      </c>
      <c r="F1720" s="24">
        <v>41532</v>
      </c>
      <c r="G1720" s="25">
        <f t="shared" si="134"/>
        <v>41532</v>
      </c>
    </row>
    <row r="1721" spans="1:7" x14ac:dyDescent="0.2">
      <c r="A1721" s="9">
        <f t="shared" si="135"/>
        <v>2013</v>
      </c>
      <c r="B1721" s="9">
        <f>VLOOKUP($C1721,Quarter_Month!$A$1:$B$13,2)</f>
        <v>3</v>
      </c>
      <c r="C1721" s="9">
        <f t="shared" si="136"/>
        <v>9</v>
      </c>
      <c r="D1721" s="9">
        <f t="shared" si="137"/>
        <v>16</v>
      </c>
      <c r="E1721" s="8" t="str">
        <f t="shared" si="138"/>
        <v>20130916</v>
      </c>
      <c r="F1721" s="24">
        <v>41533</v>
      </c>
      <c r="G1721" s="25">
        <f t="shared" si="134"/>
        <v>41533</v>
      </c>
    </row>
    <row r="1722" spans="1:7" x14ac:dyDescent="0.2">
      <c r="A1722" s="9">
        <f t="shared" si="135"/>
        <v>2013</v>
      </c>
      <c r="B1722" s="9">
        <f>VLOOKUP($C1722,Quarter_Month!$A$1:$B$13,2)</f>
        <v>3</v>
      </c>
      <c r="C1722" s="9">
        <f t="shared" si="136"/>
        <v>9</v>
      </c>
      <c r="D1722" s="9">
        <f t="shared" si="137"/>
        <v>17</v>
      </c>
      <c r="E1722" s="8" t="str">
        <f t="shared" si="138"/>
        <v>20130917</v>
      </c>
      <c r="F1722" s="24">
        <v>41534</v>
      </c>
      <c r="G1722" s="25">
        <f t="shared" si="134"/>
        <v>41534</v>
      </c>
    </row>
    <row r="1723" spans="1:7" x14ac:dyDescent="0.2">
      <c r="A1723" s="9">
        <f t="shared" si="135"/>
        <v>2013</v>
      </c>
      <c r="B1723" s="9">
        <f>VLOOKUP($C1723,Quarter_Month!$A$1:$B$13,2)</f>
        <v>3</v>
      </c>
      <c r="C1723" s="9">
        <f t="shared" si="136"/>
        <v>9</v>
      </c>
      <c r="D1723" s="9">
        <f t="shared" si="137"/>
        <v>18</v>
      </c>
      <c r="E1723" s="8" t="str">
        <f t="shared" si="138"/>
        <v>20130918</v>
      </c>
      <c r="F1723" s="24">
        <v>41535</v>
      </c>
      <c r="G1723" s="25">
        <f t="shared" si="134"/>
        <v>41535</v>
      </c>
    </row>
    <row r="1724" spans="1:7" x14ac:dyDescent="0.2">
      <c r="A1724" s="9">
        <f t="shared" si="135"/>
        <v>2013</v>
      </c>
      <c r="B1724" s="9">
        <f>VLOOKUP($C1724,Quarter_Month!$A$1:$B$13,2)</f>
        <v>3</v>
      </c>
      <c r="C1724" s="9">
        <f t="shared" si="136"/>
        <v>9</v>
      </c>
      <c r="D1724" s="9">
        <f t="shared" si="137"/>
        <v>19</v>
      </c>
      <c r="E1724" s="8" t="str">
        <f t="shared" si="138"/>
        <v>20130919</v>
      </c>
      <c r="F1724" s="24">
        <v>41536</v>
      </c>
      <c r="G1724" s="25">
        <f t="shared" si="134"/>
        <v>41536</v>
      </c>
    </row>
    <row r="1725" spans="1:7" x14ac:dyDescent="0.2">
      <c r="A1725" s="9">
        <f t="shared" si="135"/>
        <v>2013</v>
      </c>
      <c r="B1725" s="9">
        <f>VLOOKUP($C1725,Quarter_Month!$A$1:$B$13,2)</f>
        <v>3</v>
      </c>
      <c r="C1725" s="9">
        <f t="shared" si="136"/>
        <v>9</v>
      </c>
      <c r="D1725" s="9">
        <f t="shared" si="137"/>
        <v>20</v>
      </c>
      <c r="E1725" s="8" t="str">
        <f t="shared" si="138"/>
        <v>20130920</v>
      </c>
      <c r="F1725" s="24">
        <v>41537</v>
      </c>
      <c r="G1725" s="25">
        <f t="shared" si="134"/>
        <v>41537</v>
      </c>
    </row>
    <row r="1726" spans="1:7" x14ac:dyDescent="0.2">
      <c r="A1726" s="9">
        <f t="shared" si="135"/>
        <v>2013</v>
      </c>
      <c r="B1726" s="9">
        <f>VLOOKUP($C1726,Quarter_Month!$A$1:$B$13,2)</f>
        <v>3</v>
      </c>
      <c r="C1726" s="9">
        <f t="shared" si="136"/>
        <v>9</v>
      </c>
      <c r="D1726" s="9">
        <f t="shared" si="137"/>
        <v>21</v>
      </c>
      <c r="E1726" s="8" t="str">
        <f t="shared" si="138"/>
        <v>20130921</v>
      </c>
      <c r="F1726" s="24">
        <v>41538</v>
      </c>
      <c r="G1726" s="25">
        <f t="shared" si="134"/>
        <v>41538</v>
      </c>
    </row>
    <row r="1727" spans="1:7" x14ac:dyDescent="0.2">
      <c r="A1727" s="9">
        <f t="shared" si="135"/>
        <v>2013</v>
      </c>
      <c r="B1727" s="9">
        <f>VLOOKUP($C1727,Quarter_Month!$A$1:$B$13,2)</f>
        <v>3</v>
      </c>
      <c r="C1727" s="9">
        <f t="shared" si="136"/>
        <v>9</v>
      </c>
      <c r="D1727" s="9">
        <f t="shared" si="137"/>
        <v>22</v>
      </c>
      <c r="E1727" s="8" t="str">
        <f t="shared" si="138"/>
        <v>20130922</v>
      </c>
      <c r="F1727" s="24">
        <v>41539</v>
      </c>
      <c r="G1727" s="25">
        <f t="shared" si="134"/>
        <v>41539</v>
      </c>
    </row>
    <row r="1728" spans="1:7" x14ac:dyDescent="0.2">
      <c r="A1728" s="9">
        <f t="shared" si="135"/>
        <v>2013</v>
      </c>
      <c r="B1728" s="9">
        <f>VLOOKUP($C1728,Quarter_Month!$A$1:$B$13,2)</f>
        <v>3</v>
      </c>
      <c r="C1728" s="9">
        <f t="shared" si="136"/>
        <v>9</v>
      </c>
      <c r="D1728" s="9">
        <f t="shared" si="137"/>
        <v>23</v>
      </c>
      <c r="E1728" s="8" t="str">
        <f t="shared" si="138"/>
        <v>20130923</v>
      </c>
      <c r="F1728" s="24">
        <v>41540</v>
      </c>
      <c r="G1728" s="25">
        <f t="shared" si="134"/>
        <v>41540</v>
      </c>
    </row>
    <row r="1729" spans="1:7" x14ac:dyDescent="0.2">
      <c r="A1729" s="9">
        <f t="shared" si="135"/>
        <v>2013</v>
      </c>
      <c r="B1729" s="9">
        <f>VLOOKUP($C1729,Quarter_Month!$A$1:$B$13,2)</f>
        <v>3</v>
      </c>
      <c r="C1729" s="9">
        <f t="shared" si="136"/>
        <v>9</v>
      </c>
      <c r="D1729" s="9">
        <f t="shared" si="137"/>
        <v>24</v>
      </c>
      <c r="E1729" s="8" t="str">
        <f t="shared" si="138"/>
        <v>20130924</v>
      </c>
      <c r="F1729" s="24">
        <v>41541</v>
      </c>
      <c r="G1729" s="25">
        <f t="shared" si="134"/>
        <v>41541</v>
      </c>
    </row>
    <row r="1730" spans="1:7" x14ac:dyDescent="0.2">
      <c r="A1730" s="9">
        <f t="shared" si="135"/>
        <v>2013</v>
      </c>
      <c r="B1730" s="9">
        <f>VLOOKUP($C1730,Quarter_Month!$A$1:$B$13,2)</f>
        <v>3</v>
      </c>
      <c r="C1730" s="9">
        <f t="shared" si="136"/>
        <v>9</v>
      </c>
      <c r="D1730" s="9">
        <f t="shared" si="137"/>
        <v>25</v>
      </c>
      <c r="E1730" s="8" t="str">
        <f t="shared" si="138"/>
        <v>20130925</v>
      </c>
      <c r="F1730" s="24">
        <v>41542</v>
      </c>
      <c r="G1730" s="25">
        <f t="shared" si="134"/>
        <v>41542</v>
      </c>
    </row>
    <row r="1731" spans="1:7" x14ac:dyDescent="0.2">
      <c r="A1731" s="9">
        <f t="shared" si="135"/>
        <v>2013</v>
      </c>
      <c r="B1731" s="9">
        <f>VLOOKUP($C1731,Quarter_Month!$A$1:$B$13,2)</f>
        <v>3</v>
      </c>
      <c r="C1731" s="9">
        <f t="shared" si="136"/>
        <v>9</v>
      </c>
      <c r="D1731" s="9">
        <f t="shared" si="137"/>
        <v>26</v>
      </c>
      <c r="E1731" s="8" t="str">
        <f t="shared" si="138"/>
        <v>20130926</v>
      </c>
      <c r="F1731" s="24">
        <v>41543</v>
      </c>
      <c r="G1731" s="25">
        <f t="shared" ref="G1731:G1794" si="139">F1731</f>
        <v>41543</v>
      </c>
    </row>
    <row r="1732" spans="1:7" x14ac:dyDescent="0.2">
      <c r="A1732" s="9">
        <f t="shared" si="135"/>
        <v>2013</v>
      </c>
      <c r="B1732" s="9">
        <f>VLOOKUP($C1732,Quarter_Month!$A$1:$B$13,2)</f>
        <v>3</v>
      </c>
      <c r="C1732" s="9">
        <f t="shared" si="136"/>
        <v>9</v>
      </c>
      <c r="D1732" s="9">
        <f t="shared" si="137"/>
        <v>27</v>
      </c>
      <c r="E1732" s="8" t="str">
        <f t="shared" si="138"/>
        <v>20130927</v>
      </c>
      <c r="F1732" s="24">
        <v>41544</v>
      </c>
      <c r="G1732" s="25">
        <f t="shared" si="139"/>
        <v>41544</v>
      </c>
    </row>
    <row r="1733" spans="1:7" x14ac:dyDescent="0.2">
      <c r="A1733" s="9">
        <f t="shared" si="135"/>
        <v>2013</v>
      </c>
      <c r="B1733" s="9">
        <f>VLOOKUP($C1733,Quarter_Month!$A$1:$B$13,2)</f>
        <v>3</v>
      </c>
      <c r="C1733" s="9">
        <f t="shared" si="136"/>
        <v>9</v>
      </c>
      <c r="D1733" s="9">
        <f t="shared" si="137"/>
        <v>28</v>
      </c>
      <c r="E1733" s="8" t="str">
        <f t="shared" si="138"/>
        <v>20130928</v>
      </c>
      <c r="F1733" s="24">
        <v>41545</v>
      </c>
      <c r="G1733" s="25">
        <f t="shared" si="139"/>
        <v>41545</v>
      </c>
    </row>
    <row r="1734" spans="1:7" x14ac:dyDescent="0.2">
      <c r="A1734" s="9">
        <f t="shared" si="135"/>
        <v>2013</v>
      </c>
      <c r="B1734" s="9">
        <f>VLOOKUP($C1734,Quarter_Month!$A$1:$B$13,2)</f>
        <v>3</v>
      </c>
      <c r="C1734" s="9">
        <f t="shared" si="136"/>
        <v>9</v>
      </c>
      <c r="D1734" s="9">
        <f t="shared" si="137"/>
        <v>29</v>
      </c>
      <c r="E1734" s="8" t="str">
        <f t="shared" si="138"/>
        <v>20130929</v>
      </c>
      <c r="F1734" s="24">
        <v>41546</v>
      </c>
      <c r="G1734" s="25">
        <f t="shared" si="139"/>
        <v>41546</v>
      </c>
    </row>
    <row r="1735" spans="1:7" x14ac:dyDescent="0.2">
      <c r="A1735" s="9">
        <f t="shared" si="135"/>
        <v>2013</v>
      </c>
      <c r="B1735" s="9">
        <f>VLOOKUP($C1735,Quarter_Month!$A$1:$B$13,2)</f>
        <v>3</v>
      </c>
      <c r="C1735" s="9">
        <f t="shared" si="136"/>
        <v>9</v>
      </c>
      <c r="D1735" s="9">
        <f t="shared" si="137"/>
        <v>30</v>
      </c>
      <c r="E1735" s="8" t="str">
        <f t="shared" si="138"/>
        <v>20130930</v>
      </c>
      <c r="F1735" s="24">
        <v>41547</v>
      </c>
      <c r="G1735" s="25">
        <f t="shared" si="139"/>
        <v>41547</v>
      </c>
    </row>
    <row r="1736" spans="1:7" x14ac:dyDescent="0.2">
      <c r="A1736" s="9">
        <f t="shared" si="135"/>
        <v>2013</v>
      </c>
      <c r="B1736" s="9">
        <f>VLOOKUP($C1736,Quarter_Month!$A$1:$B$13,2)</f>
        <v>4</v>
      </c>
      <c r="C1736" s="9">
        <f t="shared" si="136"/>
        <v>10</v>
      </c>
      <c r="D1736" s="9">
        <f t="shared" si="137"/>
        <v>1</v>
      </c>
      <c r="E1736" s="8" t="str">
        <f t="shared" si="138"/>
        <v>20131001</v>
      </c>
      <c r="F1736" s="24">
        <v>41548</v>
      </c>
      <c r="G1736" s="25">
        <f t="shared" si="139"/>
        <v>41548</v>
      </c>
    </row>
    <row r="1737" spans="1:7" x14ac:dyDescent="0.2">
      <c r="A1737" s="9">
        <f t="shared" si="135"/>
        <v>2013</v>
      </c>
      <c r="B1737" s="9">
        <f>VLOOKUP($C1737,Quarter_Month!$A$1:$B$13,2)</f>
        <v>4</v>
      </c>
      <c r="C1737" s="9">
        <f t="shared" si="136"/>
        <v>10</v>
      </c>
      <c r="D1737" s="9">
        <f t="shared" si="137"/>
        <v>2</v>
      </c>
      <c r="E1737" s="8" t="str">
        <f t="shared" si="138"/>
        <v>20131002</v>
      </c>
      <c r="F1737" s="24">
        <v>41549</v>
      </c>
      <c r="G1737" s="25">
        <f t="shared" si="139"/>
        <v>41549</v>
      </c>
    </row>
    <row r="1738" spans="1:7" x14ac:dyDescent="0.2">
      <c r="A1738" s="9">
        <f t="shared" si="135"/>
        <v>2013</v>
      </c>
      <c r="B1738" s="9">
        <f>VLOOKUP($C1738,Quarter_Month!$A$1:$B$13,2)</f>
        <v>4</v>
      </c>
      <c r="C1738" s="9">
        <f t="shared" si="136"/>
        <v>10</v>
      </c>
      <c r="D1738" s="9">
        <f t="shared" si="137"/>
        <v>3</v>
      </c>
      <c r="E1738" s="8" t="str">
        <f t="shared" si="138"/>
        <v>20131003</v>
      </c>
      <c r="F1738" s="24">
        <v>41550</v>
      </c>
      <c r="G1738" s="25">
        <f t="shared" si="139"/>
        <v>41550</v>
      </c>
    </row>
    <row r="1739" spans="1:7" x14ac:dyDescent="0.2">
      <c r="A1739" s="9">
        <f t="shared" si="135"/>
        <v>2013</v>
      </c>
      <c r="B1739" s="9">
        <f>VLOOKUP($C1739,Quarter_Month!$A$1:$B$13,2)</f>
        <v>4</v>
      </c>
      <c r="C1739" s="9">
        <f t="shared" si="136"/>
        <v>10</v>
      </c>
      <c r="D1739" s="9">
        <f t="shared" si="137"/>
        <v>4</v>
      </c>
      <c r="E1739" s="8" t="str">
        <f t="shared" si="138"/>
        <v>20131004</v>
      </c>
      <c r="F1739" s="24">
        <v>41551</v>
      </c>
      <c r="G1739" s="25">
        <f t="shared" si="139"/>
        <v>41551</v>
      </c>
    </row>
    <row r="1740" spans="1:7" x14ac:dyDescent="0.2">
      <c r="A1740" s="9">
        <f t="shared" si="135"/>
        <v>2013</v>
      </c>
      <c r="B1740" s="9">
        <f>VLOOKUP($C1740,Quarter_Month!$A$1:$B$13,2)</f>
        <v>4</v>
      </c>
      <c r="C1740" s="9">
        <f t="shared" si="136"/>
        <v>10</v>
      </c>
      <c r="D1740" s="9">
        <f t="shared" si="137"/>
        <v>5</v>
      </c>
      <c r="E1740" s="8" t="str">
        <f t="shared" si="138"/>
        <v>20131005</v>
      </c>
      <c r="F1740" s="24">
        <v>41552</v>
      </c>
      <c r="G1740" s="25">
        <f t="shared" si="139"/>
        <v>41552</v>
      </c>
    </row>
    <row r="1741" spans="1:7" x14ac:dyDescent="0.2">
      <c r="A1741" s="9">
        <f t="shared" si="135"/>
        <v>2013</v>
      </c>
      <c r="B1741" s="9">
        <f>VLOOKUP($C1741,Quarter_Month!$A$1:$B$13,2)</f>
        <v>4</v>
      </c>
      <c r="C1741" s="9">
        <f t="shared" si="136"/>
        <v>10</v>
      </c>
      <c r="D1741" s="9">
        <f t="shared" si="137"/>
        <v>6</v>
      </c>
      <c r="E1741" s="8" t="str">
        <f t="shared" si="138"/>
        <v>20131006</v>
      </c>
      <c r="F1741" s="24">
        <v>41553</v>
      </c>
      <c r="G1741" s="25">
        <f t="shared" si="139"/>
        <v>41553</v>
      </c>
    </row>
    <row r="1742" spans="1:7" x14ac:dyDescent="0.2">
      <c r="A1742" s="9">
        <f t="shared" si="135"/>
        <v>2013</v>
      </c>
      <c r="B1742" s="9">
        <f>VLOOKUP($C1742,Quarter_Month!$A$1:$B$13,2)</f>
        <v>4</v>
      </c>
      <c r="C1742" s="9">
        <f t="shared" si="136"/>
        <v>10</v>
      </c>
      <c r="D1742" s="9">
        <f t="shared" si="137"/>
        <v>7</v>
      </c>
      <c r="E1742" s="8" t="str">
        <f t="shared" si="138"/>
        <v>20131007</v>
      </c>
      <c r="F1742" s="24">
        <v>41554</v>
      </c>
      <c r="G1742" s="25">
        <f t="shared" si="139"/>
        <v>41554</v>
      </c>
    </row>
    <row r="1743" spans="1:7" x14ac:dyDescent="0.2">
      <c r="A1743" s="9">
        <f t="shared" si="135"/>
        <v>2013</v>
      </c>
      <c r="B1743" s="9">
        <f>VLOOKUP($C1743,Quarter_Month!$A$1:$B$13,2)</f>
        <v>4</v>
      </c>
      <c r="C1743" s="9">
        <f t="shared" si="136"/>
        <v>10</v>
      </c>
      <c r="D1743" s="9">
        <f t="shared" si="137"/>
        <v>8</v>
      </c>
      <c r="E1743" s="8" t="str">
        <f t="shared" si="138"/>
        <v>20131008</v>
      </c>
      <c r="F1743" s="24">
        <v>41555</v>
      </c>
      <c r="G1743" s="25">
        <f t="shared" si="139"/>
        <v>41555</v>
      </c>
    </row>
    <row r="1744" spans="1:7" x14ac:dyDescent="0.2">
      <c r="A1744" s="9">
        <f t="shared" si="135"/>
        <v>2013</v>
      </c>
      <c r="B1744" s="9">
        <f>VLOOKUP($C1744,Quarter_Month!$A$1:$B$13,2)</f>
        <v>4</v>
      </c>
      <c r="C1744" s="9">
        <f t="shared" si="136"/>
        <v>10</v>
      </c>
      <c r="D1744" s="9">
        <f t="shared" si="137"/>
        <v>9</v>
      </c>
      <c r="E1744" s="8" t="str">
        <f t="shared" si="138"/>
        <v>20131009</v>
      </c>
      <c r="F1744" s="24">
        <v>41556</v>
      </c>
      <c r="G1744" s="25">
        <f t="shared" si="139"/>
        <v>41556</v>
      </c>
    </row>
    <row r="1745" spans="1:7" x14ac:dyDescent="0.2">
      <c r="A1745" s="9">
        <f t="shared" si="135"/>
        <v>2013</v>
      </c>
      <c r="B1745" s="9">
        <f>VLOOKUP($C1745,Quarter_Month!$A$1:$B$13,2)</f>
        <v>4</v>
      </c>
      <c r="C1745" s="9">
        <f t="shared" si="136"/>
        <v>10</v>
      </c>
      <c r="D1745" s="9">
        <f t="shared" si="137"/>
        <v>10</v>
      </c>
      <c r="E1745" s="8" t="str">
        <f t="shared" si="138"/>
        <v>20131010</v>
      </c>
      <c r="F1745" s="24">
        <v>41557</v>
      </c>
      <c r="G1745" s="25">
        <f t="shared" si="139"/>
        <v>41557</v>
      </c>
    </row>
    <row r="1746" spans="1:7" x14ac:dyDescent="0.2">
      <c r="A1746" s="9">
        <f t="shared" si="135"/>
        <v>2013</v>
      </c>
      <c r="B1746" s="9">
        <f>VLOOKUP($C1746,Quarter_Month!$A$1:$B$13,2)</f>
        <v>4</v>
      </c>
      <c r="C1746" s="9">
        <f t="shared" si="136"/>
        <v>10</v>
      </c>
      <c r="D1746" s="9">
        <f t="shared" si="137"/>
        <v>11</v>
      </c>
      <c r="E1746" s="8" t="str">
        <f t="shared" si="138"/>
        <v>20131011</v>
      </c>
      <c r="F1746" s="24">
        <v>41558</v>
      </c>
      <c r="G1746" s="25">
        <f t="shared" si="139"/>
        <v>41558</v>
      </c>
    </row>
    <row r="1747" spans="1:7" x14ac:dyDescent="0.2">
      <c r="A1747" s="9">
        <f t="shared" si="135"/>
        <v>2013</v>
      </c>
      <c r="B1747" s="9">
        <f>VLOOKUP($C1747,Quarter_Month!$A$1:$B$13,2)</f>
        <v>4</v>
      </c>
      <c r="C1747" s="9">
        <f t="shared" si="136"/>
        <v>10</v>
      </c>
      <c r="D1747" s="9">
        <f t="shared" si="137"/>
        <v>12</v>
      </c>
      <c r="E1747" s="8" t="str">
        <f t="shared" si="138"/>
        <v>20131012</v>
      </c>
      <c r="F1747" s="24">
        <v>41559</v>
      </c>
      <c r="G1747" s="25">
        <f t="shared" si="139"/>
        <v>41559</v>
      </c>
    </row>
    <row r="1748" spans="1:7" x14ac:dyDescent="0.2">
      <c r="A1748" s="9">
        <f t="shared" si="135"/>
        <v>2013</v>
      </c>
      <c r="B1748" s="9">
        <f>VLOOKUP($C1748,Quarter_Month!$A$1:$B$13,2)</f>
        <v>4</v>
      </c>
      <c r="C1748" s="9">
        <f t="shared" si="136"/>
        <v>10</v>
      </c>
      <c r="D1748" s="9">
        <f t="shared" si="137"/>
        <v>13</v>
      </c>
      <c r="E1748" s="8" t="str">
        <f t="shared" si="138"/>
        <v>20131013</v>
      </c>
      <c r="F1748" s="24">
        <v>41560</v>
      </c>
      <c r="G1748" s="25">
        <f t="shared" si="139"/>
        <v>41560</v>
      </c>
    </row>
    <row r="1749" spans="1:7" x14ac:dyDescent="0.2">
      <c r="A1749" s="9">
        <f t="shared" si="135"/>
        <v>2013</v>
      </c>
      <c r="B1749" s="9">
        <f>VLOOKUP($C1749,Quarter_Month!$A$1:$B$13,2)</f>
        <v>4</v>
      </c>
      <c r="C1749" s="9">
        <f t="shared" si="136"/>
        <v>10</v>
      </c>
      <c r="D1749" s="9">
        <f t="shared" si="137"/>
        <v>14</v>
      </c>
      <c r="E1749" s="8" t="str">
        <f t="shared" si="138"/>
        <v>20131014</v>
      </c>
      <c r="F1749" s="24">
        <v>41561</v>
      </c>
      <c r="G1749" s="25">
        <f t="shared" si="139"/>
        <v>41561</v>
      </c>
    </row>
    <row r="1750" spans="1:7" x14ac:dyDescent="0.2">
      <c r="A1750" s="9">
        <f t="shared" si="135"/>
        <v>2013</v>
      </c>
      <c r="B1750" s="9">
        <f>VLOOKUP($C1750,Quarter_Month!$A$1:$B$13,2)</f>
        <v>4</v>
      </c>
      <c r="C1750" s="9">
        <f t="shared" si="136"/>
        <v>10</v>
      </c>
      <c r="D1750" s="9">
        <f t="shared" si="137"/>
        <v>15</v>
      </c>
      <c r="E1750" s="8" t="str">
        <f t="shared" si="138"/>
        <v>20131015</v>
      </c>
      <c r="F1750" s="24">
        <v>41562</v>
      </c>
      <c r="G1750" s="25">
        <f t="shared" si="139"/>
        <v>41562</v>
      </c>
    </row>
    <row r="1751" spans="1:7" x14ac:dyDescent="0.2">
      <c r="A1751" s="9">
        <f t="shared" si="135"/>
        <v>2013</v>
      </c>
      <c r="B1751" s="9">
        <f>VLOOKUP($C1751,Quarter_Month!$A$1:$B$13,2)</f>
        <v>4</v>
      </c>
      <c r="C1751" s="9">
        <f t="shared" si="136"/>
        <v>10</v>
      </c>
      <c r="D1751" s="9">
        <f t="shared" si="137"/>
        <v>16</v>
      </c>
      <c r="E1751" s="8" t="str">
        <f t="shared" si="138"/>
        <v>20131016</v>
      </c>
      <c r="F1751" s="24">
        <v>41563</v>
      </c>
      <c r="G1751" s="25">
        <f t="shared" si="139"/>
        <v>41563</v>
      </c>
    </row>
    <row r="1752" spans="1:7" x14ac:dyDescent="0.2">
      <c r="A1752" s="9">
        <f t="shared" si="135"/>
        <v>2013</v>
      </c>
      <c r="B1752" s="9">
        <f>VLOOKUP($C1752,Quarter_Month!$A$1:$B$13,2)</f>
        <v>4</v>
      </c>
      <c r="C1752" s="9">
        <f t="shared" si="136"/>
        <v>10</v>
      </c>
      <c r="D1752" s="9">
        <f t="shared" si="137"/>
        <v>17</v>
      </c>
      <c r="E1752" s="8" t="str">
        <f t="shared" si="138"/>
        <v>20131017</v>
      </c>
      <c r="F1752" s="24">
        <v>41564</v>
      </c>
      <c r="G1752" s="25">
        <f t="shared" si="139"/>
        <v>41564</v>
      </c>
    </row>
    <row r="1753" spans="1:7" x14ac:dyDescent="0.2">
      <c r="A1753" s="9">
        <f t="shared" si="135"/>
        <v>2013</v>
      </c>
      <c r="B1753" s="9">
        <f>VLOOKUP($C1753,Quarter_Month!$A$1:$B$13,2)</f>
        <v>4</v>
      </c>
      <c r="C1753" s="9">
        <f t="shared" si="136"/>
        <v>10</v>
      </c>
      <c r="D1753" s="9">
        <f t="shared" si="137"/>
        <v>18</v>
      </c>
      <c r="E1753" s="8" t="str">
        <f t="shared" si="138"/>
        <v>20131018</v>
      </c>
      <c r="F1753" s="24">
        <v>41565</v>
      </c>
      <c r="G1753" s="25">
        <f t="shared" si="139"/>
        <v>41565</v>
      </c>
    </row>
    <row r="1754" spans="1:7" x14ac:dyDescent="0.2">
      <c r="A1754" s="9">
        <f t="shared" si="135"/>
        <v>2013</v>
      </c>
      <c r="B1754" s="9">
        <f>VLOOKUP($C1754,Quarter_Month!$A$1:$B$13,2)</f>
        <v>4</v>
      </c>
      <c r="C1754" s="9">
        <f t="shared" si="136"/>
        <v>10</v>
      </c>
      <c r="D1754" s="9">
        <f t="shared" si="137"/>
        <v>19</v>
      </c>
      <c r="E1754" s="8" t="str">
        <f t="shared" si="138"/>
        <v>20131019</v>
      </c>
      <c r="F1754" s="24">
        <v>41566</v>
      </c>
      <c r="G1754" s="25">
        <f t="shared" si="139"/>
        <v>41566</v>
      </c>
    </row>
    <row r="1755" spans="1:7" x14ac:dyDescent="0.2">
      <c r="A1755" s="9">
        <f t="shared" si="135"/>
        <v>2013</v>
      </c>
      <c r="B1755" s="9">
        <f>VLOOKUP($C1755,Quarter_Month!$A$1:$B$13,2)</f>
        <v>4</v>
      </c>
      <c r="C1755" s="9">
        <f t="shared" si="136"/>
        <v>10</v>
      </c>
      <c r="D1755" s="9">
        <f t="shared" si="137"/>
        <v>20</v>
      </c>
      <c r="E1755" s="8" t="str">
        <f t="shared" si="138"/>
        <v>20131020</v>
      </c>
      <c r="F1755" s="24">
        <v>41567</v>
      </c>
      <c r="G1755" s="25">
        <f t="shared" si="139"/>
        <v>41567</v>
      </c>
    </row>
    <row r="1756" spans="1:7" x14ac:dyDescent="0.2">
      <c r="A1756" s="9">
        <f t="shared" si="135"/>
        <v>2013</v>
      </c>
      <c r="B1756" s="9">
        <f>VLOOKUP($C1756,Quarter_Month!$A$1:$B$13,2)</f>
        <v>4</v>
      </c>
      <c r="C1756" s="9">
        <f t="shared" si="136"/>
        <v>10</v>
      </c>
      <c r="D1756" s="9">
        <f t="shared" si="137"/>
        <v>21</v>
      </c>
      <c r="E1756" s="8" t="str">
        <f t="shared" si="138"/>
        <v>20131021</v>
      </c>
      <c r="F1756" s="24">
        <v>41568</v>
      </c>
      <c r="G1756" s="25">
        <f t="shared" si="139"/>
        <v>41568</v>
      </c>
    </row>
    <row r="1757" spans="1:7" x14ac:dyDescent="0.2">
      <c r="A1757" s="9">
        <f t="shared" si="135"/>
        <v>2013</v>
      </c>
      <c r="B1757" s="9">
        <f>VLOOKUP($C1757,Quarter_Month!$A$1:$B$13,2)</f>
        <v>4</v>
      </c>
      <c r="C1757" s="9">
        <f t="shared" si="136"/>
        <v>10</v>
      </c>
      <c r="D1757" s="9">
        <f t="shared" si="137"/>
        <v>22</v>
      </c>
      <c r="E1757" s="8" t="str">
        <f t="shared" si="138"/>
        <v>20131022</v>
      </c>
      <c r="F1757" s="24">
        <v>41569</v>
      </c>
      <c r="G1757" s="25">
        <f t="shared" si="139"/>
        <v>41569</v>
      </c>
    </row>
    <row r="1758" spans="1:7" x14ac:dyDescent="0.2">
      <c r="A1758" s="9">
        <f t="shared" si="135"/>
        <v>2013</v>
      </c>
      <c r="B1758" s="9">
        <f>VLOOKUP($C1758,Quarter_Month!$A$1:$B$13,2)</f>
        <v>4</v>
      </c>
      <c r="C1758" s="9">
        <f t="shared" si="136"/>
        <v>10</v>
      </c>
      <c r="D1758" s="9">
        <f t="shared" si="137"/>
        <v>23</v>
      </c>
      <c r="E1758" s="8" t="str">
        <f t="shared" si="138"/>
        <v>20131023</v>
      </c>
      <c r="F1758" s="24">
        <v>41570</v>
      </c>
      <c r="G1758" s="25">
        <f t="shared" si="139"/>
        <v>41570</v>
      </c>
    </row>
    <row r="1759" spans="1:7" x14ac:dyDescent="0.2">
      <c r="A1759" s="9">
        <f t="shared" si="135"/>
        <v>2013</v>
      </c>
      <c r="B1759" s="9">
        <f>VLOOKUP($C1759,Quarter_Month!$A$1:$B$13,2)</f>
        <v>4</v>
      </c>
      <c r="C1759" s="9">
        <f t="shared" si="136"/>
        <v>10</v>
      </c>
      <c r="D1759" s="9">
        <f t="shared" si="137"/>
        <v>24</v>
      </c>
      <c r="E1759" s="8" t="str">
        <f t="shared" si="138"/>
        <v>20131024</v>
      </c>
      <c r="F1759" s="24">
        <v>41571</v>
      </c>
      <c r="G1759" s="25">
        <f t="shared" si="139"/>
        <v>41571</v>
      </c>
    </row>
    <row r="1760" spans="1:7" x14ac:dyDescent="0.2">
      <c r="A1760" s="9">
        <f t="shared" si="135"/>
        <v>2013</v>
      </c>
      <c r="B1760" s="9">
        <f>VLOOKUP($C1760,Quarter_Month!$A$1:$B$13,2)</f>
        <v>4</v>
      </c>
      <c r="C1760" s="9">
        <f t="shared" si="136"/>
        <v>10</v>
      </c>
      <c r="D1760" s="9">
        <f t="shared" si="137"/>
        <v>25</v>
      </c>
      <c r="E1760" s="8" t="str">
        <f t="shared" si="138"/>
        <v>20131025</v>
      </c>
      <c r="F1760" s="24">
        <v>41572</v>
      </c>
      <c r="G1760" s="25">
        <f t="shared" si="139"/>
        <v>41572</v>
      </c>
    </row>
    <row r="1761" spans="1:7" x14ac:dyDescent="0.2">
      <c r="A1761" s="9">
        <f t="shared" si="135"/>
        <v>2013</v>
      </c>
      <c r="B1761" s="9">
        <f>VLOOKUP($C1761,Quarter_Month!$A$1:$B$13,2)</f>
        <v>4</v>
      </c>
      <c r="C1761" s="9">
        <f t="shared" si="136"/>
        <v>10</v>
      </c>
      <c r="D1761" s="9">
        <f t="shared" si="137"/>
        <v>26</v>
      </c>
      <c r="E1761" s="8" t="str">
        <f t="shared" si="138"/>
        <v>20131026</v>
      </c>
      <c r="F1761" s="24">
        <v>41573</v>
      </c>
      <c r="G1761" s="25">
        <f t="shared" si="139"/>
        <v>41573</v>
      </c>
    </row>
    <row r="1762" spans="1:7" x14ac:dyDescent="0.2">
      <c r="A1762" s="9">
        <f t="shared" si="135"/>
        <v>2013</v>
      </c>
      <c r="B1762" s="9">
        <f>VLOOKUP($C1762,Quarter_Month!$A$1:$B$13,2)</f>
        <v>4</v>
      </c>
      <c r="C1762" s="9">
        <f t="shared" si="136"/>
        <v>10</v>
      </c>
      <c r="D1762" s="9">
        <f t="shared" si="137"/>
        <v>27</v>
      </c>
      <c r="E1762" s="8" t="str">
        <f t="shared" si="138"/>
        <v>20131027</v>
      </c>
      <c r="F1762" s="24">
        <v>41574</v>
      </c>
      <c r="G1762" s="25">
        <f t="shared" si="139"/>
        <v>41574</v>
      </c>
    </row>
    <row r="1763" spans="1:7" x14ac:dyDescent="0.2">
      <c r="A1763" s="9">
        <f t="shared" si="135"/>
        <v>2013</v>
      </c>
      <c r="B1763" s="9">
        <f>VLOOKUP($C1763,Quarter_Month!$A$1:$B$13,2)</f>
        <v>4</v>
      </c>
      <c r="C1763" s="9">
        <f t="shared" si="136"/>
        <v>10</v>
      </c>
      <c r="D1763" s="9">
        <f t="shared" si="137"/>
        <v>28</v>
      </c>
      <c r="E1763" s="8" t="str">
        <f t="shared" si="138"/>
        <v>20131028</v>
      </c>
      <c r="F1763" s="24">
        <v>41575</v>
      </c>
      <c r="G1763" s="25">
        <f t="shared" si="139"/>
        <v>41575</v>
      </c>
    </row>
    <row r="1764" spans="1:7" x14ac:dyDescent="0.2">
      <c r="A1764" s="9">
        <f t="shared" si="135"/>
        <v>2013</v>
      </c>
      <c r="B1764" s="9">
        <f>VLOOKUP($C1764,Quarter_Month!$A$1:$B$13,2)</f>
        <v>4</v>
      </c>
      <c r="C1764" s="9">
        <f t="shared" si="136"/>
        <v>10</v>
      </c>
      <c r="D1764" s="9">
        <f t="shared" si="137"/>
        <v>29</v>
      </c>
      <c r="E1764" s="8" t="str">
        <f t="shared" si="138"/>
        <v>20131029</v>
      </c>
      <c r="F1764" s="24">
        <v>41576</v>
      </c>
      <c r="G1764" s="25">
        <f t="shared" si="139"/>
        <v>41576</v>
      </c>
    </row>
    <row r="1765" spans="1:7" x14ac:dyDescent="0.2">
      <c r="A1765" s="9">
        <f t="shared" si="135"/>
        <v>2013</v>
      </c>
      <c r="B1765" s="9">
        <f>VLOOKUP($C1765,Quarter_Month!$A$1:$B$13,2)</f>
        <v>4</v>
      </c>
      <c r="C1765" s="9">
        <f t="shared" si="136"/>
        <v>10</v>
      </c>
      <c r="D1765" s="9">
        <f t="shared" si="137"/>
        <v>30</v>
      </c>
      <c r="E1765" s="8" t="str">
        <f t="shared" si="138"/>
        <v>20131030</v>
      </c>
      <c r="F1765" s="24">
        <v>41577</v>
      </c>
      <c r="G1765" s="25">
        <f t="shared" si="139"/>
        <v>41577</v>
      </c>
    </row>
    <row r="1766" spans="1:7" x14ac:dyDescent="0.2">
      <c r="A1766" s="9">
        <f t="shared" si="135"/>
        <v>2013</v>
      </c>
      <c r="B1766" s="9">
        <f>VLOOKUP($C1766,Quarter_Month!$A$1:$B$13,2)</f>
        <v>4</v>
      </c>
      <c r="C1766" s="9">
        <f t="shared" si="136"/>
        <v>10</v>
      </c>
      <c r="D1766" s="9">
        <f t="shared" si="137"/>
        <v>31</v>
      </c>
      <c r="E1766" s="8" t="str">
        <f t="shared" si="138"/>
        <v>20131031</v>
      </c>
      <c r="F1766" s="24">
        <v>41578</v>
      </c>
      <c r="G1766" s="25">
        <f t="shared" si="139"/>
        <v>41578</v>
      </c>
    </row>
    <row r="1767" spans="1:7" x14ac:dyDescent="0.2">
      <c r="A1767" s="9">
        <f t="shared" si="135"/>
        <v>2013</v>
      </c>
      <c r="B1767" s="9">
        <f>VLOOKUP($C1767,Quarter_Month!$A$1:$B$13,2)</f>
        <v>4</v>
      </c>
      <c r="C1767" s="9">
        <f t="shared" si="136"/>
        <v>11</v>
      </c>
      <c r="D1767" s="9">
        <f t="shared" si="137"/>
        <v>1</v>
      </c>
      <c r="E1767" s="8" t="str">
        <f t="shared" si="138"/>
        <v>20131101</v>
      </c>
      <c r="F1767" s="24">
        <v>41579</v>
      </c>
      <c r="G1767" s="25">
        <f t="shared" si="139"/>
        <v>41579</v>
      </c>
    </row>
    <row r="1768" spans="1:7" x14ac:dyDescent="0.2">
      <c r="A1768" s="9">
        <f t="shared" si="135"/>
        <v>2013</v>
      </c>
      <c r="B1768" s="9">
        <f>VLOOKUP($C1768,Quarter_Month!$A$1:$B$13,2)</f>
        <v>4</v>
      </c>
      <c r="C1768" s="9">
        <f t="shared" si="136"/>
        <v>11</v>
      </c>
      <c r="D1768" s="9">
        <f t="shared" si="137"/>
        <v>2</v>
      </c>
      <c r="E1768" s="8" t="str">
        <f t="shared" si="138"/>
        <v>20131102</v>
      </c>
      <c r="F1768" s="24">
        <v>41580</v>
      </c>
      <c r="G1768" s="25">
        <f t="shared" si="139"/>
        <v>41580</v>
      </c>
    </row>
    <row r="1769" spans="1:7" x14ac:dyDescent="0.2">
      <c r="A1769" s="9">
        <f t="shared" si="135"/>
        <v>2013</v>
      </c>
      <c r="B1769" s="9">
        <f>VLOOKUP($C1769,Quarter_Month!$A$1:$B$13,2)</f>
        <v>4</v>
      </c>
      <c r="C1769" s="9">
        <f t="shared" si="136"/>
        <v>11</v>
      </c>
      <c r="D1769" s="9">
        <f t="shared" si="137"/>
        <v>3</v>
      </c>
      <c r="E1769" s="8" t="str">
        <f t="shared" si="138"/>
        <v>20131103</v>
      </c>
      <c r="F1769" s="24">
        <v>41581</v>
      </c>
      <c r="G1769" s="25">
        <f t="shared" si="139"/>
        <v>41581</v>
      </c>
    </row>
    <row r="1770" spans="1:7" x14ac:dyDescent="0.2">
      <c r="A1770" s="9">
        <f t="shared" si="135"/>
        <v>2013</v>
      </c>
      <c r="B1770" s="9">
        <f>VLOOKUP($C1770,Quarter_Month!$A$1:$B$13,2)</f>
        <v>4</v>
      </c>
      <c r="C1770" s="9">
        <f t="shared" si="136"/>
        <v>11</v>
      </c>
      <c r="D1770" s="9">
        <f t="shared" si="137"/>
        <v>4</v>
      </c>
      <c r="E1770" s="8" t="str">
        <f t="shared" si="138"/>
        <v>20131104</v>
      </c>
      <c r="F1770" s="24">
        <v>41582</v>
      </c>
      <c r="G1770" s="25">
        <f t="shared" si="139"/>
        <v>41582</v>
      </c>
    </row>
    <row r="1771" spans="1:7" x14ac:dyDescent="0.2">
      <c r="A1771" s="9">
        <f t="shared" si="135"/>
        <v>2013</v>
      </c>
      <c r="B1771" s="9">
        <f>VLOOKUP($C1771,Quarter_Month!$A$1:$B$13,2)</f>
        <v>4</v>
      </c>
      <c r="C1771" s="9">
        <f t="shared" si="136"/>
        <v>11</v>
      </c>
      <c r="D1771" s="9">
        <f t="shared" si="137"/>
        <v>5</v>
      </c>
      <c r="E1771" s="8" t="str">
        <f t="shared" si="138"/>
        <v>20131105</v>
      </c>
      <c r="F1771" s="24">
        <v>41583</v>
      </c>
      <c r="G1771" s="25">
        <f t="shared" si="139"/>
        <v>41583</v>
      </c>
    </row>
    <row r="1772" spans="1:7" x14ac:dyDescent="0.2">
      <c r="A1772" s="9">
        <f t="shared" ref="A1772:A1835" si="140">YEAR(F1772)</f>
        <v>2013</v>
      </c>
      <c r="B1772" s="9">
        <f>VLOOKUP($C1772,Quarter_Month!$A$1:$B$13,2)</f>
        <v>4</v>
      </c>
      <c r="C1772" s="9">
        <f t="shared" ref="C1772:C1835" si="141">MONTH(F1772)</f>
        <v>11</v>
      </c>
      <c r="D1772" s="9">
        <f t="shared" ref="D1772:D1835" si="142">DAY(F1772)</f>
        <v>6</v>
      </c>
      <c r="E1772" s="8" t="str">
        <f t="shared" ref="E1772:E1835" si="143">CONCATENATE(A1772,IF(LEN(C1772)=1,"0"&amp;C1772,C1772),IF(LEN(D1772)=1,"0"&amp;D1772,D1772))</f>
        <v>20131106</v>
      </c>
      <c r="F1772" s="24">
        <v>41584</v>
      </c>
      <c r="G1772" s="25">
        <f t="shared" si="139"/>
        <v>41584</v>
      </c>
    </row>
    <row r="1773" spans="1:7" x14ac:dyDescent="0.2">
      <c r="A1773" s="9">
        <f t="shared" si="140"/>
        <v>2013</v>
      </c>
      <c r="B1773" s="9">
        <f>VLOOKUP($C1773,Quarter_Month!$A$1:$B$13,2)</f>
        <v>4</v>
      </c>
      <c r="C1773" s="9">
        <f t="shared" si="141"/>
        <v>11</v>
      </c>
      <c r="D1773" s="9">
        <f t="shared" si="142"/>
        <v>7</v>
      </c>
      <c r="E1773" s="8" t="str">
        <f t="shared" si="143"/>
        <v>20131107</v>
      </c>
      <c r="F1773" s="24">
        <v>41585</v>
      </c>
      <c r="G1773" s="25">
        <f t="shared" si="139"/>
        <v>41585</v>
      </c>
    </row>
    <row r="1774" spans="1:7" x14ac:dyDescent="0.2">
      <c r="A1774" s="9">
        <f t="shared" si="140"/>
        <v>2013</v>
      </c>
      <c r="B1774" s="9">
        <f>VLOOKUP($C1774,Quarter_Month!$A$1:$B$13,2)</f>
        <v>4</v>
      </c>
      <c r="C1774" s="9">
        <f t="shared" si="141"/>
        <v>11</v>
      </c>
      <c r="D1774" s="9">
        <f t="shared" si="142"/>
        <v>8</v>
      </c>
      <c r="E1774" s="8" t="str">
        <f t="shared" si="143"/>
        <v>20131108</v>
      </c>
      <c r="F1774" s="24">
        <v>41586</v>
      </c>
      <c r="G1774" s="25">
        <f t="shared" si="139"/>
        <v>41586</v>
      </c>
    </row>
    <row r="1775" spans="1:7" x14ac:dyDescent="0.2">
      <c r="A1775" s="9">
        <f t="shared" si="140"/>
        <v>2013</v>
      </c>
      <c r="B1775" s="9">
        <f>VLOOKUP($C1775,Quarter_Month!$A$1:$B$13,2)</f>
        <v>4</v>
      </c>
      <c r="C1775" s="9">
        <f t="shared" si="141"/>
        <v>11</v>
      </c>
      <c r="D1775" s="9">
        <f t="shared" si="142"/>
        <v>9</v>
      </c>
      <c r="E1775" s="8" t="str">
        <f t="shared" si="143"/>
        <v>20131109</v>
      </c>
      <c r="F1775" s="24">
        <v>41587</v>
      </c>
      <c r="G1775" s="25">
        <f t="shared" si="139"/>
        <v>41587</v>
      </c>
    </row>
    <row r="1776" spans="1:7" x14ac:dyDescent="0.2">
      <c r="A1776" s="9">
        <f t="shared" si="140"/>
        <v>2013</v>
      </c>
      <c r="B1776" s="9">
        <f>VLOOKUP($C1776,Quarter_Month!$A$1:$B$13,2)</f>
        <v>4</v>
      </c>
      <c r="C1776" s="9">
        <f t="shared" si="141"/>
        <v>11</v>
      </c>
      <c r="D1776" s="9">
        <f t="shared" si="142"/>
        <v>10</v>
      </c>
      <c r="E1776" s="8" t="str">
        <f t="shared" si="143"/>
        <v>20131110</v>
      </c>
      <c r="F1776" s="24">
        <v>41588</v>
      </c>
      <c r="G1776" s="25">
        <f t="shared" si="139"/>
        <v>41588</v>
      </c>
    </row>
    <row r="1777" spans="1:7" x14ac:dyDescent="0.2">
      <c r="A1777" s="9">
        <f t="shared" si="140"/>
        <v>2013</v>
      </c>
      <c r="B1777" s="9">
        <f>VLOOKUP($C1777,Quarter_Month!$A$1:$B$13,2)</f>
        <v>4</v>
      </c>
      <c r="C1777" s="9">
        <f t="shared" si="141"/>
        <v>11</v>
      </c>
      <c r="D1777" s="9">
        <f t="shared" si="142"/>
        <v>11</v>
      </c>
      <c r="E1777" s="8" t="str">
        <f t="shared" si="143"/>
        <v>20131111</v>
      </c>
      <c r="F1777" s="24">
        <v>41589</v>
      </c>
      <c r="G1777" s="25">
        <f t="shared" si="139"/>
        <v>41589</v>
      </c>
    </row>
    <row r="1778" spans="1:7" x14ac:dyDescent="0.2">
      <c r="A1778" s="9">
        <f t="shared" si="140"/>
        <v>2013</v>
      </c>
      <c r="B1778" s="9">
        <f>VLOOKUP($C1778,Quarter_Month!$A$1:$B$13,2)</f>
        <v>4</v>
      </c>
      <c r="C1778" s="9">
        <f t="shared" si="141"/>
        <v>11</v>
      </c>
      <c r="D1778" s="9">
        <f t="shared" si="142"/>
        <v>12</v>
      </c>
      <c r="E1778" s="8" t="str">
        <f t="shared" si="143"/>
        <v>20131112</v>
      </c>
      <c r="F1778" s="24">
        <v>41590</v>
      </c>
      <c r="G1778" s="25">
        <f t="shared" si="139"/>
        <v>41590</v>
      </c>
    </row>
    <row r="1779" spans="1:7" x14ac:dyDescent="0.2">
      <c r="A1779" s="9">
        <f t="shared" si="140"/>
        <v>2013</v>
      </c>
      <c r="B1779" s="9">
        <f>VLOOKUP($C1779,Quarter_Month!$A$1:$B$13,2)</f>
        <v>4</v>
      </c>
      <c r="C1779" s="9">
        <f t="shared" si="141"/>
        <v>11</v>
      </c>
      <c r="D1779" s="9">
        <f t="shared" si="142"/>
        <v>13</v>
      </c>
      <c r="E1779" s="8" t="str">
        <f t="shared" si="143"/>
        <v>20131113</v>
      </c>
      <c r="F1779" s="24">
        <v>41591</v>
      </c>
      <c r="G1779" s="25">
        <f t="shared" si="139"/>
        <v>41591</v>
      </c>
    </row>
    <row r="1780" spans="1:7" x14ac:dyDescent="0.2">
      <c r="A1780" s="9">
        <f t="shared" si="140"/>
        <v>2013</v>
      </c>
      <c r="B1780" s="9">
        <f>VLOOKUP($C1780,Quarter_Month!$A$1:$B$13,2)</f>
        <v>4</v>
      </c>
      <c r="C1780" s="9">
        <f t="shared" si="141"/>
        <v>11</v>
      </c>
      <c r="D1780" s="9">
        <f t="shared" si="142"/>
        <v>14</v>
      </c>
      <c r="E1780" s="8" t="str">
        <f t="shared" si="143"/>
        <v>20131114</v>
      </c>
      <c r="F1780" s="24">
        <v>41592</v>
      </c>
      <c r="G1780" s="25">
        <f t="shared" si="139"/>
        <v>41592</v>
      </c>
    </row>
    <row r="1781" spans="1:7" x14ac:dyDescent="0.2">
      <c r="A1781" s="9">
        <f t="shared" si="140"/>
        <v>2013</v>
      </c>
      <c r="B1781" s="9">
        <f>VLOOKUP($C1781,Quarter_Month!$A$1:$B$13,2)</f>
        <v>4</v>
      </c>
      <c r="C1781" s="9">
        <f t="shared" si="141"/>
        <v>11</v>
      </c>
      <c r="D1781" s="9">
        <f t="shared" si="142"/>
        <v>15</v>
      </c>
      <c r="E1781" s="8" t="str">
        <f t="shared" si="143"/>
        <v>20131115</v>
      </c>
      <c r="F1781" s="24">
        <v>41593</v>
      </c>
      <c r="G1781" s="25">
        <f t="shared" si="139"/>
        <v>41593</v>
      </c>
    </row>
    <row r="1782" spans="1:7" x14ac:dyDescent="0.2">
      <c r="A1782" s="9">
        <f t="shared" si="140"/>
        <v>2013</v>
      </c>
      <c r="B1782" s="9">
        <f>VLOOKUP($C1782,Quarter_Month!$A$1:$B$13,2)</f>
        <v>4</v>
      </c>
      <c r="C1782" s="9">
        <f t="shared" si="141"/>
        <v>11</v>
      </c>
      <c r="D1782" s="9">
        <f t="shared" si="142"/>
        <v>16</v>
      </c>
      <c r="E1782" s="8" t="str">
        <f t="shared" si="143"/>
        <v>20131116</v>
      </c>
      <c r="F1782" s="24">
        <v>41594</v>
      </c>
      <c r="G1782" s="25">
        <f t="shared" si="139"/>
        <v>41594</v>
      </c>
    </row>
    <row r="1783" spans="1:7" x14ac:dyDescent="0.2">
      <c r="A1783" s="9">
        <f t="shared" si="140"/>
        <v>2013</v>
      </c>
      <c r="B1783" s="9">
        <f>VLOOKUP($C1783,Quarter_Month!$A$1:$B$13,2)</f>
        <v>4</v>
      </c>
      <c r="C1783" s="9">
        <f t="shared" si="141"/>
        <v>11</v>
      </c>
      <c r="D1783" s="9">
        <f t="shared" si="142"/>
        <v>17</v>
      </c>
      <c r="E1783" s="8" t="str">
        <f t="shared" si="143"/>
        <v>20131117</v>
      </c>
      <c r="F1783" s="24">
        <v>41595</v>
      </c>
      <c r="G1783" s="25">
        <f t="shared" si="139"/>
        <v>41595</v>
      </c>
    </row>
    <row r="1784" spans="1:7" x14ac:dyDescent="0.2">
      <c r="A1784" s="9">
        <f t="shared" si="140"/>
        <v>2013</v>
      </c>
      <c r="B1784" s="9">
        <f>VLOOKUP($C1784,Quarter_Month!$A$1:$B$13,2)</f>
        <v>4</v>
      </c>
      <c r="C1784" s="9">
        <f t="shared" si="141"/>
        <v>11</v>
      </c>
      <c r="D1784" s="9">
        <f t="shared" si="142"/>
        <v>18</v>
      </c>
      <c r="E1784" s="8" t="str">
        <f t="shared" si="143"/>
        <v>20131118</v>
      </c>
      <c r="F1784" s="24">
        <v>41596</v>
      </c>
      <c r="G1784" s="25">
        <f t="shared" si="139"/>
        <v>41596</v>
      </c>
    </row>
    <row r="1785" spans="1:7" x14ac:dyDescent="0.2">
      <c r="A1785" s="9">
        <f t="shared" si="140"/>
        <v>2013</v>
      </c>
      <c r="B1785" s="9">
        <f>VLOOKUP($C1785,Quarter_Month!$A$1:$B$13,2)</f>
        <v>4</v>
      </c>
      <c r="C1785" s="9">
        <f t="shared" si="141"/>
        <v>11</v>
      </c>
      <c r="D1785" s="9">
        <f t="shared" si="142"/>
        <v>19</v>
      </c>
      <c r="E1785" s="8" t="str">
        <f t="shared" si="143"/>
        <v>20131119</v>
      </c>
      <c r="F1785" s="24">
        <v>41597</v>
      </c>
      <c r="G1785" s="25">
        <f t="shared" si="139"/>
        <v>41597</v>
      </c>
    </row>
    <row r="1786" spans="1:7" x14ac:dyDescent="0.2">
      <c r="A1786" s="9">
        <f t="shared" si="140"/>
        <v>2013</v>
      </c>
      <c r="B1786" s="9">
        <f>VLOOKUP($C1786,Quarter_Month!$A$1:$B$13,2)</f>
        <v>4</v>
      </c>
      <c r="C1786" s="9">
        <f t="shared" si="141"/>
        <v>11</v>
      </c>
      <c r="D1786" s="9">
        <f t="shared" si="142"/>
        <v>20</v>
      </c>
      <c r="E1786" s="8" t="str">
        <f t="shared" si="143"/>
        <v>20131120</v>
      </c>
      <c r="F1786" s="24">
        <v>41598</v>
      </c>
      <c r="G1786" s="25">
        <f t="shared" si="139"/>
        <v>41598</v>
      </c>
    </row>
    <row r="1787" spans="1:7" x14ac:dyDescent="0.2">
      <c r="A1787" s="9">
        <f t="shared" si="140"/>
        <v>2013</v>
      </c>
      <c r="B1787" s="9">
        <f>VLOOKUP($C1787,Quarter_Month!$A$1:$B$13,2)</f>
        <v>4</v>
      </c>
      <c r="C1787" s="9">
        <f t="shared" si="141"/>
        <v>11</v>
      </c>
      <c r="D1787" s="9">
        <f t="shared" si="142"/>
        <v>21</v>
      </c>
      <c r="E1787" s="8" t="str">
        <f t="shared" si="143"/>
        <v>20131121</v>
      </c>
      <c r="F1787" s="24">
        <v>41599</v>
      </c>
      <c r="G1787" s="25">
        <f t="shared" si="139"/>
        <v>41599</v>
      </c>
    </row>
    <row r="1788" spans="1:7" x14ac:dyDescent="0.2">
      <c r="A1788" s="9">
        <f t="shared" si="140"/>
        <v>2013</v>
      </c>
      <c r="B1788" s="9">
        <f>VLOOKUP($C1788,Quarter_Month!$A$1:$B$13,2)</f>
        <v>4</v>
      </c>
      <c r="C1788" s="9">
        <f t="shared" si="141"/>
        <v>11</v>
      </c>
      <c r="D1788" s="9">
        <f t="shared" si="142"/>
        <v>22</v>
      </c>
      <c r="E1788" s="8" t="str">
        <f t="shared" si="143"/>
        <v>20131122</v>
      </c>
      <c r="F1788" s="24">
        <v>41600</v>
      </c>
      <c r="G1788" s="25">
        <f t="shared" si="139"/>
        <v>41600</v>
      </c>
    </row>
    <row r="1789" spans="1:7" x14ac:dyDescent="0.2">
      <c r="A1789" s="9">
        <f t="shared" si="140"/>
        <v>2013</v>
      </c>
      <c r="B1789" s="9">
        <f>VLOOKUP($C1789,Quarter_Month!$A$1:$B$13,2)</f>
        <v>4</v>
      </c>
      <c r="C1789" s="9">
        <f t="shared" si="141"/>
        <v>11</v>
      </c>
      <c r="D1789" s="9">
        <f t="shared" si="142"/>
        <v>23</v>
      </c>
      <c r="E1789" s="8" t="str">
        <f t="shared" si="143"/>
        <v>20131123</v>
      </c>
      <c r="F1789" s="24">
        <v>41601</v>
      </c>
      <c r="G1789" s="25">
        <f t="shared" si="139"/>
        <v>41601</v>
      </c>
    </row>
    <row r="1790" spans="1:7" x14ac:dyDescent="0.2">
      <c r="A1790" s="9">
        <f t="shared" si="140"/>
        <v>2013</v>
      </c>
      <c r="B1790" s="9">
        <f>VLOOKUP($C1790,Quarter_Month!$A$1:$B$13,2)</f>
        <v>4</v>
      </c>
      <c r="C1790" s="9">
        <f t="shared" si="141"/>
        <v>11</v>
      </c>
      <c r="D1790" s="9">
        <f t="shared" si="142"/>
        <v>24</v>
      </c>
      <c r="E1790" s="8" t="str">
        <f t="shared" si="143"/>
        <v>20131124</v>
      </c>
      <c r="F1790" s="24">
        <v>41602</v>
      </c>
      <c r="G1790" s="25">
        <f t="shared" si="139"/>
        <v>41602</v>
      </c>
    </row>
    <row r="1791" spans="1:7" x14ac:dyDescent="0.2">
      <c r="A1791" s="9">
        <f t="shared" si="140"/>
        <v>2013</v>
      </c>
      <c r="B1791" s="9">
        <f>VLOOKUP($C1791,Quarter_Month!$A$1:$B$13,2)</f>
        <v>4</v>
      </c>
      <c r="C1791" s="9">
        <f t="shared" si="141"/>
        <v>11</v>
      </c>
      <c r="D1791" s="9">
        <f t="shared" si="142"/>
        <v>25</v>
      </c>
      <c r="E1791" s="8" t="str">
        <f t="shared" si="143"/>
        <v>20131125</v>
      </c>
      <c r="F1791" s="24">
        <v>41603</v>
      </c>
      <c r="G1791" s="25">
        <f t="shared" si="139"/>
        <v>41603</v>
      </c>
    </row>
    <row r="1792" spans="1:7" x14ac:dyDescent="0.2">
      <c r="A1792" s="9">
        <f t="shared" si="140"/>
        <v>2013</v>
      </c>
      <c r="B1792" s="9">
        <f>VLOOKUP($C1792,Quarter_Month!$A$1:$B$13,2)</f>
        <v>4</v>
      </c>
      <c r="C1792" s="9">
        <f t="shared" si="141"/>
        <v>11</v>
      </c>
      <c r="D1792" s="9">
        <f t="shared" si="142"/>
        <v>26</v>
      </c>
      <c r="E1792" s="8" t="str">
        <f t="shared" si="143"/>
        <v>20131126</v>
      </c>
      <c r="F1792" s="24">
        <v>41604</v>
      </c>
      <c r="G1792" s="25">
        <f t="shared" si="139"/>
        <v>41604</v>
      </c>
    </row>
    <row r="1793" spans="1:7" x14ac:dyDescent="0.2">
      <c r="A1793" s="9">
        <f t="shared" si="140"/>
        <v>2013</v>
      </c>
      <c r="B1793" s="9">
        <f>VLOOKUP($C1793,Quarter_Month!$A$1:$B$13,2)</f>
        <v>4</v>
      </c>
      <c r="C1793" s="9">
        <f t="shared" si="141"/>
        <v>11</v>
      </c>
      <c r="D1793" s="9">
        <f t="shared" si="142"/>
        <v>27</v>
      </c>
      <c r="E1793" s="8" t="str">
        <f t="shared" si="143"/>
        <v>20131127</v>
      </c>
      <c r="F1793" s="24">
        <v>41605</v>
      </c>
      <c r="G1793" s="25">
        <f t="shared" si="139"/>
        <v>41605</v>
      </c>
    </row>
    <row r="1794" spans="1:7" x14ac:dyDescent="0.2">
      <c r="A1794" s="9">
        <f t="shared" si="140"/>
        <v>2013</v>
      </c>
      <c r="B1794" s="9">
        <f>VLOOKUP($C1794,Quarter_Month!$A$1:$B$13,2)</f>
        <v>4</v>
      </c>
      <c r="C1794" s="9">
        <f t="shared" si="141"/>
        <v>11</v>
      </c>
      <c r="D1794" s="9">
        <f t="shared" si="142"/>
        <v>28</v>
      </c>
      <c r="E1794" s="8" t="str">
        <f t="shared" si="143"/>
        <v>20131128</v>
      </c>
      <c r="F1794" s="24">
        <v>41606</v>
      </c>
      <c r="G1794" s="25">
        <f t="shared" si="139"/>
        <v>41606</v>
      </c>
    </row>
    <row r="1795" spans="1:7" x14ac:dyDescent="0.2">
      <c r="A1795" s="9">
        <f t="shared" si="140"/>
        <v>2013</v>
      </c>
      <c r="B1795" s="9">
        <f>VLOOKUP($C1795,Quarter_Month!$A$1:$B$13,2)</f>
        <v>4</v>
      </c>
      <c r="C1795" s="9">
        <f t="shared" si="141"/>
        <v>11</v>
      </c>
      <c r="D1795" s="9">
        <f t="shared" si="142"/>
        <v>29</v>
      </c>
      <c r="E1795" s="8" t="str">
        <f t="shared" si="143"/>
        <v>20131129</v>
      </c>
      <c r="F1795" s="24">
        <v>41607</v>
      </c>
      <c r="G1795" s="25">
        <f t="shared" ref="G1795:G1858" si="144">F1795</f>
        <v>41607</v>
      </c>
    </row>
    <row r="1796" spans="1:7" x14ac:dyDescent="0.2">
      <c r="A1796" s="9">
        <f t="shared" si="140"/>
        <v>2013</v>
      </c>
      <c r="B1796" s="9">
        <f>VLOOKUP($C1796,Quarter_Month!$A$1:$B$13,2)</f>
        <v>4</v>
      </c>
      <c r="C1796" s="9">
        <f t="shared" si="141"/>
        <v>11</v>
      </c>
      <c r="D1796" s="9">
        <f t="shared" si="142"/>
        <v>30</v>
      </c>
      <c r="E1796" s="8" t="str">
        <f t="shared" si="143"/>
        <v>20131130</v>
      </c>
      <c r="F1796" s="24">
        <v>41608</v>
      </c>
      <c r="G1796" s="25">
        <f t="shared" si="144"/>
        <v>41608</v>
      </c>
    </row>
    <row r="1797" spans="1:7" x14ac:dyDescent="0.2">
      <c r="A1797" s="9">
        <f t="shared" si="140"/>
        <v>2013</v>
      </c>
      <c r="B1797" s="9">
        <f>VLOOKUP($C1797,Quarter_Month!$A$1:$B$13,2)</f>
        <v>4</v>
      </c>
      <c r="C1797" s="9">
        <f t="shared" si="141"/>
        <v>12</v>
      </c>
      <c r="D1797" s="9">
        <f t="shared" si="142"/>
        <v>1</v>
      </c>
      <c r="E1797" s="8" t="str">
        <f t="shared" si="143"/>
        <v>20131201</v>
      </c>
      <c r="F1797" s="24">
        <v>41609</v>
      </c>
      <c r="G1797" s="25">
        <f t="shared" si="144"/>
        <v>41609</v>
      </c>
    </row>
    <row r="1798" spans="1:7" x14ac:dyDescent="0.2">
      <c r="A1798" s="9">
        <f t="shared" si="140"/>
        <v>2013</v>
      </c>
      <c r="B1798" s="9">
        <f>VLOOKUP($C1798,Quarter_Month!$A$1:$B$13,2)</f>
        <v>4</v>
      </c>
      <c r="C1798" s="9">
        <f t="shared" si="141"/>
        <v>12</v>
      </c>
      <c r="D1798" s="9">
        <f t="shared" si="142"/>
        <v>2</v>
      </c>
      <c r="E1798" s="8" t="str">
        <f t="shared" si="143"/>
        <v>20131202</v>
      </c>
      <c r="F1798" s="24">
        <v>41610</v>
      </c>
      <c r="G1798" s="25">
        <f t="shared" si="144"/>
        <v>41610</v>
      </c>
    </row>
    <row r="1799" spans="1:7" x14ac:dyDescent="0.2">
      <c r="A1799" s="9">
        <f t="shared" si="140"/>
        <v>2013</v>
      </c>
      <c r="B1799" s="9">
        <f>VLOOKUP($C1799,Quarter_Month!$A$1:$B$13,2)</f>
        <v>4</v>
      </c>
      <c r="C1799" s="9">
        <f t="shared" si="141"/>
        <v>12</v>
      </c>
      <c r="D1799" s="9">
        <f t="shared" si="142"/>
        <v>3</v>
      </c>
      <c r="E1799" s="8" t="str">
        <f t="shared" si="143"/>
        <v>20131203</v>
      </c>
      <c r="F1799" s="24">
        <v>41611</v>
      </c>
      <c r="G1799" s="25">
        <f t="shared" si="144"/>
        <v>41611</v>
      </c>
    </row>
    <row r="1800" spans="1:7" x14ac:dyDescent="0.2">
      <c r="A1800" s="9">
        <f t="shared" si="140"/>
        <v>2013</v>
      </c>
      <c r="B1800" s="9">
        <f>VLOOKUP($C1800,Quarter_Month!$A$1:$B$13,2)</f>
        <v>4</v>
      </c>
      <c r="C1800" s="9">
        <f t="shared" si="141"/>
        <v>12</v>
      </c>
      <c r="D1800" s="9">
        <f t="shared" si="142"/>
        <v>4</v>
      </c>
      <c r="E1800" s="8" t="str">
        <f t="shared" si="143"/>
        <v>20131204</v>
      </c>
      <c r="F1800" s="24">
        <v>41612</v>
      </c>
      <c r="G1800" s="25">
        <f t="shared" si="144"/>
        <v>41612</v>
      </c>
    </row>
    <row r="1801" spans="1:7" x14ac:dyDescent="0.2">
      <c r="A1801" s="9">
        <f t="shared" si="140"/>
        <v>2013</v>
      </c>
      <c r="B1801" s="9">
        <f>VLOOKUP($C1801,Quarter_Month!$A$1:$B$13,2)</f>
        <v>4</v>
      </c>
      <c r="C1801" s="9">
        <f t="shared" si="141"/>
        <v>12</v>
      </c>
      <c r="D1801" s="9">
        <f t="shared" si="142"/>
        <v>5</v>
      </c>
      <c r="E1801" s="8" t="str">
        <f t="shared" si="143"/>
        <v>20131205</v>
      </c>
      <c r="F1801" s="24">
        <v>41613</v>
      </c>
      <c r="G1801" s="25">
        <f t="shared" si="144"/>
        <v>41613</v>
      </c>
    </row>
    <row r="1802" spans="1:7" x14ac:dyDescent="0.2">
      <c r="A1802" s="9">
        <f t="shared" si="140"/>
        <v>2013</v>
      </c>
      <c r="B1802" s="9">
        <f>VLOOKUP($C1802,Quarter_Month!$A$1:$B$13,2)</f>
        <v>4</v>
      </c>
      <c r="C1802" s="9">
        <f t="shared" si="141"/>
        <v>12</v>
      </c>
      <c r="D1802" s="9">
        <f t="shared" si="142"/>
        <v>6</v>
      </c>
      <c r="E1802" s="8" t="str">
        <f t="shared" si="143"/>
        <v>20131206</v>
      </c>
      <c r="F1802" s="24">
        <v>41614</v>
      </c>
      <c r="G1802" s="25">
        <f t="shared" si="144"/>
        <v>41614</v>
      </c>
    </row>
    <row r="1803" spans="1:7" x14ac:dyDescent="0.2">
      <c r="A1803" s="9">
        <f t="shared" si="140"/>
        <v>2013</v>
      </c>
      <c r="B1803" s="9">
        <f>VLOOKUP($C1803,Quarter_Month!$A$1:$B$13,2)</f>
        <v>4</v>
      </c>
      <c r="C1803" s="9">
        <f t="shared" si="141"/>
        <v>12</v>
      </c>
      <c r="D1803" s="9">
        <f t="shared" si="142"/>
        <v>7</v>
      </c>
      <c r="E1803" s="8" t="str">
        <f t="shared" si="143"/>
        <v>20131207</v>
      </c>
      <c r="F1803" s="24">
        <v>41615</v>
      </c>
      <c r="G1803" s="25">
        <f t="shared" si="144"/>
        <v>41615</v>
      </c>
    </row>
    <row r="1804" spans="1:7" x14ac:dyDescent="0.2">
      <c r="A1804" s="9">
        <f t="shared" si="140"/>
        <v>2013</v>
      </c>
      <c r="B1804" s="9">
        <f>VLOOKUP($C1804,Quarter_Month!$A$1:$B$13,2)</f>
        <v>4</v>
      </c>
      <c r="C1804" s="9">
        <f t="shared" si="141"/>
        <v>12</v>
      </c>
      <c r="D1804" s="9">
        <f t="shared" si="142"/>
        <v>8</v>
      </c>
      <c r="E1804" s="8" t="str">
        <f t="shared" si="143"/>
        <v>20131208</v>
      </c>
      <c r="F1804" s="24">
        <v>41616</v>
      </c>
      <c r="G1804" s="25">
        <f t="shared" si="144"/>
        <v>41616</v>
      </c>
    </row>
    <row r="1805" spans="1:7" x14ac:dyDescent="0.2">
      <c r="A1805" s="9">
        <f t="shared" si="140"/>
        <v>2013</v>
      </c>
      <c r="B1805" s="9">
        <f>VLOOKUP($C1805,Quarter_Month!$A$1:$B$13,2)</f>
        <v>4</v>
      </c>
      <c r="C1805" s="9">
        <f t="shared" si="141"/>
        <v>12</v>
      </c>
      <c r="D1805" s="9">
        <f t="shared" si="142"/>
        <v>9</v>
      </c>
      <c r="E1805" s="8" t="str">
        <f t="shared" si="143"/>
        <v>20131209</v>
      </c>
      <c r="F1805" s="24">
        <v>41617</v>
      </c>
      <c r="G1805" s="25">
        <f t="shared" si="144"/>
        <v>41617</v>
      </c>
    </row>
    <row r="1806" spans="1:7" x14ac:dyDescent="0.2">
      <c r="A1806" s="9">
        <f t="shared" si="140"/>
        <v>2013</v>
      </c>
      <c r="B1806" s="9">
        <f>VLOOKUP($C1806,Quarter_Month!$A$1:$B$13,2)</f>
        <v>4</v>
      </c>
      <c r="C1806" s="9">
        <f t="shared" si="141"/>
        <v>12</v>
      </c>
      <c r="D1806" s="9">
        <f t="shared" si="142"/>
        <v>10</v>
      </c>
      <c r="E1806" s="8" t="str">
        <f t="shared" si="143"/>
        <v>20131210</v>
      </c>
      <c r="F1806" s="24">
        <v>41618</v>
      </c>
      <c r="G1806" s="25">
        <f t="shared" si="144"/>
        <v>41618</v>
      </c>
    </row>
    <row r="1807" spans="1:7" x14ac:dyDescent="0.2">
      <c r="A1807" s="9">
        <f t="shared" si="140"/>
        <v>2013</v>
      </c>
      <c r="B1807" s="9">
        <f>VLOOKUP($C1807,Quarter_Month!$A$1:$B$13,2)</f>
        <v>4</v>
      </c>
      <c r="C1807" s="9">
        <f t="shared" si="141"/>
        <v>12</v>
      </c>
      <c r="D1807" s="9">
        <f t="shared" si="142"/>
        <v>11</v>
      </c>
      <c r="E1807" s="8" t="str">
        <f t="shared" si="143"/>
        <v>20131211</v>
      </c>
      <c r="F1807" s="24">
        <v>41619</v>
      </c>
      <c r="G1807" s="25">
        <f t="shared" si="144"/>
        <v>41619</v>
      </c>
    </row>
    <row r="1808" spans="1:7" x14ac:dyDescent="0.2">
      <c r="A1808" s="9">
        <f t="shared" si="140"/>
        <v>2013</v>
      </c>
      <c r="B1808" s="9">
        <f>VLOOKUP($C1808,Quarter_Month!$A$1:$B$13,2)</f>
        <v>4</v>
      </c>
      <c r="C1808" s="9">
        <f t="shared" si="141"/>
        <v>12</v>
      </c>
      <c r="D1808" s="9">
        <f t="shared" si="142"/>
        <v>12</v>
      </c>
      <c r="E1808" s="8" t="str">
        <f t="shared" si="143"/>
        <v>20131212</v>
      </c>
      <c r="F1808" s="24">
        <v>41620</v>
      </c>
      <c r="G1808" s="25">
        <f t="shared" si="144"/>
        <v>41620</v>
      </c>
    </row>
    <row r="1809" spans="1:7" x14ac:dyDescent="0.2">
      <c r="A1809" s="9">
        <f t="shared" si="140"/>
        <v>2013</v>
      </c>
      <c r="B1809" s="9">
        <f>VLOOKUP($C1809,Quarter_Month!$A$1:$B$13,2)</f>
        <v>4</v>
      </c>
      <c r="C1809" s="9">
        <f t="shared" si="141"/>
        <v>12</v>
      </c>
      <c r="D1809" s="9">
        <f t="shared" si="142"/>
        <v>13</v>
      </c>
      <c r="E1809" s="8" t="str">
        <f t="shared" si="143"/>
        <v>20131213</v>
      </c>
      <c r="F1809" s="24">
        <v>41621</v>
      </c>
      <c r="G1809" s="25">
        <f t="shared" si="144"/>
        <v>41621</v>
      </c>
    </row>
    <row r="1810" spans="1:7" x14ac:dyDescent="0.2">
      <c r="A1810" s="9">
        <f t="shared" si="140"/>
        <v>2013</v>
      </c>
      <c r="B1810" s="9">
        <f>VLOOKUP($C1810,Quarter_Month!$A$1:$B$13,2)</f>
        <v>4</v>
      </c>
      <c r="C1810" s="9">
        <f t="shared" si="141"/>
        <v>12</v>
      </c>
      <c r="D1810" s="9">
        <f t="shared" si="142"/>
        <v>14</v>
      </c>
      <c r="E1810" s="8" t="str">
        <f t="shared" si="143"/>
        <v>20131214</v>
      </c>
      <c r="F1810" s="24">
        <v>41622</v>
      </c>
      <c r="G1810" s="25">
        <f t="shared" si="144"/>
        <v>41622</v>
      </c>
    </row>
    <row r="1811" spans="1:7" x14ac:dyDescent="0.2">
      <c r="A1811" s="9">
        <f t="shared" si="140"/>
        <v>2013</v>
      </c>
      <c r="B1811" s="9">
        <f>VLOOKUP($C1811,Quarter_Month!$A$1:$B$13,2)</f>
        <v>4</v>
      </c>
      <c r="C1811" s="9">
        <f t="shared" si="141"/>
        <v>12</v>
      </c>
      <c r="D1811" s="9">
        <f t="shared" si="142"/>
        <v>15</v>
      </c>
      <c r="E1811" s="8" t="str">
        <f t="shared" si="143"/>
        <v>20131215</v>
      </c>
      <c r="F1811" s="24">
        <v>41623</v>
      </c>
      <c r="G1811" s="25">
        <f t="shared" si="144"/>
        <v>41623</v>
      </c>
    </row>
    <row r="1812" spans="1:7" x14ac:dyDescent="0.2">
      <c r="A1812" s="9">
        <f t="shared" si="140"/>
        <v>2013</v>
      </c>
      <c r="B1812" s="9">
        <f>VLOOKUP($C1812,Quarter_Month!$A$1:$B$13,2)</f>
        <v>4</v>
      </c>
      <c r="C1812" s="9">
        <f t="shared" si="141"/>
        <v>12</v>
      </c>
      <c r="D1812" s="9">
        <f t="shared" si="142"/>
        <v>16</v>
      </c>
      <c r="E1812" s="8" t="str">
        <f t="shared" si="143"/>
        <v>20131216</v>
      </c>
      <c r="F1812" s="24">
        <v>41624</v>
      </c>
      <c r="G1812" s="25">
        <f t="shared" si="144"/>
        <v>41624</v>
      </c>
    </row>
    <row r="1813" spans="1:7" x14ac:dyDescent="0.2">
      <c r="A1813" s="9">
        <f t="shared" si="140"/>
        <v>2013</v>
      </c>
      <c r="B1813" s="9">
        <f>VLOOKUP($C1813,Quarter_Month!$A$1:$B$13,2)</f>
        <v>4</v>
      </c>
      <c r="C1813" s="9">
        <f t="shared" si="141"/>
        <v>12</v>
      </c>
      <c r="D1813" s="9">
        <f t="shared" si="142"/>
        <v>17</v>
      </c>
      <c r="E1813" s="8" t="str">
        <f t="shared" si="143"/>
        <v>20131217</v>
      </c>
      <c r="F1813" s="24">
        <v>41625</v>
      </c>
      <c r="G1813" s="25">
        <f t="shared" si="144"/>
        <v>41625</v>
      </c>
    </row>
    <row r="1814" spans="1:7" x14ac:dyDescent="0.2">
      <c r="A1814" s="9">
        <f t="shared" si="140"/>
        <v>2013</v>
      </c>
      <c r="B1814" s="9">
        <f>VLOOKUP($C1814,Quarter_Month!$A$1:$B$13,2)</f>
        <v>4</v>
      </c>
      <c r="C1814" s="9">
        <f t="shared" si="141"/>
        <v>12</v>
      </c>
      <c r="D1814" s="9">
        <f t="shared" si="142"/>
        <v>18</v>
      </c>
      <c r="E1814" s="8" t="str">
        <f t="shared" si="143"/>
        <v>20131218</v>
      </c>
      <c r="F1814" s="24">
        <v>41626</v>
      </c>
      <c r="G1814" s="25">
        <f t="shared" si="144"/>
        <v>41626</v>
      </c>
    </row>
    <row r="1815" spans="1:7" x14ac:dyDescent="0.2">
      <c r="A1815" s="9">
        <f t="shared" si="140"/>
        <v>2013</v>
      </c>
      <c r="B1815" s="9">
        <f>VLOOKUP($C1815,Quarter_Month!$A$1:$B$13,2)</f>
        <v>4</v>
      </c>
      <c r="C1815" s="9">
        <f t="shared" si="141"/>
        <v>12</v>
      </c>
      <c r="D1815" s="9">
        <f t="shared" si="142"/>
        <v>19</v>
      </c>
      <c r="E1815" s="8" t="str">
        <f t="shared" si="143"/>
        <v>20131219</v>
      </c>
      <c r="F1815" s="24">
        <v>41627</v>
      </c>
      <c r="G1815" s="25">
        <f t="shared" si="144"/>
        <v>41627</v>
      </c>
    </row>
    <row r="1816" spans="1:7" x14ac:dyDescent="0.2">
      <c r="A1816" s="9">
        <f t="shared" si="140"/>
        <v>2013</v>
      </c>
      <c r="B1816" s="9">
        <f>VLOOKUP($C1816,Quarter_Month!$A$1:$B$13,2)</f>
        <v>4</v>
      </c>
      <c r="C1816" s="9">
        <f t="shared" si="141"/>
        <v>12</v>
      </c>
      <c r="D1816" s="9">
        <f t="shared" si="142"/>
        <v>20</v>
      </c>
      <c r="E1816" s="8" t="str">
        <f t="shared" si="143"/>
        <v>20131220</v>
      </c>
      <c r="F1816" s="24">
        <v>41628</v>
      </c>
      <c r="G1816" s="25">
        <f t="shared" si="144"/>
        <v>41628</v>
      </c>
    </row>
    <row r="1817" spans="1:7" x14ac:dyDescent="0.2">
      <c r="A1817" s="9">
        <f t="shared" si="140"/>
        <v>2013</v>
      </c>
      <c r="B1817" s="9">
        <f>VLOOKUP($C1817,Quarter_Month!$A$1:$B$13,2)</f>
        <v>4</v>
      </c>
      <c r="C1817" s="9">
        <f t="shared" si="141"/>
        <v>12</v>
      </c>
      <c r="D1817" s="9">
        <f t="shared" si="142"/>
        <v>21</v>
      </c>
      <c r="E1817" s="8" t="str">
        <f t="shared" si="143"/>
        <v>20131221</v>
      </c>
      <c r="F1817" s="24">
        <v>41629</v>
      </c>
      <c r="G1817" s="25">
        <f t="shared" si="144"/>
        <v>41629</v>
      </c>
    </row>
    <row r="1818" spans="1:7" x14ac:dyDescent="0.2">
      <c r="A1818" s="9">
        <f t="shared" si="140"/>
        <v>2013</v>
      </c>
      <c r="B1818" s="9">
        <f>VLOOKUP($C1818,Quarter_Month!$A$1:$B$13,2)</f>
        <v>4</v>
      </c>
      <c r="C1818" s="9">
        <f t="shared" si="141"/>
        <v>12</v>
      </c>
      <c r="D1818" s="9">
        <f t="shared" si="142"/>
        <v>22</v>
      </c>
      <c r="E1818" s="8" t="str">
        <f t="shared" si="143"/>
        <v>20131222</v>
      </c>
      <c r="F1818" s="24">
        <v>41630</v>
      </c>
      <c r="G1818" s="25">
        <f t="shared" si="144"/>
        <v>41630</v>
      </c>
    </row>
    <row r="1819" spans="1:7" x14ac:dyDescent="0.2">
      <c r="A1819" s="9">
        <f t="shared" si="140"/>
        <v>2013</v>
      </c>
      <c r="B1819" s="9">
        <f>VLOOKUP($C1819,Quarter_Month!$A$1:$B$13,2)</f>
        <v>4</v>
      </c>
      <c r="C1819" s="9">
        <f t="shared" si="141"/>
        <v>12</v>
      </c>
      <c r="D1819" s="9">
        <f t="shared" si="142"/>
        <v>23</v>
      </c>
      <c r="E1819" s="8" t="str">
        <f t="shared" si="143"/>
        <v>20131223</v>
      </c>
      <c r="F1819" s="24">
        <v>41631</v>
      </c>
      <c r="G1819" s="25">
        <f t="shared" si="144"/>
        <v>41631</v>
      </c>
    </row>
    <row r="1820" spans="1:7" x14ac:dyDescent="0.2">
      <c r="A1820" s="9">
        <f t="shared" si="140"/>
        <v>2013</v>
      </c>
      <c r="B1820" s="9">
        <f>VLOOKUP($C1820,Quarter_Month!$A$1:$B$13,2)</f>
        <v>4</v>
      </c>
      <c r="C1820" s="9">
        <f t="shared" si="141"/>
        <v>12</v>
      </c>
      <c r="D1820" s="9">
        <f t="shared" si="142"/>
        <v>24</v>
      </c>
      <c r="E1820" s="8" t="str">
        <f t="shared" si="143"/>
        <v>20131224</v>
      </c>
      <c r="F1820" s="24">
        <v>41632</v>
      </c>
      <c r="G1820" s="25">
        <f t="shared" si="144"/>
        <v>41632</v>
      </c>
    </row>
    <row r="1821" spans="1:7" x14ac:dyDescent="0.2">
      <c r="A1821" s="9">
        <f t="shared" si="140"/>
        <v>2013</v>
      </c>
      <c r="B1821" s="9">
        <f>VLOOKUP($C1821,Quarter_Month!$A$1:$B$13,2)</f>
        <v>4</v>
      </c>
      <c r="C1821" s="9">
        <f t="shared" si="141"/>
        <v>12</v>
      </c>
      <c r="D1821" s="9">
        <f t="shared" si="142"/>
        <v>25</v>
      </c>
      <c r="E1821" s="8" t="str">
        <f t="shared" si="143"/>
        <v>20131225</v>
      </c>
      <c r="F1821" s="24">
        <v>41633</v>
      </c>
      <c r="G1821" s="25">
        <f t="shared" si="144"/>
        <v>41633</v>
      </c>
    </row>
    <row r="1822" spans="1:7" x14ac:dyDescent="0.2">
      <c r="A1822" s="9">
        <f t="shared" si="140"/>
        <v>2013</v>
      </c>
      <c r="B1822" s="9">
        <f>VLOOKUP($C1822,Quarter_Month!$A$1:$B$13,2)</f>
        <v>4</v>
      </c>
      <c r="C1822" s="9">
        <f t="shared" si="141"/>
        <v>12</v>
      </c>
      <c r="D1822" s="9">
        <f t="shared" si="142"/>
        <v>26</v>
      </c>
      <c r="E1822" s="8" t="str">
        <f t="shared" si="143"/>
        <v>20131226</v>
      </c>
      <c r="F1822" s="24">
        <v>41634</v>
      </c>
      <c r="G1822" s="25">
        <f t="shared" si="144"/>
        <v>41634</v>
      </c>
    </row>
    <row r="1823" spans="1:7" x14ac:dyDescent="0.2">
      <c r="A1823" s="9">
        <f t="shared" si="140"/>
        <v>2013</v>
      </c>
      <c r="B1823" s="9">
        <f>VLOOKUP($C1823,Quarter_Month!$A$1:$B$13,2)</f>
        <v>4</v>
      </c>
      <c r="C1823" s="9">
        <f t="shared" si="141"/>
        <v>12</v>
      </c>
      <c r="D1823" s="9">
        <f t="shared" si="142"/>
        <v>27</v>
      </c>
      <c r="E1823" s="8" t="str">
        <f t="shared" si="143"/>
        <v>20131227</v>
      </c>
      <c r="F1823" s="24">
        <v>41635</v>
      </c>
      <c r="G1823" s="25">
        <f t="shared" si="144"/>
        <v>41635</v>
      </c>
    </row>
    <row r="1824" spans="1:7" x14ac:dyDescent="0.2">
      <c r="A1824" s="9">
        <f t="shared" si="140"/>
        <v>2013</v>
      </c>
      <c r="B1824" s="9">
        <f>VLOOKUP($C1824,Quarter_Month!$A$1:$B$13,2)</f>
        <v>4</v>
      </c>
      <c r="C1824" s="9">
        <f t="shared" si="141"/>
        <v>12</v>
      </c>
      <c r="D1824" s="9">
        <f t="shared" si="142"/>
        <v>28</v>
      </c>
      <c r="E1824" s="8" t="str">
        <f t="shared" si="143"/>
        <v>20131228</v>
      </c>
      <c r="F1824" s="24">
        <v>41636</v>
      </c>
      <c r="G1824" s="25">
        <f t="shared" si="144"/>
        <v>41636</v>
      </c>
    </row>
    <row r="1825" spans="1:7" x14ac:dyDescent="0.2">
      <c r="A1825" s="9">
        <f t="shared" si="140"/>
        <v>2013</v>
      </c>
      <c r="B1825" s="9">
        <f>VLOOKUP($C1825,Quarter_Month!$A$1:$B$13,2)</f>
        <v>4</v>
      </c>
      <c r="C1825" s="9">
        <f t="shared" si="141"/>
        <v>12</v>
      </c>
      <c r="D1825" s="9">
        <f t="shared" si="142"/>
        <v>29</v>
      </c>
      <c r="E1825" s="8" t="str">
        <f t="shared" si="143"/>
        <v>20131229</v>
      </c>
      <c r="F1825" s="24">
        <v>41637</v>
      </c>
      <c r="G1825" s="25">
        <f t="shared" si="144"/>
        <v>41637</v>
      </c>
    </row>
    <row r="1826" spans="1:7" x14ac:dyDescent="0.2">
      <c r="A1826" s="9">
        <f t="shared" si="140"/>
        <v>2013</v>
      </c>
      <c r="B1826" s="9">
        <f>VLOOKUP($C1826,Quarter_Month!$A$1:$B$13,2)</f>
        <v>4</v>
      </c>
      <c r="C1826" s="9">
        <f t="shared" si="141"/>
        <v>12</v>
      </c>
      <c r="D1826" s="9">
        <f t="shared" si="142"/>
        <v>30</v>
      </c>
      <c r="E1826" s="8" t="str">
        <f t="shared" si="143"/>
        <v>20131230</v>
      </c>
      <c r="F1826" s="24">
        <v>41638</v>
      </c>
      <c r="G1826" s="25">
        <f t="shared" si="144"/>
        <v>41638</v>
      </c>
    </row>
    <row r="1827" spans="1:7" x14ac:dyDescent="0.2">
      <c r="A1827" s="9">
        <f t="shared" si="140"/>
        <v>2013</v>
      </c>
      <c r="B1827" s="9">
        <f>VLOOKUP($C1827,Quarter_Month!$A$1:$B$13,2)</f>
        <v>4</v>
      </c>
      <c r="C1827" s="9">
        <f t="shared" si="141"/>
        <v>12</v>
      </c>
      <c r="D1827" s="9">
        <f t="shared" si="142"/>
        <v>31</v>
      </c>
      <c r="E1827" s="8" t="str">
        <f t="shared" si="143"/>
        <v>20131231</v>
      </c>
      <c r="F1827" s="24">
        <v>41639</v>
      </c>
      <c r="G1827" s="25">
        <f t="shared" si="144"/>
        <v>41639</v>
      </c>
    </row>
    <row r="1828" spans="1:7" x14ac:dyDescent="0.2">
      <c r="A1828" s="9">
        <f t="shared" si="140"/>
        <v>2014</v>
      </c>
      <c r="B1828" s="9">
        <f>VLOOKUP($C1828,Quarter_Month!$A$1:$B$13,2)</f>
        <v>1</v>
      </c>
      <c r="C1828" s="9">
        <f t="shared" si="141"/>
        <v>1</v>
      </c>
      <c r="D1828" s="9">
        <f t="shared" si="142"/>
        <v>1</v>
      </c>
      <c r="E1828" s="8" t="str">
        <f t="shared" si="143"/>
        <v>20140101</v>
      </c>
      <c r="F1828" s="24">
        <v>41640</v>
      </c>
      <c r="G1828" s="25">
        <f t="shared" si="144"/>
        <v>41640</v>
      </c>
    </row>
    <row r="1829" spans="1:7" x14ac:dyDescent="0.2">
      <c r="A1829" s="9">
        <f t="shared" si="140"/>
        <v>2014</v>
      </c>
      <c r="B1829" s="9">
        <f>VLOOKUP($C1829,Quarter_Month!$A$1:$B$13,2)</f>
        <v>1</v>
      </c>
      <c r="C1829" s="9">
        <f t="shared" si="141"/>
        <v>1</v>
      </c>
      <c r="D1829" s="9">
        <f t="shared" si="142"/>
        <v>2</v>
      </c>
      <c r="E1829" s="8" t="str">
        <f t="shared" si="143"/>
        <v>20140102</v>
      </c>
      <c r="F1829" s="24">
        <v>41641</v>
      </c>
      <c r="G1829" s="25">
        <f t="shared" si="144"/>
        <v>41641</v>
      </c>
    </row>
    <row r="1830" spans="1:7" x14ac:dyDescent="0.2">
      <c r="A1830" s="9">
        <f t="shared" si="140"/>
        <v>2014</v>
      </c>
      <c r="B1830" s="9">
        <f>VLOOKUP($C1830,Quarter_Month!$A$1:$B$13,2)</f>
        <v>1</v>
      </c>
      <c r="C1830" s="9">
        <f t="shared" si="141"/>
        <v>1</v>
      </c>
      <c r="D1830" s="9">
        <f t="shared" si="142"/>
        <v>3</v>
      </c>
      <c r="E1830" s="8" t="str">
        <f t="shared" si="143"/>
        <v>20140103</v>
      </c>
      <c r="F1830" s="24">
        <v>41642</v>
      </c>
      <c r="G1830" s="25">
        <f t="shared" si="144"/>
        <v>41642</v>
      </c>
    </row>
    <row r="1831" spans="1:7" x14ac:dyDescent="0.2">
      <c r="A1831" s="9">
        <f t="shared" si="140"/>
        <v>2014</v>
      </c>
      <c r="B1831" s="9">
        <f>VLOOKUP($C1831,Quarter_Month!$A$1:$B$13,2)</f>
        <v>1</v>
      </c>
      <c r="C1831" s="9">
        <f t="shared" si="141"/>
        <v>1</v>
      </c>
      <c r="D1831" s="9">
        <f t="shared" si="142"/>
        <v>4</v>
      </c>
      <c r="E1831" s="8" t="str">
        <f t="shared" si="143"/>
        <v>20140104</v>
      </c>
      <c r="F1831" s="24">
        <v>41643</v>
      </c>
      <c r="G1831" s="25">
        <f t="shared" si="144"/>
        <v>41643</v>
      </c>
    </row>
    <row r="1832" spans="1:7" x14ac:dyDescent="0.2">
      <c r="A1832" s="9">
        <f t="shared" si="140"/>
        <v>2014</v>
      </c>
      <c r="B1832" s="9">
        <f>VLOOKUP($C1832,Quarter_Month!$A$1:$B$13,2)</f>
        <v>1</v>
      </c>
      <c r="C1832" s="9">
        <f t="shared" si="141"/>
        <v>1</v>
      </c>
      <c r="D1832" s="9">
        <f t="shared" si="142"/>
        <v>5</v>
      </c>
      <c r="E1832" s="8" t="str">
        <f t="shared" si="143"/>
        <v>20140105</v>
      </c>
      <c r="F1832" s="24">
        <v>41644</v>
      </c>
      <c r="G1832" s="25">
        <f t="shared" si="144"/>
        <v>41644</v>
      </c>
    </row>
    <row r="1833" spans="1:7" x14ac:dyDescent="0.2">
      <c r="A1833" s="9">
        <f t="shared" si="140"/>
        <v>2014</v>
      </c>
      <c r="B1833" s="9">
        <f>VLOOKUP($C1833,Quarter_Month!$A$1:$B$13,2)</f>
        <v>1</v>
      </c>
      <c r="C1833" s="9">
        <f t="shared" si="141"/>
        <v>1</v>
      </c>
      <c r="D1833" s="9">
        <f t="shared" si="142"/>
        <v>6</v>
      </c>
      <c r="E1833" s="8" t="str">
        <f t="shared" si="143"/>
        <v>20140106</v>
      </c>
      <c r="F1833" s="24">
        <v>41645</v>
      </c>
      <c r="G1833" s="25">
        <f t="shared" si="144"/>
        <v>41645</v>
      </c>
    </row>
    <row r="1834" spans="1:7" x14ac:dyDescent="0.2">
      <c r="A1834" s="9">
        <f t="shared" si="140"/>
        <v>2014</v>
      </c>
      <c r="B1834" s="9">
        <f>VLOOKUP($C1834,Quarter_Month!$A$1:$B$13,2)</f>
        <v>1</v>
      </c>
      <c r="C1834" s="9">
        <f t="shared" si="141"/>
        <v>1</v>
      </c>
      <c r="D1834" s="9">
        <f t="shared" si="142"/>
        <v>7</v>
      </c>
      <c r="E1834" s="8" t="str">
        <f t="shared" si="143"/>
        <v>20140107</v>
      </c>
      <c r="F1834" s="24">
        <v>41646</v>
      </c>
      <c r="G1834" s="25">
        <f t="shared" si="144"/>
        <v>41646</v>
      </c>
    </row>
    <row r="1835" spans="1:7" x14ac:dyDescent="0.2">
      <c r="A1835" s="9">
        <f t="shared" si="140"/>
        <v>2014</v>
      </c>
      <c r="B1835" s="9">
        <f>VLOOKUP($C1835,Quarter_Month!$A$1:$B$13,2)</f>
        <v>1</v>
      </c>
      <c r="C1835" s="9">
        <f t="shared" si="141"/>
        <v>1</v>
      </c>
      <c r="D1835" s="9">
        <f t="shared" si="142"/>
        <v>8</v>
      </c>
      <c r="E1835" s="8" t="str">
        <f t="shared" si="143"/>
        <v>20140108</v>
      </c>
      <c r="F1835" s="24">
        <v>41647</v>
      </c>
      <c r="G1835" s="25">
        <f t="shared" si="144"/>
        <v>41647</v>
      </c>
    </row>
    <row r="1836" spans="1:7" x14ac:dyDescent="0.2">
      <c r="A1836" s="9">
        <f t="shared" ref="A1836:A1899" si="145">YEAR(F1836)</f>
        <v>2014</v>
      </c>
      <c r="B1836" s="9">
        <f>VLOOKUP($C1836,Quarter_Month!$A$1:$B$13,2)</f>
        <v>1</v>
      </c>
      <c r="C1836" s="9">
        <f t="shared" ref="C1836:C1899" si="146">MONTH(F1836)</f>
        <v>1</v>
      </c>
      <c r="D1836" s="9">
        <f t="shared" ref="D1836:D1899" si="147">DAY(F1836)</f>
        <v>9</v>
      </c>
      <c r="E1836" s="8" t="str">
        <f t="shared" ref="E1836:E1899" si="148">CONCATENATE(A1836,IF(LEN(C1836)=1,"0"&amp;C1836,C1836),IF(LEN(D1836)=1,"0"&amp;D1836,D1836))</f>
        <v>20140109</v>
      </c>
      <c r="F1836" s="24">
        <v>41648</v>
      </c>
      <c r="G1836" s="25">
        <f t="shared" si="144"/>
        <v>41648</v>
      </c>
    </row>
    <row r="1837" spans="1:7" x14ac:dyDescent="0.2">
      <c r="A1837" s="9">
        <f t="shared" si="145"/>
        <v>2014</v>
      </c>
      <c r="B1837" s="9">
        <f>VLOOKUP($C1837,Quarter_Month!$A$1:$B$13,2)</f>
        <v>1</v>
      </c>
      <c r="C1837" s="9">
        <f t="shared" si="146"/>
        <v>1</v>
      </c>
      <c r="D1837" s="9">
        <f t="shared" si="147"/>
        <v>10</v>
      </c>
      <c r="E1837" s="8" t="str">
        <f t="shared" si="148"/>
        <v>20140110</v>
      </c>
      <c r="F1837" s="24">
        <v>41649</v>
      </c>
      <c r="G1837" s="25">
        <f t="shared" si="144"/>
        <v>41649</v>
      </c>
    </row>
    <row r="1838" spans="1:7" x14ac:dyDescent="0.2">
      <c r="A1838" s="9">
        <f t="shared" si="145"/>
        <v>2014</v>
      </c>
      <c r="B1838" s="9">
        <f>VLOOKUP($C1838,Quarter_Month!$A$1:$B$13,2)</f>
        <v>1</v>
      </c>
      <c r="C1838" s="9">
        <f t="shared" si="146"/>
        <v>1</v>
      </c>
      <c r="D1838" s="9">
        <f t="shared" si="147"/>
        <v>11</v>
      </c>
      <c r="E1838" s="8" t="str">
        <f t="shared" si="148"/>
        <v>20140111</v>
      </c>
      <c r="F1838" s="24">
        <v>41650</v>
      </c>
      <c r="G1838" s="25">
        <f t="shared" si="144"/>
        <v>41650</v>
      </c>
    </row>
    <row r="1839" spans="1:7" x14ac:dyDescent="0.2">
      <c r="A1839" s="9">
        <f t="shared" si="145"/>
        <v>2014</v>
      </c>
      <c r="B1839" s="9">
        <f>VLOOKUP($C1839,Quarter_Month!$A$1:$B$13,2)</f>
        <v>1</v>
      </c>
      <c r="C1839" s="9">
        <f t="shared" si="146"/>
        <v>1</v>
      </c>
      <c r="D1839" s="9">
        <f t="shared" si="147"/>
        <v>12</v>
      </c>
      <c r="E1839" s="8" t="str">
        <f t="shared" si="148"/>
        <v>20140112</v>
      </c>
      <c r="F1839" s="24">
        <v>41651</v>
      </c>
      <c r="G1839" s="25">
        <f t="shared" si="144"/>
        <v>41651</v>
      </c>
    </row>
    <row r="1840" spans="1:7" x14ac:dyDescent="0.2">
      <c r="A1840" s="9">
        <f t="shared" si="145"/>
        <v>2014</v>
      </c>
      <c r="B1840" s="9">
        <f>VLOOKUP($C1840,Quarter_Month!$A$1:$B$13,2)</f>
        <v>1</v>
      </c>
      <c r="C1840" s="9">
        <f t="shared" si="146"/>
        <v>1</v>
      </c>
      <c r="D1840" s="9">
        <f t="shared" si="147"/>
        <v>13</v>
      </c>
      <c r="E1840" s="8" t="str">
        <f t="shared" si="148"/>
        <v>20140113</v>
      </c>
      <c r="F1840" s="24">
        <v>41652</v>
      </c>
      <c r="G1840" s="25">
        <f t="shared" si="144"/>
        <v>41652</v>
      </c>
    </row>
    <row r="1841" spans="1:7" x14ac:dyDescent="0.2">
      <c r="A1841" s="9">
        <f t="shared" si="145"/>
        <v>2014</v>
      </c>
      <c r="B1841" s="9">
        <f>VLOOKUP($C1841,Quarter_Month!$A$1:$B$13,2)</f>
        <v>1</v>
      </c>
      <c r="C1841" s="9">
        <f t="shared" si="146"/>
        <v>1</v>
      </c>
      <c r="D1841" s="9">
        <f t="shared" si="147"/>
        <v>14</v>
      </c>
      <c r="E1841" s="8" t="str">
        <f t="shared" si="148"/>
        <v>20140114</v>
      </c>
      <c r="F1841" s="24">
        <v>41653</v>
      </c>
      <c r="G1841" s="25">
        <f t="shared" si="144"/>
        <v>41653</v>
      </c>
    </row>
    <row r="1842" spans="1:7" x14ac:dyDescent="0.2">
      <c r="A1842" s="9">
        <f t="shared" si="145"/>
        <v>2014</v>
      </c>
      <c r="B1842" s="9">
        <f>VLOOKUP($C1842,Quarter_Month!$A$1:$B$13,2)</f>
        <v>1</v>
      </c>
      <c r="C1842" s="9">
        <f t="shared" si="146"/>
        <v>1</v>
      </c>
      <c r="D1842" s="9">
        <f t="shared" si="147"/>
        <v>15</v>
      </c>
      <c r="E1842" s="8" t="str">
        <f t="shared" si="148"/>
        <v>20140115</v>
      </c>
      <c r="F1842" s="24">
        <v>41654</v>
      </c>
      <c r="G1842" s="25">
        <f t="shared" si="144"/>
        <v>41654</v>
      </c>
    </row>
    <row r="1843" spans="1:7" x14ac:dyDescent="0.2">
      <c r="A1843" s="9">
        <f t="shared" si="145"/>
        <v>2014</v>
      </c>
      <c r="B1843" s="9">
        <f>VLOOKUP($C1843,Quarter_Month!$A$1:$B$13,2)</f>
        <v>1</v>
      </c>
      <c r="C1843" s="9">
        <f t="shared" si="146"/>
        <v>1</v>
      </c>
      <c r="D1843" s="9">
        <f t="shared" si="147"/>
        <v>16</v>
      </c>
      <c r="E1843" s="8" t="str">
        <f t="shared" si="148"/>
        <v>20140116</v>
      </c>
      <c r="F1843" s="24">
        <v>41655</v>
      </c>
      <c r="G1843" s="25">
        <f t="shared" si="144"/>
        <v>41655</v>
      </c>
    </row>
    <row r="1844" spans="1:7" x14ac:dyDescent="0.2">
      <c r="A1844" s="9">
        <f t="shared" si="145"/>
        <v>2014</v>
      </c>
      <c r="B1844" s="9">
        <f>VLOOKUP($C1844,Quarter_Month!$A$1:$B$13,2)</f>
        <v>1</v>
      </c>
      <c r="C1844" s="9">
        <f t="shared" si="146"/>
        <v>1</v>
      </c>
      <c r="D1844" s="9">
        <f t="shared" si="147"/>
        <v>17</v>
      </c>
      <c r="E1844" s="8" t="str">
        <f t="shared" si="148"/>
        <v>20140117</v>
      </c>
      <c r="F1844" s="24">
        <v>41656</v>
      </c>
      <c r="G1844" s="25">
        <f t="shared" si="144"/>
        <v>41656</v>
      </c>
    </row>
    <row r="1845" spans="1:7" x14ac:dyDescent="0.2">
      <c r="A1845" s="9">
        <f t="shared" si="145"/>
        <v>2014</v>
      </c>
      <c r="B1845" s="9">
        <f>VLOOKUP($C1845,Quarter_Month!$A$1:$B$13,2)</f>
        <v>1</v>
      </c>
      <c r="C1845" s="9">
        <f t="shared" si="146"/>
        <v>1</v>
      </c>
      <c r="D1845" s="9">
        <f t="shared" si="147"/>
        <v>18</v>
      </c>
      <c r="E1845" s="8" t="str">
        <f t="shared" si="148"/>
        <v>20140118</v>
      </c>
      <c r="F1845" s="24">
        <v>41657</v>
      </c>
      <c r="G1845" s="25">
        <f t="shared" si="144"/>
        <v>41657</v>
      </c>
    </row>
    <row r="1846" spans="1:7" x14ac:dyDescent="0.2">
      <c r="A1846" s="9">
        <f t="shared" si="145"/>
        <v>2014</v>
      </c>
      <c r="B1846" s="9">
        <f>VLOOKUP($C1846,Quarter_Month!$A$1:$B$13,2)</f>
        <v>1</v>
      </c>
      <c r="C1846" s="9">
        <f t="shared" si="146"/>
        <v>1</v>
      </c>
      <c r="D1846" s="9">
        <f t="shared" si="147"/>
        <v>19</v>
      </c>
      <c r="E1846" s="8" t="str">
        <f t="shared" si="148"/>
        <v>20140119</v>
      </c>
      <c r="F1846" s="24">
        <v>41658</v>
      </c>
      <c r="G1846" s="25">
        <f t="shared" si="144"/>
        <v>41658</v>
      </c>
    </row>
    <row r="1847" spans="1:7" x14ac:dyDescent="0.2">
      <c r="A1847" s="9">
        <f t="shared" si="145"/>
        <v>2014</v>
      </c>
      <c r="B1847" s="9">
        <f>VLOOKUP($C1847,Quarter_Month!$A$1:$B$13,2)</f>
        <v>1</v>
      </c>
      <c r="C1847" s="9">
        <f t="shared" si="146"/>
        <v>1</v>
      </c>
      <c r="D1847" s="9">
        <f t="shared" si="147"/>
        <v>20</v>
      </c>
      <c r="E1847" s="8" t="str">
        <f t="shared" si="148"/>
        <v>20140120</v>
      </c>
      <c r="F1847" s="24">
        <v>41659</v>
      </c>
      <c r="G1847" s="25">
        <f t="shared" si="144"/>
        <v>41659</v>
      </c>
    </row>
    <row r="1848" spans="1:7" x14ac:dyDescent="0.2">
      <c r="A1848" s="9">
        <f t="shared" si="145"/>
        <v>2014</v>
      </c>
      <c r="B1848" s="9">
        <f>VLOOKUP($C1848,Quarter_Month!$A$1:$B$13,2)</f>
        <v>1</v>
      </c>
      <c r="C1848" s="9">
        <f t="shared" si="146"/>
        <v>1</v>
      </c>
      <c r="D1848" s="9">
        <f t="shared" si="147"/>
        <v>21</v>
      </c>
      <c r="E1848" s="8" t="str">
        <f t="shared" si="148"/>
        <v>20140121</v>
      </c>
      <c r="F1848" s="24">
        <v>41660</v>
      </c>
      <c r="G1848" s="25">
        <f t="shared" si="144"/>
        <v>41660</v>
      </c>
    </row>
    <row r="1849" spans="1:7" x14ac:dyDescent="0.2">
      <c r="A1849" s="9">
        <f t="shared" si="145"/>
        <v>2014</v>
      </c>
      <c r="B1849" s="9">
        <f>VLOOKUP($C1849,Quarter_Month!$A$1:$B$13,2)</f>
        <v>1</v>
      </c>
      <c r="C1849" s="9">
        <f t="shared" si="146"/>
        <v>1</v>
      </c>
      <c r="D1849" s="9">
        <f t="shared" si="147"/>
        <v>22</v>
      </c>
      <c r="E1849" s="8" t="str">
        <f t="shared" si="148"/>
        <v>20140122</v>
      </c>
      <c r="F1849" s="24">
        <v>41661</v>
      </c>
      <c r="G1849" s="25">
        <f t="shared" si="144"/>
        <v>41661</v>
      </c>
    </row>
    <row r="1850" spans="1:7" x14ac:dyDescent="0.2">
      <c r="A1850" s="9">
        <f t="shared" si="145"/>
        <v>2014</v>
      </c>
      <c r="B1850" s="9">
        <f>VLOOKUP($C1850,Quarter_Month!$A$1:$B$13,2)</f>
        <v>1</v>
      </c>
      <c r="C1850" s="9">
        <f t="shared" si="146"/>
        <v>1</v>
      </c>
      <c r="D1850" s="9">
        <f t="shared" si="147"/>
        <v>23</v>
      </c>
      <c r="E1850" s="8" t="str">
        <f t="shared" si="148"/>
        <v>20140123</v>
      </c>
      <c r="F1850" s="24">
        <v>41662</v>
      </c>
      <c r="G1850" s="25">
        <f t="shared" si="144"/>
        <v>41662</v>
      </c>
    </row>
    <row r="1851" spans="1:7" x14ac:dyDescent="0.2">
      <c r="A1851" s="9">
        <f t="shared" si="145"/>
        <v>2014</v>
      </c>
      <c r="B1851" s="9">
        <f>VLOOKUP($C1851,Quarter_Month!$A$1:$B$13,2)</f>
        <v>1</v>
      </c>
      <c r="C1851" s="9">
        <f t="shared" si="146"/>
        <v>1</v>
      </c>
      <c r="D1851" s="9">
        <f t="shared" si="147"/>
        <v>24</v>
      </c>
      <c r="E1851" s="8" t="str">
        <f t="shared" si="148"/>
        <v>20140124</v>
      </c>
      <c r="F1851" s="24">
        <v>41663</v>
      </c>
      <c r="G1851" s="25">
        <f t="shared" si="144"/>
        <v>41663</v>
      </c>
    </row>
    <row r="1852" spans="1:7" x14ac:dyDescent="0.2">
      <c r="A1852" s="9">
        <f t="shared" si="145"/>
        <v>2014</v>
      </c>
      <c r="B1852" s="9">
        <f>VLOOKUP($C1852,Quarter_Month!$A$1:$B$13,2)</f>
        <v>1</v>
      </c>
      <c r="C1852" s="9">
        <f t="shared" si="146"/>
        <v>1</v>
      </c>
      <c r="D1852" s="9">
        <f t="shared" si="147"/>
        <v>25</v>
      </c>
      <c r="E1852" s="8" t="str">
        <f t="shared" si="148"/>
        <v>20140125</v>
      </c>
      <c r="F1852" s="24">
        <v>41664</v>
      </c>
      <c r="G1852" s="25">
        <f t="shared" si="144"/>
        <v>41664</v>
      </c>
    </row>
    <row r="1853" spans="1:7" x14ac:dyDescent="0.2">
      <c r="A1853" s="9">
        <f t="shared" si="145"/>
        <v>2014</v>
      </c>
      <c r="B1853" s="9">
        <f>VLOOKUP($C1853,Quarter_Month!$A$1:$B$13,2)</f>
        <v>1</v>
      </c>
      <c r="C1853" s="9">
        <f t="shared" si="146"/>
        <v>1</v>
      </c>
      <c r="D1853" s="9">
        <f t="shared" si="147"/>
        <v>26</v>
      </c>
      <c r="E1853" s="8" t="str">
        <f t="shared" si="148"/>
        <v>20140126</v>
      </c>
      <c r="F1853" s="24">
        <v>41665</v>
      </c>
      <c r="G1853" s="25">
        <f t="shared" si="144"/>
        <v>41665</v>
      </c>
    </row>
    <row r="1854" spans="1:7" x14ac:dyDescent="0.2">
      <c r="A1854" s="9">
        <f t="shared" si="145"/>
        <v>2014</v>
      </c>
      <c r="B1854" s="9">
        <f>VLOOKUP($C1854,Quarter_Month!$A$1:$B$13,2)</f>
        <v>1</v>
      </c>
      <c r="C1854" s="9">
        <f t="shared" si="146"/>
        <v>1</v>
      </c>
      <c r="D1854" s="9">
        <f t="shared" si="147"/>
        <v>27</v>
      </c>
      <c r="E1854" s="8" t="str">
        <f t="shared" si="148"/>
        <v>20140127</v>
      </c>
      <c r="F1854" s="24">
        <v>41666</v>
      </c>
      <c r="G1854" s="25">
        <f t="shared" si="144"/>
        <v>41666</v>
      </c>
    </row>
    <row r="1855" spans="1:7" x14ac:dyDescent="0.2">
      <c r="A1855" s="9">
        <f t="shared" si="145"/>
        <v>2014</v>
      </c>
      <c r="B1855" s="9">
        <f>VLOOKUP($C1855,Quarter_Month!$A$1:$B$13,2)</f>
        <v>1</v>
      </c>
      <c r="C1855" s="9">
        <f t="shared" si="146"/>
        <v>1</v>
      </c>
      <c r="D1855" s="9">
        <f t="shared" si="147"/>
        <v>28</v>
      </c>
      <c r="E1855" s="8" t="str">
        <f t="shared" si="148"/>
        <v>20140128</v>
      </c>
      <c r="F1855" s="24">
        <v>41667</v>
      </c>
      <c r="G1855" s="25">
        <f t="shared" si="144"/>
        <v>41667</v>
      </c>
    </row>
    <row r="1856" spans="1:7" x14ac:dyDescent="0.2">
      <c r="A1856" s="9">
        <f t="shared" si="145"/>
        <v>2014</v>
      </c>
      <c r="B1856" s="9">
        <f>VLOOKUP($C1856,Quarter_Month!$A$1:$B$13,2)</f>
        <v>1</v>
      </c>
      <c r="C1856" s="9">
        <f t="shared" si="146"/>
        <v>1</v>
      </c>
      <c r="D1856" s="9">
        <f t="shared" si="147"/>
        <v>29</v>
      </c>
      <c r="E1856" s="8" t="str">
        <f t="shared" si="148"/>
        <v>20140129</v>
      </c>
      <c r="F1856" s="24">
        <v>41668</v>
      </c>
      <c r="G1856" s="25">
        <f t="shared" si="144"/>
        <v>41668</v>
      </c>
    </row>
    <row r="1857" spans="1:7" x14ac:dyDescent="0.2">
      <c r="A1857" s="9">
        <f t="shared" si="145"/>
        <v>2014</v>
      </c>
      <c r="B1857" s="9">
        <f>VLOOKUP($C1857,Quarter_Month!$A$1:$B$13,2)</f>
        <v>1</v>
      </c>
      <c r="C1857" s="9">
        <f t="shared" si="146"/>
        <v>1</v>
      </c>
      <c r="D1857" s="9">
        <f t="shared" si="147"/>
        <v>30</v>
      </c>
      <c r="E1857" s="8" t="str">
        <f t="shared" si="148"/>
        <v>20140130</v>
      </c>
      <c r="F1857" s="24">
        <v>41669</v>
      </c>
      <c r="G1857" s="25">
        <f t="shared" si="144"/>
        <v>41669</v>
      </c>
    </row>
    <row r="1858" spans="1:7" x14ac:dyDescent="0.2">
      <c r="A1858" s="9">
        <f t="shared" si="145"/>
        <v>2014</v>
      </c>
      <c r="B1858" s="9">
        <f>VLOOKUP($C1858,Quarter_Month!$A$1:$B$13,2)</f>
        <v>1</v>
      </c>
      <c r="C1858" s="9">
        <f t="shared" si="146"/>
        <v>1</v>
      </c>
      <c r="D1858" s="9">
        <f t="shared" si="147"/>
        <v>31</v>
      </c>
      <c r="E1858" s="8" t="str">
        <f t="shared" si="148"/>
        <v>20140131</v>
      </c>
      <c r="F1858" s="24">
        <v>41670</v>
      </c>
      <c r="G1858" s="25">
        <f t="shared" si="144"/>
        <v>41670</v>
      </c>
    </row>
    <row r="1859" spans="1:7" x14ac:dyDescent="0.2">
      <c r="A1859" s="9">
        <f t="shared" si="145"/>
        <v>2014</v>
      </c>
      <c r="B1859" s="9">
        <f>VLOOKUP($C1859,Quarter_Month!$A$1:$B$13,2)</f>
        <v>1</v>
      </c>
      <c r="C1859" s="9">
        <f t="shared" si="146"/>
        <v>2</v>
      </c>
      <c r="D1859" s="9">
        <f t="shared" si="147"/>
        <v>1</v>
      </c>
      <c r="E1859" s="8" t="str">
        <f t="shared" si="148"/>
        <v>20140201</v>
      </c>
      <c r="F1859" s="24">
        <v>41671</v>
      </c>
      <c r="G1859" s="25">
        <f t="shared" ref="G1859:G1922" si="149">F1859</f>
        <v>41671</v>
      </c>
    </row>
    <row r="1860" spans="1:7" x14ac:dyDescent="0.2">
      <c r="A1860" s="9">
        <f t="shared" si="145"/>
        <v>2014</v>
      </c>
      <c r="B1860" s="9">
        <f>VLOOKUP($C1860,Quarter_Month!$A$1:$B$13,2)</f>
        <v>1</v>
      </c>
      <c r="C1860" s="9">
        <f t="shared" si="146"/>
        <v>2</v>
      </c>
      <c r="D1860" s="9">
        <f t="shared" si="147"/>
        <v>2</v>
      </c>
      <c r="E1860" s="8" t="str">
        <f t="shared" si="148"/>
        <v>20140202</v>
      </c>
      <c r="F1860" s="24">
        <v>41672</v>
      </c>
      <c r="G1860" s="25">
        <f t="shared" si="149"/>
        <v>41672</v>
      </c>
    </row>
    <row r="1861" spans="1:7" x14ac:dyDescent="0.2">
      <c r="A1861" s="9">
        <f t="shared" si="145"/>
        <v>2014</v>
      </c>
      <c r="B1861" s="9">
        <f>VLOOKUP($C1861,Quarter_Month!$A$1:$B$13,2)</f>
        <v>1</v>
      </c>
      <c r="C1861" s="9">
        <f t="shared" si="146"/>
        <v>2</v>
      </c>
      <c r="D1861" s="9">
        <f t="shared" si="147"/>
        <v>3</v>
      </c>
      <c r="E1861" s="8" t="str">
        <f t="shared" si="148"/>
        <v>20140203</v>
      </c>
      <c r="F1861" s="24">
        <v>41673</v>
      </c>
      <c r="G1861" s="25">
        <f t="shared" si="149"/>
        <v>41673</v>
      </c>
    </row>
    <row r="1862" spans="1:7" x14ac:dyDescent="0.2">
      <c r="A1862" s="9">
        <f t="shared" si="145"/>
        <v>2014</v>
      </c>
      <c r="B1862" s="9">
        <f>VLOOKUP($C1862,Quarter_Month!$A$1:$B$13,2)</f>
        <v>1</v>
      </c>
      <c r="C1862" s="9">
        <f t="shared" si="146"/>
        <v>2</v>
      </c>
      <c r="D1862" s="9">
        <f t="shared" si="147"/>
        <v>4</v>
      </c>
      <c r="E1862" s="8" t="str">
        <f t="shared" si="148"/>
        <v>20140204</v>
      </c>
      <c r="F1862" s="24">
        <v>41674</v>
      </c>
      <c r="G1862" s="25">
        <f t="shared" si="149"/>
        <v>41674</v>
      </c>
    </row>
    <row r="1863" spans="1:7" x14ac:dyDescent="0.2">
      <c r="A1863" s="9">
        <f t="shared" si="145"/>
        <v>2014</v>
      </c>
      <c r="B1863" s="9">
        <f>VLOOKUP($C1863,Quarter_Month!$A$1:$B$13,2)</f>
        <v>1</v>
      </c>
      <c r="C1863" s="9">
        <f t="shared" si="146"/>
        <v>2</v>
      </c>
      <c r="D1863" s="9">
        <f t="shared" si="147"/>
        <v>5</v>
      </c>
      <c r="E1863" s="8" t="str">
        <f t="shared" si="148"/>
        <v>20140205</v>
      </c>
      <c r="F1863" s="24">
        <v>41675</v>
      </c>
      <c r="G1863" s="25">
        <f t="shared" si="149"/>
        <v>41675</v>
      </c>
    </row>
    <row r="1864" spans="1:7" x14ac:dyDescent="0.2">
      <c r="A1864" s="9">
        <f t="shared" si="145"/>
        <v>2014</v>
      </c>
      <c r="B1864" s="9">
        <f>VLOOKUP($C1864,Quarter_Month!$A$1:$B$13,2)</f>
        <v>1</v>
      </c>
      <c r="C1864" s="9">
        <f t="shared" si="146"/>
        <v>2</v>
      </c>
      <c r="D1864" s="9">
        <f t="shared" si="147"/>
        <v>6</v>
      </c>
      <c r="E1864" s="8" t="str">
        <f t="shared" si="148"/>
        <v>20140206</v>
      </c>
      <c r="F1864" s="24">
        <v>41676</v>
      </c>
      <c r="G1864" s="25">
        <f t="shared" si="149"/>
        <v>41676</v>
      </c>
    </row>
    <row r="1865" spans="1:7" x14ac:dyDescent="0.2">
      <c r="A1865" s="9">
        <f t="shared" si="145"/>
        <v>2014</v>
      </c>
      <c r="B1865" s="9">
        <f>VLOOKUP($C1865,Quarter_Month!$A$1:$B$13,2)</f>
        <v>1</v>
      </c>
      <c r="C1865" s="9">
        <f t="shared" si="146"/>
        <v>2</v>
      </c>
      <c r="D1865" s="9">
        <f t="shared" si="147"/>
        <v>7</v>
      </c>
      <c r="E1865" s="8" t="str">
        <f t="shared" si="148"/>
        <v>20140207</v>
      </c>
      <c r="F1865" s="24">
        <v>41677</v>
      </c>
      <c r="G1865" s="25">
        <f t="shared" si="149"/>
        <v>41677</v>
      </c>
    </row>
    <row r="1866" spans="1:7" x14ac:dyDescent="0.2">
      <c r="A1866" s="9">
        <f t="shared" si="145"/>
        <v>2014</v>
      </c>
      <c r="B1866" s="9">
        <f>VLOOKUP($C1866,Quarter_Month!$A$1:$B$13,2)</f>
        <v>1</v>
      </c>
      <c r="C1866" s="9">
        <f t="shared" si="146"/>
        <v>2</v>
      </c>
      <c r="D1866" s="9">
        <f t="shared" si="147"/>
        <v>8</v>
      </c>
      <c r="E1866" s="8" t="str">
        <f t="shared" si="148"/>
        <v>20140208</v>
      </c>
      <c r="F1866" s="24">
        <v>41678</v>
      </c>
      <c r="G1866" s="25">
        <f t="shared" si="149"/>
        <v>41678</v>
      </c>
    </row>
    <row r="1867" spans="1:7" x14ac:dyDescent="0.2">
      <c r="A1867" s="9">
        <f t="shared" si="145"/>
        <v>2014</v>
      </c>
      <c r="B1867" s="9">
        <f>VLOOKUP($C1867,Quarter_Month!$A$1:$B$13,2)</f>
        <v>1</v>
      </c>
      <c r="C1867" s="9">
        <f t="shared" si="146"/>
        <v>2</v>
      </c>
      <c r="D1867" s="9">
        <f t="shared" si="147"/>
        <v>9</v>
      </c>
      <c r="E1867" s="8" t="str">
        <f t="shared" si="148"/>
        <v>20140209</v>
      </c>
      <c r="F1867" s="24">
        <v>41679</v>
      </c>
      <c r="G1867" s="25">
        <f t="shared" si="149"/>
        <v>41679</v>
      </c>
    </row>
    <row r="1868" spans="1:7" x14ac:dyDescent="0.2">
      <c r="A1868" s="9">
        <f t="shared" si="145"/>
        <v>2014</v>
      </c>
      <c r="B1868" s="9">
        <f>VLOOKUP($C1868,Quarter_Month!$A$1:$B$13,2)</f>
        <v>1</v>
      </c>
      <c r="C1868" s="9">
        <f t="shared" si="146"/>
        <v>2</v>
      </c>
      <c r="D1868" s="9">
        <f t="shared" si="147"/>
        <v>10</v>
      </c>
      <c r="E1868" s="8" t="str">
        <f t="shared" si="148"/>
        <v>20140210</v>
      </c>
      <c r="F1868" s="24">
        <v>41680</v>
      </c>
      <c r="G1868" s="25">
        <f t="shared" si="149"/>
        <v>41680</v>
      </c>
    </row>
    <row r="1869" spans="1:7" x14ac:dyDescent="0.2">
      <c r="A1869" s="9">
        <f t="shared" si="145"/>
        <v>2014</v>
      </c>
      <c r="B1869" s="9">
        <f>VLOOKUP($C1869,Quarter_Month!$A$1:$B$13,2)</f>
        <v>1</v>
      </c>
      <c r="C1869" s="9">
        <f t="shared" si="146"/>
        <v>2</v>
      </c>
      <c r="D1869" s="9">
        <f t="shared" si="147"/>
        <v>11</v>
      </c>
      <c r="E1869" s="8" t="str">
        <f t="shared" si="148"/>
        <v>20140211</v>
      </c>
      <c r="F1869" s="24">
        <v>41681</v>
      </c>
      <c r="G1869" s="25">
        <f t="shared" si="149"/>
        <v>41681</v>
      </c>
    </row>
    <row r="1870" spans="1:7" x14ac:dyDescent="0.2">
      <c r="A1870" s="9">
        <f t="shared" si="145"/>
        <v>2014</v>
      </c>
      <c r="B1870" s="9">
        <f>VLOOKUP($C1870,Quarter_Month!$A$1:$B$13,2)</f>
        <v>1</v>
      </c>
      <c r="C1870" s="9">
        <f t="shared" si="146"/>
        <v>2</v>
      </c>
      <c r="D1870" s="9">
        <f t="shared" si="147"/>
        <v>12</v>
      </c>
      <c r="E1870" s="8" t="str">
        <f t="shared" si="148"/>
        <v>20140212</v>
      </c>
      <c r="F1870" s="24">
        <v>41682</v>
      </c>
      <c r="G1870" s="25">
        <f t="shared" si="149"/>
        <v>41682</v>
      </c>
    </row>
    <row r="1871" spans="1:7" x14ac:dyDescent="0.2">
      <c r="A1871" s="9">
        <f t="shared" si="145"/>
        <v>2014</v>
      </c>
      <c r="B1871" s="9">
        <f>VLOOKUP($C1871,Quarter_Month!$A$1:$B$13,2)</f>
        <v>1</v>
      </c>
      <c r="C1871" s="9">
        <f t="shared" si="146"/>
        <v>2</v>
      </c>
      <c r="D1871" s="9">
        <f t="shared" si="147"/>
        <v>13</v>
      </c>
      <c r="E1871" s="8" t="str">
        <f t="shared" si="148"/>
        <v>20140213</v>
      </c>
      <c r="F1871" s="24">
        <v>41683</v>
      </c>
      <c r="G1871" s="25">
        <f t="shared" si="149"/>
        <v>41683</v>
      </c>
    </row>
    <row r="1872" spans="1:7" x14ac:dyDescent="0.2">
      <c r="A1872" s="9">
        <f t="shared" si="145"/>
        <v>2014</v>
      </c>
      <c r="B1872" s="9">
        <f>VLOOKUP($C1872,Quarter_Month!$A$1:$B$13,2)</f>
        <v>1</v>
      </c>
      <c r="C1872" s="9">
        <f t="shared" si="146"/>
        <v>2</v>
      </c>
      <c r="D1872" s="9">
        <f t="shared" si="147"/>
        <v>14</v>
      </c>
      <c r="E1872" s="8" t="str">
        <f t="shared" si="148"/>
        <v>20140214</v>
      </c>
      <c r="F1872" s="24">
        <v>41684</v>
      </c>
      <c r="G1872" s="25">
        <f t="shared" si="149"/>
        <v>41684</v>
      </c>
    </row>
    <row r="1873" spans="1:7" x14ac:dyDescent="0.2">
      <c r="A1873" s="9">
        <f t="shared" si="145"/>
        <v>2014</v>
      </c>
      <c r="B1873" s="9">
        <f>VLOOKUP($C1873,Quarter_Month!$A$1:$B$13,2)</f>
        <v>1</v>
      </c>
      <c r="C1873" s="9">
        <f t="shared" si="146"/>
        <v>2</v>
      </c>
      <c r="D1873" s="9">
        <f t="shared" si="147"/>
        <v>15</v>
      </c>
      <c r="E1873" s="8" t="str">
        <f t="shared" si="148"/>
        <v>20140215</v>
      </c>
      <c r="F1873" s="24">
        <v>41685</v>
      </c>
      <c r="G1873" s="25">
        <f t="shared" si="149"/>
        <v>41685</v>
      </c>
    </row>
    <row r="1874" spans="1:7" x14ac:dyDescent="0.2">
      <c r="A1874" s="9">
        <f t="shared" si="145"/>
        <v>2014</v>
      </c>
      <c r="B1874" s="9">
        <f>VLOOKUP($C1874,Quarter_Month!$A$1:$B$13,2)</f>
        <v>1</v>
      </c>
      <c r="C1874" s="9">
        <f t="shared" si="146"/>
        <v>2</v>
      </c>
      <c r="D1874" s="9">
        <f t="shared" si="147"/>
        <v>16</v>
      </c>
      <c r="E1874" s="8" t="str">
        <f t="shared" si="148"/>
        <v>20140216</v>
      </c>
      <c r="F1874" s="24">
        <v>41686</v>
      </c>
      <c r="G1874" s="25">
        <f t="shared" si="149"/>
        <v>41686</v>
      </c>
    </row>
    <row r="1875" spans="1:7" x14ac:dyDescent="0.2">
      <c r="A1875" s="9">
        <f t="shared" si="145"/>
        <v>2014</v>
      </c>
      <c r="B1875" s="9">
        <f>VLOOKUP($C1875,Quarter_Month!$A$1:$B$13,2)</f>
        <v>1</v>
      </c>
      <c r="C1875" s="9">
        <f t="shared" si="146"/>
        <v>2</v>
      </c>
      <c r="D1875" s="9">
        <f t="shared" si="147"/>
        <v>17</v>
      </c>
      <c r="E1875" s="8" t="str">
        <f t="shared" si="148"/>
        <v>20140217</v>
      </c>
      <c r="F1875" s="24">
        <v>41687</v>
      </c>
      <c r="G1875" s="25">
        <f t="shared" si="149"/>
        <v>41687</v>
      </c>
    </row>
    <row r="1876" spans="1:7" x14ac:dyDescent="0.2">
      <c r="A1876" s="9">
        <f t="shared" si="145"/>
        <v>2014</v>
      </c>
      <c r="B1876" s="9">
        <f>VLOOKUP($C1876,Quarter_Month!$A$1:$B$13,2)</f>
        <v>1</v>
      </c>
      <c r="C1876" s="9">
        <f t="shared" si="146"/>
        <v>2</v>
      </c>
      <c r="D1876" s="9">
        <f t="shared" si="147"/>
        <v>18</v>
      </c>
      <c r="E1876" s="8" t="str">
        <f t="shared" si="148"/>
        <v>20140218</v>
      </c>
      <c r="F1876" s="24">
        <v>41688</v>
      </c>
      <c r="G1876" s="25">
        <f t="shared" si="149"/>
        <v>41688</v>
      </c>
    </row>
    <row r="1877" spans="1:7" x14ac:dyDescent="0.2">
      <c r="A1877" s="9">
        <f t="shared" si="145"/>
        <v>2014</v>
      </c>
      <c r="B1877" s="9">
        <f>VLOOKUP($C1877,Quarter_Month!$A$1:$B$13,2)</f>
        <v>1</v>
      </c>
      <c r="C1877" s="9">
        <f t="shared" si="146"/>
        <v>2</v>
      </c>
      <c r="D1877" s="9">
        <f t="shared" si="147"/>
        <v>19</v>
      </c>
      <c r="E1877" s="8" t="str">
        <f t="shared" si="148"/>
        <v>20140219</v>
      </c>
      <c r="F1877" s="24">
        <v>41689</v>
      </c>
      <c r="G1877" s="25">
        <f t="shared" si="149"/>
        <v>41689</v>
      </c>
    </row>
    <row r="1878" spans="1:7" x14ac:dyDescent="0.2">
      <c r="A1878" s="9">
        <f t="shared" si="145"/>
        <v>2014</v>
      </c>
      <c r="B1878" s="9">
        <f>VLOOKUP($C1878,Quarter_Month!$A$1:$B$13,2)</f>
        <v>1</v>
      </c>
      <c r="C1878" s="9">
        <f t="shared" si="146"/>
        <v>2</v>
      </c>
      <c r="D1878" s="9">
        <f t="shared" si="147"/>
        <v>20</v>
      </c>
      <c r="E1878" s="8" t="str">
        <f t="shared" si="148"/>
        <v>20140220</v>
      </c>
      <c r="F1878" s="24">
        <v>41690</v>
      </c>
      <c r="G1878" s="25">
        <f t="shared" si="149"/>
        <v>41690</v>
      </c>
    </row>
    <row r="1879" spans="1:7" x14ac:dyDescent="0.2">
      <c r="A1879" s="9">
        <f t="shared" si="145"/>
        <v>2014</v>
      </c>
      <c r="B1879" s="9">
        <f>VLOOKUP($C1879,Quarter_Month!$A$1:$B$13,2)</f>
        <v>1</v>
      </c>
      <c r="C1879" s="9">
        <f t="shared" si="146"/>
        <v>2</v>
      </c>
      <c r="D1879" s="9">
        <f t="shared" si="147"/>
        <v>21</v>
      </c>
      <c r="E1879" s="8" t="str">
        <f t="shared" si="148"/>
        <v>20140221</v>
      </c>
      <c r="F1879" s="24">
        <v>41691</v>
      </c>
      <c r="G1879" s="25">
        <f t="shared" si="149"/>
        <v>41691</v>
      </c>
    </row>
    <row r="1880" spans="1:7" x14ac:dyDescent="0.2">
      <c r="A1880" s="9">
        <f t="shared" si="145"/>
        <v>2014</v>
      </c>
      <c r="B1880" s="9">
        <f>VLOOKUP($C1880,Quarter_Month!$A$1:$B$13,2)</f>
        <v>1</v>
      </c>
      <c r="C1880" s="9">
        <f t="shared" si="146"/>
        <v>2</v>
      </c>
      <c r="D1880" s="9">
        <f t="shared" si="147"/>
        <v>22</v>
      </c>
      <c r="E1880" s="8" t="str">
        <f t="shared" si="148"/>
        <v>20140222</v>
      </c>
      <c r="F1880" s="24">
        <v>41692</v>
      </c>
      <c r="G1880" s="25">
        <f t="shared" si="149"/>
        <v>41692</v>
      </c>
    </row>
    <row r="1881" spans="1:7" x14ac:dyDescent="0.2">
      <c r="A1881" s="9">
        <f t="shared" si="145"/>
        <v>2014</v>
      </c>
      <c r="B1881" s="9">
        <f>VLOOKUP($C1881,Quarter_Month!$A$1:$B$13,2)</f>
        <v>1</v>
      </c>
      <c r="C1881" s="9">
        <f t="shared" si="146"/>
        <v>2</v>
      </c>
      <c r="D1881" s="9">
        <f t="shared" si="147"/>
        <v>23</v>
      </c>
      <c r="E1881" s="8" t="str">
        <f t="shared" si="148"/>
        <v>20140223</v>
      </c>
      <c r="F1881" s="24">
        <v>41693</v>
      </c>
      <c r="G1881" s="25">
        <f t="shared" si="149"/>
        <v>41693</v>
      </c>
    </row>
    <row r="1882" spans="1:7" x14ac:dyDescent="0.2">
      <c r="A1882" s="9">
        <f t="shared" si="145"/>
        <v>2014</v>
      </c>
      <c r="B1882" s="9">
        <f>VLOOKUP($C1882,Quarter_Month!$A$1:$B$13,2)</f>
        <v>1</v>
      </c>
      <c r="C1882" s="9">
        <f t="shared" si="146"/>
        <v>2</v>
      </c>
      <c r="D1882" s="9">
        <f t="shared" si="147"/>
        <v>24</v>
      </c>
      <c r="E1882" s="8" t="str">
        <f t="shared" si="148"/>
        <v>20140224</v>
      </c>
      <c r="F1882" s="24">
        <v>41694</v>
      </c>
      <c r="G1882" s="25">
        <f t="shared" si="149"/>
        <v>41694</v>
      </c>
    </row>
    <row r="1883" spans="1:7" x14ac:dyDescent="0.2">
      <c r="A1883" s="9">
        <f t="shared" si="145"/>
        <v>2014</v>
      </c>
      <c r="B1883" s="9">
        <f>VLOOKUP($C1883,Quarter_Month!$A$1:$B$13,2)</f>
        <v>1</v>
      </c>
      <c r="C1883" s="9">
        <f t="shared" si="146"/>
        <v>2</v>
      </c>
      <c r="D1883" s="9">
        <f t="shared" si="147"/>
        <v>25</v>
      </c>
      <c r="E1883" s="8" t="str">
        <f t="shared" si="148"/>
        <v>20140225</v>
      </c>
      <c r="F1883" s="24">
        <v>41695</v>
      </c>
      <c r="G1883" s="25">
        <f t="shared" si="149"/>
        <v>41695</v>
      </c>
    </row>
    <row r="1884" spans="1:7" x14ac:dyDescent="0.2">
      <c r="A1884" s="9">
        <f t="shared" si="145"/>
        <v>2014</v>
      </c>
      <c r="B1884" s="9">
        <f>VLOOKUP($C1884,Quarter_Month!$A$1:$B$13,2)</f>
        <v>1</v>
      </c>
      <c r="C1884" s="9">
        <f t="shared" si="146"/>
        <v>2</v>
      </c>
      <c r="D1884" s="9">
        <f t="shared" si="147"/>
        <v>26</v>
      </c>
      <c r="E1884" s="8" t="str">
        <f t="shared" si="148"/>
        <v>20140226</v>
      </c>
      <c r="F1884" s="24">
        <v>41696</v>
      </c>
      <c r="G1884" s="25">
        <f t="shared" si="149"/>
        <v>41696</v>
      </c>
    </row>
    <row r="1885" spans="1:7" x14ac:dyDescent="0.2">
      <c r="A1885" s="9">
        <f t="shared" si="145"/>
        <v>2014</v>
      </c>
      <c r="B1885" s="9">
        <f>VLOOKUP($C1885,Quarter_Month!$A$1:$B$13,2)</f>
        <v>1</v>
      </c>
      <c r="C1885" s="9">
        <f t="shared" si="146"/>
        <v>2</v>
      </c>
      <c r="D1885" s="9">
        <f t="shared" si="147"/>
        <v>27</v>
      </c>
      <c r="E1885" s="8" t="str">
        <f t="shared" si="148"/>
        <v>20140227</v>
      </c>
      <c r="F1885" s="24">
        <v>41697</v>
      </c>
      <c r="G1885" s="25">
        <f t="shared" si="149"/>
        <v>41697</v>
      </c>
    </row>
    <row r="1886" spans="1:7" x14ac:dyDescent="0.2">
      <c r="A1886" s="9">
        <f t="shared" si="145"/>
        <v>2014</v>
      </c>
      <c r="B1886" s="9">
        <f>VLOOKUP($C1886,Quarter_Month!$A$1:$B$13,2)</f>
        <v>1</v>
      </c>
      <c r="C1886" s="9">
        <f t="shared" si="146"/>
        <v>2</v>
      </c>
      <c r="D1886" s="9">
        <f t="shared" si="147"/>
        <v>28</v>
      </c>
      <c r="E1886" s="8" t="str">
        <f t="shared" si="148"/>
        <v>20140228</v>
      </c>
      <c r="F1886" s="24">
        <v>41698</v>
      </c>
      <c r="G1886" s="25">
        <f t="shared" si="149"/>
        <v>41698</v>
      </c>
    </row>
    <row r="1887" spans="1:7" x14ac:dyDescent="0.2">
      <c r="A1887" s="9">
        <f t="shared" si="145"/>
        <v>2014</v>
      </c>
      <c r="B1887" s="9">
        <f>VLOOKUP($C1887,Quarter_Month!$A$1:$B$13,2)</f>
        <v>1</v>
      </c>
      <c r="C1887" s="9">
        <f t="shared" si="146"/>
        <v>3</v>
      </c>
      <c r="D1887" s="9">
        <f t="shared" si="147"/>
        <v>1</v>
      </c>
      <c r="E1887" s="8" t="str">
        <f t="shared" si="148"/>
        <v>20140301</v>
      </c>
      <c r="F1887" s="24">
        <v>41699</v>
      </c>
      <c r="G1887" s="25">
        <f t="shared" si="149"/>
        <v>41699</v>
      </c>
    </row>
    <row r="1888" spans="1:7" x14ac:dyDescent="0.2">
      <c r="A1888" s="9">
        <f t="shared" si="145"/>
        <v>2014</v>
      </c>
      <c r="B1888" s="9">
        <f>VLOOKUP($C1888,Quarter_Month!$A$1:$B$13,2)</f>
        <v>1</v>
      </c>
      <c r="C1888" s="9">
        <f t="shared" si="146"/>
        <v>3</v>
      </c>
      <c r="D1888" s="9">
        <f t="shared" si="147"/>
        <v>2</v>
      </c>
      <c r="E1888" s="8" t="str">
        <f t="shared" si="148"/>
        <v>20140302</v>
      </c>
      <c r="F1888" s="24">
        <v>41700</v>
      </c>
      <c r="G1888" s="25">
        <f t="shared" si="149"/>
        <v>41700</v>
      </c>
    </row>
    <row r="1889" spans="1:7" x14ac:dyDescent="0.2">
      <c r="A1889" s="9">
        <f t="shared" si="145"/>
        <v>2014</v>
      </c>
      <c r="B1889" s="9">
        <f>VLOOKUP($C1889,Quarter_Month!$A$1:$B$13,2)</f>
        <v>1</v>
      </c>
      <c r="C1889" s="9">
        <f t="shared" si="146"/>
        <v>3</v>
      </c>
      <c r="D1889" s="9">
        <f t="shared" si="147"/>
        <v>3</v>
      </c>
      <c r="E1889" s="8" t="str">
        <f t="shared" si="148"/>
        <v>20140303</v>
      </c>
      <c r="F1889" s="24">
        <v>41701</v>
      </c>
      <c r="G1889" s="25">
        <f t="shared" si="149"/>
        <v>41701</v>
      </c>
    </row>
    <row r="1890" spans="1:7" x14ac:dyDescent="0.2">
      <c r="A1890" s="9">
        <f t="shared" si="145"/>
        <v>2014</v>
      </c>
      <c r="B1890" s="9">
        <f>VLOOKUP($C1890,Quarter_Month!$A$1:$B$13,2)</f>
        <v>1</v>
      </c>
      <c r="C1890" s="9">
        <f t="shared" si="146"/>
        <v>3</v>
      </c>
      <c r="D1890" s="9">
        <f t="shared" si="147"/>
        <v>4</v>
      </c>
      <c r="E1890" s="8" t="str">
        <f t="shared" si="148"/>
        <v>20140304</v>
      </c>
      <c r="F1890" s="24">
        <v>41702</v>
      </c>
      <c r="G1890" s="25">
        <f t="shared" si="149"/>
        <v>41702</v>
      </c>
    </row>
    <row r="1891" spans="1:7" x14ac:dyDescent="0.2">
      <c r="A1891" s="9">
        <f t="shared" si="145"/>
        <v>2014</v>
      </c>
      <c r="B1891" s="9">
        <f>VLOOKUP($C1891,Quarter_Month!$A$1:$B$13,2)</f>
        <v>1</v>
      </c>
      <c r="C1891" s="9">
        <f t="shared" si="146"/>
        <v>3</v>
      </c>
      <c r="D1891" s="9">
        <f t="shared" si="147"/>
        <v>5</v>
      </c>
      <c r="E1891" s="8" t="str">
        <f t="shared" si="148"/>
        <v>20140305</v>
      </c>
      <c r="F1891" s="24">
        <v>41703</v>
      </c>
      <c r="G1891" s="25">
        <f t="shared" si="149"/>
        <v>41703</v>
      </c>
    </row>
    <row r="1892" spans="1:7" x14ac:dyDescent="0.2">
      <c r="A1892" s="9">
        <f t="shared" si="145"/>
        <v>2014</v>
      </c>
      <c r="B1892" s="9">
        <f>VLOOKUP($C1892,Quarter_Month!$A$1:$B$13,2)</f>
        <v>1</v>
      </c>
      <c r="C1892" s="9">
        <f t="shared" si="146"/>
        <v>3</v>
      </c>
      <c r="D1892" s="9">
        <f t="shared" si="147"/>
        <v>6</v>
      </c>
      <c r="E1892" s="8" t="str">
        <f t="shared" si="148"/>
        <v>20140306</v>
      </c>
      <c r="F1892" s="24">
        <v>41704</v>
      </c>
      <c r="G1892" s="25">
        <f t="shared" si="149"/>
        <v>41704</v>
      </c>
    </row>
    <row r="1893" spans="1:7" x14ac:dyDescent="0.2">
      <c r="A1893" s="9">
        <f t="shared" si="145"/>
        <v>2014</v>
      </c>
      <c r="B1893" s="9">
        <f>VLOOKUP($C1893,Quarter_Month!$A$1:$B$13,2)</f>
        <v>1</v>
      </c>
      <c r="C1893" s="9">
        <f t="shared" si="146"/>
        <v>3</v>
      </c>
      <c r="D1893" s="9">
        <f t="shared" si="147"/>
        <v>7</v>
      </c>
      <c r="E1893" s="8" t="str">
        <f t="shared" si="148"/>
        <v>20140307</v>
      </c>
      <c r="F1893" s="24">
        <v>41705</v>
      </c>
      <c r="G1893" s="25">
        <f t="shared" si="149"/>
        <v>41705</v>
      </c>
    </row>
    <row r="1894" spans="1:7" x14ac:dyDescent="0.2">
      <c r="A1894" s="9">
        <f t="shared" si="145"/>
        <v>2014</v>
      </c>
      <c r="B1894" s="9">
        <f>VLOOKUP($C1894,Quarter_Month!$A$1:$B$13,2)</f>
        <v>1</v>
      </c>
      <c r="C1894" s="9">
        <f t="shared" si="146"/>
        <v>3</v>
      </c>
      <c r="D1894" s="9">
        <f t="shared" si="147"/>
        <v>8</v>
      </c>
      <c r="E1894" s="8" t="str">
        <f t="shared" si="148"/>
        <v>20140308</v>
      </c>
      <c r="F1894" s="24">
        <v>41706</v>
      </c>
      <c r="G1894" s="25">
        <f t="shared" si="149"/>
        <v>41706</v>
      </c>
    </row>
    <row r="1895" spans="1:7" x14ac:dyDescent="0.2">
      <c r="A1895" s="9">
        <f t="shared" si="145"/>
        <v>2014</v>
      </c>
      <c r="B1895" s="9">
        <f>VLOOKUP($C1895,Quarter_Month!$A$1:$B$13,2)</f>
        <v>1</v>
      </c>
      <c r="C1895" s="9">
        <f t="shared" si="146"/>
        <v>3</v>
      </c>
      <c r="D1895" s="9">
        <f t="shared" si="147"/>
        <v>9</v>
      </c>
      <c r="E1895" s="8" t="str">
        <f t="shared" si="148"/>
        <v>20140309</v>
      </c>
      <c r="F1895" s="24">
        <v>41707</v>
      </c>
      <c r="G1895" s="25">
        <f t="shared" si="149"/>
        <v>41707</v>
      </c>
    </row>
    <row r="1896" spans="1:7" x14ac:dyDescent="0.2">
      <c r="A1896" s="9">
        <f t="shared" si="145"/>
        <v>2014</v>
      </c>
      <c r="B1896" s="9">
        <f>VLOOKUP($C1896,Quarter_Month!$A$1:$B$13,2)</f>
        <v>1</v>
      </c>
      <c r="C1896" s="9">
        <f t="shared" si="146"/>
        <v>3</v>
      </c>
      <c r="D1896" s="9">
        <f t="shared" si="147"/>
        <v>10</v>
      </c>
      <c r="E1896" s="8" t="str">
        <f t="shared" si="148"/>
        <v>20140310</v>
      </c>
      <c r="F1896" s="24">
        <v>41708</v>
      </c>
      <c r="G1896" s="25">
        <f t="shared" si="149"/>
        <v>41708</v>
      </c>
    </row>
    <row r="1897" spans="1:7" x14ac:dyDescent="0.2">
      <c r="A1897" s="9">
        <f t="shared" si="145"/>
        <v>2014</v>
      </c>
      <c r="B1897" s="9">
        <f>VLOOKUP($C1897,Quarter_Month!$A$1:$B$13,2)</f>
        <v>1</v>
      </c>
      <c r="C1897" s="9">
        <f t="shared" si="146"/>
        <v>3</v>
      </c>
      <c r="D1897" s="9">
        <f t="shared" si="147"/>
        <v>11</v>
      </c>
      <c r="E1897" s="8" t="str">
        <f t="shared" si="148"/>
        <v>20140311</v>
      </c>
      <c r="F1897" s="24">
        <v>41709</v>
      </c>
      <c r="G1897" s="25">
        <f t="shared" si="149"/>
        <v>41709</v>
      </c>
    </row>
    <row r="1898" spans="1:7" x14ac:dyDescent="0.2">
      <c r="A1898" s="9">
        <f t="shared" si="145"/>
        <v>2014</v>
      </c>
      <c r="B1898" s="9">
        <f>VLOOKUP($C1898,Quarter_Month!$A$1:$B$13,2)</f>
        <v>1</v>
      </c>
      <c r="C1898" s="9">
        <f t="shared" si="146"/>
        <v>3</v>
      </c>
      <c r="D1898" s="9">
        <f t="shared" si="147"/>
        <v>12</v>
      </c>
      <c r="E1898" s="8" t="str">
        <f t="shared" si="148"/>
        <v>20140312</v>
      </c>
      <c r="F1898" s="24">
        <v>41710</v>
      </c>
      <c r="G1898" s="25">
        <f t="shared" si="149"/>
        <v>41710</v>
      </c>
    </row>
    <row r="1899" spans="1:7" x14ac:dyDescent="0.2">
      <c r="A1899" s="9">
        <f t="shared" si="145"/>
        <v>2014</v>
      </c>
      <c r="B1899" s="9">
        <f>VLOOKUP($C1899,Quarter_Month!$A$1:$B$13,2)</f>
        <v>1</v>
      </c>
      <c r="C1899" s="9">
        <f t="shared" si="146"/>
        <v>3</v>
      </c>
      <c r="D1899" s="9">
        <f t="shared" si="147"/>
        <v>13</v>
      </c>
      <c r="E1899" s="8" t="str">
        <f t="shared" si="148"/>
        <v>20140313</v>
      </c>
      <c r="F1899" s="24">
        <v>41711</v>
      </c>
      <c r="G1899" s="25">
        <f t="shared" si="149"/>
        <v>41711</v>
      </c>
    </row>
    <row r="1900" spans="1:7" x14ac:dyDescent="0.2">
      <c r="A1900" s="9">
        <f t="shared" ref="A1900:A1963" si="150">YEAR(F1900)</f>
        <v>2014</v>
      </c>
      <c r="B1900" s="9">
        <f>VLOOKUP($C1900,Quarter_Month!$A$1:$B$13,2)</f>
        <v>1</v>
      </c>
      <c r="C1900" s="9">
        <f t="shared" ref="C1900:C1963" si="151">MONTH(F1900)</f>
        <v>3</v>
      </c>
      <c r="D1900" s="9">
        <f t="shared" ref="D1900:D1963" si="152">DAY(F1900)</f>
        <v>14</v>
      </c>
      <c r="E1900" s="8" t="str">
        <f t="shared" ref="E1900:E1963" si="153">CONCATENATE(A1900,IF(LEN(C1900)=1,"0"&amp;C1900,C1900),IF(LEN(D1900)=1,"0"&amp;D1900,D1900))</f>
        <v>20140314</v>
      </c>
      <c r="F1900" s="24">
        <v>41712</v>
      </c>
      <c r="G1900" s="25">
        <f t="shared" si="149"/>
        <v>41712</v>
      </c>
    </row>
    <row r="1901" spans="1:7" x14ac:dyDescent="0.2">
      <c r="A1901" s="9">
        <f t="shared" si="150"/>
        <v>2014</v>
      </c>
      <c r="B1901" s="9">
        <f>VLOOKUP($C1901,Quarter_Month!$A$1:$B$13,2)</f>
        <v>1</v>
      </c>
      <c r="C1901" s="9">
        <f t="shared" si="151"/>
        <v>3</v>
      </c>
      <c r="D1901" s="9">
        <f t="shared" si="152"/>
        <v>15</v>
      </c>
      <c r="E1901" s="8" t="str">
        <f t="shared" si="153"/>
        <v>20140315</v>
      </c>
      <c r="F1901" s="24">
        <v>41713</v>
      </c>
      <c r="G1901" s="25">
        <f t="shared" si="149"/>
        <v>41713</v>
      </c>
    </row>
    <row r="1902" spans="1:7" x14ac:dyDescent="0.2">
      <c r="A1902" s="9">
        <f t="shared" si="150"/>
        <v>2014</v>
      </c>
      <c r="B1902" s="9">
        <f>VLOOKUP($C1902,Quarter_Month!$A$1:$B$13,2)</f>
        <v>1</v>
      </c>
      <c r="C1902" s="9">
        <f t="shared" si="151"/>
        <v>3</v>
      </c>
      <c r="D1902" s="9">
        <f t="shared" si="152"/>
        <v>16</v>
      </c>
      <c r="E1902" s="8" t="str">
        <f t="shared" si="153"/>
        <v>20140316</v>
      </c>
      <c r="F1902" s="24">
        <v>41714</v>
      </c>
      <c r="G1902" s="25">
        <f t="shared" si="149"/>
        <v>41714</v>
      </c>
    </row>
    <row r="1903" spans="1:7" x14ac:dyDescent="0.2">
      <c r="A1903" s="9">
        <f t="shared" si="150"/>
        <v>2014</v>
      </c>
      <c r="B1903" s="9">
        <f>VLOOKUP($C1903,Quarter_Month!$A$1:$B$13,2)</f>
        <v>1</v>
      </c>
      <c r="C1903" s="9">
        <f t="shared" si="151"/>
        <v>3</v>
      </c>
      <c r="D1903" s="9">
        <f t="shared" si="152"/>
        <v>17</v>
      </c>
      <c r="E1903" s="8" t="str">
        <f t="shared" si="153"/>
        <v>20140317</v>
      </c>
      <c r="F1903" s="24">
        <v>41715</v>
      </c>
      <c r="G1903" s="25">
        <f t="shared" si="149"/>
        <v>41715</v>
      </c>
    </row>
    <row r="1904" spans="1:7" x14ac:dyDescent="0.2">
      <c r="A1904" s="9">
        <f t="shared" si="150"/>
        <v>2014</v>
      </c>
      <c r="B1904" s="9">
        <f>VLOOKUP($C1904,Quarter_Month!$A$1:$B$13,2)</f>
        <v>1</v>
      </c>
      <c r="C1904" s="9">
        <f t="shared" si="151"/>
        <v>3</v>
      </c>
      <c r="D1904" s="9">
        <f t="shared" si="152"/>
        <v>18</v>
      </c>
      <c r="E1904" s="8" t="str">
        <f t="shared" si="153"/>
        <v>20140318</v>
      </c>
      <c r="F1904" s="24">
        <v>41716</v>
      </c>
      <c r="G1904" s="25">
        <f t="shared" si="149"/>
        <v>41716</v>
      </c>
    </row>
    <row r="1905" spans="1:7" x14ac:dyDescent="0.2">
      <c r="A1905" s="9">
        <f t="shared" si="150"/>
        <v>2014</v>
      </c>
      <c r="B1905" s="9">
        <f>VLOOKUP($C1905,Quarter_Month!$A$1:$B$13,2)</f>
        <v>1</v>
      </c>
      <c r="C1905" s="9">
        <f t="shared" si="151"/>
        <v>3</v>
      </c>
      <c r="D1905" s="9">
        <f t="shared" si="152"/>
        <v>19</v>
      </c>
      <c r="E1905" s="8" t="str">
        <f t="shared" si="153"/>
        <v>20140319</v>
      </c>
      <c r="F1905" s="24">
        <v>41717</v>
      </c>
      <c r="G1905" s="25">
        <f t="shared" si="149"/>
        <v>41717</v>
      </c>
    </row>
    <row r="1906" spans="1:7" x14ac:dyDescent="0.2">
      <c r="A1906" s="9">
        <f t="shared" si="150"/>
        <v>2014</v>
      </c>
      <c r="B1906" s="9">
        <f>VLOOKUP($C1906,Quarter_Month!$A$1:$B$13,2)</f>
        <v>1</v>
      </c>
      <c r="C1906" s="9">
        <f t="shared" si="151"/>
        <v>3</v>
      </c>
      <c r="D1906" s="9">
        <f t="shared" si="152"/>
        <v>20</v>
      </c>
      <c r="E1906" s="8" t="str">
        <f t="shared" si="153"/>
        <v>20140320</v>
      </c>
      <c r="F1906" s="24">
        <v>41718</v>
      </c>
      <c r="G1906" s="25">
        <f t="shared" si="149"/>
        <v>41718</v>
      </c>
    </row>
    <row r="1907" spans="1:7" x14ac:dyDescent="0.2">
      <c r="A1907" s="9">
        <f t="shared" si="150"/>
        <v>2014</v>
      </c>
      <c r="B1907" s="9">
        <f>VLOOKUP($C1907,Quarter_Month!$A$1:$B$13,2)</f>
        <v>1</v>
      </c>
      <c r="C1907" s="9">
        <f t="shared" si="151"/>
        <v>3</v>
      </c>
      <c r="D1907" s="9">
        <f t="shared" si="152"/>
        <v>21</v>
      </c>
      <c r="E1907" s="8" t="str">
        <f t="shared" si="153"/>
        <v>20140321</v>
      </c>
      <c r="F1907" s="24">
        <v>41719</v>
      </c>
      <c r="G1907" s="25">
        <f t="shared" si="149"/>
        <v>41719</v>
      </c>
    </row>
    <row r="1908" spans="1:7" x14ac:dyDescent="0.2">
      <c r="A1908" s="9">
        <f t="shared" si="150"/>
        <v>2014</v>
      </c>
      <c r="B1908" s="9">
        <f>VLOOKUP($C1908,Quarter_Month!$A$1:$B$13,2)</f>
        <v>1</v>
      </c>
      <c r="C1908" s="9">
        <f t="shared" si="151"/>
        <v>3</v>
      </c>
      <c r="D1908" s="9">
        <f t="shared" si="152"/>
        <v>22</v>
      </c>
      <c r="E1908" s="8" t="str">
        <f t="shared" si="153"/>
        <v>20140322</v>
      </c>
      <c r="F1908" s="24">
        <v>41720</v>
      </c>
      <c r="G1908" s="25">
        <f t="shared" si="149"/>
        <v>41720</v>
      </c>
    </row>
    <row r="1909" spans="1:7" x14ac:dyDescent="0.2">
      <c r="A1909" s="9">
        <f t="shared" si="150"/>
        <v>2014</v>
      </c>
      <c r="B1909" s="9">
        <f>VLOOKUP($C1909,Quarter_Month!$A$1:$B$13,2)</f>
        <v>1</v>
      </c>
      <c r="C1909" s="9">
        <f t="shared" si="151"/>
        <v>3</v>
      </c>
      <c r="D1909" s="9">
        <f t="shared" si="152"/>
        <v>23</v>
      </c>
      <c r="E1909" s="8" t="str">
        <f t="shared" si="153"/>
        <v>20140323</v>
      </c>
      <c r="F1909" s="24">
        <v>41721</v>
      </c>
      <c r="G1909" s="25">
        <f t="shared" si="149"/>
        <v>41721</v>
      </c>
    </row>
    <row r="1910" spans="1:7" x14ac:dyDescent="0.2">
      <c r="A1910" s="9">
        <f t="shared" si="150"/>
        <v>2014</v>
      </c>
      <c r="B1910" s="9">
        <f>VLOOKUP($C1910,Quarter_Month!$A$1:$B$13,2)</f>
        <v>1</v>
      </c>
      <c r="C1910" s="9">
        <f t="shared" si="151"/>
        <v>3</v>
      </c>
      <c r="D1910" s="9">
        <f t="shared" si="152"/>
        <v>24</v>
      </c>
      <c r="E1910" s="8" t="str">
        <f t="shared" si="153"/>
        <v>20140324</v>
      </c>
      <c r="F1910" s="24">
        <v>41722</v>
      </c>
      <c r="G1910" s="25">
        <f t="shared" si="149"/>
        <v>41722</v>
      </c>
    </row>
    <row r="1911" spans="1:7" x14ac:dyDescent="0.2">
      <c r="A1911" s="9">
        <f t="shared" si="150"/>
        <v>2014</v>
      </c>
      <c r="B1911" s="9">
        <f>VLOOKUP($C1911,Quarter_Month!$A$1:$B$13,2)</f>
        <v>1</v>
      </c>
      <c r="C1911" s="9">
        <f t="shared" si="151"/>
        <v>3</v>
      </c>
      <c r="D1911" s="9">
        <f t="shared" si="152"/>
        <v>25</v>
      </c>
      <c r="E1911" s="8" t="str">
        <f t="shared" si="153"/>
        <v>20140325</v>
      </c>
      <c r="F1911" s="24">
        <v>41723</v>
      </c>
      <c r="G1911" s="25">
        <f t="shared" si="149"/>
        <v>41723</v>
      </c>
    </row>
    <row r="1912" spans="1:7" x14ac:dyDescent="0.2">
      <c r="A1912" s="9">
        <f t="shared" si="150"/>
        <v>2014</v>
      </c>
      <c r="B1912" s="9">
        <f>VLOOKUP($C1912,Quarter_Month!$A$1:$B$13,2)</f>
        <v>1</v>
      </c>
      <c r="C1912" s="9">
        <f t="shared" si="151"/>
        <v>3</v>
      </c>
      <c r="D1912" s="9">
        <f t="shared" si="152"/>
        <v>26</v>
      </c>
      <c r="E1912" s="8" t="str">
        <f t="shared" si="153"/>
        <v>20140326</v>
      </c>
      <c r="F1912" s="24">
        <v>41724</v>
      </c>
      <c r="G1912" s="25">
        <f t="shared" si="149"/>
        <v>41724</v>
      </c>
    </row>
    <row r="1913" spans="1:7" x14ac:dyDescent="0.2">
      <c r="A1913" s="9">
        <f t="shared" si="150"/>
        <v>2014</v>
      </c>
      <c r="B1913" s="9">
        <f>VLOOKUP($C1913,Quarter_Month!$A$1:$B$13,2)</f>
        <v>1</v>
      </c>
      <c r="C1913" s="9">
        <f t="shared" si="151"/>
        <v>3</v>
      </c>
      <c r="D1913" s="9">
        <f t="shared" si="152"/>
        <v>27</v>
      </c>
      <c r="E1913" s="8" t="str">
        <f t="shared" si="153"/>
        <v>20140327</v>
      </c>
      <c r="F1913" s="24">
        <v>41725</v>
      </c>
      <c r="G1913" s="25">
        <f t="shared" si="149"/>
        <v>41725</v>
      </c>
    </row>
    <row r="1914" spans="1:7" x14ac:dyDescent="0.2">
      <c r="A1914" s="9">
        <f t="shared" si="150"/>
        <v>2014</v>
      </c>
      <c r="B1914" s="9">
        <f>VLOOKUP($C1914,Quarter_Month!$A$1:$B$13,2)</f>
        <v>1</v>
      </c>
      <c r="C1914" s="9">
        <f t="shared" si="151"/>
        <v>3</v>
      </c>
      <c r="D1914" s="9">
        <f t="shared" si="152"/>
        <v>28</v>
      </c>
      <c r="E1914" s="8" t="str">
        <f t="shared" si="153"/>
        <v>20140328</v>
      </c>
      <c r="F1914" s="24">
        <v>41726</v>
      </c>
      <c r="G1914" s="25">
        <f t="shared" si="149"/>
        <v>41726</v>
      </c>
    </row>
    <row r="1915" spans="1:7" x14ac:dyDescent="0.2">
      <c r="A1915" s="9">
        <f t="shared" si="150"/>
        <v>2014</v>
      </c>
      <c r="B1915" s="9">
        <f>VLOOKUP($C1915,Quarter_Month!$A$1:$B$13,2)</f>
        <v>1</v>
      </c>
      <c r="C1915" s="9">
        <f t="shared" si="151"/>
        <v>3</v>
      </c>
      <c r="D1915" s="9">
        <f t="shared" si="152"/>
        <v>29</v>
      </c>
      <c r="E1915" s="8" t="str">
        <f t="shared" si="153"/>
        <v>20140329</v>
      </c>
      <c r="F1915" s="24">
        <v>41727</v>
      </c>
      <c r="G1915" s="25">
        <f t="shared" si="149"/>
        <v>41727</v>
      </c>
    </row>
    <row r="1916" spans="1:7" x14ac:dyDescent="0.2">
      <c r="A1916" s="9">
        <f t="shared" si="150"/>
        <v>2014</v>
      </c>
      <c r="B1916" s="9">
        <f>VLOOKUP($C1916,Quarter_Month!$A$1:$B$13,2)</f>
        <v>1</v>
      </c>
      <c r="C1916" s="9">
        <f t="shared" si="151"/>
        <v>3</v>
      </c>
      <c r="D1916" s="9">
        <f t="shared" si="152"/>
        <v>30</v>
      </c>
      <c r="E1916" s="8" t="str">
        <f t="shared" si="153"/>
        <v>20140330</v>
      </c>
      <c r="F1916" s="24">
        <v>41728</v>
      </c>
      <c r="G1916" s="25">
        <f t="shared" si="149"/>
        <v>41728</v>
      </c>
    </row>
    <row r="1917" spans="1:7" x14ac:dyDescent="0.2">
      <c r="A1917" s="9">
        <f t="shared" si="150"/>
        <v>2014</v>
      </c>
      <c r="B1917" s="9">
        <f>VLOOKUP($C1917,Quarter_Month!$A$1:$B$13,2)</f>
        <v>1</v>
      </c>
      <c r="C1917" s="9">
        <f t="shared" si="151"/>
        <v>3</v>
      </c>
      <c r="D1917" s="9">
        <f t="shared" si="152"/>
        <v>31</v>
      </c>
      <c r="E1917" s="8" t="str">
        <f t="shared" si="153"/>
        <v>20140331</v>
      </c>
      <c r="F1917" s="24">
        <v>41729</v>
      </c>
      <c r="G1917" s="25">
        <f t="shared" si="149"/>
        <v>41729</v>
      </c>
    </row>
    <row r="1918" spans="1:7" x14ac:dyDescent="0.2">
      <c r="A1918" s="9">
        <f t="shared" si="150"/>
        <v>2014</v>
      </c>
      <c r="B1918" s="9">
        <f>VLOOKUP($C1918,Quarter_Month!$A$1:$B$13,2)</f>
        <v>2</v>
      </c>
      <c r="C1918" s="9">
        <f t="shared" si="151"/>
        <v>4</v>
      </c>
      <c r="D1918" s="9">
        <f t="shared" si="152"/>
        <v>1</v>
      </c>
      <c r="E1918" s="8" t="str">
        <f t="shared" si="153"/>
        <v>20140401</v>
      </c>
      <c r="F1918" s="24">
        <v>41730</v>
      </c>
      <c r="G1918" s="25">
        <f t="shared" si="149"/>
        <v>41730</v>
      </c>
    </row>
    <row r="1919" spans="1:7" x14ac:dyDescent="0.2">
      <c r="A1919" s="9">
        <f t="shared" si="150"/>
        <v>2014</v>
      </c>
      <c r="B1919" s="9">
        <f>VLOOKUP($C1919,Quarter_Month!$A$1:$B$13,2)</f>
        <v>2</v>
      </c>
      <c r="C1919" s="9">
        <f t="shared" si="151"/>
        <v>4</v>
      </c>
      <c r="D1919" s="9">
        <f t="shared" si="152"/>
        <v>2</v>
      </c>
      <c r="E1919" s="8" t="str">
        <f t="shared" si="153"/>
        <v>20140402</v>
      </c>
      <c r="F1919" s="24">
        <v>41731</v>
      </c>
      <c r="G1919" s="25">
        <f t="shared" si="149"/>
        <v>41731</v>
      </c>
    </row>
    <row r="1920" spans="1:7" x14ac:dyDescent="0.2">
      <c r="A1920" s="9">
        <f t="shared" si="150"/>
        <v>2014</v>
      </c>
      <c r="B1920" s="9">
        <f>VLOOKUP($C1920,Quarter_Month!$A$1:$B$13,2)</f>
        <v>2</v>
      </c>
      <c r="C1920" s="9">
        <f t="shared" si="151"/>
        <v>4</v>
      </c>
      <c r="D1920" s="9">
        <f t="shared" si="152"/>
        <v>3</v>
      </c>
      <c r="E1920" s="8" t="str">
        <f t="shared" si="153"/>
        <v>20140403</v>
      </c>
      <c r="F1920" s="24">
        <v>41732</v>
      </c>
      <c r="G1920" s="25">
        <f t="shared" si="149"/>
        <v>41732</v>
      </c>
    </row>
    <row r="1921" spans="1:7" x14ac:dyDescent="0.2">
      <c r="A1921" s="9">
        <f t="shared" si="150"/>
        <v>2014</v>
      </c>
      <c r="B1921" s="9">
        <f>VLOOKUP($C1921,Quarter_Month!$A$1:$B$13,2)</f>
        <v>2</v>
      </c>
      <c r="C1921" s="9">
        <f t="shared" si="151"/>
        <v>4</v>
      </c>
      <c r="D1921" s="9">
        <f t="shared" si="152"/>
        <v>4</v>
      </c>
      <c r="E1921" s="8" t="str">
        <f t="shared" si="153"/>
        <v>20140404</v>
      </c>
      <c r="F1921" s="24">
        <v>41733</v>
      </c>
      <c r="G1921" s="25">
        <f t="shared" si="149"/>
        <v>41733</v>
      </c>
    </row>
    <row r="1922" spans="1:7" x14ac:dyDescent="0.2">
      <c r="A1922" s="9">
        <f t="shared" si="150"/>
        <v>2014</v>
      </c>
      <c r="B1922" s="9">
        <f>VLOOKUP($C1922,Quarter_Month!$A$1:$B$13,2)</f>
        <v>2</v>
      </c>
      <c r="C1922" s="9">
        <f t="shared" si="151"/>
        <v>4</v>
      </c>
      <c r="D1922" s="9">
        <f t="shared" si="152"/>
        <v>5</v>
      </c>
      <c r="E1922" s="8" t="str">
        <f t="shared" si="153"/>
        <v>20140405</v>
      </c>
      <c r="F1922" s="24">
        <v>41734</v>
      </c>
      <c r="G1922" s="25">
        <f t="shared" si="149"/>
        <v>41734</v>
      </c>
    </row>
    <row r="1923" spans="1:7" x14ac:dyDescent="0.2">
      <c r="A1923" s="9">
        <f t="shared" si="150"/>
        <v>2014</v>
      </c>
      <c r="B1923" s="9">
        <f>VLOOKUP($C1923,Quarter_Month!$A$1:$B$13,2)</f>
        <v>2</v>
      </c>
      <c r="C1923" s="9">
        <f t="shared" si="151"/>
        <v>4</v>
      </c>
      <c r="D1923" s="9">
        <f t="shared" si="152"/>
        <v>6</v>
      </c>
      <c r="E1923" s="8" t="str">
        <f t="shared" si="153"/>
        <v>20140406</v>
      </c>
      <c r="F1923" s="24">
        <v>41735</v>
      </c>
      <c r="G1923" s="25">
        <f t="shared" ref="G1923:G1986" si="154">F1923</f>
        <v>41735</v>
      </c>
    </row>
    <row r="1924" spans="1:7" x14ac:dyDescent="0.2">
      <c r="A1924" s="9">
        <f t="shared" si="150"/>
        <v>2014</v>
      </c>
      <c r="B1924" s="9">
        <f>VLOOKUP($C1924,Quarter_Month!$A$1:$B$13,2)</f>
        <v>2</v>
      </c>
      <c r="C1924" s="9">
        <f t="shared" si="151"/>
        <v>4</v>
      </c>
      <c r="D1924" s="9">
        <f t="shared" si="152"/>
        <v>7</v>
      </c>
      <c r="E1924" s="8" t="str">
        <f t="shared" si="153"/>
        <v>20140407</v>
      </c>
      <c r="F1924" s="24">
        <v>41736</v>
      </c>
      <c r="G1924" s="25">
        <f t="shared" si="154"/>
        <v>41736</v>
      </c>
    </row>
    <row r="1925" spans="1:7" x14ac:dyDescent="0.2">
      <c r="A1925" s="9">
        <f t="shared" si="150"/>
        <v>2014</v>
      </c>
      <c r="B1925" s="9">
        <f>VLOOKUP($C1925,Quarter_Month!$A$1:$B$13,2)</f>
        <v>2</v>
      </c>
      <c r="C1925" s="9">
        <f t="shared" si="151"/>
        <v>4</v>
      </c>
      <c r="D1925" s="9">
        <f t="shared" si="152"/>
        <v>8</v>
      </c>
      <c r="E1925" s="8" t="str">
        <f t="shared" si="153"/>
        <v>20140408</v>
      </c>
      <c r="F1925" s="24">
        <v>41737</v>
      </c>
      <c r="G1925" s="25">
        <f t="shared" si="154"/>
        <v>41737</v>
      </c>
    </row>
    <row r="1926" spans="1:7" x14ac:dyDescent="0.2">
      <c r="A1926" s="9">
        <f t="shared" si="150"/>
        <v>2014</v>
      </c>
      <c r="B1926" s="9">
        <f>VLOOKUP($C1926,Quarter_Month!$A$1:$B$13,2)</f>
        <v>2</v>
      </c>
      <c r="C1926" s="9">
        <f t="shared" si="151"/>
        <v>4</v>
      </c>
      <c r="D1926" s="9">
        <f t="shared" si="152"/>
        <v>9</v>
      </c>
      <c r="E1926" s="8" t="str">
        <f t="shared" si="153"/>
        <v>20140409</v>
      </c>
      <c r="F1926" s="24">
        <v>41738</v>
      </c>
      <c r="G1926" s="25">
        <f t="shared" si="154"/>
        <v>41738</v>
      </c>
    </row>
    <row r="1927" spans="1:7" x14ac:dyDescent="0.2">
      <c r="A1927" s="9">
        <f t="shared" si="150"/>
        <v>2014</v>
      </c>
      <c r="B1927" s="9">
        <f>VLOOKUP($C1927,Quarter_Month!$A$1:$B$13,2)</f>
        <v>2</v>
      </c>
      <c r="C1927" s="9">
        <f t="shared" si="151"/>
        <v>4</v>
      </c>
      <c r="D1927" s="9">
        <f t="shared" si="152"/>
        <v>10</v>
      </c>
      <c r="E1927" s="8" t="str">
        <f t="shared" si="153"/>
        <v>20140410</v>
      </c>
      <c r="F1927" s="24">
        <v>41739</v>
      </c>
      <c r="G1927" s="25">
        <f t="shared" si="154"/>
        <v>41739</v>
      </c>
    </row>
    <row r="1928" spans="1:7" x14ac:dyDescent="0.2">
      <c r="A1928" s="9">
        <f t="shared" si="150"/>
        <v>2014</v>
      </c>
      <c r="B1928" s="9">
        <f>VLOOKUP($C1928,Quarter_Month!$A$1:$B$13,2)</f>
        <v>2</v>
      </c>
      <c r="C1928" s="9">
        <f t="shared" si="151"/>
        <v>4</v>
      </c>
      <c r="D1928" s="9">
        <f t="shared" si="152"/>
        <v>11</v>
      </c>
      <c r="E1928" s="8" t="str">
        <f t="shared" si="153"/>
        <v>20140411</v>
      </c>
      <c r="F1928" s="24">
        <v>41740</v>
      </c>
      <c r="G1928" s="25">
        <f t="shared" si="154"/>
        <v>41740</v>
      </c>
    </row>
    <row r="1929" spans="1:7" x14ac:dyDescent="0.2">
      <c r="A1929" s="9">
        <f t="shared" si="150"/>
        <v>2014</v>
      </c>
      <c r="B1929" s="9">
        <f>VLOOKUP($C1929,Quarter_Month!$A$1:$B$13,2)</f>
        <v>2</v>
      </c>
      <c r="C1929" s="9">
        <f t="shared" si="151"/>
        <v>4</v>
      </c>
      <c r="D1929" s="9">
        <f t="shared" si="152"/>
        <v>12</v>
      </c>
      <c r="E1929" s="8" t="str">
        <f t="shared" si="153"/>
        <v>20140412</v>
      </c>
      <c r="F1929" s="24">
        <v>41741</v>
      </c>
      <c r="G1929" s="25">
        <f t="shared" si="154"/>
        <v>41741</v>
      </c>
    </row>
    <row r="1930" spans="1:7" x14ac:dyDescent="0.2">
      <c r="A1930" s="9">
        <f t="shared" si="150"/>
        <v>2014</v>
      </c>
      <c r="B1930" s="9">
        <f>VLOOKUP($C1930,Quarter_Month!$A$1:$B$13,2)</f>
        <v>2</v>
      </c>
      <c r="C1930" s="9">
        <f t="shared" si="151"/>
        <v>4</v>
      </c>
      <c r="D1930" s="9">
        <f t="shared" si="152"/>
        <v>13</v>
      </c>
      <c r="E1930" s="8" t="str">
        <f t="shared" si="153"/>
        <v>20140413</v>
      </c>
      <c r="F1930" s="24">
        <v>41742</v>
      </c>
      <c r="G1930" s="25">
        <f t="shared" si="154"/>
        <v>41742</v>
      </c>
    </row>
    <row r="1931" spans="1:7" x14ac:dyDescent="0.2">
      <c r="A1931" s="9">
        <f t="shared" si="150"/>
        <v>2014</v>
      </c>
      <c r="B1931" s="9">
        <f>VLOOKUP($C1931,Quarter_Month!$A$1:$B$13,2)</f>
        <v>2</v>
      </c>
      <c r="C1931" s="9">
        <f t="shared" si="151"/>
        <v>4</v>
      </c>
      <c r="D1931" s="9">
        <f t="shared" si="152"/>
        <v>14</v>
      </c>
      <c r="E1931" s="8" t="str">
        <f t="shared" si="153"/>
        <v>20140414</v>
      </c>
      <c r="F1931" s="24">
        <v>41743</v>
      </c>
      <c r="G1931" s="25">
        <f t="shared" si="154"/>
        <v>41743</v>
      </c>
    </row>
    <row r="1932" spans="1:7" x14ac:dyDescent="0.2">
      <c r="A1932" s="9">
        <f t="shared" si="150"/>
        <v>2014</v>
      </c>
      <c r="B1932" s="9">
        <f>VLOOKUP($C1932,Quarter_Month!$A$1:$B$13,2)</f>
        <v>2</v>
      </c>
      <c r="C1932" s="9">
        <f t="shared" si="151"/>
        <v>4</v>
      </c>
      <c r="D1932" s="9">
        <f t="shared" si="152"/>
        <v>15</v>
      </c>
      <c r="E1932" s="8" t="str">
        <f t="shared" si="153"/>
        <v>20140415</v>
      </c>
      <c r="F1932" s="24">
        <v>41744</v>
      </c>
      <c r="G1932" s="25">
        <f t="shared" si="154"/>
        <v>41744</v>
      </c>
    </row>
    <row r="1933" spans="1:7" x14ac:dyDescent="0.2">
      <c r="A1933" s="9">
        <f t="shared" si="150"/>
        <v>2014</v>
      </c>
      <c r="B1933" s="9">
        <f>VLOOKUP($C1933,Quarter_Month!$A$1:$B$13,2)</f>
        <v>2</v>
      </c>
      <c r="C1933" s="9">
        <f t="shared" si="151"/>
        <v>4</v>
      </c>
      <c r="D1933" s="9">
        <f t="shared" si="152"/>
        <v>16</v>
      </c>
      <c r="E1933" s="8" t="str">
        <f t="shared" si="153"/>
        <v>20140416</v>
      </c>
      <c r="F1933" s="24">
        <v>41745</v>
      </c>
      <c r="G1933" s="25">
        <f t="shared" si="154"/>
        <v>41745</v>
      </c>
    </row>
    <row r="1934" spans="1:7" x14ac:dyDescent="0.2">
      <c r="A1934" s="9">
        <f t="shared" si="150"/>
        <v>2014</v>
      </c>
      <c r="B1934" s="9">
        <f>VLOOKUP($C1934,Quarter_Month!$A$1:$B$13,2)</f>
        <v>2</v>
      </c>
      <c r="C1934" s="9">
        <f t="shared" si="151"/>
        <v>4</v>
      </c>
      <c r="D1934" s="9">
        <f t="shared" si="152"/>
        <v>17</v>
      </c>
      <c r="E1934" s="8" t="str">
        <f t="shared" si="153"/>
        <v>20140417</v>
      </c>
      <c r="F1934" s="24">
        <v>41746</v>
      </c>
      <c r="G1934" s="25">
        <f t="shared" si="154"/>
        <v>41746</v>
      </c>
    </row>
    <row r="1935" spans="1:7" x14ac:dyDescent="0.2">
      <c r="A1935" s="9">
        <f t="shared" si="150"/>
        <v>2014</v>
      </c>
      <c r="B1935" s="9">
        <f>VLOOKUP($C1935,Quarter_Month!$A$1:$B$13,2)</f>
        <v>2</v>
      </c>
      <c r="C1935" s="9">
        <f t="shared" si="151"/>
        <v>4</v>
      </c>
      <c r="D1935" s="9">
        <f t="shared" si="152"/>
        <v>18</v>
      </c>
      <c r="E1935" s="8" t="str">
        <f t="shared" si="153"/>
        <v>20140418</v>
      </c>
      <c r="F1935" s="24">
        <v>41747</v>
      </c>
      <c r="G1935" s="25">
        <f t="shared" si="154"/>
        <v>41747</v>
      </c>
    </row>
    <row r="1936" spans="1:7" x14ac:dyDescent="0.2">
      <c r="A1936" s="9">
        <f t="shared" si="150"/>
        <v>2014</v>
      </c>
      <c r="B1936" s="9">
        <f>VLOOKUP($C1936,Quarter_Month!$A$1:$B$13,2)</f>
        <v>2</v>
      </c>
      <c r="C1936" s="9">
        <f t="shared" si="151"/>
        <v>4</v>
      </c>
      <c r="D1936" s="9">
        <f t="shared" si="152"/>
        <v>19</v>
      </c>
      <c r="E1936" s="8" t="str">
        <f t="shared" si="153"/>
        <v>20140419</v>
      </c>
      <c r="F1936" s="24">
        <v>41748</v>
      </c>
      <c r="G1936" s="25">
        <f t="shared" si="154"/>
        <v>41748</v>
      </c>
    </row>
    <row r="1937" spans="1:7" x14ac:dyDescent="0.2">
      <c r="A1937" s="9">
        <f t="shared" si="150"/>
        <v>2014</v>
      </c>
      <c r="B1937" s="9">
        <f>VLOOKUP($C1937,Quarter_Month!$A$1:$B$13,2)</f>
        <v>2</v>
      </c>
      <c r="C1937" s="9">
        <f t="shared" si="151"/>
        <v>4</v>
      </c>
      <c r="D1937" s="9">
        <f t="shared" si="152"/>
        <v>20</v>
      </c>
      <c r="E1937" s="8" t="str">
        <f t="shared" si="153"/>
        <v>20140420</v>
      </c>
      <c r="F1937" s="24">
        <v>41749</v>
      </c>
      <c r="G1937" s="25">
        <f t="shared" si="154"/>
        <v>41749</v>
      </c>
    </row>
    <row r="1938" spans="1:7" x14ac:dyDescent="0.2">
      <c r="A1938" s="9">
        <f t="shared" si="150"/>
        <v>2014</v>
      </c>
      <c r="B1938" s="9">
        <f>VLOOKUP($C1938,Quarter_Month!$A$1:$B$13,2)</f>
        <v>2</v>
      </c>
      <c r="C1938" s="9">
        <f t="shared" si="151"/>
        <v>4</v>
      </c>
      <c r="D1938" s="9">
        <f t="shared" si="152"/>
        <v>21</v>
      </c>
      <c r="E1938" s="8" t="str">
        <f t="shared" si="153"/>
        <v>20140421</v>
      </c>
      <c r="F1938" s="24">
        <v>41750</v>
      </c>
      <c r="G1938" s="25">
        <f t="shared" si="154"/>
        <v>41750</v>
      </c>
    </row>
    <row r="1939" spans="1:7" x14ac:dyDescent="0.2">
      <c r="A1939" s="9">
        <f t="shared" si="150"/>
        <v>2014</v>
      </c>
      <c r="B1939" s="9">
        <f>VLOOKUP($C1939,Quarter_Month!$A$1:$B$13,2)</f>
        <v>2</v>
      </c>
      <c r="C1939" s="9">
        <f t="shared" si="151"/>
        <v>4</v>
      </c>
      <c r="D1939" s="9">
        <f t="shared" si="152"/>
        <v>22</v>
      </c>
      <c r="E1939" s="8" t="str">
        <f t="shared" si="153"/>
        <v>20140422</v>
      </c>
      <c r="F1939" s="24">
        <v>41751</v>
      </c>
      <c r="G1939" s="25">
        <f t="shared" si="154"/>
        <v>41751</v>
      </c>
    </row>
    <row r="1940" spans="1:7" x14ac:dyDescent="0.2">
      <c r="A1940" s="9">
        <f t="shared" si="150"/>
        <v>2014</v>
      </c>
      <c r="B1940" s="9">
        <f>VLOOKUP($C1940,Quarter_Month!$A$1:$B$13,2)</f>
        <v>2</v>
      </c>
      <c r="C1940" s="9">
        <f t="shared" si="151"/>
        <v>4</v>
      </c>
      <c r="D1940" s="9">
        <f t="shared" si="152"/>
        <v>23</v>
      </c>
      <c r="E1940" s="8" t="str">
        <f t="shared" si="153"/>
        <v>20140423</v>
      </c>
      <c r="F1940" s="24">
        <v>41752</v>
      </c>
      <c r="G1940" s="25">
        <f t="shared" si="154"/>
        <v>41752</v>
      </c>
    </row>
    <row r="1941" spans="1:7" x14ac:dyDescent="0.2">
      <c r="A1941" s="9">
        <f t="shared" si="150"/>
        <v>2014</v>
      </c>
      <c r="B1941" s="9">
        <f>VLOOKUP($C1941,Quarter_Month!$A$1:$B$13,2)</f>
        <v>2</v>
      </c>
      <c r="C1941" s="9">
        <f t="shared" si="151"/>
        <v>4</v>
      </c>
      <c r="D1941" s="9">
        <f t="shared" si="152"/>
        <v>24</v>
      </c>
      <c r="E1941" s="8" t="str">
        <f t="shared" si="153"/>
        <v>20140424</v>
      </c>
      <c r="F1941" s="24">
        <v>41753</v>
      </c>
      <c r="G1941" s="25">
        <f t="shared" si="154"/>
        <v>41753</v>
      </c>
    </row>
    <row r="1942" spans="1:7" x14ac:dyDescent="0.2">
      <c r="A1942" s="9">
        <f t="shared" si="150"/>
        <v>2014</v>
      </c>
      <c r="B1942" s="9">
        <f>VLOOKUP($C1942,Quarter_Month!$A$1:$B$13,2)</f>
        <v>2</v>
      </c>
      <c r="C1942" s="9">
        <f t="shared" si="151"/>
        <v>4</v>
      </c>
      <c r="D1942" s="9">
        <f t="shared" si="152"/>
        <v>25</v>
      </c>
      <c r="E1942" s="8" t="str">
        <f t="shared" si="153"/>
        <v>20140425</v>
      </c>
      <c r="F1942" s="24">
        <v>41754</v>
      </c>
      <c r="G1942" s="25">
        <f t="shared" si="154"/>
        <v>41754</v>
      </c>
    </row>
    <row r="1943" spans="1:7" x14ac:dyDescent="0.2">
      <c r="A1943" s="9">
        <f t="shared" si="150"/>
        <v>2014</v>
      </c>
      <c r="B1943" s="9">
        <f>VLOOKUP($C1943,Quarter_Month!$A$1:$B$13,2)</f>
        <v>2</v>
      </c>
      <c r="C1943" s="9">
        <f t="shared" si="151"/>
        <v>4</v>
      </c>
      <c r="D1943" s="9">
        <f t="shared" si="152"/>
        <v>26</v>
      </c>
      <c r="E1943" s="8" t="str">
        <f t="shared" si="153"/>
        <v>20140426</v>
      </c>
      <c r="F1943" s="24">
        <v>41755</v>
      </c>
      <c r="G1943" s="25">
        <f t="shared" si="154"/>
        <v>41755</v>
      </c>
    </row>
    <row r="1944" spans="1:7" x14ac:dyDescent="0.2">
      <c r="A1944" s="9">
        <f t="shared" si="150"/>
        <v>2014</v>
      </c>
      <c r="B1944" s="9">
        <f>VLOOKUP($C1944,Quarter_Month!$A$1:$B$13,2)</f>
        <v>2</v>
      </c>
      <c r="C1944" s="9">
        <f t="shared" si="151"/>
        <v>4</v>
      </c>
      <c r="D1944" s="9">
        <f t="shared" si="152"/>
        <v>27</v>
      </c>
      <c r="E1944" s="8" t="str">
        <f t="shared" si="153"/>
        <v>20140427</v>
      </c>
      <c r="F1944" s="24">
        <v>41756</v>
      </c>
      <c r="G1944" s="25">
        <f t="shared" si="154"/>
        <v>41756</v>
      </c>
    </row>
    <row r="1945" spans="1:7" x14ac:dyDescent="0.2">
      <c r="A1945" s="9">
        <f t="shared" si="150"/>
        <v>2014</v>
      </c>
      <c r="B1945" s="9">
        <f>VLOOKUP($C1945,Quarter_Month!$A$1:$B$13,2)</f>
        <v>2</v>
      </c>
      <c r="C1945" s="9">
        <f t="shared" si="151"/>
        <v>4</v>
      </c>
      <c r="D1945" s="9">
        <f t="shared" si="152"/>
        <v>28</v>
      </c>
      <c r="E1945" s="8" t="str">
        <f t="shared" si="153"/>
        <v>20140428</v>
      </c>
      <c r="F1945" s="24">
        <v>41757</v>
      </c>
      <c r="G1945" s="25">
        <f t="shared" si="154"/>
        <v>41757</v>
      </c>
    </row>
    <row r="1946" spans="1:7" x14ac:dyDescent="0.2">
      <c r="A1946" s="9">
        <f t="shared" si="150"/>
        <v>2014</v>
      </c>
      <c r="B1946" s="9">
        <f>VLOOKUP($C1946,Quarter_Month!$A$1:$B$13,2)</f>
        <v>2</v>
      </c>
      <c r="C1946" s="9">
        <f t="shared" si="151"/>
        <v>4</v>
      </c>
      <c r="D1946" s="9">
        <f t="shared" si="152"/>
        <v>29</v>
      </c>
      <c r="E1946" s="8" t="str">
        <f t="shared" si="153"/>
        <v>20140429</v>
      </c>
      <c r="F1946" s="24">
        <v>41758</v>
      </c>
      <c r="G1946" s="25">
        <f t="shared" si="154"/>
        <v>41758</v>
      </c>
    </row>
    <row r="1947" spans="1:7" x14ac:dyDescent="0.2">
      <c r="A1947" s="9">
        <f t="shared" si="150"/>
        <v>2014</v>
      </c>
      <c r="B1947" s="9">
        <f>VLOOKUP($C1947,Quarter_Month!$A$1:$B$13,2)</f>
        <v>2</v>
      </c>
      <c r="C1947" s="9">
        <f t="shared" si="151"/>
        <v>4</v>
      </c>
      <c r="D1947" s="9">
        <f t="shared" si="152"/>
        <v>30</v>
      </c>
      <c r="E1947" s="8" t="str">
        <f t="shared" si="153"/>
        <v>20140430</v>
      </c>
      <c r="F1947" s="24">
        <v>41759</v>
      </c>
      <c r="G1947" s="25">
        <f t="shared" si="154"/>
        <v>41759</v>
      </c>
    </row>
    <row r="1948" spans="1:7" x14ac:dyDescent="0.2">
      <c r="A1948" s="9">
        <f t="shared" si="150"/>
        <v>2014</v>
      </c>
      <c r="B1948" s="9">
        <f>VLOOKUP($C1948,Quarter_Month!$A$1:$B$13,2)</f>
        <v>2</v>
      </c>
      <c r="C1948" s="9">
        <f t="shared" si="151"/>
        <v>5</v>
      </c>
      <c r="D1948" s="9">
        <f t="shared" si="152"/>
        <v>1</v>
      </c>
      <c r="E1948" s="8" t="str">
        <f t="shared" si="153"/>
        <v>20140501</v>
      </c>
      <c r="F1948" s="24">
        <v>41760</v>
      </c>
      <c r="G1948" s="25">
        <f t="shared" si="154"/>
        <v>41760</v>
      </c>
    </row>
    <row r="1949" spans="1:7" x14ac:dyDescent="0.2">
      <c r="A1949" s="9">
        <f t="shared" si="150"/>
        <v>2014</v>
      </c>
      <c r="B1949" s="9">
        <f>VLOOKUP($C1949,Quarter_Month!$A$1:$B$13,2)</f>
        <v>2</v>
      </c>
      <c r="C1949" s="9">
        <f t="shared" si="151"/>
        <v>5</v>
      </c>
      <c r="D1949" s="9">
        <f t="shared" si="152"/>
        <v>2</v>
      </c>
      <c r="E1949" s="8" t="str">
        <f t="shared" si="153"/>
        <v>20140502</v>
      </c>
      <c r="F1949" s="24">
        <v>41761</v>
      </c>
      <c r="G1949" s="25">
        <f t="shared" si="154"/>
        <v>41761</v>
      </c>
    </row>
    <row r="1950" spans="1:7" x14ac:dyDescent="0.2">
      <c r="A1950" s="9">
        <f t="shared" si="150"/>
        <v>2014</v>
      </c>
      <c r="B1950" s="9">
        <f>VLOOKUP($C1950,Quarter_Month!$A$1:$B$13,2)</f>
        <v>2</v>
      </c>
      <c r="C1950" s="9">
        <f t="shared" si="151"/>
        <v>5</v>
      </c>
      <c r="D1950" s="9">
        <f t="shared" si="152"/>
        <v>3</v>
      </c>
      <c r="E1950" s="8" t="str">
        <f t="shared" si="153"/>
        <v>20140503</v>
      </c>
      <c r="F1950" s="24">
        <v>41762</v>
      </c>
      <c r="G1950" s="25">
        <f t="shared" si="154"/>
        <v>41762</v>
      </c>
    </row>
    <row r="1951" spans="1:7" x14ac:dyDescent="0.2">
      <c r="A1951" s="9">
        <f t="shared" si="150"/>
        <v>2014</v>
      </c>
      <c r="B1951" s="9">
        <f>VLOOKUP($C1951,Quarter_Month!$A$1:$B$13,2)</f>
        <v>2</v>
      </c>
      <c r="C1951" s="9">
        <f t="shared" si="151"/>
        <v>5</v>
      </c>
      <c r="D1951" s="9">
        <f t="shared" si="152"/>
        <v>4</v>
      </c>
      <c r="E1951" s="8" t="str">
        <f t="shared" si="153"/>
        <v>20140504</v>
      </c>
      <c r="F1951" s="24">
        <v>41763</v>
      </c>
      <c r="G1951" s="25">
        <f t="shared" si="154"/>
        <v>41763</v>
      </c>
    </row>
    <row r="1952" spans="1:7" x14ac:dyDescent="0.2">
      <c r="A1952" s="9">
        <f t="shared" si="150"/>
        <v>2014</v>
      </c>
      <c r="B1952" s="9">
        <f>VLOOKUP($C1952,Quarter_Month!$A$1:$B$13,2)</f>
        <v>2</v>
      </c>
      <c r="C1952" s="9">
        <f t="shared" si="151"/>
        <v>5</v>
      </c>
      <c r="D1952" s="9">
        <f t="shared" si="152"/>
        <v>5</v>
      </c>
      <c r="E1952" s="8" t="str">
        <f t="shared" si="153"/>
        <v>20140505</v>
      </c>
      <c r="F1952" s="24">
        <v>41764</v>
      </c>
      <c r="G1952" s="25">
        <f t="shared" si="154"/>
        <v>41764</v>
      </c>
    </row>
    <row r="1953" spans="1:7" x14ac:dyDescent="0.2">
      <c r="A1953" s="9">
        <f t="shared" si="150"/>
        <v>2014</v>
      </c>
      <c r="B1953" s="9">
        <f>VLOOKUP($C1953,Quarter_Month!$A$1:$B$13,2)</f>
        <v>2</v>
      </c>
      <c r="C1953" s="9">
        <f t="shared" si="151"/>
        <v>5</v>
      </c>
      <c r="D1953" s="9">
        <f t="shared" si="152"/>
        <v>6</v>
      </c>
      <c r="E1953" s="8" t="str">
        <f t="shared" si="153"/>
        <v>20140506</v>
      </c>
      <c r="F1953" s="24">
        <v>41765</v>
      </c>
      <c r="G1953" s="25">
        <f t="shared" si="154"/>
        <v>41765</v>
      </c>
    </row>
    <row r="1954" spans="1:7" x14ac:dyDescent="0.2">
      <c r="A1954" s="9">
        <f t="shared" si="150"/>
        <v>2014</v>
      </c>
      <c r="B1954" s="9">
        <f>VLOOKUP($C1954,Quarter_Month!$A$1:$B$13,2)</f>
        <v>2</v>
      </c>
      <c r="C1954" s="9">
        <f t="shared" si="151"/>
        <v>5</v>
      </c>
      <c r="D1954" s="9">
        <f t="shared" si="152"/>
        <v>7</v>
      </c>
      <c r="E1954" s="8" t="str">
        <f t="shared" si="153"/>
        <v>20140507</v>
      </c>
      <c r="F1954" s="24">
        <v>41766</v>
      </c>
      <c r="G1954" s="25">
        <f t="shared" si="154"/>
        <v>41766</v>
      </c>
    </row>
    <row r="1955" spans="1:7" x14ac:dyDescent="0.2">
      <c r="A1955" s="9">
        <f t="shared" si="150"/>
        <v>2014</v>
      </c>
      <c r="B1955" s="9">
        <f>VLOOKUP($C1955,Quarter_Month!$A$1:$B$13,2)</f>
        <v>2</v>
      </c>
      <c r="C1955" s="9">
        <f t="shared" si="151"/>
        <v>5</v>
      </c>
      <c r="D1955" s="9">
        <f t="shared" si="152"/>
        <v>8</v>
      </c>
      <c r="E1955" s="8" t="str">
        <f t="shared" si="153"/>
        <v>20140508</v>
      </c>
      <c r="F1955" s="24">
        <v>41767</v>
      </c>
      <c r="G1955" s="25">
        <f t="shared" si="154"/>
        <v>41767</v>
      </c>
    </row>
    <row r="1956" spans="1:7" x14ac:dyDescent="0.2">
      <c r="A1956" s="9">
        <f t="shared" si="150"/>
        <v>2014</v>
      </c>
      <c r="B1956" s="9">
        <f>VLOOKUP($C1956,Quarter_Month!$A$1:$B$13,2)</f>
        <v>2</v>
      </c>
      <c r="C1956" s="9">
        <f t="shared" si="151"/>
        <v>5</v>
      </c>
      <c r="D1956" s="9">
        <f t="shared" si="152"/>
        <v>9</v>
      </c>
      <c r="E1956" s="8" t="str">
        <f t="shared" si="153"/>
        <v>20140509</v>
      </c>
      <c r="F1956" s="24">
        <v>41768</v>
      </c>
      <c r="G1956" s="25">
        <f t="shared" si="154"/>
        <v>41768</v>
      </c>
    </row>
    <row r="1957" spans="1:7" x14ac:dyDescent="0.2">
      <c r="A1957" s="9">
        <f t="shared" si="150"/>
        <v>2014</v>
      </c>
      <c r="B1957" s="9">
        <f>VLOOKUP($C1957,Quarter_Month!$A$1:$B$13,2)</f>
        <v>2</v>
      </c>
      <c r="C1957" s="9">
        <f t="shared" si="151"/>
        <v>5</v>
      </c>
      <c r="D1957" s="9">
        <f t="shared" si="152"/>
        <v>10</v>
      </c>
      <c r="E1957" s="8" t="str">
        <f t="shared" si="153"/>
        <v>20140510</v>
      </c>
      <c r="F1957" s="24">
        <v>41769</v>
      </c>
      <c r="G1957" s="25">
        <f t="shared" si="154"/>
        <v>41769</v>
      </c>
    </row>
    <row r="1958" spans="1:7" x14ac:dyDescent="0.2">
      <c r="A1958" s="9">
        <f t="shared" si="150"/>
        <v>2014</v>
      </c>
      <c r="B1958" s="9">
        <f>VLOOKUP($C1958,Quarter_Month!$A$1:$B$13,2)</f>
        <v>2</v>
      </c>
      <c r="C1958" s="9">
        <f t="shared" si="151"/>
        <v>5</v>
      </c>
      <c r="D1958" s="9">
        <f t="shared" si="152"/>
        <v>11</v>
      </c>
      <c r="E1958" s="8" t="str">
        <f t="shared" si="153"/>
        <v>20140511</v>
      </c>
      <c r="F1958" s="24">
        <v>41770</v>
      </c>
      <c r="G1958" s="25">
        <f t="shared" si="154"/>
        <v>41770</v>
      </c>
    </row>
    <row r="1959" spans="1:7" x14ac:dyDescent="0.2">
      <c r="A1959" s="9">
        <f t="shared" si="150"/>
        <v>2014</v>
      </c>
      <c r="B1959" s="9">
        <f>VLOOKUP($C1959,Quarter_Month!$A$1:$B$13,2)</f>
        <v>2</v>
      </c>
      <c r="C1959" s="9">
        <f t="shared" si="151"/>
        <v>5</v>
      </c>
      <c r="D1959" s="9">
        <f t="shared" si="152"/>
        <v>12</v>
      </c>
      <c r="E1959" s="8" t="str">
        <f t="shared" si="153"/>
        <v>20140512</v>
      </c>
      <c r="F1959" s="24">
        <v>41771</v>
      </c>
      <c r="G1959" s="25">
        <f t="shared" si="154"/>
        <v>41771</v>
      </c>
    </row>
    <row r="1960" spans="1:7" x14ac:dyDescent="0.2">
      <c r="A1960" s="9">
        <f t="shared" si="150"/>
        <v>2014</v>
      </c>
      <c r="B1960" s="9">
        <f>VLOOKUP($C1960,Quarter_Month!$A$1:$B$13,2)</f>
        <v>2</v>
      </c>
      <c r="C1960" s="9">
        <f t="shared" si="151"/>
        <v>5</v>
      </c>
      <c r="D1960" s="9">
        <f t="shared" si="152"/>
        <v>13</v>
      </c>
      <c r="E1960" s="8" t="str">
        <f t="shared" si="153"/>
        <v>20140513</v>
      </c>
      <c r="F1960" s="24">
        <v>41772</v>
      </c>
      <c r="G1960" s="25">
        <f t="shared" si="154"/>
        <v>41772</v>
      </c>
    </row>
    <row r="1961" spans="1:7" x14ac:dyDescent="0.2">
      <c r="A1961" s="9">
        <f t="shared" si="150"/>
        <v>2014</v>
      </c>
      <c r="B1961" s="9">
        <f>VLOOKUP($C1961,Quarter_Month!$A$1:$B$13,2)</f>
        <v>2</v>
      </c>
      <c r="C1961" s="9">
        <f t="shared" si="151"/>
        <v>5</v>
      </c>
      <c r="D1961" s="9">
        <f t="shared" si="152"/>
        <v>14</v>
      </c>
      <c r="E1961" s="8" t="str">
        <f t="shared" si="153"/>
        <v>20140514</v>
      </c>
      <c r="F1961" s="24">
        <v>41773</v>
      </c>
      <c r="G1961" s="25">
        <f t="shared" si="154"/>
        <v>41773</v>
      </c>
    </row>
    <row r="1962" spans="1:7" x14ac:dyDescent="0.2">
      <c r="A1962" s="9">
        <f t="shared" si="150"/>
        <v>2014</v>
      </c>
      <c r="B1962" s="9">
        <f>VLOOKUP($C1962,Quarter_Month!$A$1:$B$13,2)</f>
        <v>2</v>
      </c>
      <c r="C1962" s="9">
        <f t="shared" si="151"/>
        <v>5</v>
      </c>
      <c r="D1962" s="9">
        <f t="shared" si="152"/>
        <v>15</v>
      </c>
      <c r="E1962" s="8" t="str">
        <f t="shared" si="153"/>
        <v>20140515</v>
      </c>
      <c r="F1962" s="24">
        <v>41774</v>
      </c>
      <c r="G1962" s="25">
        <f t="shared" si="154"/>
        <v>41774</v>
      </c>
    </row>
    <row r="1963" spans="1:7" x14ac:dyDescent="0.2">
      <c r="A1963" s="9">
        <f t="shared" si="150"/>
        <v>2014</v>
      </c>
      <c r="B1963" s="9">
        <f>VLOOKUP($C1963,Quarter_Month!$A$1:$B$13,2)</f>
        <v>2</v>
      </c>
      <c r="C1963" s="9">
        <f t="shared" si="151"/>
        <v>5</v>
      </c>
      <c r="D1963" s="9">
        <f t="shared" si="152"/>
        <v>16</v>
      </c>
      <c r="E1963" s="8" t="str">
        <f t="shared" si="153"/>
        <v>20140516</v>
      </c>
      <c r="F1963" s="24">
        <v>41775</v>
      </c>
      <c r="G1963" s="25">
        <f t="shared" si="154"/>
        <v>41775</v>
      </c>
    </row>
    <row r="1964" spans="1:7" x14ac:dyDescent="0.2">
      <c r="A1964" s="9">
        <f t="shared" ref="A1964:A2027" si="155">YEAR(F1964)</f>
        <v>2014</v>
      </c>
      <c r="B1964" s="9">
        <f>VLOOKUP($C1964,Quarter_Month!$A$1:$B$13,2)</f>
        <v>2</v>
      </c>
      <c r="C1964" s="9">
        <f t="shared" ref="C1964:C2027" si="156">MONTH(F1964)</f>
        <v>5</v>
      </c>
      <c r="D1964" s="9">
        <f t="shared" ref="D1964:D2027" si="157">DAY(F1964)</f>
        <v>17</v>
      </c>
      <c r="E1964" s="8" t="str">
        <f t="shared" ref="E1964:E2027" si="158">CONCATENATE(A1964,IF(LEN(C1964)=1,"0"&amp;C1964,C1964),IF(LEN(D1964)=1,"0"&amp;D1964,D1964))</f>
        <v>20140517</v>
      </c>
      <c r="F1964" s="24">
        <v>41776</v>
      </c>
      <c r="G1964" s="25">
        <f t="shared" si="154"/>
        <v>41776</v>
      </c>
    </row>
    <row r="1965" spans="1:7" x14ac:dyDescent="0.2">
      <c r="A1965" s="9">
        <f t="shared" si="155"/>
        <v>2014</v>
      </c>
      <c r="B1965" s="9">
        <f>VLOOKUP($C1965,Quarter_Month!$A$1:$B$13,2)</f>
        <v>2</v>
      </c>
      <c r="C1965" s="9">
        <f t="shared" si="156"/>
        <v>5</v>
      </c>
      <c r="D1965" s="9">
        <f t="shared" si="157"/>
        <v>18</v>
      </c>
      <c r="E1965" s="8" t="str">
        <f t="shared" si="158"/>
        <v>20140518</v>
      </c>
      <c r="F1965" s="24">
        <v>41777</v>
      </c>
      <c r="G1965" s="25">
        <f t="shared" si="154"/>
        <v>41777</v>
      </c>
    </row>
    <row r="1966" spans="1:7" x14ac:dyDescent="0.2">
      <c r="A1966" s="9">
        <f t="shared" si="155"/>
        <v>2014</v>
      </c>
      <c r="B1966" s="9">
        <f>VLOOKUP($C1966,Quarter_Month!$A$1:$B$13,2)</f>
        <v>2</v>
      </c>
      <c r="C1966" s="9">
        <f t="shared" si="156"/>
        <v>5</v>
      </c>
      <c r="D1966" s="9">
        <f t="shared" si="157"/>
        <v>19</v>
      </c>
      <c r="E1966" s="8" t="str">
        <f t="shared" si="158"/>
        <v>20140519</v>
      </c>
      <c r="F1966" s="24">
        <v>41778</v>
      </c>
      <c r="G1966" s="25">
        <f t="shared" si="154"/>
        <v>41778</v>
      </c>
    </row>
    <row r="1967" spans="1:7" x14ac:dyDescent="0.2">
      <c r="A1967" s="9">
        <f t="shared" si="155"/>
        <v>2014</v>
      </c>
      <c r="B1967" s="9">
        <f>VLOOKUP($C1967,Quarter_Month!$A$1:$B$13,2)</f>
        <v>2</v>
      </c>
      <c r="C1967" s="9">
        <f t="shared" si="156"/>
        <v>5</v>
      </c>
      <c r="D1967" s="9">
        <f t="shared" si="157"/>
        <v>20</v>
      </c>
      <c r="E1967" s="8" t="str">
        <f t="shared" si="158"/>
        <v>20140520</v>
      </c>
      <c r="F1967" s="24">
        <v>41779</v>
      </c>
      <c r="G1967" s="25">
        <f t="shared" si="154"/>
        <v>41779</v>
      </c>
    </row>
    <row r="1968" spans="1:7" x14ac:dyDescent="0.2">
      <c r="A1968" s="9">
        <f t="shared" si="155"/>
        <v>2014</v>
      </c>
      <c r="B1968" s="9">
        <f>VLOOKUP($C1968,Quarter_Month!$A$1:$B$13,2)</f>
        <v>2</v>
      </c>
      <c r="C1968" s="9">
        <f t="shared" si="156"/>
        <v>5</v>
      </c>
      <c r="D1968" s="9">
        <f t="shared" si="157"/>
        <v>21</v>
      </c>
      <c r="E1968" s="8" t="str">
        <f t="shared" si="158"/>
        <v>20140521</v>
      </c>
      <c r="F1968" s="24">
        <v>41780</v>
      </c>
      <c r="G1968" s="25">
        <f t="shared" si="154"/>
        <v>41780</v>
      </c>
    </row>
    <row r="1969" spans="1:7" x14ac:dyDescent="0.2">
      <c r="A1969" s="9">
        <f t="shared" si="155"/>
        <v>2014</v>
      </c>
      <c r="B1969" s="9">
        <f>VLOOKUP($C1969,Quarter_Month!$A$1:$B$13,2)</f>
        <v>2</v>
      </c>
      <c r="C1969" s="9">
        <f t="shared" si="156"/>
        <v>5</v>
      </c>
      <c r="D1969" s="9">
        <f t="shared" si="157"/>
        <v>22</v>
      </c>
      <c r="E1969" s="8" t="str">
        <f t="shared" si="158"/>
        <v>20140522</v>
      </c>
      <c r="F1969" s="24">
        <v>41781</v>
      </c>
      <c r="G1969" s="25">
        <f t="shared" si="154"/>
        <v>41781</v>
      </c>
    </row>
    <row r="1970" spans="1:7" x14ac:dyDescent="0.2">
      <c r="A1970" s="9">
        <f t="shared" si="155"/>
        <v>2014</v>
      </c>
      <c r="B1970" s="9">
        <f>VLOOKUP($C1970,Quarter_Month!$A$1:$B$13,2)</f>
        <v>2</v>
      </c>
      <c r="C1970" s="9">
        <f t="shared" si="156"/>
        <v>5</v>
      </c>
      <c r="D1970" s="9">
        <f t="shared" si="157"/>
        <v>23</v>
      </c>
      <c r="E1970" s="8" t="str">
        <f t="shared" si="158"/>
        <v>20140523</v>
      </c>
      <c r="F1970" s="24">
        <v>41782</v>
      </c>
      <c r="G1970" s="25">
        <f t="shared" si="154"/>
        <v>41782</v>
      </c>
    </row>
    <row r="1971" spans="1:7" x14ac:dyDescent="0.2">
      <c r="A1971" s="9">
        <f t="shared" si="155"/>
        <v>2014</v>
      </c>
      <c r="B1971" s="9">
        <f>VLOOKUP($C1971,Quarter_Month!$A$1:$B$13,2)</f>
        <v>2</v>
      </c>
      <c r="C1971" s="9">
        <f t="shared" si="156"/>
        <v>5</v>
      </c>
      <c r="D1971" s="9">
        <f t="shared" si="157"/>
        <v>24</v>
      </c>
      <c r="E1971" s="8" t="str">
        <f t="shared" si="158"/>
        <v>20140524</v>
      </c>
      <c r="F1971" s="24">
        <v>41783</v>
      </c>
      <c r="G1971" s="25">
        <f t="shared" si="154"/>
        <v>41783</v>
      </c>
    </row>
    <row r="1972" spans="1:7" x14ac:dyDescent="0.2">
      <c r="A1972" s="9">
        <f t="shared" si="155"/>
        <v>2014</v>
      </c>
      <c r="B1972" s="9">
        <f>VLOOKUP($C1972,Quarter_Month!$A$1:$B$13,2)</f>
        <v>2</v>
      </c>
      <c r="C1972" s="9">
        <f t="shared" si="156"/>
        <v>5</v>
      </c>
      <c r="D1972" s="9">
        <f t="shared" si="157"/>
        <v>25</v>
      </c>
      <c r="E1972" s="8" t="str">
        <f t="shared" si="158"/>
        <v>20140525</v>
      </c>
      <c r="F1972" s="24">
        <v>41784</v>
      </c>
      <c r="G1972" s="25">
        <f t="shared" si="154"/>
        <v>41784</v>
      </c>
    </row>
    <row r="1973" spans="1:7" x14ac:dyDescent="0.2">
      <c r="A1973" s="9">
        <f t="shared" si="155"/>
        <v>2014</v>
      </c>
      <c r="B1973" s="9">
        <f>VLOOKUP($C1973,Quarter_Month!$A$1:$B$13,2)</f>
        <v>2</v>
      </c>
      <c r="C1973" s="9">
        <f t="shared" si="156"/>
        <v>5</v>
      </c>
      <c r="D1973" s="9">
        <f t="shared" si="157"/>
        <v>26</v>
      </c>
      <c r="E1973" s="8" t="str">
        <f t="shared" si="158"/>
        <v>20140526</v>
      </c>
      <c r="F1973" s="24">
        <v>41785</v>
      </c>
      <c r="G1973" s="25">
        <f t="shared" si="154"/>
        <v>41785</v>
      </c>
    </row>
    <row r="1974" spans="1:7" x14ac:dyDescent="0.2">
      <c r="A1974" s="9">
        <f t="shared" si="155"/>
        <v>2014</v>
      </c>
      <c r="B1974" s="9">
        <f>VLOOKUP($C1974,Quarter_Month!$A$1:$B$13,2)</f>
        <v>2</v>
      </c>
      <c r="C1974" s="9">
        <f t="shared" si="156"/>
        <v>5</v>
      </c>
      <c r="D1974" s="9">
        <f t="shared" si="157"/>
        <v>27</v>
      </c>
      <c r="E1974" s="8" t="str">
        <f t="shared" si="158"/>
        <v>20140527</v>
      </c>
      <c r="F1974" s="24">
        <v>41786</v>
      </c>
      <c r="G1974" s="25">
        <f t="shared" si="154"/>
        <v>41786</v>
      </c>
    </row>
    <row r="1975" spans="1:7" x14ac:dyDescent="0.2">
      <c r="A1975" s="9">
        <f t="shared" si="155"/>
        <v>2014</v>
      </c>
      <c r="B1975" s="9">
        <f>VLOOKUP($C1975,Quarter_Month!$A$1:$B$13,2)</f>
        <v>2</v>
      </c>
      <c r="C1975" s="9">
        <f t="shared" si="156"/>
        <v>5</v>
      </c>
      <c r="D1975" s="9">
        <f t="shared" si="157"/>
        <v>28</v>
      </c>
      <c r="E1975" s="8" t="str">
        <f t="shared" si="158"/>
        <v>20140528</v>
      </c>
      <c r="F1975" s="24">
        <v>41787</v>
      </c>
      <c r="G1975" s="25">
        <f t="shared" si="154"/>
        <v>41787</v>
      </c>
    </row>
    <row r="1976" spans="1:7" x14ac:dyDescent="0.2">
      <c r="A1976" s="9">
        <f t="shared" si="155"/>
        <v>2014</v>
      </c>
      <c r="B1976" s="9">
        <f>VLOOKUP($C1976,Quarter_Month!$A$1:$B$13,2)</f>
        <v>2</v>
      </c>
      <c r="C1976" s="9">
        <f t="shared" si="156"/>
        <v>5</v>
      </c>
      <c r="D1976" s="9">
        <f t="shared" si="157"/>
        <v>29</v>
      </c>
      <c r="E1976" s="8" t="str">
        <f t="shared" si="158"/>
        <v>20140529</v>
      </c>
      <c r="F1976" s="24">
        <v>41788</v>
      </c>
      <c r="G1976" s="25">
        <f t="shared" si="154"/>
        <v>41788</v>
      </c>
    </row>
    <row r="1977" spans="1:7" x14ac:dyDescent="0.2">
      <c r="A1977" s="9">
        <f t="shared" si="155"/>
        <v>2014</v>
      </c>
      <c r="B1977" s="9">
        <f>VLOOKUP($C1977,Quarter_Month!$A$1:$B$13,2)</f>
        <v>2</v>
      </c>
      <c r="C1977" s="9">
        <f t="shared" si="156"/>
        <v>5</v>
      </c>
      <c r="D1977" s="9">
        <f t="shared" si="157"/>
        <v>30</v>
      </c>
      <c r="E1977" s="8" t="str">
        <f t="shared" si="158"/>
        <v>20140530</v>
      </c>
      <c r="F1977" s="24">
        <v>41789</v>
      </c>
      <c r="G1977" s="25">
        <f t="shared" si="154"/>
        <v>41789</v>
      </c>
    </row>
    <row r="1978" spans="1:7" x14ac:dyDescent="0.2">
      <c r="A1978" s="9">
        <f t="shared" si="155"/>
        <v>2014</v>
      </c>
      <c r="B1978" s="9">
        <f>VLOOKUP($C1978,Quarter_Month!$A$1:$B$13,2)</f>
        <v>2</v>
      </c>
      <c r="C1978" s="9">
        <f t="shared" si="156"/>
        <v>5</v>
      </c>
      <c r="D1978" s="9">
        <f t="shared" si="157"/>
        <v>31</v>
      </c>
      <c r="E1978" s="8" t="str">
        <f t="shared" si="158"/>
        <v>20140531</v>
      </c>
      <c r="F1978" s="24">
        <v>41790</v>
      </c>
      <c r="G1978" s="25">
        <f t="shared" si="154"/>
        <v>41790</v>
      </c>
    </row>
    <row r="1979" spans="1:7" x14ac:dyDescent="0.2">
      <c r="A1979" s="9">
        <f t="shared" si="155"/>
        <v>2014</v>
      </c>
      <c r="B1979" s="9">
        <f>VLOOKUP($C1979,Quarter_Month!$A$1:$B$13,2)</f>
        <v>2</v>
      </c>
      <c r="C1979" s="9">
        <f t="shared" si="156"/>
        <v>6</v>
      </c>
      <c r="D1979" s="9">
        <f t="shared" si="157"/>
        <v>1</v>
      </c>
      <c r="E1979" s="8" t="str">
        <f t="shared" si="158"/>
        <v>20140601</v>
      </c>
      <c r="F1979" s="24">
        <v>41791</v>
      </c>
      <c r="G1979" s="25">
        <f t="shared" si="154"/>
        <v>41791</v>
      </c>
    </row>
    <row r="1980" spans="1:7" x14ac:dyDescent="0.2">
      <c r="A1980" s="9">
        <f t="shared" si="155"/>
        <v>2014</v>
      </c>
      <c r="B1980" s="9">
        <f>VLOOKUP($C1980,Quarter_Month!$A$1:$B$13,2)</f>
        <v>2</v>
      </c>
      <c r="C1980" s="9">
        <f t="shared" si="156"/>
        <v>6</v>
      </c>
      <c r="D1980" s="9">
        <f t="shared" si="157"/>
        <v>2</v>
      </c>
      <c r="E1980" s="8" t="str">
        <f t="shared" si="158"/>
        <v>20140602</v>
      </c>
      <c r="F1980" s="24">
        <v>41792</v>
      </c>
      <c r="G1980" s="25">
        <f t="shared" si="154"/>
        <v>41792</v>
      </c>
    </row>
    <row r="1981" spans="1:7" x14ac:dyDescent="0.2">
      <c r="A1981" s="9">
        <f t="shared" si="155"/>
        <v>2014</v>
      </c>
      <c r="B1981" s="9">
        <f>VLOOKUP($C1981,Quarter_Month!$A$1:$B$13,2)</f>
        <v>2</v>
      </c>
      <c r="C1981" s="9">
        <f t="shared" si="156"/>
        <v>6</v>
      </c>
      <c r="D1981" s="9">
        <f t="shared" si="157"/>
        <v>3</v>
      </c>
      <c r="E1981" s="8" t="str">
        <f t="shared" si="158"/>
        <v>20140603</v>
      </c>
      <c r="F1981" s="24">
        <v>41793</v>
      </c>
      <c r="G1981" s="25">
        <f t="shared" si="154"/>
        <v>41793</v>
      </c>
    </row>
    <row r="1982" spans="1:7" x14ac:dyDescent="0.2">
      <c r="A1982" s="9">
        <f t="shared" si="155"/>
        <v>2014</v>
      </c>
      <c r="B1982" s="9">
        <f>VLOOKUP($C1982,Quarter_Month!$A$1:$B$13,2)</f>
        <v>2</v>
      </c>
      <c r="C1982" s="9">
        <f t="shared" si="156"/>
        <v>6</v>
      </c>
      <c r="D1982" s="9">
        <f t="shared" si="157"/>
        <v>4</v>
      </c>
      <c r="E1982" s="8" t="str">
        <f t="shared" si="158"/>
        <v>20140604</v>
      </c>
      <c r="F1982" s="24">
        <v>41794</v>
      </c>
      <c r="G1982" s="25">
        <f t="shared" si="154"/>
        <v>41794</v>
      </c>
    </row>
    <row r="1983" spans="1:7" x14ac:dyDescent="0.2">
      <c r="A1983" s="9">
        <f t="shared" si="155"/>
        <v>2014</v>
      </c>
      <c r="B1983" s="9">
        <f>VLOOKUP($C1983,Quarter_Month!$A$1:$B$13,2)</f>
        <v>2</v>
      </c>
      <c r="C1983" s="9">
        <f t="shared" si="156"/>
        <v>6</v>
      </c>
      <c r="D1983" s="9">
        <f t="shared" si="157"/>
        <v>5</v>
      </c>
      <c r="E1983" s="8" t="str">
        <f t="shared" si="158"/>
        <v>20140605</v>
      </c>
      <c r="F1983" s="24">
        <v>41795</v>
      </c>
      <c r="G1983" s="25">
        <f t="shared" si="154"/>
        <v>41795</v>
      </c>
    </row>
    <row r="1984" spans="1:7" x14ac:dyDescent="0.2">
      <c r="A1984" s="9">
        <f t="shared" si="155"/>
        <v>2014</v>
      </c>
      <c r="B1984" s="9">
        <f>VLOOKUP($C1984,Quarter_Month!$A$1:$B$13,2)</f>
        <v>2</v>
      </c>
      <c r="C1984" s="9">
        <f t="shared" si="156"/>
        <v>6</v>
      </c>
      <c r="D1984" s="9">
        <f t="shared" si="157"/>
        <v>6</v>
      </c>
      <c r="E1984" s="8" t="str">
        <f t="shared" si="158"/>
        <v>20140606</v>
      </c>
      <c r="F1984" s="24">
        <v>41796</v>
      </c>
      <c r="G1984" s="25">
        <f t="shared" si="154"/>
        <v>41796</v>
      </c>
    </row>
    <row r="1985" spans="1:7" x14ac:dyDescent="0.2">
      <c r="A1985" s="9">
        <f t="shared" si="155"/>
        <v>2014</v>
      </c>
      <c r="B1985" s="9">
        <f>VLOOKUP($C1985,Quarter_Month!$A$1:$B$13,2)</f>
        <v>2</v>
      </c>
      <c r="C1985" s="9">
        <f t="shared" si="156"/>
        <v>6</v>
      </c>
      <c r="D1985" s="9">
        <f t="shared" si="157"/>
        <v>7</v>
      </c>
      <c r="E1985" s="8" t="str">
        <f t="shared" si="158"/>
        <v>20140607</v>
      </c>
      <c r="F1985" s="24">
        <v>41797</v>
      </c>
      <c r="G1985" s="25">
        <f t="shared" si="154"/>
        <v>41797</v>
      </c>
    </row>
    <row r="1986" spans="1:7" x14ac:dyDescent="0.2">
      <c r="A1986" s="9">
        <f t="shared" si="155"/>
        <v>2014</v>
      </c>
      <c r="B1986" s="9">
        <f>VLOOKUP($C1986,Quarter_Month!$A$1:$B$13,2)</f>
        <v>2</v>
      </c>
      <c r="C1986" s="9">
        <f t="shared" si="156"/>
        <v>6</v>
      </c>
      <c r="D1986" s="9">
        <f t="shared" si="157"/>
        <v>8</v>
      </c>
      <c r="E1986" s="8" t="str">
        <f t="shared" si="158"/>
        <v>20140608</v>
      </c>
      <c r="F1986" s="24">
        <v>41798</v>
      </c>
      <c r="G1986" s="25">
        <f t="shared" si="154"/>
        <v>41798</v>
      </c>
    </row>
    <row r="1987" spans="1:7" x14ac:dyDescent="0.2">
      <c r="A1987" s="9">
        <f t="shared" si="155"/>
        <v>2014</v>
      </c>
      <c r="B1987" s="9">
        <f>VLOOKUP($C1987,Quarter_Month!$A$1:$B$13,2)</f>
        <v>2</v>
      </c>
      <c r="C1987" s="9">
        <f t="shared" si="156"/>
        <v>6</v>
      </c>
      <c r="D1987" s="9">
        <f t="shared" si="157"/>
        <v>9</v>
      </c>
      <c r="E1987" s="8" t="str">
        <f t="shared" si="158"/>
        <v>20140609</v>
      </c>
      <c r="F1987" s="24">
        <v>41799</v>
      </c>
      <c r="G1987" s="25">
        <f t="shared" ref="G1987:G2050" si="159">F1987</f>
        <v>41799</v>
      </c>
    </row>
    <row r="1988" spans="1:7" x14ac:dyDescent="0.2">
      <c r="A1988" s="9">
        <f t="shared" si="155"/>
        <v>2014</v>
      </c>
      <c r="B1988" s="9">
        <f>VLOOKUP($C1988,Quarter_Month!$A$1:$B$13,2)</f>
        <v>2</v>
      </c>
      <c r="C1988" s="9">
        <f t="shared" si="156"/>
        <v>6</v>
      </c>
      <c r="D1988" s="9">
        <f t="shared" si="157"/>
        <v>10</v>
      </c>
      <c r="E1988" s="8" t="str">
        <f t="shared" si="158"/>
        <v>20140610</v>
      </c>
      <c r="F1988" s="24">
        <v>41800</v>
      </c>
      <c r="G1988" s="25">
        <f t="shared" si="159"/>
        <v>41800</v>
      </c>
    </row>
    <row r="1989" spans="1:7" x14ac:dyDescent="0.2">
      <c r="A1989" s="9">
        <f t="shared" si="155"/>
        <v>2014</v>
      </c>
      <c r="B1989" s="9">
        <f>VLOOKUP($C1989,Quarter_Month!$A$1:$B$13,2)</f>
        <v>2</v>
      </c>
      <c r="C1989" s="9">
        <f t="shared" si="156"/>
        <v>6</v>
      </c>
      <c r="D1989" s="9">
        <f t="shared" si="157"/>
        <v>11</v>
      </c>
      <c r="E1989" s="8" t="str">
        <f t="shared" si="158"/>
        <v>20140611</v>
      </c>
      <c r="F1989" s="24">
        <v>41801</v>
      </c>
      <c r="G1989" s="25">
        <f t="shared" si="159"/>
        <v>41801</v>
      </c>
    </row>
    <row r="1990" spans="1:7" x14ac:dyDescent="0.2">
      <c r="A1990" s="9">
        <f t="shared" si="155"/>
        <v>2014</v>
      </c>
      <c r="B1990" s="9">
        <f>VLOOKUP($C1990,Quarter_Month!$A$1:$B$13,2)</f>
        <v>2</v>
      </c>
      <c r="C1990" s="9">
        <f t="shared" si="156"/>
        <v>6</v>
      </c>
      <c r="D1990" s="9">
        <f t="shared" si="157"/>
        <v>12</v>
      </c>
      <c r="E1990" s="8" t="str">
        <f t="shared" si="158"/>
        <v>20140612</v>
      </c>
      <c r="F1990" s="24">
        <v>41802</v>
      </c>
      <c r="G1990" s="25">
        <f t="shared" si="159"/>
        <v>41802</v>
      </c>
    </row>
    <row r="1991" spans="1:7" x14ac:dyDescent="0.2">
      <c r="A1991" s="9">
        <f t="shared" si="155"/>
        <v>2014</v>
      </c>
      <c r="B1991" s="9">
        <f>VLOOKUP($C1991,Quarter_Month!$A$1:$B$13,2)</f>
        <v>2</v>
      </c>
      <c r="C1991" s="9">
        <f t="shared" si="156"/>
        <v>6</v>
      </c>
      <c r="D1991" s="9">
        <f t="shared" si="157"/>
        <v>13</v>
      </c>
      <c r="E1991" s="8" t="str">
        <f t="shared" si="158"/>
        <v>20140613</v>
      </c>
      <c r="F1991" s="24">
        <v>41803</v>
      </c>
      <c r="G1991" s="25">
        <f t="shared" si="159"/>
        <v>41803</v>
      </c>
    </row>
    <row r="1992" spans="1:7" x14ac:dyDescent="0.2">
      <c r="A1992" s="9">
        <f t="shared" si="155"/>
        <v>2014</v>
      </c>
      <c r="B1992" s="9">
        <f>VLOOKUP($C1992,Quarter_Month!$A$1:$B$13,2)</f>
        <v>2</v>
      </c>
      <c r="C1992" s="9">
        <f t="shared" si="156"/>
        <v>6</v>
      </c>
      <c r="D1992" s="9">
        <f t="shared" si="157"/>
        <v>14</v>
      </c>
      <c r="E1992" s="8" t="str">
        <f t="shared" si="158"/>
        <v>20140614</v>
      </c>
      <c r="F1992" s="24">
        <v>41804</v>
      </c>
      <c r="G1992" s="25">
        <f t="shared" si="159"/>
        <v>41804</v>
      </c>
    </row>
    <row r="1993" spans="1:7" x14ac:dyDescent="0.2">
      <c r="A1993" s="9">
        <f t="shared" si="155"/>
        <v>2014</v>
      </c>
      <c r="B1993" s="9">
        <f>VLOOKUP($C1993,Quarter_Month!$A$1:$B$13,2)</f>
        <v>2</v>
      </c>
      <c r="C1993" s="9">
        <f t="shared" si="156"/>
        <v>6</v>
      </c>
      <c r="D1993" s="9">
        <f t="shared" si="157"/>
        <v>15</v>
      </c>
      <c r="E1993" s="8" t="str">
        <f t="shared" si="158"/>
        <v>20140615</v>
      </c>
      <c r="F1993" s="24">
        <v>41805</v>
      </c>
      <c r="G1993" s="25">
        <f t="shared" si="159"/>
        <v>41805</v>
      </c>
    </row>
    <row r="1994" spans="1:7" x14ac:dyDescent="0.2">
      <c r="A1994" s="9">
        <f t="shared" si="155"/>
        <v>2014</v>
      </c>
      <c r="B1994" s="9">
        <f>VLOOKUP($C1994,Quarter_Month!$A$1:$B$13,2)</f>
        <v>2</v>
      </c>
      <c r="C1994" s="9">
        <f t="shared" si="156"/>
        <v>6</v>
      </c>
      <c r="D1994" s="9">
        <f t="shared" si="157"/>
        <v>16</v>
      </c>
      <c r="E1994" s="8" t="str">
        <f t="shared" si="158"/>
        <v>20140616</v>
      </c>
      <c r="F1994" s="24">
        <v>41806</v>
      </c>
      <c r="G1994" s="25">
        <f t="shared" si="159"/>
        <v>41806</v>
      </c>
    </row>
    <row r="1995" spans="1:7" x14ac:dyDescent="0.2">
      <c r="A1995" s="9">
        <f t="shared" si="155"/>
        <v>2014</v>
      </c>
      <c r="B1995" s="9">
        <f>VLOOKUP($C1995,Quarter_Month!$A$1:$B$13,2)</f>
        <v>2</v>
      </c>
      <c r="C1995" s="9">
        <f t="shared" si="156"/>
        <v>6</v>
      </c>
      <c r="D1995" s="9">
        <f t="shared" si="157"/>
        <v>17</v>
      </c>
      <c r="E1995" s="8" t="str">
        <f t="shared" si="158"/>
        <v>20140617</v>
      </c>
      <c r="F1995" s="24">
        <v>41807</v>
      </c>
      <c r="G1995" s="25">
        <f t="shared" si="159"/>
        <v>41807</v>
      </c>
    </row>
    <row r="1996" spans="1:7" x14ac:dyDescent="0.2">
      <c r="A1996" s="9">
        <f t="shared" si="155"/>
        <v>2014</v>
      </c>
      <c r="B1996" s="9">
        <f>VLOOKUP($C1996,Quarter_Month!$A$1:$B$13,2)</f>
        <v>2</v>
      </c>
      <c r="C1996" s="9">
        <f t="shared" si="156"/>
        <v>6</v>
      </c>
      <c r="D1996" s="9">
        <f t="shared" si="157"/>
        <v>18</v>
      </c>
      <c r="E1996" s="8" t="str">
        <f t="shared" si="158"/>
        <v>20140618</v>
      </c>
      <c r="F1996" s="24">
        <v>41808</v>
      </c>
      <c r="G1996" s="25">
        <f t="shared" si="159"/>
        <v>41808</v>
      </c>
    </row>
    <row r="1997" spans="1:7" x14ac:dyDescent="0.2">
      <c r="A1997" s="9">
        <f t="shared" si="155"/>
        <v>2014</v>
      </c>
      <c r="B1997" s="9">
        <f>VLOOKUP($C1997,Quarter_Month!$A$1:$B$13,2)</f>
        <v>2</v>
      </c>
      <c r="C1997" s="9">
        <f t="shared" si="156"/>
        <v>6</v>
      </c>
      <c r="D1997" s="9">
        <f t="shared" si="157"/>
        <v>19</v>
      </c>
      <c r="E1997" s="8" t="str">
        <f t="shared" si="158"/>
        <v>20140619</v>
      </c>
      <c r="F1997" s="24">
        <v>41809</v>
      </c>
      <c r="G1997" s="25">
        <f t="shared" si="159"/>
        <v>41809</v>
      </c>
    </row>
    <row r="1998" spans="1:7" x14ac:dyDescent="0.2">
      <c r="A1998" s="9">
        <f t="shared" si="155"/>
        <v>2014</v>
      </c>
      <c r="B1998" s="9">
        <f>VLOOKUP($C1998,Quarter_Month!$A$1:$B$13,2)</f>
        <v>2</v>
      </c>
      <c r="C1998" s="9">
        <f t="shared" si="156"/>
        <v>6</v>
      </c>
      <c r="D1998" s="9">
        <f t="shared" si="157"/>
        <v>20</v>
      </c>
      <c r="E1998" s="8" t="str">
        <f t="shared" si="158"/>
        <v>20140620</v>
      </c>
      <c r="F1998" s="24">
        <v>41810</v>
      </c>
      <c r="G1998" s="25">
        <f t="shared" si="159"/>
        <v>41810</v>
      </c>
    </row>
    <row r="1999" spans="1:7" x14ac:dyDescent="0.2">
      <c r="A1999" s="9">
        <f t="shared" si="155"/>
        <v>2014</v>
      </c>
      <c r="B1999" s="9">
        <f>VLOOKUP($C1999,Quarter_Month!$A$1:$B$13,2)</f>
        <v>2</v>
      </c>
      <c r="C1999" s="9">
        <f t="shared" si="156"/>
        <v>6</v>
      </c>
      <c r="D1999" s="9">
        <f t="shared" si="157"/>
        <v>21</v>
      </c>
      <c r="E1999" s="8" t="str">
        <f t="shared" si="158"/>
        <v>20140621</v>
      </c>
      <c r="F1999" s="24">
        <v>41811</v>
      </c>
      <c r="G1999" s="25">
        <f t="shared" si="159"/>
        <v>41811</v>
      </c>
    </row>
    <row r="2000" spans="1:7" x14ac:dyDescent="0.2">
      <c r="A2000" s="9">
        <f t="shared" si="155"/>
        <v>2014</v>
      </c>
      <c r="B2000" s="9">
        <f>VLOOKUP($C2000,Quarter_Month!$A$1:$B$13,2)</f>
        <v>2</v>
      </c>
      <c r="C2000" s="9">
        <f t="shared" si="156"/>
        <v>6</v>
      </c>
      <c r="D2000" s="9">
        <f t="shared" si="157"/>
        <v>22</v>
      </c>
      <c r="E2000" s="8" t="str">
        <f t="shared" si="158"/>
        <v>20140622</v>
      </c>
      <c r="F2000" s="24">
        <v>41812</v>
      </c>
      <c r="G2000" s="25">
        <f t="shared" si="159"/>
        <v>41812</v>
      </c>
    </row>
    <row r="2001" spans="1:7" x14ac:dyDescent="0.2">
      <c r="A2001" s="9">
        <f t="shared" si="155"/>
        <v>2014</v>
      </c>
      <c r="B2001" s="9">
        <f>VLOOKUP($C2001,Quarter_Month!$A$1:$B$13,2)</f>
        <v>2</v>
      </c>
      <c r="C2001" s="9">
        <f t="shared" si="156"/>
        <v>6</v>
      </c>
      <c r="D2001" s="9">
        <f t="shared" si="157"/>
        <v>23</v>
      </c>
      <c r="E2001" s="8" t="str">
        <f t="shared" si="158"/>
        <v>20140623</v>
      </c>
      <c r="F2001" s="24">
        <v>41813</v>
      </c>
      <c r="G2001" s="25">
        <f t="shared" si="159"/>
        <v>41813</v>
      </c>
    </row>
    <row r="2002" spans="1:7" x14ac:dyDescent="0.2">
      <c r="A2002" s="9">
        <f t="shared" si="155"/>
        <v>2014</v>
      </c>
      <c r="B2002" s="9">
        <f>VLOOKUP($C2002,Quarter_Month!$A$1:$B$13,2)</f>
        <v>2</v>
      </c>
      <c r="C2002" s="9">
        <f t="shared" si="156"/>
        <v>6</v>
      </c>
      <c r="D2002" s="9">
        <f t="shared" si="157"/>
        <v>24</v>
      </c>
      <c r="E2002" s="8" t="str">
        <f t="shared" si="158"/>
        <v>20140624</v>
      </c>
      <c r="F2002" s="24">
        <v>41814</v>
      </c>
      <c r="G2002" s="25">
        <f t="shared" si="159"/>
        <v>41814</v>
      </c>
    </row>
    <row r="2003" spans="1:7" x14ac:dyDescent="0.2">
      <c r="A2003" s="9">
        <f t="shared" si="155"/>
        <v>2014</v>
      </c>
      <c r="B2003" s="9">
        <f>VLOOKUP($C2003,Quarter_Month!$A$1:$B$13,2)</f>
        <v>2</v>
      </c>
      <c r="C2003" s="9">
        <f t="shared" si="156"/>
        <v>6</v>
      </c>
      <c r="D2003" s="9">
        <f t="shared" si="157"/>
        <v>25</v>
      </c>
      <c r="E2003" s="8" t="str">
        <f t="shared" si="158"/>
        <v>20140625</v>
      </c>
      <c r="F2003" s="24">
        <v>41815</v>
      </c>
      <c r="G2003" s="25">
        <f t="shared" si="159"/>
        <v>41815</v>
      </c>
    </row>
    <row r="2004" spans="1:7" x14ac:dyDescent="0.2">
      <c r="A2004" s="9">
        <f t="shared" si="155"/>
        <v>2014</v>
      </c>
      <c r="B2004" s="9">
        <f>VLOOKUP($C2004,Quarter_Month!$A$1:$B$13,2)</f>
        <v>2</v>
      </c>
      <c r="C2004" s="9">
        <f t="shared" si="156"/>
        <v>6</v>
      </c>
      <c r="D2004" s="9">
        <f t="shared" si="157"/>
        <v>26</v>
      </c>
      <c r="E2004" s="8" t="str">
        <f t="shared" si="158"/>
        <v>20140626</v>
      </c>
      <c r="F2004" s="24">
        <v>41816</v>
      </c>
      <c r="G2004" s="25">
        <f t="shared" si="159"/>
        <v>41816</v>
      </c>
    </row>
    <row r="2005" spans="1:7" x14ac:dyDescent="0.2">
      <c r="A2005" s="9">
        <f t="shared" si="155"/>
        <v>2014</v>
      </c>
      <c r="B2005" s="9">
        <f>VLOOKUP($C2005,Quarter_Month!$A$1:$B$13,2)</f>
        <v>2</v>
      </c>
      <c r="C2005" s="9">
        <f t="shared" si="156"/>
        <v>6</v>
      </c>
      <c r="D2005" s="9">
        <f t="shared" si="157"/>
        <v>27</v>
      </c>
      <c r="E2005" s="8" t="str">
        <f t="shared" si="158"/>
        <v>20140627</v>
      </c>
      <c r="F2005" s="24">
        <v>41817</v>
      </c>
      <c r="G2005" s="25">
        <f t="shared" si="159"/>
        <v>41817</v>
      </c>
    </row>
    <row r="2006" spans="1:7" x14ac:dyDescent="0.2">
      <c r="A2006" s="9">
        <f t="shared" si="155"/>
        <v>2014</v>
      </c>
      <c r="B2006" s="9">
        <f>VLOOKUP($C2006,Quarter_Month!$A$1:$B$13,2)</f>
        <v>2</v>
      </c>
      <c r="C2006" s="9">
        <f t="shared" si="156"/>
        <v>6</v>
      </c>
      <c r="D2006" s="9">
        <f t="shared" si="157"/>
        <v>28</v>
      </c>
      <c r="E2006" s="8" t="str">
        <f t="shared" si="158"/>
        <v>20140628</v>
      </c>
      <c r="F2006" s="24">
        <v>41818</v>
      </c>
      <c r="G2006" s="25">
        <f t="shared" si="159"/>
        <v>41818</v>
      </c>
    </row>
    <row r="2007" spans="1:7" x14ac:dyDescent="0.2">
      <c r="A2007" s="9">
        <f t="shared" si="155"/>
        <v>2014</v>
      </c>
      <c r="B2007" s="9">
        <f>VLOOKUP($C2007,Quarter_Month!$A$1:$B$13,2)</f>
        <v>2</v>
      </c>
      <c r="C2007" s="9">
        <f t="shared" si="156"/>
        <v>6</v>
      </c>
      <c r="D2007" s="9">
        <f t="shared" si="157"/>
        <v>29</v>
      </c>
      <c r="E2007" s="8" t="str">
        <f t="shared" si="158"/>
        <v>20140629</v>
      </c>
      <c r="F2007" s="24">
        <v>41819</v>
      </c>
      <c r="G2007" s="25">
        <f t="shared" si="159"/>
        <v>41819</v>
      </c>
    </row>
    <row r="2008" spans="1:7" x14ac:dyDescent="0.2">
      <c r="A2008" s="9">
        <f t="shared" si="155"/>
        <v>2014</v>
      </c>
      <c r="B2008" s="9">
        <f>VLOOKUP($C2008,Quarter_Month!$A$1:$B$13,2)</f>
        <v>2</v>
      </c>
      <c r="C2008" s="9">
        <f t="shared" si="156"/>
        <v>6</v>
      </c>
      <c r="D2008" s="9">
        <f t="shared" si="157"/>
        <v>30</v>
      </c>
      <c r="E2008" s="8" t="str">
        <f t="shared" si="158"/>
        <v>20140630</v>
      </c>
      <c r="F2008" s="24">
        <v>41820</v>
      </c>
      <c r="G2008" s="25">
        <f t="shared" si="159"/>
        <v>41820</v>
      </c>
    </row>
    <row r="2009" spans="1:7" x14ac:dyDescent="0.2">
      <c r="A2009" s="9">
        <f t="shared" si="155"/>
        <v>2014</v>
      </c>
      <c r="B2009" s="9">
        <f>VLOOKUP($C2009,Quarter_Month!$A$1:$B$13,2)</f>
        <v>3</v>
      </c>
      <c r="C2009" s="9">
        <f t="shared" si="156"/>
        <v>7</v>
      </c>
      <c r="D2009" s="9">
        <f t="shared" si="157"/>
        <v>1</v>
      </c>
      <c r="E2009" s="8" t="str">
        <f t="shared" si="158"/>
        <v>20140701</v>
      </c>
      <c r="F2009" s="24">
        <v>41821</v>
      </c>
      <c r="G2009" s="25">
        <f t="shared" si="159"/>
        <v>41821</v>
      </c>
    </row>
    <row r="2010" spans="1:7" x14ac:dyDescent="0.2">
      <c r="A2010" s="9">
        <f t="shared" si="155"/>
        <v>2014</v>
      </c>
      <c r="B2010" s="9">
        <f>VLOOKUP($C2010,Quarter_Month!$A$1:$B$13,2)</f>
        <v>3</v>
      </c>
      <c r="C2010" s="9">
        <f t="shared" si="156"/>
        <v>7</v>
      </c>
      <c r="D2010" s="9">
        <f t="shared" si="157"/>
        <v>2</v>
      </c>
      <c r="E2010" s="8" t="str">
        <f t="shared" si="158"/>
        <v>20140702</v>
      </c>
      <c r="F2010" s="24">
        <v>41822</v>
      </c>
      <c r="G2010" s="25">
        <f t="shared" si="159"/>
        <v>41822</v>
      </c>
    </row>
    <row r="2011" spans="1:7" x14ac:dyDescent="0.2">
      <c r="A2011" s="9">
        <f t="shared" si="155"/>
        <v>2014</v>
      </c>
      <c r="B2011" s="9">
        <f>VLOOKUP($C2011,Quarter_Month!$A$1:$B$13,2)</f>
        <v>3</v>
      </c>
      <c r="C2011" s="9">
        <f t="shared" si="156"/>
        <v>7</v>
      </c>
      <c r="D2011" s="9">
        <f t="shared" si="157"/>
        <v>3</v>
      </c>
      <c r="E2011" s="8" t="str">
        <f t="shared" si="158"/>
        <v>20140703</v>
      </c>
      <c r="F2011" s="24">
        <v>41823</v>
      </c>
      <c r="G2011" s="25">
        <f t="shared" si="159"/>
        <v>41823</v>
      </c>
    </row>
    <row r="2012" spans="1:7" x14ac:dyDescent="0.2">
      <c r="A2012" s="9">
        <f t="shared" si="155"/>
        <v>2014</v>
      </c>
      <c r="B2012" s="9">
        <f>VLOOKUP($C2012,Quarter_Month!$A$1:$B$13,2)</f>
        <v>3</v>
      </c>
      <c r="C2012" s="9">
        <f t="shared" si="156"/>
        <v>7</v>
      </c>
      <c r="D2012" s="9">
        <f t="shared" si="157"/>
        <v>4</v>
      </c>
      <c r="E2012" s="8" t="str">
        <f t="shared" si="158"/>
        <v>20140704</v>
      </c>
      <c r="F2012" s="24">
        <v>41824</v>
      </c>
      <c r="G2012" s="25">
        <f t="shared" si="159"/>
        <v>41824</v>
      </c>
    </row>
    <row r="2013" spans="1:7" x14ac:dyDescent="0.2">
      <c r="A2013" s="9">
        <f t="shared" si="155"/>
        <v>2014</v>
      </c>
      <c r="B2013" s="9">
        <f>VLOOKUP($C2013,Quarter_Month!$A$1:$B$13,2)</f>
        <v>3</v>
      </c>
      <c r="C2013" s="9">
        <f t="shared" si="156"/>
        <v>7</v>
      </c>
      <c r="D2013" s="9">
        <f t="shared" si="157"/>
        <v>5</v>
      </c>
      <c r="E2013" s="8" t="str">
        <f t="shared" si="158"/>
        <v>20140705</v>
      </c>
      <c r="F2013" s="24">
        <v>41825</v>
      </c>
      <c r="G2013" s="25">
        <f t="shared" si="159"/>
        <v>41825</v>
      </c>
    </row>
    <row r="2014" spans="1:7" x14ac:dyDescent="0.2">
      <c r="A2014" s="9">
        <f t="shared" si="155"/>
        <v>2014</v>
      </c>
      <c r="B2014" s="9">
        <f>VLOOKUP($C2014,Quarter_Month!$A$1:$B$13,2)</f>
        <v>3</v>
      </c>
      <c r="C2014" s="9">
        <f t="shared" si="156"/>
        <v>7</v>
      </c>
      <c r="D2014" s="9">
        <f t="shared" si="157"/>
        <v>6</v>
      </c>
      <c r="E2014" s="8" t="str">
        <f t="shared" si="158"/>
        <v>20140706</v>
      </c>
      <c r="F2014" s="24">
        <v>41826</v>
      </c>
      <c r="G2014" s="25">
        <f t="shared" si="159"/>
        <v>41826</v>
      </c>
    </row>
    <row r="2015" spans="1:7" x14ac:dyDescent="0.2">
      <c r="A2015" s="9">
        <f t="shared" si="155"/>
        <v>2014</v>
      </c>
      <c r="B2015" s="9">
        <f>VLOOKUP($C2015,Quarter_Month!$A$1:$B$13,2)</f>
        <v>3</v>
      </c>
      <c r="C2015" s="9">
        <f t="shared" si="156"/>
        <v>7</v>
      </c>
      <c r="D2015" s="9">
        <f t="shared" si="157"/>
        <v>7</v>
      </c>
      <c r="E2015" s="8" t="str">
        <f t="shared" si="158"/>
        <v>20140707</v>
      </c>
      <c r="F2015" s="24">
        <v>41827</v>
      </c>
      <c r="G2015" s="25">
        <f t="shared" si="159"/>
        <v>41827</v>
      </c>
    </row>
    <row r="2016" spans="1:7" x14ac:dyDescent="0.2">
      <c r="A2016" s="9">
        <f t="shared" si="155"/>
        <v>2014</v>
      </c>
      <c r="B2016" s="9">
        <f>VLOOKUP($C2016,Quarter_Month!$A$1:$B$13,2)</f>
        <v>3</v>
      </c>
      <c r="C2016" s="9">
        <f t="shared" si="156"/>
        <v>7</v>
      </c>
      <c r="D2016" s="9">
        <f t="shared" si="157"/>
        <v>8</v>
      </c>
      <c r="E2016" s="8" t="str">
        <f t="shared" si="158"/>
        <v>20140708</v>
      </c>
      <c r="F2016" s="24">
        <v>41828</v>
      </c>
      <c r="G2016" s="25">
        <f t="shared" si="159"/>
        <v>41828</v>
      </c>
    </row>
    <row r="2017" spans="1:7" x14ac:dyDescent="0.2">
      <c r="A2017" s="9">
        <f t="shared" si="155"/>
        <v>2014</v>
      </c>
      <c r="B2017" s="9">
        <f>VLOOKUP($C2017,Quarter_Month!$A$1:$B$13,2)</f>
        <v>3</v>
      </c>
      <c r="C2017" s="9">
        <f t="shared" si="156"/>
        <v>7</v>
      </c>
      <c r="D2017" s="9">
        <f t="shared" si="157"/>
        <v>9</v>
      </c>
      <c r="E2017" s="8" t="str">
        <f t="shared" si="158"/>
        <v>20140709</v>
      </c>
      <c r="F2017" s="24">
        <v>41829</v>
      </c>
      <c r="G2017" s="25">
        <f t="shared" si="159"/>
        <v>41829</v>
      </c>
    </row>
    <row r="2018" spans="1:7" x14ac:dyDescent="0.2">
      <c r="A2018" s="9">
        <f t="shared" si="155"/>
        <v>2014</v>
      </c>
      <c r="B2018" s="9">
        <f>VLOOKUP($C2018,Quarter_Month!$A$1:$B$13,2)</f>
        <v>3</v>
      </c>
      <c r="C2018" s="9">
        <f t="shared" si="156"/>
        <v>7</v>
      </c>
      <c r="D2018" s="9">
        <f t="shared" si="157"/>
        <v>10</v>
      </c>
      <c r="E2018" s="8" t="str">
        <f t="shared" si="158"/>
        <v>20140710</v>
      </c>
      <c r="F2018" s="24">
        <v>41830</v>
      </c>
      <c r="G2018" s="25">
        <f t="shared" si="159"/>
        <v>41830</v>
      </c>
    </row>
    <row r="2019" spans="1:7" x14ac:dyDescent="0.2">
      <c r="A2019" s="9">
        <f t="shared" si="155"/>
        <v>2014</v>
      </c>
      <c r="B2019" s="9">
        <f>VLOOKUP($C2019,Quarter_Month!$A$1:$B$13,2)</f>
        <v>3</v>
      </c>
      <c r="C2019" s="9">
        <f t="shared" si="156"/>
        <v>7</v>
      </c>
      <c r="D2019" s="9">
        <f t="shared" si="157"/>
        <v>11</v>
      </c>
      <c r="E2019" s="8" t="str">
        <f t="shared" si="158"/>
        <v>20140711</v>
      </c>
      <c r="F2019" s="24">
        <v>41831</v>
      </c>
      <c r="G2019" s="25">
        <f t="shared" si="159"/>
        <v>41831</v>
      </c>
    </row>
    <row r="2020" spans="1:7" x14ac:dyDescent="0.2">
      <c r="A2020" s="9">
        <f t="shared" si="155"/>
        <v>2014</v>
      </c>
      <c r="B2020" s="9">
        <f>VLOOKUP($C2020,Quarter_Month!$A$1:$B$13,2)</f>
        <v>3</v>
      </c>
      <c r="C2020" s="9">
        <f t="shared" si="156"/>
        <v>7</v>
      </c>
      <c r="D2020" s="9">
        <f t="shared" si="157"/>
        <v>12</v>
      </c>
      <c r="E2020" s="8" t="str">
        <f t="shared" si="158"/>
        <v>20140712</v>
      </c>
      <c r="F2020" s="24">
        <v>41832</v>
      </c>
      <c r="G2020" s="25">
        <f t="shared" si="159"/>
        <v>41832</v>
      </c>
    </row>
    <row r="2021" spans="1:7" x14ac:dyDescent="0.2">
      <c r="A2021" s="9">
        <f t="shared" si="155"/>
        <v>2014</v>
      </c>
      <c r="B2021" s="9">
        <f>VLOOKUP($C2021,Quarter_Month!$A$1:$B$13,2)</f>
        <v>3</v>
      </c>
      <c r="C2021" s="9">
        <f t="shared" si="156"/>
        <v>7</v>
      </c>
      <c r="D2021" s="9">
        <f t="shared" si="157"/>
        <v>13</v>
      </c>
      <c r="E2021" s="8" t="str">
        <f t="shared" si="158"/>
        <v>20140713</v>
      </c>
      <c r="F2021" s="24">
        <v>41833</v>
      </c>
      <c r="G2021" s="25">
        <f t="shared" si="159"/>
        <v>41833</v>
      </c>
    </row>
    <row r="2022" spans="1:7" x14ac:dyDescent="0.2">
      <c r="A2022" s="9">
        <f t="shared" si="155"/>
        <v>2014</v>
      </c>
      <c r="B2022" s="9">
        <f>VLOOKUP($C2022,Quarter_Month!$A$1:$B$13,2)</f>
        <v>3</v>
      </c>
      <c r="C2022" s="9">
        <f t="shared" si="156"/>
        <v>7</v>
      </c>
      <c r="D2022" s="9">
        <f t="shared" si="157"/>
        <v>14</v>
      </c>
      <c r="E2022" s="8" t="str">
        <f t="shared" si="158"/>
        <v>20140714</v>
      </c>
      <c r="F2022" s="24">
        <v>41834</v>
      </c>
      <c r="G2022" s="25">
        <f t="shared" si="159"/>
        <v>41834</v>
      </c>
    </row>
    <row r="2023" spans="1:7" x14ac:dyDescent="0.2">
      <c r="A2023" s="9">
        <f t="shared" si="155"/>
        <v>2014</v>
      </c>
      <c r="B2023" s="9">
        <f>VLOOKUP($C2023,Quarter_Month!$A$1:$B$13,2)</f>
        <v>3</v>
      </c>
      <c r="C2023" s="9">
        <f t="shared" si="156"/>
        <v>7</v>
      </c>
      <c r="D2023" s="9">
        <f t="shared" si="157"/>
        <v>15</v>
      </c>
      <c r="E2023" s="8" t="str">
        <f t="shared" si="158"/>
        <v>20140715</v>
      </c>
      <c r="F2023" s="24">
        <v>41835</v>
      </c>
      <c r="G2023" s="25">
        <f t="shared" si="159"/>
        <v>41835</v>
      </c>
    </row>
    <row r="2024" spans="1:7" x14ac:dyDescent="0.2">
      <c r="A2024" s="9">
        <f t="shared" si="155"/>
        <v>2014</v>
      </c>
      <c r="B2024" s="9">
        <f>VLOOKUP($C2024,Quarter_Month!$A$1:$B$13,2)</f>
        <v>3</v>
      </c>
      <c r="C2024" s="9">
        <f t="shared" si="156"/>
        <v>7</v>
      </c>
      <c r="D2024" s="9">
        <f t="shared" si="157"/>
        <v>16</v>
      </c>
      <c r="E2024" s="8" t="str">
        <f t="shared" si="158"/>
        <v>20140716</v>
      </c>
      <c r="F2024" s="24">
        <v>41836</v>
      </c>
      <c r="G2024" s="25">
        <f t="shared" si="159"/>
        <v>41836</v>
      </c>
    </row>
    <row r="2025" spans="1:7" x14ac:dyDescent="0.2">
      <c r="A2025" s="9">
        <f t="shared" si="155"/>
        <v>2014</v>
      </c>
      <c r="B2025" s="9">
        <f>VLOOKUP($C2025,Quarter_Month!$A$1:$B$13,2)</f>
        <v>3</v>
      </c>
      <c r="C2025" s="9">
        <f t="shared" si="156"/>
        <v>7</v>
      </c>
      <c r="D2025" s="9">
        <f t="shared" si="157"/>
        <v>17</v>
      </c>
      <c r="E2025" s="8" t="str">
        <f t="shared" si="158"/>
        <v>20140717</v>
      </c>
      <c r="F2025" s="24">
        <v>41837</v>
      </c>
      <c r="G2025" s="25">
        <f t="shared" si="159"/>
        <v>41837</v>
      </c>
    </row>
    <row r="2026" spans="1:7" x14ac:dyDescent="0.2">
      <c r="A2026" s="9">
        <f t="shared" si="155"/>
        <v>2014</v>
      </c>
      <c r="B2026" s="9">
        <f>VLOOKUP($C2026,Quarter_Month!$A$1:$B$13,2)</f>
        <v>3</v>
      </c>
      <c r="C2026" s="9">
        <f t="shared" si="156"/>
        <v>7</v>
      </c>
      <c r="D2026" s="9">
        <f t="shared" si="157"/>
        <v>18</v>
      </c>
      <c r="E2026" s="8" t="str">
        <f t="shared" si="158"/>
        <v>20140718</v>
      </c>
      <c r="F2026" s="24">
        <v>41838</v>
      </c>
      <c r="G2026" s="25">
        <f t="shared" si="159"/>
        <v>41838</v>
      </c>
    </row>
    <row r="2027" spans="1:7" x14ac:dyDescent="0.2">
      <c r="A2027" s="9">
        <f t="shared" si="155"/>
        <v>2014</v>
      </c>
      <c r="B2027" s="9">
        <f>VLOOKUP($C2027,Quarter_Month!$A$1:$B$13,2)</f>
        <v>3</v>
      </c>
      <c r="C2027" s="9">
        <f t="shared" si="156"/>
        <v>7</v>
      </c>
      <c r="D2027" s="9">
        <f t="shared" si="157"/>
        <v>19</v>
      </c>
      <c r="E2027" s="8" t="str">
        <f t="shared" si="158"/>
        <v>20140719</v>
      </c>
      <c r="F2027" s="24">
        <v>41839</v>
      </c>
      <c r="G2027" s="25">
        <f t="shared" si="159"/>
        <v>41839</v>
      </c>
    </row>
    <row r="2028" spans="1:7" x14ac:dyDescent="0.2">
      <c r="A2028" s="9">
        <f t="shared" ref="A2028:A2091" si="160">YEAR(F2028)</f>
        <v>2014</v>
      </c>
      <c r="B2028" s="9">
        <f>VLOOKUP($C2028,Quarter_Month!$A$1:$B$13,2)</f>
        <v>3</v>
      </c>
      <c r="C2028" s="9">
        <f t="shared" ref="C2028:C2091" si="161">MONTH(F2028)</f>
        <v>7</v>
      </c>
      <c r="D2028" s="9">
        <f t="shared" ref="D2028:D2091" si="162">DAY(F2028)</f>
        <v>20</v>
      </c>
      <c r="E2028" s="8" t="str">
        <f t="shared" ref="E2028:E2091" si="163">CONCATENATE(A2028,IF(LEN(C2028)=1,"0"&amp;C2028,C2028),IF(LEN(D2028)=1,"0"&amp;D2028,D2028))</f>
        <v>20140720</v>
      </c>
      <c r="F2028" s="24">
        <v>41840</v>
      </c>
      <c r="G2028" s="25">
        <f t="shared" si="159"/>
        <v>41840</v>
      </c>
    </row>
    <row r="2029" spans="1:7" x14ac:dyDescent="0.2">
      <c r="A2029" s="9">
        <f t="shared" si="160"/>
        <v>2014</v>
      </c>
      <c r="B2029" s="9">
        <f>VLOOKUP($C2029,Quarter_Month!$A$1:$B$13,2)</f>
        <v>3</v>
      </c>
      <c r="C2029" s="9">
        <f t="shared" si="161"/>
        <v>7</v>
      </c>
      <c r="D2029" s="9">
        <f t="shared" si="162"/>
        <v>21</v>
      </c>
      <c r="E2029" s="8" t="str">
        <f t="shared" si="163"/>
        <v>20140721</v>
      </c>
      <c r="F2029" s="24">
        <v>41841</v>
      </c>
      <c r="G2029" s="25">
        <f t="shared" si="159"/>
        <v>41841</v>
      </c>
    </row>
    <row r="2030" spans="1:7" x14ac:dyDescent="0.2">
      <c r="A2030" s="9">
        <f t="shared" si="160"/>
        <v>2014</v>
      </c>
      <c r="B2030" s="9">
        <f>VLOOKUP($C2030,Quarter_Month!$A$1:$B$13,2)</f>
        <v>3</v>
      </c>
      <c r="C2030" s="9">
        <f t="shared" si="161"/>
        <v>7</v>
      </c>
      <c r="D2030" s="9">
        <f t="shared" si="162"/>
        <v>22</v>
      </c>
      <c r="E2030" s="8" t="str">
        <f t="shared" si="163"/>
        <v>20140722</v>
      </c>
      <c r="F2030" s="24">
        <v>41842</v>
      </c>
      <c r="G2030" s="25">
        <f t="shared" si="159"/>
        <v>41842</v>
      </c>
    </row>
    <row r="2031" spans="1:7" x14ac:dyDescent="0.2">
      <c r="A2031" s="9">
        <f t="shared" si="160"/>
        <v>2014</v>
      </c>
      <c r="B2031" s="9">
        <f>VLOOKUP($C2031,Quarter_Month!$A$1:$B$13,2)</f>
        <v>3</v>
      </c>
      <c r="C2031" s="9">
        <f t="shared" si="161"/>
        <v>7</v>
      </c>
      <c r="D2031" s="9">
        <f t="shared" si="162"/>
        <v>23</v>
      </c>
      <c r="E2031" s="8" t="str">
        <f t="shared" si="163"/>
        <v>20140723</v>
      </c>
      <c r="F2031" s="24">
        <v>41843</v>
      </c>
      <c r="G2031" s="25">
        <f t="shared" si="159"/>
        <v>41843</v>
      </c>
    </row>
    <row r="2032" spans="1:7" x14ac:dyDescent="0.2">
      <c r="A2032" s="9">
        <f t="shared" si="160"/>
        <v>2014</v>
      </c>
      <c r="B2032" s="9">
        <f>VLOOKUP($C2032,Quarter_Month!$A$1:$B$13,2)</f>
        <v>3</v>
      </c>
      <c r="C2032" s="9">
        <f t="shared" si="161"/>
        <v>7</v>
      </c>
      <c r="D2032" s="9">
        <f t="shared" si="162"/>
        <v>24</v>
      </c>
      <c r="E2032" s="8" t="str">
        <f t="shared" si="163"/>
        <v>20140724</v>
      </c>
      <c r="F2032" s="24">
        <v>41844</v>
      </c>
      <c r="G2032" s="25">
        <f t="shared" si="159"/>
        <v>41844</v>
      </c>
    </row>
    <row r="2033" spans="1:7" x14ac:dyDescent="0.2">
      <c r="A2033" s="9">
        <f t="shared" si="160"/>
        <v>2014</v>
      </c>
      <c r="B2033" s="9">
        <f>VLOOKUP($C2033,Quarter_Month!$A$1:$B$13,2)</f>
        <v>3</v>
      </c>
      <c r="C2033" s="9">
        <f t="shared" si="161"/>
        <v>7</v>
      </c>
      <c r="D2033" s="9">
        <f t="shared" si="162"/>
        <v>25</v>
      </c>
      <c r="E2033" s="8" t="str">
        <f t="shared" si="163"/>
        <v>20140725</v>
      </c>
      <c r="F2033" s="24">
        <v>41845</v>
      </c>
      <c r="G2033" s="25">
        <f t="shared" si="159"/>
        <v>41845</v>
      </c>
    </row>
    <row r="2034" spans="1:7" x14ac:dyDescent="0.2">
      <c r="A2034" s="9">
        <f t="shared" si="160"/>
        <v>2014</v>
      </c>
      <c r="B2034" s="9">
        <f>VLOOKUP($C2034,Quarter_Month!$A$1:$B$13,2)</f>
        <v>3</v>
      </c>
      <c r="C2034" s="9">
        <f t="shared" si="161"/>
        <v>7</v>
      </c>
      <c r="D2034" s="9">
        <f t="shared" si="162"/>
        <v>26</v>
      </c>
      <c r="E2034" s="8" t="str">
        <f t="shared" si="163"/>
        <v>20140726</v>
      </c>
      <c r="F2034" s="24">
        <v>41846</v>
      </c>
      <c r="G2034" s="25">
        <f t="shared" si="159"/>
        <v>41846</v>
      </c>
    </row>
    <row r="2035" spans="1:7" x14ac:dyDescent="0.2">
      <c r="A2035" s="9">
        <f t="shared" si="160"/>
        <v>2014</v>
      </c>
      <c r="B2035" s="9">
        <f>VLOOKUP($C2035,Quarter_Month!$A$1:$B$13,2)</f>
        <v>3</v>
      </c>
      <c r="C2035" s="9">
        <f t="shared" si="161"/>
        <v>7</v>
      </c>
      <c r="D2035" s="9">
        <f t="shared" si="162"/>
        <v>27</v>
      </c>
      <c r="E2035" s="8" t="str">
        <f t="shared" si="163"/>
        <v>20140727</v>
      </c>
      <c r="F2035" s="24">
        <v>41847</v>
      </c>
      <c r="G2035" s="25">
        <f t="shared" si="159"/>
        <v>41847</v>
      </c>
    </row>
    <row r="2036" spans="1:7" x14ac:dyDescent="0.2">
      <c r="A2036" s="9">
        <f t="shared" si="160"/>
        <v>2014</v>
      </c>
      <c r="B2036" s="9">
        <f>VLOOKUP($C2036,Quarter_Month!$A$1:$B$13,2)</f>
        <v>3</v>
      </c>
      <c r="C2036" s="9">
        <f t="shared" si="161"/>
        <v>7</v>
      </c>
      <c r="D2036" s="9">
        <f t="shared" si="162"/>
        <v>28</v>
      </c>
      <c r="E2036" s="8" t="str">
        <f t="shared" si="163"/>
        <v>20140728</v>
      </c>
      <c r="F2036" s="24">
        <v>41848</v>
      </c>
      <c r="G2036" s="25">
        <f t="shared" si="159"/>
        <v>41848</v>
      </c>
    </row>
    <row r="2037" spans="1:7" x14ac:dyDescent="0.2">
      <c r="A2037" s="9">
        <f t="shared" si="160"/>
        <v>2014</v>
      </c>
      <c r="B2037" s="9">
        <f>VLOOKUP($C2037,Quarter_Month!$A$1:$B$13,2)</f>
        <v>3</v>
      </c>
      <c r="C2037" s="9">
        <f t="shared" si="161"/>
        <v>7</v>
      </c>
      <c r="D2037" s="9">
        <f t="shared" si="162"/>
        <v>29</v>
      </c>
      <c r="E2037" s="8" t="str">
        <f t="shared" si="163"/>
        <v>20140729</v>
      </c>
      <c r="F2037" s="24">
        <v>41849</v>
      </c>
      <c r="G2037" s="25">
        <f t="shared" si="159"/>
        <v>41849</v>
      </c>
    </row>
    <row r="2038" spans="1:7" x14ac:dyDescent="0.2">
      <c r="A2038" s="9">
        <f t="shared" si="160"/>
        <v>2014</v>
      </c>
      <c r="B2038" s="9">
        <f>VLOOKUP($C2038,Quarter_Month!$A$1:$B$13,2)</f>
        <v>3</v>
      </c>
      <c r="C2038" s="9">
        <f t="shared" si="161"/>
        <v>7</v>
      </c>
      <c r="D2038" s="9">
        <f t="shared" si="162"/>
        <v>30</v>
      </c>
      <c r="E2038" s="8" t="str">
        <f t="shared" si="163"/>
        <v>20140730</v>
      </c>
      <c r="F2038" s="24">
        <v>41850</v>
      </c>
      <c r="G2038" s="25">
        <f t="shared" si="159"/>
        <v>41850</v>
      </c>
    </row>
    <row r="2039" spans="1:7" x14ac:dyDescent="0.2">
      <c r="A2039" s="9">
        <f t="shared" si="160"/>
        <v>2014</v>
      </c>
      <c r="B2039" s="9">
        <f>VLOOKUP($C2039,Quarter_Month!$A$1:$B$13,2)</f>
        <v>3</v>
      </c>
      <c r="C2039" s="9">
        <f t="shared" si="161"/>
        <v>7</v>
      </c>
      <c r="D2039" s="9">
        <f t="shared" si="162"/>
        <v>31</v>
      </c>
      <c r="E2039" s="8" t="str">
        <f t="shared" si="163"/>
        <v>20140731</v>
      </c>
      <c r="F2039" s="24">
        <v>41851</v>
      </c>
      <c r="G2039" s="25">
        <f t="shared" si="159"/>
        <v>41851</v>
      </c>
    </row>
    <row r="2040" spans="1:7" x14ac:dyDescent="0.2">
      <c r="A2040" s="9">
        <f t="shared" si="160"/>
        <v>2014</v>
      </c>
      <c r="B2040" s="9">
        <f>VLOOKUP($C2040,Quarter_Month!$A$1:$B$13,2)</f>
        <v>3</v>
      </c>
      <c r="C2040" s="9">
        <f t="shared" si="161"/>
        <v>8</v>
      </c>
      <c r="D2040" s="9">
        <f t="shared" si="162"/>
        <v>1</v>
      </c>
      <c r="E2040" s="8" t="str">
        <f t="shared" si="163"/>
        <v>20140801</v>
      </c>
      <c r="F2040" s="24">
        <v>41852</v>
      </c>
      <c r="G2040" s="25">
        <f t="shared" si="159"/>
        <v>41852</v>
      </c>
    </row>
    <row r="2041" spans="1:7" x14ac:dyDescent="0.2">
      <c r="A2041" s="9">
        <f t="shared" si="160"/>
        <v>2014</v>
      </c>
      <c r="B2041" s="9">
        <f>VLOOKUP($C2041,Quarter_Month!$A$1:$B$13,2)</f>
        <v>3</v>
      </c>
      <c r="C2041" s="9">
        <f t="shared" si="161"/>
        <v>8</v>
      </c>
      <c r="D2041" s="9">
        <f t="shared" si="162"/>
        <v>2</v>
      </c>
      <c r="E2041" s="8" t="str">
        <f t="shared" si="163"/>
        <v>20140802</v>
      </c>
      <c r="F2041" s="24">
        <v>41853</v>
      </c>
      <c r="G2041" s="25">
        <f t="shared" si="159"/>
        <v>41853</v>
      </c>
    </row>
    <row r="2042" spans="1:7" x14ac:dyDescent="0.2">
      <c r="A2042" s="9">
        <f t="shared" si="160"/>
        <v>2014</v>
      </c>
      <c r="B2042" s="9">
        <f>VLOOKUP($C2042,Quarter_Month!$A$1:$B$13,2)</f>
        <v>3</v>
      </c>
      <c r="C2042" s="9">
        <f t="shared" si="161"/>
        <v>8</v>
      </c>
      <c r="D2042" s="9">
        <f t="shared" si="162"/>
        <v>3</v>
      </c>
      <c r="E2042" s="8" t="str">
        <f t="shared" si="163"/>
        <v>20140803</v>
      </c>
      <c r="F2042" s="24">
        <v>41854</v>
      </c>
      <c r="G2042" s="25">
        <f t="shared" si="159"/>
        <v>41854</v>
      </c>
    </row>
    <row r="2043" spans="1:7" x14ac:dyDescent="0.2">
      <c r="A2043" s="9">
        <f t="shared" si="160"/>
        <v>2014</v>
      </c>
      <c r="B2043" s="9">
        <f>VLOOKUP($C2043,Quarter_Month!$A$1:$B$13,2)</f>
        <v>3</v>
      </c>
      <c r="C2043" s="9">
        <f t="shared" si="161"/>
        <v>8</v>
      </c>
      <c r="D2043" s="9">
        <f t="shared" si="162"/>
        <v>4</v>
      </c>
      <c r="E2043" s="8" t="str">
        <f t="shared" si="163"/>
        <v>20140804</v>
      </c>
      <c r="F2043" s="24">
        <v>41855</v>
      </c>
      <c r="G2043" s="25">
        <f t="shared" si="159"/>
        <v>41855</v>
      </c>
    </row>
    <row r="2044" spans="1:7" x14ac:dyDescent="0.2">
      <c r="A2044" s="9">
        <f t="shared" si="160"/>
        <v>2014</v>
      </c>
      <c r="B2044" s="9">
        <f>VLOOKUP($C2044,Quarter_Month!$A$1:$B$13,2)</f>
        <v>3</v>
      </c>
      <c r="C2044" s="9">
        <f t="shared" si="161"/>
        <v>8</v>
      </c>
      <c r="D2044" s="9">
        <f t="shared" si="162"/>
        <v>5</v>
      </c>
      <c r="E2044" s="8" t="str">
        <f t="shared" si="163"/>
        <v>20140805</v>
      </c>
      <c r="F2044" s="24">
        <v>41856</v>
      </c>
      <c r="G2044" s="25">
        <f t="shared" si="159"/>
        <v>41856</v>
      </c>
    </row>
    <row r="2045" spans="1:7" x14ac:dyDescent="0.2">
      <c r="A2045" s="9">
        <f t="shared" si="160"/>
        <v>2014</v>
      </c>
      <c r="B2045" s="9">
        <f>VLOOKUP($C2045,Quarter_Month!$A$1:$B$13,2)</f>
        <v>3</v>
      </c>
      <c r="C2045" s="9">
        <f t="shared" si="161"/>
        <v>8</v>
      </c>
      <c r="D2045" s="9">
        <f t="shared" si="162"/>
        <v>6</v>
      </c>
      <c r="E2045" s="8" t="str">
        <f t="shared" si="163"/>
        <v>20140806</v>
      </c>
      <c r="F2045" s="24">
        <v>41857</v>
      </c>
      <c r="G2045" s="25">
        <f t="shared" si="159"/>
        <v>41857</v>
      </c>
    </row>
    <row r="2046" spans="1:7" x14ac:dyDescent="0.2">
      <c r="A2046" s="9">
        <f t="shared" si="160"/>
        <v>2014</v>
      </c>
      <c r="B2046" s="9">
        <f>VLOOKUP($C2046,Quarter_Month!$A$1:$B$13,2)</f>
        <v>3</v>
      </c>
      <c r="C2046" s="9">
        <f t="shared" si="161"/>
        <v>8</v>
      </c>
      <c r="D2046" s="9">
        <f t="shared" si="162"/>
        <v>7</v>
      </c>
      <c r="E2046" s="8" t="str">
        <f t="shared" si="163"/>
        <v>20140807</v>
      </c>
      <c r="F2046" s="24">
        <v>41858</v>
      </c>
      <c r="G2046" s="25">
        <f t="shared" si="159"/>
        <v>41858</v>
      </c>
    </row>
    <row r="2047" spans="1:7" x14ac:dyDescent="0.2">
      <c r="A2047" s="9">
        <f t="shared" si="160"/>
        <v>2014</v>
      </c>
      <c r="B2047" s="9">
        <f>VLOOKUP($C2047,Quarter_Month!$A$1:$B$13,2)</f>
        <v>3</v>
      </c>
      <c r="C2047" s="9">
        <f t="shared" si="161"/>
        <v>8</v>
      </c>
      <c r="D2047" s="9">
        <f t="shared" si="162"/>
        <v>8</v>
      </c>
      <c r="E2047" s="8" t="str">
        <f t="shared" si="163"/>
        <v>20140808</v>
      </c>
      <c r="F2047" s="24">
        <v>41859</v>
      </c>
      <c r="G2047" s="25">
        <f t="shared" si="159"/>
        <v>41859</v>
      </c>
    </row>
    <row r="2048" spans="1:7" x14ac:dyDescent="0.2">
      <c r="A2048" s="9">
        <f t="shared" si="160"/>
        <v>2014</v>
      </c>
      <c r="B2048" s="9">
        <f>VLOOKUP($C2048,Quarter_Month!$A$1:$B$13,2)</f>
        <v>3</v>
      </c>
      <c r="C2048" s="9">
        <f t="shared" si="161"/>
        <v>8</v>
      </c>
      <c r="D2048" s="9">
        <f t="shared" si="162"/>
        <v>9</v>
      </c>
      <c r="E2048" s="8" t="str">
        <f t="shared" si="163"/>
        <v>20140809</v>
      </c>
      <c r="F2048" s="24">
        <v>41860</v>
      </c>
      <c r="G2048" s="25">
        <f t="shared" si="159"/>
        <v>41860</v>
      </c>
    </row>
    <row r="2049" spans="1:7" x14ac:dyDescent="0.2">
      <c r="A2049" s="9">
        <f t="shared" si="160"/>
        <v>2014</v>
      </c>
      <c r="B2049" s="9">
        <f>VLOOKUP($C2049,Quarter_Month!$A$1:$B$13,2)</f>
        <v>3</v>
      </c>
      <c r="C2049" s="9">
        <f t="shared" si="161"/>
        <v>8</v>
      </c>
      <c r="D2049" s="9">
        <f t="shared" si="162"/>
        <v>10</v>
      </c>
      <c r="E2049" s="8" t="str">
        <f t="shared" si="163"/>
        <v>20140810</v>
      </c>
      <c r="F2049" s="24">
        <v>41861</v>
      </c>
      <c r="G2049" s="25">
        <f t="shared" si="159"/>
        <v>41861</v>
      </c>
    </row>
    <row r="2050" spans="1:7" x14ac:dyDescent="0.2">
      <c r="A2050" s="9">
        <f t="shared" si="160"/>
        <v>2014</v>
      </c>
      <c r="B2050" s="9">
        <f>VLOOKUP($C2050,Quarter_Month!$A$1:$B$13,2)</f>
        <v>3</v>
      </c>
      <c r="C2050" s="9">
        <f t="shared" si="161"/>
        <v>8</v>
      </c>
      <c r="D2050" s="9">
        <f t="shared" si="162"/>
        <v>11</v>
      </c>
      <c r="E2050" s="8" t="str">
        <f t="shared" si="163"/>
        <v>20140811</v>
      </c>
      <c r="F2050" s="24">
        <v>41862</v>
      </c>
      <c r="G2050" s="25">
        <f t="shared" si="159"/>
        <v>41862</v>
      </c>
    </row>
    <row r="2051" spans="1:7" x14ac:dyDescent="0.2">
      <c r="A2051" s="9">
        <f t="shared" si="160"/>
        <v>2014</v>
      </c>
      <c r="B2051" s="9">
        <f>VLOOKUP($C2051,Quarter_Month!$A$1:$B$13,2)</f>
        <v>3</v>
      </c>
      <c r="C2051" s="9">
        <f t="shared" si="161"/>
        <v>8</v>
      </c>
      <c r="D2051" s="9">
        <f t="shared" si="162"/>
        <v>12</v>
      </c>
      <c r="E2051" s="8" t="str">
        <f t="shared" si="163"/>
        <v>20140812</v>
      </c>
      <c r="F2051" s="24">
        <v>41863</v>
      </c>
      <c r="G2051" s="25">
        <f t="shared" ref="G2051:G2114" si="164">F2051</f>
        <v>41863</v>
      </c>
    </row>
    <row r="2052" spans="1:7" x14ac:dyDescent="0.2">
      <c r="A2052" s="9">
        <f t="shared" si="160"/>
        <v>2014</v>
      </c>
      <c r="B2052" s="9">
        <f>VLOOKUP($C2052,Quarter_Month!$A$1:$B$13,2)</f>
        <v>3</v>
      </c>
      <c r="C2052" s="9">
        <f t="shared" si="161"/>
        <v>8</v>
      </c>
      <c r="D2052" s="9">
        <f t="shared" si="162"/>
        <v>13</v>
      </c>
      <c r="E2052" s="8" t="str">
        <f t="shared" si="163"/>
        <v>20140813</v>
      </c>
      <c r="F2052" s="24">
        <v>41864</v>
      </c>
      <c r="G2052" s="25">
        <f t="shared" si="164"/>
        <v>41864</v>
      </c>
    </row>
    <row r="2053" spans="1:7" x14ac:dyDescent="0.2">
      <c r="A2053" s="9">
        <f t="shared" si="160"/>
        <v>2014</v>
      </c>
      <c r="B2053" s="9">
        <f>VLOOKUP($C2053,Quarter_Month!$A$1:$B$13,2)</f>
        <v>3</v>
      </c>
      <c r="C2053" s="9">
        <f t="shared" si="161"/>
        <v>8</v>
      </c>
      <c r="D2053" s="9">
        <f t="shared" si="162"/>
        <v>14</v>
      </c>
      <c r="E2053" s="8" t="str">
        <f t="shared" si="163"/>
        <v>20140814</v>
      </c>
      <c r="F2053" s="24">
        <v>41865</v>
      </c>
      <c r="G2053" s="25">
        <f t="shared" si="164"/>
        <v>41865</v>
      </c>
    </row>
    <row r="2054" spans="1:7" x14ac:dyDescent="0.2">
      <c r="A2054" s="9">
        <f t="shared" si="160"/>
        <v>2014</v>
      </c>
      <c r="B2054" s="9">
        <f>VLOOKUP($C2054,Quarter_Month!$A$1:$B$13,2)</f>
        <v>3</v>
      </c>
      <c r="C2054" s="9">
        <f t="shared" si="161"/>
        <v>8</v>
      </c>
      <c r="D2054" s="9">
        <f t="shared" si="162"/>
        <v>15</v>
      </c>
      <c r="E2054" s="8" t="str">
        <f t="shared" si="163"/>
        <v>20140815</v>
      </c>
      <c r="F2054" s="24">
        <v>41866</v>
      </c>
      <c r="G2054" s="25">
        <f t="shared" si="164"/>
        <v>41866</v>
      </c>
    </row>
    <row r="2055" spans="1:7" x14ac:dyDescent="0.2">
      <c r="A2055" s="9">
        <f t="shared" si="160"/>
        <v>2014</v>
      </c>
      <c r="B2055" s="9">
        <f>VLOOKUP($C2055,Quarter_Month!$A$1:$B$13,2)</f>
        <v>3</v>
      </c>
      <c r="C2055" s="9">
        <f t="shared" si="161"/>
        <v>8</v>
      </c>
      <c r="D2055" s="9">
        <f t="shared" si="162"/>
        <v>16</v>
      </c>
      <c r="E2055" s="8" t="str">
        <f t="shared" si="163"/>
        <v>20140816</v>
      </c>
      <c r="F2055" s="24">
        <v>41867</v>
      </c>
      <c r="G2055" s="25">
        <f t="shared" si="164"/>
        <v>41867</v>
      </c>
    </row>
    <row r="2056" spans="1:7" x14ac:dyDescent="0.2">
      <c r="A2056" s="9">
        <f t="shared" si="160"/>
        <v>2014</v>
      </c>
      <c r="B2056" s="9">
        <f>VLOOKUP($C2056,Quarter_Month!$A$1:$B$13,2)</f>
        <v>3</v>
      </c>
      <c r="C2056" s="9">
        <f t="shared" si="161"/>
        <v>8</v>
      </c>
      <c r="D2056" s="9">
        <f t="shared" si="162"/>
        <v>17</v>
      </c>
      <c r="E2056" s="8" t="str">
        <f t="shared" si="163"/>
        <v>20140817</v>
      </c>
      <c r="F2056" s="24">
        <v>41868</v>
      </c>
      <c r="G2056" s="25">
        <f t="shared" si="164"/>
        <v>41868</v>
      </c>
    </row>
    <row r="2057" spans="1:7" x14ac:dyDescent="0.2">
      <c r="A2057" s="9">
        <f t="shared" si="160"/>
        <v>2014</v>
      </c>
      <c r="B2057" s="9">
        <f>VLOOKUP($C2057,Quarter_Month!$A$1:$B$13,2)</f>
        <v>3</v>
      </c>
      <c r="C2057" s="9">
        <f t="shared" si="161"/>
        <v>8</v>
      </c>
      <c r="D2057" s="9">
        <f t="shared" si="162"/>
        <v>18</v>
      </c>
      <c r="E2057" s="8" t="str">
        <f t="shared" si="163"/>
        <v>20140818</v>
      </c>
      <c r="F2057" s="24">
        <v>41869</v>
      </c>
      <c r="G2057" s="25">
        <f t="shared" si="164"/>
        <v>41869</v>
      </c>
    </row>
    <row r="2058" spans="1:7" x14ac:dyDescent="0.2">
      <c r="A2058" s="9">
        <f t="shared" si="160"/>
        <v>2014</v>
      </c>
      <c r="B2058" s="9">
        <f>VLOOKUP($C2058,Quarter_Month!$A$1:$B$13,2)</f>
        <v>3</v>
      </c>
      <c r="C2058" s="9">
        <f t="shared" si="161"/>
        <v>8</v>
      </c>
      <c r="D2058" s="9">
        <f t="shared" si="162"/>
        <v>19</v>
      </c>
      <c r="E2058" s="8" t="str">
        <f t="shared" si="163"/>
        <v>20140819</v>
      </c>
      <c r="F2058" s="24">
        <v>41870</v>
      </c>
      <c r="G2058" s="25">
        <f t="shared" si="164"/>
        <v>41870</v>
      </c>
    </row>
    <row r="2059" spans="1:7" x14ac:dyDescent="0.2">
      <c r="A2059" s="9">
        <f t="shared" si="160"/>
        <v>2014</v>
      </c>
      <c r="B2059" s="9">
        <f>VLOOKUP($C2059,Quarter_Month!$A$1:$B$13,2)</f>
        <v>3</v>
      </c>
      <c r="C2059" s="9">
        <f t="shared" si="161"/>
        <v>8</v>
      </c>
      <c r="D2059" s="9">
        <f t="shared" si="162"/>
        <v>20</v>
      </c>
      <c r="E2059" s="8" t="str">
        <f t="shared" si="163"/>
        <v>20140820</v>
      </c>
      <c r="F2059" s="24">
        <v>41871</v>
      </c>
      <c r="G2059" s="25">
        <f t="shared" si="164"/>
        <v>41871</v>
      </c>
    </row>
    <row r="2060" spans="1:7" x14ac:dyDescent="0.2">
      <c r="A2060" s="9">
        <f t="shared" si="160"/>
        <v>2014</v>
      </c>
      <c r="B2060" s="9">
        <f>VLOOKUP($C2060,Quarter_Month!$A$1:$B$13,2)</f>
        <v>3</v>
      </c>
      <c r="C2060" s="9">
        <f t="shared" si="161"/>
        <v>8</v>
      </c>
      <c r="D2060" s="9">
        <f t="shared" si="162"/>
        <v>21</v>
      </c>
      <c r="E2060" s="8" t="str">
        <f t="shared" si="163"/>
        <v>20140821</v>
      </c>
      <c r="F2060" s="24">
        <v>41872</v>
      </c>
      <c r="G2060" s="25">
        <f t="shared" si="164"/>
        <v>41872</v>
      </c>
    </row>
    <row r="2061" spans="1:7" x14ac:dyDescent="0.2">
      <c r="A2061" s="9">
        <f t="shared" si="160"/>
        <v>2014</v>
      </c>
      <c r="B2061" s="9">
        <f>VLOOKUP($C2061,Quarter_Month!$A$1:$B$13,2)</f>
        <v>3</v>
      </c>
      <c r="C2061" s="9">
        <f t="shared" si="161"/>
        <v>8</v>
      </c>
      <c r="D2061" s="9">
        <f t="shared" si="162"/>
        <v>22</v>
      </c>
      <c r="E2061" s="8" t="str">
        <f t="shared" si="163"/>
        <v>20140822</v>
      </c>
      <c r="F2061" s="24">
        <v>41873</v>
      </c>
      <c r="G2061" s="25">
        <f t="shared" si="164"/>
        <v>41873</v>
      </c>
    </row>
    <row r="2062" spans="1:7" x14ac:dyDescent="0.2">
      <c r="A2062" s="9">
        <f t="shared" si="160"/>
        <v>2014</v>
      </c>
      <c r="B2062" s="9">
        <f>VLOOKUP($C2062,Quarter_Month!$A$1:$B$13,2)</f>
        <v>3</v>
      </c>
      <c r="C2062" s="9">
        <f t="shared" si="161"/>
        <v>8</v>
      </c>
      <c r="D2062" s="9">
        <f t="shared" si="162"/>
        <v>23</v>
      </c>
      <c r="E2062" s="8" t="str">
        <f t="shared" si="163"/>
        <v>20140823</v>
      </c>
      <c r="F2062" s="24">
        <v>41874</v>
      </c>
      <c r="G2062" s="25">
        <f t="shared" si="164"/>
        <v>41874</v>
      </c>
    </row>
    <row r="2063" spans="1:7" x14ac:dyDescent="0.2">
      <c r="A2063" s="9">
        <f t="shared" si="160"/>
        <v>2014</v>
      </c>
      <c r="B2063" s="9">
        <f>VLOOKUP($C2063,Quarter_Month!$A$1:$B$13,2)</f>
        <v>3</v>
      </c>
      <c r="C2063" s="9">
        <f t="shared" si="161"/>
        <v>8</v>
      </c>
      <c r="D2063" s="9">
        <f t="shared" si="162"/>
        <v>24</v>
      </c>
      <c r="E2063" s="8" t="str">
        <f t="shared" si="163"/>
        <v>20140824</v>
      </c>
      <c r="F2063" s="24">
        <v>41875</v>
      </c>
      <c r="G2063" s="25">
        <f t="shared" si="164"/>
        <v>41875</v>
      </c>
    </row>
    <row r="2064" spans="1:7" x14ac:dyDescent="0.2">
      <c r="A2064" s="9">
        <f t="shared" si="160"/>
        <v>2014</v>
      </c>
      <c r="B2064" s="9">
        <f>VLOOKUP($C2064,Quarter_Month!$A$1:$B$13,2)</f>
        <v>3</v>
      </c>
      <c r="C2064" s="9">
        <f t="shared" si="161"/>
        <v>8</v>
      </c>
      <c r="D2064" s="9">
        <f t="shared" si="162"/>
        <v>25</v>
      </c>
      <c r="E2064" s="8" t="str">
        <f t="shared" si="163"/>
        <v>20140825</v>
      </c>
      <c r="F2064" s="24">
        <v>41876</v>
      </c>
      <c r="G2064" s="25">
        <f t="shared" si="164"/>
        <v>41876</v>
      </c>
    </row>
    <row r="2065" spans="1:7" x14ac:dyDescent="0.2">
      <c r="A2065" s="9">
        <f t="shared" si="160"/>
        <v>2014</v>
      </c>
      <c r="B2065" s="9">
        <f>VLOOKUP($C2065,Quarter_Month!$A$1:$B$13,2)</f>
        <v>3</v>
      </c>
      <c r="C2065" s="9">
        <f t="shared" si="161"/>
        <v>8</v>
      </c>
      <c r="D2065" s="9">
        <f t="shared" si="162"/>
        <v>26</v>
      </c>
      <c r="E2065" s="8" t="str">
        <f t="shared" si="163"/>
        <v>20140826</v>
      </c>
      <c r="F2065" s="24">
        <v>41877</v>
      </c>
      <c r="G2065" s="25">
        <f t="shared" si="164"/>
        <v>41877</v>
      </c>
    </row>
    <row r="2066" spans="1:7" x14ac:dyDescent="0.2">
      <c r="A2066" s="9">
        <f t="shared" si="160"/>
        <v>2014</v>
      </c>
      <c r="B2066" s="9">
        <f>VLOOKUP($C2066,Quarter_Month!$A$1:$B$13,2)</f>
        <v>3</v>
      </c>
      <c r="C2066" s="9">
        <f t="shared" si="161"/>
        <v>8</v>
      </c>
      <c r="D2066" s="9">
        <f t="shared" si="162"/>
        <v>27</v>
      </c>
      <c r="E2066" s="8" t="str">
        <f t="shared" si="163"/>
        <v>20140827</v>
      </c>
      <c r="F2066" s="24">
        <v>41878</v>
      </c>
      <c r="G2066" s="25">
        <f t="shared" si="164"/>
        <v>41878</v>
      </c>
    </row>
    <row r="2067" spans="1:7" x14ac:dyDescent="0.2">
      <c r="A2067" s="9">
        <f t="shared" si="160"/>
        <v>2014</v>
      </c>
      <c r="B2067" s="9">
        <f>VLOOKUP($C2067,Quarter_Month!$A$1:$B$13,2)</f>
        <v>3</v>
      </c>
      <c r="C2067" s="9">
        <f t="shared" si="161"/>
        <v>8</v>
      </c>
      <c r="D2067" s="9">
        <f t="shared" si="162"/>
        <v>28</v>
      </c>
      <c r="E2067" s="8" t="str">
        <f t="shared" si="163"/>
        <v>20140828</v>
      </c>
      <c r="F2067" s="24">
        <v>41879</v>
      </c>
      <c r="G2067" s="25">
        <f t="shared" si="164"/>
        <v>41879</v>
      </c>
    </row>
    <row r="2068" spans="1:7" x14ac:dyDescent="0.2">
      <c r="A2068" s="9">
        <f t="shared" si="160"/>
        <v>2014</v>
      </c>
      <c r="B2068" s="9">
        <f>VLOOKUP($C2068,Quarter_Month!$A$1:$B$13,2)</f>
        <v>3</v>
      </c>
      <c r="C2068" s="9">
        <f t="shared" si="161"/>
        <v>8</v>
      </c>
      <c r="D2068" s="9">
        <f t="shared" si="162"/>
        <v>29</v>
      </c>
      <c r="E2068" s="8" t="str">
        <f t="shared" si="163"/>
        <v>20140829</v>
      </c>
      <c r="F2068" s="24">
        <v>41880</v>
      </c>
      <c r="G2068" s="25">
        <f t="shared" si="164"/>
        <v>41880</v>
      </c>
    </row>
    <row r="2069" spans="1:7" x14ac:dyDescent="0.2">
      <c r="A2069" s="9">
        <f t="shared" si="160"/>
        <v>2014</v>
      </c>
      <c r="B2069" s="9">
        <f>VLOOKUP($C2069,Quarter_Month!$A$1:$B$13,2)</f>
        <v>3</v>
      </c>
      <c r="C2069" s="9">
        <f t="shared" si="161"/>
        <v>8</v>
      </c>
      <c r="D2069" s="9">
        <f t="shared" si="162"/>
        <v>30</v>
      </c>
      <c r="E2069" s="8" t="str">
        <f t="shared" si="163"/>
        <v>20140830</v>
      </c>
      <c r="F2069" s="24">
        <v>41881</v>
      </c>
      <c r="G2069" s="25">
        <f t="shared" si="164"/>
        <v>41881</v>
      </c>
    </row>
    <row r="2070" spans="1:7" x14ac:dyDescent="0.2">
      <c r="A2070" s="9">
        <f t="shared" si="160"/>
        <v>2014</v>
      </c>
      <c r="B2070" s="9">
        <f>VLOOKUP($C2070,Quarter_Month!$A$1:$B$13,2)</f>
        <v>3</v>
      </c>
      <c r="C2070" s="9">
        <f t="shared" si="161"/>
        <v>8</v>
      </c>
      <c r="D2070" s="9">
        <f t="shared" si="162"/>
        <v>31</v>
      </c>
      <c r="E2070" s="8" t="str">
        <f t="shared" si="163"/>
        <v>20140831</v>
      </c>
      <c r="F2070" s="24">
        <v>41882</v>
      </c>
      <c r="G2070" s="25">
        <f t="shared" si="164"/>
        <v>41882</v>
      </c>
    </row>
    <row r="2071" spans="1:7" x14ac:dyDescent="0.2">
      <c r="A2071" s="9">
        <f t="shared" si="160"/>
        <v>2014</v>
      </c>
      <c r="B2071" s="9">
        <f>VLOOKUP($C2071,Quarter_Month!$A$1:$B$13,2)</f>
        <v>3</v>
      </c>
      <c r="C2071" s="9">
        <f t="shared" si="161"/>
        <v>9</v>
      </c>
      <c r="D2071" s="9">
        <f t="shared" si="162"/>
        <v>1</v>
      </c>
      <c r="E2071" s="8" t="str">
        <f t="shared" si="163"/>
        <v>20140901</v>
      </c>
      <c r="F2071" s="24">
        <v>41883</v>
      </c>
      <c r="G2071" s="25">
        <f t="shared" si="164"/>
        <v>41883</v>
      </c>
    </row>
    <row r="2072" spans="1:7" x14ac:dyDescent="0.2">
      <c r="A2072" s="9">
        <f t="shared" si="160"/>
        <v>2014</v>
      </c>
      <c r="B2072" s="9">
        <f>VLOOKUP($C2072,Quarter_Month!$A$1:$B$13,2)</f>
        <v>3</v>
      </c>
      <c r="C2072" s="9">
        <f t="shared" si="161"/>
        <v>9</v>
      </c>
      <c r="D2072" s="9">
        <f t="shared" si="162"/>
        <v>2</v>
      </c>
      <c r="E2072" s="8" t="str">
        <f t="shared" si="163"/>
        <v>20140902</v>
      </c>
      <c r="F2072" s="24">
        <v>41884</v>
      </c>
      <c r="G2072" s="25">
        <f t="shared" si="164"/>
        <v>41884</v>
      </c>
    </row>
    <row r="2073" spans="1:7" x14ac:dyDescent="0.2">
      <c r="A2073" s="9">
        <f t="shared" si="160"/>
        <v>2014</v>
      </c>
      <c r="B2073" s="9">
        <f>VLOOKUP($C2073,Quarter_Month!$A$1:$B$13,2)</f>
        <v>3</v>
      </c>
      <c r="C2073" s="9">
        <f t="shared" si="161"/>
        <v>9</v>
      </c>
      <c r="D2073" s="9">
        <f t="shared" si="162"/>
        <v>3</v>
      </c>
      <c r="E2073" s="8" t="str">
        <f t="shared" si="163"/>
        <v>20140903</v>
      </c>
      <c r="F2073" s="24">
        <v>41885</v>
      </c>
      <c r="G2073" s="25">
        <f t="shared" si="164"/>
        <v>41885</v>
      </c>
    </row>
    <row r="2074" spans="1:7" x14ac:dyDescent="0.2">
      <c r="A2074" s="9">
        <f t="shared" si="160"/>
        <v>2014</v>
      </c>
      <c r="B2074" s="9">
        <f>VLOOKUP($C2074,Quarter_Month!$A$1:$B$13,2)</f>
        <v>3</v>
      </c>
      <c r="C2074" s="9">
        <f t="shared" si="161"/>
        <v>9</v>
      </c>
      <c r="D2074" s="9">
        <f t="shared" si="162"/>
        <v>4</v>
      </c>
      <c r="E2074" s="8" t="str">
        <f t="shared" si="163"/>
        <v>20140904</v>
      </c>
      <c r="F2074" s="24">
        <v>41886</v>
      </c>
      <c r="G2074" s="25">
        <f t="shared" si="164"/>
        <v>41886</v>
      </c>
    </row>
    <row r="2075" spans="1:7" x14ac:dyDescent="0.2">
      <c r="A2075" s="9">
        <f t="shared" si="160"/>
        <v>2014</v>
      </c>
      <c r="B2075" s="9">
        <f>VLOOKUP($C2075,Quarter_Month!$A$1:$B$13,2)</f>
        <v>3</v>
      </c>
      <c r="C2075" s="9">
        <f t="shared" si="161"/>
        <v>9</v>
      </c>
      <c r="D2075" s="9">
        <f t="shared" si="162"/>
        <v>5</v>
      </c>
      <c r="E2075" s="8" t="str">
        <f t="shared" si="163"/>
        <v>20140905</v>
      </c>
      <c r="F2075" s="24">
        <v>41887</v>
      </c>
      <c r="G2075" s="25">
        <f t="shared" si="164"/>
        <v>41887</v>
      </c>
    </row>
    <row r="2076" spans="1:7" x14ac:dyDescent="0.2">
      <c r="A2076" s="9">
        <f t="shared" si="160"/>
        <v>2014</v>
      </c>
      <c r="B2076" s="9">
        <f>VLOOKUP($C2076,Quarter_Month!$A$1:$B$13,2)</f>
        <v>3</v>
      </c>
      <c r="C2076" s="9">
        <f t="shared" si="161"/>
        <v>9</v>
      </c>
      <c r="D2076" s="9">
        <f t="shared" si="162"/>
        <v>6</v>
      </c>
      <c r="E2076" s="8" t="str">
        <f t="shared" si="163"/>
        <v>20140906</v>
      </c>
      <c r="F2076" s="24">
        <v>41888</v>
      </c>
      <c r="G2076" s="25">
        <f t="shared" si="164"/>
        <v>41888</v>
      </c>
    </row>
    <row r="2077" spans="1:7" x14ac:dyDescent="0.2">
      <c r="A2077" s="9">
        <f t="shared" si="160"/>
        <v>2014</v>
      </c>
      <c r="B2077" s="9">
        <f>VLOOKUP($C2077,Quarter_Month!$A$1:$B$13,2)</f>
        <v>3</v>
      </c>
      <c r="C2077" s="9">
        <f t="shared" si="161"/>
        <v>9</v>
      </c>
      <c r="D2077" s="9">
        <f t="shared" si="162"/>
        <v>7</v>
      </c>
      <c r="E2077" s="8" t="str">
        <f t="shared" si="163"/>
        <v>20140907</v>
      </c>
      <c r="F2077" s="24">
        <v>41889</v>
      </c>
      <c r="G2077" s="25">
        <f t="shared" si="164"/>
        <v>41889</v>
      </c>
    </row>
    <row r="2078" spans="1:7" x14ac:dyDescent="0.2">
      <c r="A2078" s="9">
        <f t="shared" si="160"/>
        <v>2014</v>
      </c>
      <c r="B2078" s="9">
        <f>VLOOKUP($C2078,Quarter_Month!$A$1:$B$13,2)</f>
        <v>3</v>
      </c>
      <c r="C2078" s="9">
        <f t="shared" si="161"/>
        <v>9</v>
      </c>
      <c r="D2078" s="9">
        <f t="shared" si="162"/>
        <v>8</v>
      </c>
      <c r="E2078" s="8" t="str">
        <f t="shared" si="163"/>
        <v>20140908</v>
      </c>
      <c r="F2078" s="24">
        <v>41890</v>
      </c>
      <c r="G2078" s="25">
        <f t="shared" si="164"/>
        <v>41890</v>
      </c>
    </row>
    <row r="2079" spans="1:7" x14ac:dyDescent="0.2">
      <c r="A2079" s="9">
        <f t="shared" si="160"/>
        <v>2014</v>
      </c>
      <c r="B2079" s="9">
        <f>VLOOKUP($C2079,Quarter_Month!$A$1:$B$13,2)</f>
        <v>3</v>
      </c>
      <c r="C2079" s="9">
        <f t="shared" si="161"/>
        <v>9</v>
      </c>
      <c r="D2079" s="9">
        <f t="shared" si="162"/>
        <v>9</v>
      </c>
      <c r="E2079" s="8" t="str">
        <f t="shared" si="163"/>
        <v>20140909</v>
      </c>
      <c r="F2079" s="24">
        <v>41891</v>
      </c>
      <c r="G2079" s="25">
        <f t="shared" si="164"/>
        <v>41891</v>
      </c>
    </row>
    <row r="2080" spans="1:7" x14ac:dyDescent="0.2">
      <c r="A2080" s="9">
        <f t="shared" si="160"/>
        <v>2014</v>
      </c>
      <c r="B2080" s="9">
        <f>VLOOKUP($C2080,Quarter_Month!$A$1:$B$13,2)</f>
        <v>3</v>
      </c>
      <c r="C2080" s="9">
        <f t="shared" si="161"/>
        <v>9</v>
      </c>
      <c r="D2080" s="9">
        <f t="shared" si="162"/>
        <v>10</v>
      </c>
      <c r="E2080" s="8" t="str">
        <f t="shared" si="163"/>
        <v>20140910</v>
      </c>
      <c r="F2080" s="24">
        <v>41892</v>
      </c>
      <c r="G2080" s="25">
        <f t="shared" si="164"/>
        <v>41892</v>
      </c>
    </row>
    <row r="2081" spans="1:7" x14ac:dyDescent="0.2">
      <c r="A2081" s="9">
        <f t="shared" si="160"/>
        <v>2014</v>
      </c>
      <c r="B2081" s="9">
        <f>VLOOKUP($C2081,Quarter_Month!$A$1:$B$13,2)</f>
        <v>3</v>
      </c>
      <c r="C2081" s="9">
        <f t="shared" si="161"/>
        <v>9</v>
      </c>
      <c r="D2081" s="9">
        <f t="shared" si="162"/>
        <v>11</v>
      </c>
      <c r="E2081" s="8" t="str">
        <f t="shared" si="163"/>
        <v>20140911</v>
      </c>
      <c r="F2081" s="24">
        <v>41893</v>
      </c>
      <c r="G2081" s="25">
        <f t="shared" si="164"/>
        <v>41893</v>
      </c>
    </row>
    <row r="2082" spans="1:7" x14ac:dyDescent="0.2">
      <c r="A2082" s="9">
        <f t="shared" si="160"/>
        <v>2014</v>
      </c>
      <c r="B2082" s="9">
        <f>VLOOKUP($C2082,Quarter_Month!$A$1:$B$13,2)</f>
        <v>3</v>
      </c>
      <c r="C2082" s="9">
        <f t="shared" si="161"/>
        <v>9</v>
      </c>
      <c r="D2082" s="9">
        <f t="shared" si="162"/>
        <v>12</v>
      </c>
      <c r="E2082" s="8" t="str">
        <f t="shared" si="163"/>
        <v>20140912</v>
      </c>
      <c r="F2082" s="24">
        <v>41894</v>
      </c>
      <c r="G2082" s="25">
        <f t="shared" si="164"/>
        <v>41894</v>
      </c>
    </row>
    <row r="2083" spans="1:7" x14ac:dyDescent="0.2">
      <c r="A2083" s="9">
        <f t="shared" si="160"/>
        <v>2014</v>
      </c>
      <c r="B2083" s="9">
        <f>VLOOKUP($C2083,Quarter_Month!$A$1:$B$13,2)</f>
        <v>3</v>
      </c>
      <c r="C2083" s="9">
        <f t="shared" si="161"/>
        <v>9</v>
      </c>
      <c r="D2083" s="9">
        <f t="shared" si="162"/>
        <v>13</v>
      </c>
      <c r="E2083" s="8" t="str">
        <f t="shared" si="163"/>
        <v>20140913</v>
      </c>
      <c r="F2083" s="24">
        <v>41895</v>
      </c>
      <c r="G2083" s="25">
        <f t="shared" si="164"/>
        <v>41895</v>
      </c>
    </row>
    <row r="2084" spans="1:7" x14ac:dyDescent="0.2">
      <c r="A2084" s="9">
        <f t="shared" si="160"/>
        <v>2014</v>
      </c>
      <c r="B2084" s="9">
        <f>VLOOKUP($C2084,Quarter_Month!$A$1:$B$13,2)</f>
        <v>3</v>
      </c>
      <c r="C2084" s="9">
        <f t="shared" si="161"/>
        <v>9</v>
      </c>
      <c r="D2084" s="9">
        <f t="shared" si="162"/>
        <v>14</v>
      </c>
      <c r="E2084" s="8" t="str">
        <f t="shared" si="163"/>
        <v>20140914</v>
      </c>
      <c r="F2084" s="24">
        <v>41896</v>
      </c>
      <c r="G2084" s="25">
        <f t="shared" si="164"/>
        <v>41896</v>
      </c>
    </row>
    <row r="2085" spans="1:7" x14ac:dyDescent="0.2">
      <c r="A2085" s="9">
        <f t="shared" si="160"/>
        <v>2014</v>
      </c>
      <c r="B2085" s="9">
        <f>VLOOKUP($C2085,Quarter_Month!$A$1:$B$13,2)</f>
        <v>3</v>
      </c>
      <c r="C2085" s="9">
        <f t="shared" si="161"/>
        <v>9</v>
      </c>
      <c r="D2085" s="9">
        <f t="shared" si="162"/>
        <v>15</v>
      </c>
      <c r="E2085" s="8" t="str">
        <f t="shared" si="163"/>
        <v>20140915</v>
      </c>
      <c r="F2085" s="24">
        <v>41897</v>
      </c>
      <c r="G2085" s="25">
        <f t="shared" si="164"/>
        <v>41897</v>
      </c>
    </row>
    <row r="2086" spans="1:7" x14ac:dyDescent="0.2">
      <c r="A2086" s="9">
        <f t="shared" si="160"/>
        <v>2014</v>
      </c>
      <c r="B2086" s="9">
        <f>VLOOKUP($C2086,Quarter_Month!$A$1:$B$13,2)</f>
        <v>3</v>
      </c>
      <c r="C2086" s="9">
        <f t="shared" si="161"/>
        <v>9</v>
      </c>
      <c r="D2086" s="9">
        <f t="shared" si="162"/>
        <v>16</v>
      </c>
      <c r="E2086" s="8" t="str">
        <f t="shared" si="163"/>
        <v>20140916</v>
      </c>
      <c r="F2086" s="24">
        <v>41898</v>
      </c>
      <c r="G2086" s="25">
        <f t="shared" si="164"/>
        <v>41898</v>
      </c>
    </row>
    <row r="2087" spans="1:7" x14ac:dyDescent="0.2">
      <c r="A2087" s="9">
        <f t="shared" si="160"/>
        <v>2014</v>
      </c>
      <c r="B2087" s="9">
        <f>VLOOKUP($C2087,Quarter_Month!$A$1:$B$13,2)</f>
        <v>3</v>
      </c>
      <c r="C2087" s="9">
        <f t="shared" si="161"/>
        <v>9</v>
      </c>
      <c r="D2087" s="9">
        <f t="shared" si="162"/>
        <v>17</v>
      </c>
      <c r="E2087" s="8" t="str">
        <f t="shared" si="163"/>
        <v>20140917</v>
      </c>
      <c r="F2087" s="24">
        <v>41899</v>
      </c>
      <c r="G2087" s="25">
        <f t="shared" si="164"/>
        <v>41899</v>
      </c>
    </row>
    <row r="2088" spans="1:7" x14ac:dyDescent="0.2">
      <c r="A2088" s="9">
        <f t="shared" si="160"/>
        <v>2014</v>
      </c>
      <c r="B2088" s="9">
        <f>VLOOKUP($C2088,Quarter_Month!$A$1:$B$13,2)</f>
        <v>3</v>
      </c>
      <c r="C2088" s="9">
        <f t="shared" si="161"/>
        <v>9</v>
      </c>
      <c r="D2088" s="9">
        <f t="shared" si="162"/>
        <v>18</v>
      </c>
      <c r="E2088" s="8" t="str">
        <f t="shared" si="163"/>
        <v>20140918</v>
      </c>
      <c r="F2088" s="24">
        <v>41900</v>
      </c>
      <c r="G2088" s="25">
        <f t="shared" si="164"/>
        <v>41900</v>
      </c>
    </row>
    <row r="2089" spans="1:7" x14ac:dyDescent="0.2">
      <c r="A2089" s="9">
        <f t="shared" si="160"/>
        <v>2014</v>
      </c>
      <c r="B2089" s="9">
        <f>VLOOKUP($C2089,Quarter_Month!$A$1:$B$13,2)</f>
        <v>3</v>
      </c>
      <c r="C2089" s="9">
        <f t="shared" si="161"/>
        <v>9</v>
      </c>
      <c r="D2089" s="9">
        <f t="shared" si="162"/>
        <v>19</v>
      </c>
      <c r="E2089" s="8" t="str">
        <f t="shared" si="163"/>
        <v>20140919</v>
      </c>
      <c r="F2089" s="24">
        <v>41901</v>
      </c>
      <c r="G2089" s="25">
        <f t="shared" si="164"/>
        <v>41901</v>
      </c>
    </row>
    <row r="2090" spans="1:7" x14ac:dyDescent="0.2">
      <c r="A2090" s="9">
        <f t="shared" si="160"/>
        <v>2014</v>
      </c>
      <c r="B2090" s="9">
        <f>VLOOKUP($C2090,Quarter_Month!$A$1:$B$13,2)</f>
        <v>3</v>
      </c>
      <c r="C2090" s="9">
        <f t="shared" si="161"/>
        <v>9</v>
      </c>
      <c r="D2090" s="9">
        <f t="shared" si="162"/>
        <v>20</v>
      </c>
      <c r="E2090" s="8" t="str">
        <f t="shared" si="163"/>
        <v>20140920</v>
      </c>
      <c r="F2090" s="24">
        <v>41902</v>
      </c>
      <c r="G2090" s="25">
        <f t="shared" si="164"/>
        <v>41902</v>
      </c>
    </row>
    <row r="2091" spans="1:7" x14ac:dyDescent="0.2">
      <c r="A2091" s="9">
        <f t="shared" si="160"/>
        <v>2014</v>
      </c>
      <c r="B2091" s="9">
        <f>VLOOKUP($C2091,Quarter_Month!$A$1:$B$13,2)</f>
        <v>3</v>
      </c>
      <c r="C2091" s="9">
        <f t="shared" si="161"/>
        <v>9</v>
      </c>
      <c r="D2091" s="9">
        <f t="shared" si="162"/>
        <v>21</v>
      </c>
      <c r="E2091" s="8" t="str">
        <f t="shared" si="163"/>
        <v>20140921</v>
      </c>
      <c r="F2091" s="24">
        <v>41903</v>
      </c>
      <c r="G2091" s="25">
        <f t="shared" si="164"/>
        <v>41903</v>
      </c>
    </row>
    <row r="2092" spans="1:7" x14ac:dyDescent="0.2">
      <c r="A2092" s="9">
        <f t="shared" ref="A2092:A2155" si="165">YEAR(F2092)</f>
        <v>2014</v>
      </c>
      <c r="B2092" s="9">
        <f>VLOOKUP($C2092,Quarter_Month!$A$1:$B$13,2)</f>
        <v>3</v>
      </c>
      <c r="C2092" s="9">
        <f t="shared" ref="C2092:C2155" si="166">MONTH(F2092)</f>
        <v>9</v>
      </c>
      <c r="D2092" s="9">
        <f t="shared" ref="D2092:D2155" si="167">DAY(F2092)</f>
        <v>22</v>
      </c>
      <c r="E2092" s="8" t="str">
        <f t="shared" ref="E2092:E2155" si="168">CONCATENATE(A2092,IF(LEN(C2092)=1,"0"&amp;C2092,C2092),IF(LEN(D2092)=1,"0"&amp;D2092,D2092))</f>
        <v>20140922</v>
      </c>
      <c r="F2092" s="24">
        <v>41904</v>
      </c>
      <c r="G2092" s="25">
        <f t="shared" si="164"/>
        <v>41904</v>
      </c>
    </row>
    <row r="2093" spans="1:7" x14ac:dyDescent="0.2">
      <c r="A2093" s="9">
        <f t="shared" si="165"/>
        <v>2014</v>
      </c>
      <c r="B2093" s="9">
        <f>VLOOKUP($C2093,Quarter_Month!$A$1:$B$13,2)</f>
        <v>3</v>
      </c>
      <c r="C2093" s="9">
        <f t="shared" si="166"/>
        <v>9</v>
      </c>
      <c r="D2093" s="9">
        <f t="shared" si="167"/>
        <v>23</v>
      </c>
      <c r="E2093" s="8" t="str">
        <f t="shared" si="168"/>
        <v>20140923</v>
      </c>
      <c r="F2093" s="24">
        <v>41905</v>
      </c>
      <c r="G2093" s="25">
        <f t="shared" si="164"/>
        <v>41905</v>
      </c>
    </row>
    <row r="2094" spans="1:7" x14ac:dyDescent="0.2">
      <c r="A2094" s="9">
        <f t="shared" si="165"/>
        <v>2014</v>
      </c>
      <c r="B2094" s="9">
        <f>VLOOKUP($C2094,Quarter_Month!$A$1:$B$13,2)</f>
        <v>3</v>
      </c>
      <c r="C2094" s="9">
        <f t="shared" si="166"/>
        <v>9</v>
      </c>
      <c r="D2094" s="9">
        <f t="shared" si="167"/>
        <v>24</v>
      </c>
      <c r="E2094" s="8" t="str">
        <f t="shared" si="168"/>
        <v>20140924</v>
      </c>
      <c r="F2094" s="24">
        <v>41906</v>
      </c>
      <c r="G2094" s="25">
        <f t="shared" si="164"/>
        <v>41906</v>
      </c>
    </row>
    <row r="2095" spans="1:7" x14ac:dyDescent="0.2">
      <c r="A2095" s="9">
        <f t="shared" si="165"/>
        <v>2014</v>
      </c>
      <c r="B2095" s="9">
        <f>VLOOKUP($C2095,Quarter_Month!$A$1:$B$13,2)</f>
        <v>3</v>
      </c>
      <c r="C2095" s="9">
        <f t="shared" si="166"/>
        <v>9</v>
      </c>
      <c r="D2095" s="9">
        <f t="shared" si="167"/>
        <v>25</v>
      </c>
      <c r="E2095" s="8" t="str">
        <f t="shared" si="168"/>
        <v>20140925</v>
      </c>
      <c r="F2095" s="24">
        <v>41907</v>
      </c>
      <c r="G2095" s="25">
        <f t="shared" si="164"/>
        <v>41907</v>
      </c>
    </row>
    <row r="2096" spans="1:7" x14ac:dyDescent="0.2">
      <c r="A2096" s="9">
        <f t="shared" si="165"/>
        <v>2014</v>
      </c>
      <c r="B2096" s="9">
        <f>VLOOKUP($C2096,Quarter_Month!$A$1:$B$13,2)</f>
        <v>3</v>
      </c>
      <c r="C2096" s="9">
        <f t="shared" si="166"/>
        <v>9</v>
      </c>
      <c r="D2096" s="9">
        <f t="shared" si="167"/>
        <v>26</v>
      </c>
      <c r="E2096" s="8" t="str">
        <f t="shared" si="168"/>
        <v>20140926</v>
      </c>
      <c r="F2096" s="24">
        <v>41908</v>
      </c>
      <c r="G2096" s="25">
        <f t="shared" si="164"/>
        <v>41908</v>
      </c>
    </row>
    <row r="2097" spans="1:7" x14ac:dyDescent="0.2">
      <c r="A2097" s="9">
        <f t="shared" si="165"/>
        <v>2014</v>
      </c>
      <c r="B2097" s="9">
        <f>VLOOKUP($C2097,Quarter_Month!$A$1:$B$13,2)</f>
        <v>3</v>
      </c>
      <c r="C2097" s="9">
        <f t="shared" si="166"/>
        <v>9</v>
      </c>
      <c r="D2097" s="9">
        <f t="shared" si="167"/>
        <v>27</v>
      </c>
      <c r="E2097" s="8" t="str">
        <f t="shared" si="168"/>
        <v>20140927</v>
      </c>
      <c r="F2097" s="24">
        <v>41909</v>
      </c>
      <c r="G2097" s="25">
        <f t="shared" si="164"/>
        <v>41909</v>
      </c>
    </row>
    <row r="2098" spans="1:7" x14ac:dyDescent="0.2">
      <c r="A2098" s="9">
        <f t="shared" si="165"/>
        <v>2014</v>
      </c>
      <c r="B2098" s="9">
        <f>VLOOKUP($C2098,Quarter_Month!$A$1:$B$13,2)</f>
        <v>3</v>
      </c>
      <c r="C2098" s="9">
        <f t="shared" si="166"/>
        <v>9</v>
      </c>
      <c r="D2098" s="9">
        <f t="shared" si="167"/>
        <v>28</v>
      </c>
      <c r="E2098" s="8" t="str">
        <f t="shared" si="168"/>
        <v>20140928</v>
      </c>
      <c r="F2098" s="24">
        <v>41910</v>
      </c>
      <c r="G2098" s="25">
        <f t="shared" si="164"/>
        <v>41910</v>
      </c>
    </row>
    <row r="2099" spans="1:7" x14ac:dyDescent="0.2">
      <c r="A2099" s="9">
        <f t="shared" si="165"/>
        <v>2014</v>
      </c>
      <c r="B2099" s="9">
        <f>VLOOKUP($C2099,Quarter_Month!$A$1:$B$13,2)</f>
        <v>3</v>
      </c>
      <c r="C2099" s="9">
        <f t="shared" si="166"/>
        <v>9</v>
      </c>
      <c r="D2099" s="9">
        <f t="shared" si="167"/>
        <v>29</v>
      </c>
      <c r="E2099" s="8" t="str">
        <f t="shared" si="168"/>
        <v>20140929</v>
      </c>
      <c r="F2099" s="24">
        <v>41911</v>
      </c>
      <c r="G2099" s="25">
        <f t="shared" si="164"/>
        <v>41911</v>
      </c>
    </row>
    <row r="2100" spans="1:7" x14ac:dyDescent="0.2">
      <c r="A2100" s="9">
        <f t="shared" si="165"/>
        <v>2014</v>
      </c>
      <c r="B2100" s="9">
        <f>VLOOKUP($C2100,Quarter_Month!$A$1:$B$13,2)</f>
        <v>3</v>
      </c>
      <c r="C2100" s="9">
        <f t="shared" si="166"/>
        <v>9</v>
      </c>
      <c r="D2100" s="9">
        <f t="shared" si="167"/>
        <v>30</v>
      </c>
      <c r="E2100" s="8" t="str">
        <f t="shared" si="168"/>
        <v>20140930</v>
      </c>
      <c r="F2100" s="24">
        <v>41912</v>
      </c>
      <c r="G2100" s="25">
        <f t="shared" si="164"/>
        <v>41912</v>
      </c>
    </row>
    <row r="2101" spans="1:7" x14ac:dyDescent="0.2">
      <c r="A2101" s="9">
        <f t="shared" si="165"/>
        <v>2014</v>
      </c>
      <c r="B2101" s="9">
        <f>VLOOKUP($C2101,Quarter_Month!$A$1:$B$13,2)</f>
        <v>4</v>
      </c>
      <c r="C2101" s="9">
        <f t="shared" si="166"/>
        <v>10</v>
      </c>
      <c r="D2101" s="9">
        <f t="shared" si="167"/>
        <v>1</v>
      </c>
      <c r="E2101" s="8" t="str">
        <f t="shared" si="168"/>
        <v>20141001</v>
      </c>
      <c r="F2101" s="24">
        <v>41913</v>
      </c>
      <c r="G2101" s="25">
        <f t="shared" si="164"/>
        <v>41913</v>
      </c>
    </row>
    <row r="2102" spans="1:7" x14ac:dyDescent="0.2">
      <c r="A2102" s="9">
        <f t="shared" si="165"/>
        <v>2014</v>
      </c>
      <c r="B2102" s="9">
        <f>VLOOKUP($C2102,Quarter_Month!$A$1:$B$13,2)</f>
        <v>4</v>
      </c>
      <c r="C2102" s="9">
        <f t="shared" si="166"/>
        <v>10</v>
      </c>
      <c r="D2102" s="9">
        <f t="shared" si="167"/>
        <v>2</v>
      </c>
      <c r="E2102" s="8" t="str">
        <f t="shared" si="168"/>
        <v>20141002</v>
      </c>
      <c r="F2102" s="24">
        <v>41914</v>
      </c>
      <c r="G2102" s="25">
        <f t="shared" si="164"/>
        <v>41914</v>
      </c>
    </row>
    <row r="2103" spans="1:7" x14ac:dyDescent="0.2">
      <c r="A2103" s="9">
        <f t="shared" si="165"/>
        <v>2014</v>
      </c>
      <c r="B2103" s="9">
        <f>VLOOKUP($C2103,Quarter_Month!$A$1:$B$13,2)</f>
        <v>4</v>
      </c>
      <c r="C2103" s="9">
        <f t="shared" si="166"/>
        <v>10</v>
      </c>
      <c r="D2103" s="9">
        <f t="shared" si="167"/>
        <v>3</v>
      </c>
      <c r="E2103" s="8" t="str">
        <f t="shared" si="168"/>
        <v>20141003</v>
      </c>
      <c r="F2103" s="24">
        <v>41915</v>
      </c>
      <c r="G2103" s="25">
        <f t="shared" si="164"/>
        <v>41915</v>
      </c>
    </row>
    <row r="2104" spans="1:7" x14ac:dyDescent="0.2">
      <c r="A2104" s="9">
        <f t="shared" si="165"/>
        <v>2014</v>
      </c>
      <c r="B2104" s="9">
        <f>VLOOKUP($C2104,Quarter_Month!$A$1:$B$13,2)</f>
        <v>4</v>
      </c>
      <c r="C2104" s="9">
        <f t="shared" si="166"/>
        <v>10</v>
      </c>
      <c r="D2104" s="9">
        <f t="shared" si="167"/>
        <v>4</v>
      </c>
      <c r="E2104" s="8" t="str">
        <f t="shared" si="168"/>
        <v>20141004</v>
      </c>
      <c r="F2104" s="24">
        <v>41916</v>
      </c>
      <c r="G2104" s="25">
        <f t="shared" si="164"/>
        <v>41916</v>
      </c>
    </row>
    <row r="2105" spans="1:7" x14ac:dyDescent="0.2">
      <c r="A2105" s="9">
        <f t="shared" si="165"/>
        <v>2014</v>
      </c>
      <c r="B2105" s="9">
        <f>VLOOKUP($C2105,Quarter_Month!$A$1:$B$13,2)</f>
        <v>4</v>
      </c>
      <c r="C2105" s="9">
        <f t="shared" si="166"/>
        <v>10</v>
      </c>
      <c r="D2105" s="9">
        <f t="shared" si="167"/>
        <v>5</v>
      </c>
      <c r="E2105" s="8" t="str">
        <f t="shared" si="168"/>
        <v>20141005</v>
      </c>
      <c r="F2105" s="24">
        <v>41917</v>
      </c>
      <c r="G2105" s="25">
        <f t="shared" si="164"/>
        <v>41917</v>
      </c>
    </row>
    <row r="2106" spans="1:7" x14ac:dyDescent="0.2">
      <c r="A2106" s="9">
        <f t="shared" si="165"/>
        <v>2014</v>
      </c>
      <c r="B2106" s="9">
        <f>VLOOKUP($C2106,Quarter_Month!$A$1:$B$13,2)</f>
        <v>4</v>
      </c>
      <c r="C2106" s="9">
        <f t="shared" si="166"/>
        <v>10</v>
      </c>
      <c r="D2106" s="9">
        <f t="shared" si="167"/>
        <v>6</v>
      </c>
      <c r="E2106" s="8" t="str">
        <f t="shared" si="168"/>
        <v>20141006</v>
      </c>
      <c r="F2106" s="24">
        <v>41918</v>
      </c>
      <c r="G2106" s="25">
        <f t="shared" si="164"/>
        <v>41918</v>
      </c>
    </row>
    <row r="2107" spans="1:7" x14ac:dyDescent="0.2">
      <c r="A2107" s="9">
        <f t="shared" si="165"/>
        <v>2014</v>
      </c>
      <c r="B2107" s="9">
        <f>VLOOKUP($C2107,Quarter_Month!$A$1:$B$13,2)</f>
        <v>4</v>
      </c>
      <c r="C2107" s="9">
        <f t="shared" si="166"/>
        <v>10</v>
      </c>
      <c r="D2107" s="9">
        <f t="shared" si="167"/>
        <v>7</v>
      </c>
      <c r="E2107" s="8" t="str">
        <f t="shared" si="168"/>
        <v>20141007</v>
      </c>
      <c r="F2107" s="24">
        <v>41919</v>
      </c>
      <c r="G2107" s="25">
        <f t="shared" si="164"/>
        <v>41919</v>
      </c>
    </row>
    <row r="2108" spans="1:7" x14ac:dyDescent="0.2">
      <c r="A2108" s="9">
        <f t="shared" si="165"/>
        <v>2014</v>
      </c>
      <c r="B2108" s="9">
        <f>VLOOKUP($C2108,Quarter_Month!$A$1:$B$13,2)</f>
        <v>4</v>
      </c>
      <c r="C2108" s="9">
        <f t="shared" si="166"/>
        <v>10</v>
      </c>
      <c r="D2108" s="9">
        <f t="shared" si="167"/>
        <v>8</v>
      </c>
      <c r="E2108" s="8" t="str">
        <f t="shared" si="168"/>
        <v>20141008</v>
      </c>
      <c r="F2108" s="24">
        <v>41920</v>
      </c>
      <c r="G2108" s="25">
        <f t="shared" si="164"/>
        <v>41920</v>
      </c>
    </row>
    <row r="2109" spans="1:7" x14ac:dyDescent="0.2">
      <c r="A2109" s="9">
        <f t="shared" si="165"/>
        <v>2014</v>
      </c>
      <c r="B2109" s="9">
        <f>VLOOKUP($C2109,Quarter_Month!$A$1:$B$13,2)</f>
        <v>4</v>
      </c>
      <c r="C2109" s="9">
        <f t="shared" si="166"/>
        <v>10</v>
      </c>
      <c r="D2109" s="9">
        <f t="shared" si="167"/>
        <v>9</v>
      </c>
      <c r="E2109" s="8" t="str">
        <f t="shared" si="168"/>
        <v>20141009</v>
      </c>
      <c r="F2109" s="24">
        <v>41921</v>
      </c>
      <c r="G2109" s="25">
        <f t="shared" si="164"/>
        <v>41921</v>
      </c>
    </row>
    <row r="2110" spans="1:7" x14ac:dyDescent="0.2">
      <c r="A2110" s="9">
        <f t="shared" si="165"/>
        <v>2014</v>
      </c>
      <c r="B2110" s="9">
        <f>VLOOKUP($C2110,Quarter_Month!$A$1:$B$13,2)</f>
        <v>4</v>
      </c>
      <c r="C2110" s="9">
        <f t="shared" si="166"/>
        <v>10</v>
      </c>
      <c r="D2110" s="9">
        <f t="shared" si="167"/>
        <v>10</v>
      </c>
      <c r="E2110" s="8" t="str">
        <f t="shared" si="168"/>
        <v>20141010</v>
      </c>
      <c r="F2110" s="24">
        <v>41922</v>
      </c>
      <c r="G2110" s="25">
        <f t="shared" si="164"/>
        <v>41922</v>
      </c>
    </row>
    <row r="2111" spans="1:7" x14ac:dyDescent="0.2">
      <c r="A2111" s="9">
        <f t="shared" si="165"/>
        <v>2014</v>
      </c>
      <c r="B2111" s="9">
        <f>VLOOKUP($C2111,Quarter_Month!$A$1:$B$13,2)</f>
        <v>4</v>
      </c>
      <c r="C2111" s="9">
        <f t="shared" si="166"/>
        <v>10</v>
      </c>
      <c r="D2111" s="9">
        <f t="shared" si="167"/>
        <v>11</v>
      </c>
      <c r="E2111" s="8" t="str">
        <f t="shared" si="168"/>
        <v>20141011</v>
      </c>
      <c r="F2111" s="24">
        <v>41923</v>
      </c>
      <c r="G2111" s="25">
        <f t="shared" si="164"/>
        <v>41923</v>
      </c>
    </row>
    <row r="2112" spans="1:7" x14ac:dyDescent="0.2">
      <c r="A2112" s="9">
        <f t="shared" si="165"/>
        <v>2014</v>
      </c>
      <c r="B2112" s="9">
        <f>VLOOKUP($C2112,Quarter_Month!$A$1:$B$13,2)</f>
        <v>4</v>
      </c>
      <c r="C2112" s="9">
        <f t="shared" si="166"/>
        <v>10</v>
      </c>
      <c r="D2112" s="9">
        <f t="shared" si="167"/>
        <v>12</v>
      </c>
      <c r="E2112" s="8" t="str">
        <f t="shared" si="168"/>
        <v>20141012</v>
      </c>
      <c r="F2112" s="24">
        <v>41924</v>
      </c>
      <c r="G2112" s="25">
        <f t="shared" si="164"/>
        <v>41924</v>
      </c>
    </row>
    <row r="2113" spans="1:7" x14ac:dyDescent="0.2">
      <c r="A2113" s="9">
        <f t="shared" si="165"/>
        <v>2014</v>
      </c>
      <c r="B2113" s="9">
        <f>VLOOKUP($C2113,Quarter_Month!$A$1:$B$13,2)</f>
        <v>4</v>
      </c>
      <c r="C2113" s="9">
        <f t="shared" si="166"/>
        <v>10</v>
      </c>
      <c r="D2113" s="9">
        <f t="shared" si="167"/>
        <v>13</v>
      </c>
      <c r="E2113" s="8" t="str">
        <f t="shared" si="168"/>
        <v>20141013</v>
      </c>
      <c r="F2113" s="24">
        <v>41925</v>
      </c>
      <c r="G2113" s="25">
        <f t="shared" si="164"/>
        <v>41925</v>
      </c>
    </row>
    <row r="2114" spans="1:7" x14ac:dyDescent="0.2">
      <c r="A2114" s="9">
        <f t="shared" si="165"/>
        <v>2014</v>
      </c>
      <c r="B2114" s="9">
        <f>VLOOKUP($C2114,Quarter_Month!$A$1:$B$13,2)</f>
        <v>4</v>
      </c>
      <c r="C2114" s="9">
        <f t="shared" si="166"/>
        <v>10</v>
      </c>
      <c r="D2114" s="9">
        <f t="shared" si="167"/>
        <v>14</v>
      </c>
      <c r="E2114" s="8" t="str">
        <f t="shared" si="168"/>
        <v>20141014</v>
      </c>
      <c r="F2114" s="24">
        <v>41926</v>
      </c>
      <c r="G2114" s="25">
        <f t="shared" si="164"/>
        <v>41926</v>
      </c>
    </row>
    <row r="2115" spans="1:7" x14ac:dyDescent="0.2">
      <c r="A2115" s="9">
        <f t="shared" si="165"/>
        <v>2014</v>
      </c>
      <c r="B2115" s="9">
        <f>VLOOKUP($C2115,Quarter_Month!$A$1:$B$13,2)</f>
        <v>4</v>
      </c>
      <c r="C2115" s="9">
        <f t="shared" si="166"/>
        <v>10</v>
      </c>
      <c r="D2115" s="9">
        <f t="shared" si="167"/>
        <v>15</v>
      </c>
      <c r="E2115" s="8" t="str">
        <f t="shared" si="168"/>
        <v>20141015</v>
      </c>
      <c r="F2115" s="24">
        <v>41927</v>
      </c>
      <c r="G2115" s="25">
        <f t="shared" ref="G2115:G2178" si="169">F2115</f>
        <v>41927</v>
      </c>
    </row>
    <row r="2116" spans="1:7" x14ac:dyDescent="0.2">
      <c r="A2116" s="9">
        <f t="shared" si="165"/>
        <v>2014</v>
      </c>
      <c r="B2116" s="9">
        <f>VLOOKUP($C2116,Quarter_Month!$A$1:$B$13,2)</f>
        <v>4</v>
      </c>
      <c r="C2116" s="9">
        <f t="shared" si="166"/>
        <v>10</v>
      </c>
      <c r="D2116" s="9">
        <f t="shared" si="167"/>
        <v>16</v>
      </c>
      <c r="E2116" s="8" t="str">
        <f t="shared" si="168"/>
        <v>20141016</v>
      </c>
      <c r="F2116" s="24">
        <v>41928</v>
      </c>
      <c r="G2116" s="25">
        <f t="shared" si="169"/>
        <v>41928</v>
      </c>
    </row>
    <row r="2117" spans="1:7" x14ac:dyDescent="0.2">
      <c r="A2117" s="9">
        <f t="shared" si="165"/>
        <v>2014</v>
      </c>
      <c r="B2117" s="9">
        <f>VLOOKUP($C2117,Quarter_Month!$A$1:$B$13,2)</f>
        <v>4</v>
      </c>
      <c r="C2117" s="9">
        <f t="shared" si="166"/>
        <v>10</v>
      </c>
      <c r="D2117" s="9">
        <f t="shared" si="167"/>
        <v>17</v>
      </c>
      <c r="E2117" s="8" t="str">
        <f t="shared" si="168"/>
        <v>20141017</v>
      </c>
      <c r="F2117" s="24">
        <v>41929</v>
      </c>
      <c r="G2117" s="25">
        <f t="shared" si="169"/>
        <v>41929</v>
      </c>
    </row>
    <row r="2118" spans="1:7" x14ac:dyDescent="0.2">
      <c r="A2118" s="9">
        <f t="shared" si="165"/>
        <v>2014</v>
      </c>
      <c r="B2118" s="9">
        <f>VLOOKUP($C2118,Quarter_Month!$A$1:$B$13,2)</f>
        <v>4</v>
      </c>
      <c r="C2118" s="9">
        <f t="shared" si="166"/>
        <v>10</v>
      </c>
      <c r="D2118" s="9">
        <f t="shared" si="167"/>
        <v>18</v>
      </c>
      <c r="E2118" s="8" t="str">
        <f t="shared" si="168"/>
        <v>20141018</v>
      </c>
      <c r="F2118" s="24">
        <v>41930</v>
      </c>
      <c r="G2118" s="25">
        <f t="shared" si="169"/>
        <v>41930</v>
      </c>
    </row>
    <row r="2119" spans="1:7" x14ac:dyDescent="0.2">
      <c r="A2119" s="9">
        <f t="shared" si="165"/>
        <v>2014</v>
      </c>
      <c r="B2119" s="9">
        <f>VLOOKUP($C2119,Quarter_Month!$A$1:$B$13,2)</f>
        <v>4</v>
      </c>
      <c r="C2119" s="9">
        <f t="shared" si="166"/>
        <v>10</v>
      </c>
      <c r="D2119" s="9">
        <f t="shared" si="167"/>
        <v>19</v>
      </c>
      <c r="E2119" s="8" t="str">
        <f t="shared" si="168"/>
        <v>20141019</v>
      </c>
      <c r="F2119" s="24">
        <v>41931</v>
      </c>
      <c r="G2119" s="25">
        <f t="shared" si="169"/>
        <v>41931</v>
      </c>
    </row>
    <row r="2120" spans="1:7" x14ac:dyDescent="0.2">
      <c r="A2120" s="9">
        <f t="shared" si="165"/>
        <v>2014</v>
      </c>
      <c r="B2120" s="9">
        <f>VLOOKUP($C2120,Quarter_Month!$A$1:$B$13,2)</f>
        <v>4</v>
      </c>
      <c r="C2120" s="9">
        <f t="shared" si="166"/>
        <v>10</v>
      </c>
      <c r="D2120" s="9">
        <f t="shared" si="167"/>
        <v>20</v>
      </c>
      <c r="E2120" s="8" t="str">
        <f t="shared" si="168"/>
        <v>20141020</v>
      </c>
      <c r="F2120" s="24">
        <v>41932</v>
      </c>
      <c r="G2120" s="25">
        <f t="shared" si="169"/>
        <v>41932</v>
      </c>
    </row>
    <row r="2121" spans="1:7" x14ac:dyDescent="0.2">
      <c r="A2121" s="9">
        <f t="shared" si="165"/>
        <v>2014</v>
      </c>
      <c r="B2121" s="9">
        <f>VLOOKUP($C2121,Quarter_Month!$A$1:$B$13,2)</f>
        <v>4</v>
      </c>
      <c r="C2121" s="9">
        <f t="shared" si="166"/>
        <v>10</v>
      </c>
      <c r="D2121" s="9">
        <f t="shared" si="167"/>
        <v>21</v>
      </c>
      <c r="E2121" s="8" t="str">
        <f t="shared" si="168"/>
        <v>20141021</v>
      </c>
      <c r="F2121" s="24">
        <v>41933</v>
      </c>
      <c r="G2121" s="25">
        <f t="shared" si="169"/>
        <v>41933</v>
      </c>
    </row>
    <row r="2122" spans="1:7" x14ac:dyDescent="0.2">
      <c r="A2122" s="9">
        <f t="shared" si="165"/>
        <v>2014</v>
      </c>
      <c r="B2122" s="9">
        <f>VLOOKUP($C2122,Quarter_Month!$A$1:$B$13,2)</f>
        <v>4</v>
      </c>
      <c r="C2122" s="9">
        <f t="shared" si="166"/>
        <v>10</v>
      </c>
      <c r="D2122" s="9">
        <f t="shared" si="167"/>
        <v>22</v>
      </c>
      <c r="E2122" s="8" t="str">
        <f t="shared" si="168"/>
        <v>20141022</v>
      </c>
      <c r="F2122" s="24">
        <v>41934</v>
      </c>
      <c r="G2122" s="25">
        <f t="shared" si="169"/>
        <v>41934</v>
      </c>
    </row>
    <row r="2123" spans="1:7" x14ac:dyDescent="0.2">
      <c r="A2123" s="9">
        <f t="shared" si="165"/>
        <v>2014</v>
      </c>
      <c r="B2123" s="9">
        <f>VLOOKUP($C2123,Quarter_Month!$A$1:$B$13,2)</f>
        <v>4</v>
      </c>
      <c r="C2123" s="9">
        <f t="shared" si="166"/>
        <v>10</v>
      </c>
      <c r="D2123" s="9">
        <f t="shared" si="167"/>
        <v>23</v>
      </c>
      <c r="E2123" s="8" t="str">
        <f t="shared" si="168"/>
        <v>20141023</v>
      </c>
      <c r="F2123" s="24">
        <v>41935</v>
      </c>
      <c r="G2123" s="25">
        <f t="shared" si="169"/>
        <v>41935</v>
      </c>
    </row>
    <row r="2124" spans="1:7" x14ac:dyDescent="0.2">
      <c r="A2124" s="9">
        <f t="shared" si="165"/>
        <v>2014</v>
      </c>
      <c r="B2124" s="9">
        <f>VLOOKUP($C2124,Quarter_Month!$A$1:$B$13,2)</f>
        <v>4</v>
      </c>
      <c r="C2124" s="9">
        <f t="shared" si="166"/>
        <v>10</v>
      </c>
      <c r="D2124" s="9">
        <f t="shared" si="167"/>
        <v>24</v>
      </c>
      <c r="E2124" s="8" t="str">
        <f t="shared" si="168"/>
        <v>20141024</v>
      </c>
      <c r="F2124" s="24">
        <v>41936</v>
      </c>
      <c r="G2124" s="25">
        <f t="shared" si="169"/>
        <v>41936</v>
      </c>
    </row>
    <row r="2125" spans="1:7" x14ac:dyDescent="0.2">
      <c r="A2125" s="9">
        <f t="shared" si="165"/>
        <v>2014</v>
      </c>
      <c r="B2125" s="9">
        <f>VLOOKUP($C2125,Quarter_Month!$A$1:$B$13,2)</f>
        <v>4</v>
      </c>
      <c r="C2125" s="9">
        <f t="shared" si="166"/>
        <v>10</v>
      </c>
      <c r="D2125" s="9">
        <f t="shared" si="167"/>
        <v>25</v>
      </c>
      <c r="E2125" s="8" t="str">
        <f t="shared" si="168"/>
        <v>20141025</v>
      </c>
      <c r="F2125" s="24">
        <v>41937</v>
      </c>
      <c r="G2125" s="25">
        <f t="shared" si="169"/>
        <v>41937</v>
      </c>
    </row>
    <row r="2126" spans="1:7" x14ac:dyDescent="0.2">
      <c r="A2126" s="9">
        <f t="shared" si="165"/>
        <v>2014</v>
      </c>
      <c r="B2126" s="9">
        <f>VLOOKUP($C2126,Quarter_Month!$A$1:$B$13,2)</f>
        <v>4</v>
      </c>
      <c r="C2126" s="9">
        <f t="shared" si="166"/>
        <v>10</v>
      </c>
      <c r="D2126" s="9">
        <f t="shared" si="167"/>
        <v>26</v>
      </c>
      <c r="E2126" s="8" t="str">
        <f t="shared" si="168"/>
        <v>20141026</v>
      </c>
      <c r="F2126" s="24">
        <v>41938</v>
      </c>
      <c r="G2126" s="25">
        <f t="shared" si="169"/>
        <v>41938</v>
      </c>
    </row>
    <row r="2127" spans="1:7" x14ac:dyDescent="0.2">
      <c r="A2127" s="9">
        <f t="shared" si="165"/>
        <v>2014</v>
      </c>
      <c r="B2127" s="9">
        <f>VLOOKUP($C2127,Quarter_Month!$A$1:$B$13,2)</f>
        <v>4</v>
      </c>
      <c r="C2127" s="9">
        <f t="shared" si="166"/>
        <v>10</v>
      </c>
      <c r="D2127" s="9">
        <f t="shared" si="167"/>
        <v>27</v>
      </c>
      <c r="E2127" s="8" t="str">
        <f t="shared" si="168"/>
        <v>20141027</v>
      </c>
      <c r="F2127" s="24">
        <v>41939</v>
      </c>
      <c r="G2127" s="25">
        <f t="shared" si="169"/>
        <v>41939</v>
      </c>
    </row>
    <row r="2128" spans="1:7" x14ac:dyDescent="0.2">
      <c r="A2128" s="9">
        <f t="shared" si="165"/>
        <v>2014</v>
      </c>
      <c r="B2128" s="9">
        <f>VLOOKUP($C2128,Quarter_Month!$A$1:$B$13,2)</f>
        <v>4</v>
      </c>
      <c r="C2128" s="9">
        <f t="shared" si="166"/>
        <v>10</v>
      </c>
      <c r="D2128" s="9">
        <f t="shared" si="167"/>
        <v>28</v>
      </c>
      <c r="E2128" s="8" t="str">
        <f t="shared" si="168"/>
        <v>20141028</v>
      </c>
      <c r="F2128" s="24">
        <v>41940</v>
      </c>
      <c r="G2128" s="25">
        <f t="shared" si="169"/>
        <v>41940</v>
      </c>
    </row>
    <row r="2129" spans="1:7" x14ac:dyDescent="0.2">
      <c r="A2129" s="9">
        <f t="shared" si="165"/>
        <v>2014</v>
      </c>
      <c r="B2129" s="9">
        <f>VLOOKUP($C2129,Quarter_Month!$A$1:$B$13,2)</f>
        <v>4</v>
      </c>
      <c r="C2129" s="9">
        <f t="shared" si="166"/>
        <v>10</v>
      </c>
      <c r="D2129" s="9">
        <f t="shared" si="167"/>
        <v>29</v>
      </c>
      <c r="E2129" s="8" t="str">
        <f t="shared" si="168"/>
        <v>20141029</v>
      </c>
      <c r="F2129" s="24">
        <v>41941</v>
      </c>
      <c r="G2129" s="25">
        <f t="shared" si="169"/>
        <v>41941</v>
      </c>
    </row>
    <row r="2130" spans="1:7" x14ac:dyDescent="0.2">
      <c r="A2130" s="9">
        <f t="shared" si="165"/>
        <v>2014</v>
      </c>
      <c r="B2130" s="9">
        <f>VLOOKUP($C2130,Quarter_Month!$A$1:$B$13,2)</f>
        <v>4</v>
      </c>
      <c r="C2130" s="9">
        <f t="shared" si="166"/>
        <v>10</v>
      </c>
      <c r="D2130" s="9">
        <f t="shared" si="167"/>
        <v>30</v>
      </c>
      <c r="E2130" s="8" t="str">
        <f t="shared" si="168"/>
        <v>20141030</v>
      </c>
      <c r="F2130" s="24">
        <v>41942</v>
      </c>
      <c r="G2130" s="25">
        <f t="shared" si="169"/>
        <v>41942</v>
      </c>
    </row>
    <row r="2131" spans="1:7" x14ac:dyDescent="0.2">
      <c r="A2131" s="9">
        <f t="shared" si="165"/>
        <v>2014</v>
      </c>
      <c r="B2131" s="9">
        <f>VLOOKUP($C2131,Quarter_Month!$A$1:$B$13,2)</f>
        <v>4</v>
      </c>
      <c r="C2131" s="9">
        <f t="shared" si="166"/>
        <v>10</v>
      </c>
      <c r="D2131" s="9">
        <f t="shared" si="167"/>
        <v>31</v>
      </c>
      <c r="E2131" s="8" t="str">
        <f t="shared" si="168"/>
        <v>20141031</v>
      </c>
      <c r="F2131" s="24">
        <v>41943</v>
      </c>
      <c r="G2131" s="25">
        <f t="shared" si="169"/>
        <v>41943</v>
      </c>
    </row>
    <row r="2132" spans="1:7" x14ac:dyDescent="0.2">
      <c r="A2132" s="9">
        <f t="shared" si="165"/>
        <v>2014</v>
      </c>
      <c r="B2132" s="9">
        <f>VLOOKUP($C2132,Quarter_Month!$A$1:$B$13,2)</f>
        <v>4</v>
      </c>
      <c r="C2132" s="9">
        <f t="shared" si="166"/>
        <v>11</v>
      </c>
      <c r="D2132" s="9">
        <f t="shared" si="167"/>
        <v>1</v>
      </c>
      <c r="E2132" s="8" t="str">
        <f t="shared" si="168"/>
        <v>20141101</v>
      </c>
      <c r="F2132" s="24">
        <v>41944</v>
      </c>
      <c r="G2132" s="25">
        <f t="shared" si="169"/>
        <v>41944</v>
      </c>
    </row>
    <row r="2133" spans="1:7" x14ac:dyDescent="0.2">
      <c r="A2133" s="9">
        <f t="shared" si="165"/>
        <v>2014</v>
      </c>
      <c r="B2133" s="9">
        <f>VLOOKUP($C2133,Quarter_Month!$A$1:$B$13,2)</f>
        <v>4</v>
      </c>
      <c r="C2133" s="9">
        <f t="shared" si="166"/>
        <v>11</v>
      </c>
      <c r="D2133" s="9">
        <f t="shared" si="167"/>
        <v>2</v>
      </c>
      <c r="E2133" s="8" t="str">
        <f t="shared" si="168"/>
        <v>20141102</v>
      </c>
      <c r="F2133" s="24">
        <v>41945</v>
      </c>
      <c r="G2133" s="25">
        <f t="shared" si="169"/>
        <v>41945</v>
      </c>
    </row>
    <row r="2134" spans="1:7" x14ac:dyDescent="0.2">
      <c r="A2134" s="9">
        <f t="shared" si="165"/>
        <v>2014</v>
      </c>
      <c r="B2134" s="9">
        <f>VLOOKUP($C2134,Quarter_Month!$A$1:$B$13,2)</f>
        <v>4</v>
      </c>
      <c r="C2134" s="9">
        <f t="shared" si="166"/>
        <v>11</v>
      </c>
      <c r="D2134" s="9">
        <f t="shared" si="167"/>
        <v>3</v>
      </c>
      <c r="E2134" s="8" t="str">
        <f t="shared" si="168"/>
        <v>20141103</v>
      </c>
      <c r="F2134" s="24">
        <v>41946</v>
      </c>
      <c r="G2134" s="25">
        <f t="shared" si="169"/>
        <v>41946</v>
      </c>
    </row>
    <row r="2135" spans="1:7" x14ac:dyDescent="0.2">
      <c r="A2135" s="9">
        <f t="shared" si="165"/>
        <v>2014</v>
      </c>
      <c r="B2135" s="9">
        <f>VLOOKUP($C2135,Quarter_Month!$A$1:$B$13,2)</f>
        <v>4</v>
      </c>
      <c r="C2135" s="9">
        <f t="shared" si="166"/>
        <v>11</v>
      </c>
      <c r="D2135" s="9">
        <f t="shared" si="167"/>
        <v>4</v>
      </c>
      <c r="E2135" s="8" t="str">
        <f t="shared" si="168"/>
        <v>20141104</v>
      </c>
      <c r="F2135" s="24">
        <v>41947</v>
      </c>
      <c r="G2135" s="25">
        <f t="shared" si="169"/>
        <v>41947</v>
      </c>
    </row>
    <row r="2136" spans="1:7" x14ac:dyDescent="0.2">
      <c r="A2136" s="9">
        <f t="shared" si="165"/>
        <v>2014</v>
      </c>
      <c r="B2136" s="9">
        <f>VLOOKUP($C2136,Quarter_Month!$A$1:$B$13,2)</f>
        <v>4</v>
      </c>
      <c r="C2136" s="9">
        <f t="shared" si="166"/>
        <v>11</v>
      </c>
      <c r="D2136" s="9">
        <f t="shared" si="167"/>
        <v>5</v>
      </c>
      <c r="E2136" s="8" t="str">
        <f t="shared" si="168"/>
        <v>20141105</v>
      </c>
      <c r="F2136" s="24">
        <v>41948</v>
      </c>
      <c r="G2136" s="25">
        <f t="shared" si="169"/>
        <v>41948</v>
      </c>
    </row>
    <row r="2137" spans="1:7" x14ac:dyDescent="0.2">
      <c r="A2137" s="9">
        <f t="shared" si="165"/>
        <v>2014</v>
      </c>
      <c r="B2137" s="9">
        <f>VLOOKUP($C2137,Quarter_Month!$A$1:$B$13,2)</f>
        <v>4</v>
      </c>
      <c r="C2137" s="9">
        <f t="shared" si="166"/>
        <v>11</v>
      </c>
      <c r="D2137" s="9">
        <f t="shared" si="167"/>
        <v>6</v>
      </c>
      <c r="E2137" s="8" t="str">
        <f t="shared" si="168"/>
        <v>20141106</v>
      </c>
      <c r="F2137" s="24">
        <v>41949</v>
      </c>
      <c r="G2137" s="25">
        <f t="shared" si="169"/>
        <v>41949</v>
      </c>
    </row>
    <row r="2138" spans="1:7" x14ac:dyDescent="0.2">
      <c r="A2138" s="9">
        <f t="shared" si="165"/>
        <v>2014</v>
      </c>
      <c r="B2138" s="9">
        <f>VLOOKUP($C2138,Quarter_Month!$A$1:$B$13,2)</f>
        <v>4</v>
      </c>
      <c r="C2138" s="9">
        <f t="shared" si="166"/>
        <v>11</v>
      </c>
      <c r="D2138" s="9">
        <f t="shared" si="167"/>
        <v>7</v>
      </c>
      <c r="E2138" s="8" t="str">
        <f t="shared" si="168"/>
        <v>20141107</v>
      </c>
      <c r="F2138" s="24">
        <v>41950</v>
      </c>
      <c r="G2138" s="25">
        <f t="shared" si="169"/>
        <v>41950</v>
      </c>
    </row>
    <row r="2139" spans="1:7" x14ac:dyDescent="0.2">
      <c r="A2139" s="9">
        <f t="shared" si="165"/>
        <v>2014</v>
      </c>
      <c r="B2139" s="9">
        <f>VLOOKUP($C2139,Quarter_Month!$A$1:$B$13,2)</f>
        <v>4</v>
      </c>
      <c r="C2139" s="9">
        <f t="shared" si="166"/>
        <v>11</v>
      </c>
      <c r="D2139" s="9">
        <f t="shared" si="167"/>
        <v>8</v>
      </c>
      <c r="E2139" s="8" t="str">
        <f t="shared" si="168"/>
        <v>20141108</v>
      </c>
      <c r="F2139" s="24">
        <v>41951</v>
      </c>
      <c r="G2139" s="25">
        <f t="shared" si="169"/>
        <v>41951</v>
      </c>
    </row>
    <row r="2140" spans="1:7" x14ac:dyDescent="0.2">
      <c r="A2140" s="9">
        <f t="shared" si="165"/>
        <v>2014</v>
      </c>
      <c r="B2140" s="9">
        <f>VLOOKUP($C2140,Quarter_Month!$A$1:$B$13,2)</f>
        <v>4</v>
      </c>
      <c r="C2140" s="9">
        <f t="shared" si="166"/>
        <v>11</v>
      </c>
      <c r="D2140" s="9">
        <f t="shared" si="167"/>
        <v>9</v>
      </c>
      <c r="E2140" s="8" t="str">
        <f t="shared" si="168"/>
        <v>20141109</v>
      </c>
      <c r="F2140" s="24">
        <v>41952</v>
      </c>
      <c r="G2140" s="25">
        <f t="shared" si="169"/>
        <v>41952</v>
      </c>
    </row>
    <row r="2141" spans="1:7" x14ac:dyDescent="0.2">
      <c r="A2141" s="9">
        <f t="shared" si="165"/>
        <v>2014</v>
      </c>
      <c r="B2141" s="9">
        <f>VLOOKUP($C2141,Quarter_Month!$A$1:$B$13,2)</f>
        <v>4</v>
      </c>
      <c r="C2141" s="9">
        <f t="shared" si="166"/>
        <v>11</v>
      </c>
      <c r="D2141" s="9">
        <f t="shared" si="167"/>
        <v>10</v>
      </c>
      <c r="E2141" s="8" t="str">
        <f t="shared" si="168"/>
        <v>20141110</v>
      </c>
      <c r="F2141" s="24">
        <v>41953</v>
      </c>
      <c r="G2141" s="25">
        <f t="shared" si="169"/>
        <v>41953</v>
      </c>
    </row>
    <row r="2142" spans="1:7" x14ac:dyDescent="0.2">
      <c r="A2142" s="9">
        <f t="shared" si="165"/>
        <v>2014</v>
      </c>
      <c r="B2142" s="9">
        <f>VLOOKUP($C2142,Quarter_Month!$A$1:$B$13,2)</f>
        <v>4</v>
      </c>
      <c r="C2142" s="9">
        <f t="shared" si="166"/>
        <v>11</v>
      </c>
      <c r="D2142" s="9">
        <f t="shared" si="167"/>
        <v>11</v>
      </c>
      <c r="E2142" s="8" t="str">
        <f t="shared" si="168"/>
        <v>20141111</v>
      </c>
      <c r="F2142" s="24">
        <v>41954</v>
      </c>
      <c r="G2142" s="25">
        <f t="shared" si="169"/>
        <v>41954</v>
      </c>
    </row>
    <row r="2143" spans="1:7" x14ac:dyDescent="0.2">
      <c r="A2143" s="9">
        <f t="shared" si="165"/>
        <v>2014</v>
      </c>
      <c r="B2143" s="9">
        <f>VLOOKUP($C2143,Quarter_Month!$A$1:$B$13,2)</f>
        <v>4</v>
      </c>
      <c r="C2143" s="9">
        <f t="shared" si="166"/>
        <v>11</v>
      </c>
      <c r="D2143" s="9">
        <f t="shared" si="167"/>
        <v>12</v>
      </c>
      <c r="E2143" s="8" t="str">
        <f t="shared" si="168"/>
        <v>20141112</v>
      </c>
      <c r="F2143" s="24">
        <v>41955</v>
      </c>
      <c r="G2143" s="25">
        <f t="shared" si="169"/>
        <v>41955</v>
      </c>
    </row>
    <row r="2144" spans="1:7" x14ac:dyDescent="0.2">
      <c r="A2144" s="9">
        <f t="shared" si="165"/>
        <v>2014</v>
      </c>
      <c r="B2144" s="9">
        <f>VLOOKUP($C2144,Quarter_Month!$A$1:$B$13,2)</f>
        <v>4</v>
      </c>
      <c r="C2144" s="9">
        <f t="shared" si="166"/>
        <v>11</v>
      </c>
      <c r="D2144" s="9">
        <f t="shared" si="167"/>
        <v>13</v>
      </c>
      <c r="E2144" s="8" t="str">
        <f t="shared" si="168"/>
        <v>20141113</v>
      </c>
      <c r="F2144" s="24">
        <v>41956</v>
      </c>
      <c r="G2144" s="25">
        <f t="shared" si="169"/>
        <v>41956</v>
      </c>
    </row>
    <row r="2145" spans="1:7" x14ac:dyDescent="0.2">
      <c r="A2145" s="9">
        <f t="shared" si="165"/>
        <v>2014</v>
      </c>
      <c r="B2145" s="9">
        <f>VLOOKUP($C2145,Quarter_Month!$A$1:$B$13,2)</f>
        <v>4</v>
      </c>
      <c r="C2145" s="9">
        <f t="shared" si="166"/>
        <v>11</v>
      </c>
      <c r="D2145" s="9">
        <f t="shared" si="167"/>
        <v>14</v>
      </c>
      <c r="E2145" s="8" t="str">
        <f t="shared" si="168"/>
        <v>20141114</v>
      </c>
      <c r="F2145" s="24">
        <v>41957</v>
      </c>
      <c r="G2145" s="25">
        <f t="shared" si="169"/>
        <v>41957</v>
      </c>
    </row>
    <row r="2146" spans="1:7" x14ac:dyDescent="0.2">
      <c r="A2146" s="9">
        <f t="shared" si="165"/>
        <v>2014</v>
      </c>
      <c r="B2146" s="9">
        <f>VLOOKUP($C2146,Quarter_Month!$A$1:$B$13,2)</f>
        <v>4</v>
      </c>
      <c r="C2146" s="9">
        <f t="shared" si="166"/>
        <v>11</v>
      </c>
      <c r="D2146" s="9">
        <f t="shared" si="167"/>
        <v>15</v>
      </c>
      <c r="E2146" s="8" t="str">
        <f t="shared" si="168"/>
        <v>20141115</v>
      </c>
      <c r="F2146" s="24">
        <v>41958</v>
      </c>
      <c r="G2146" s="25">
        <f t="shared" si="169"/>
        <v>41958</v>
      </c>
    </row>
    <row r="2147" spans="1:7" x14ac:dyDescent="0.2">
      <c r="A2147" s="9">
        <f t="shared" si="165"/>
        <v>2014</v>
      </c>
      <c r="B2147" s="9">
        <f>VLOOKUP($C2147,Quarter_Month!$A$1:$B$13,2)</f>
        <v>4</v>
      </c>
      <c r="C2147" s="9">
        <f t="shared" si="166"/>
        <v>11</v>
      </c>
      <c r="D2147" s="9">
        <f t="shared" si="167"/>
        <v>16</v>
      </c>
      <c r="E2147" s="8" t="str">
        <f t="shared" si="168"/>
        <v>20141116</v>
      </c>
      <c r="F2147" s="24">
        <v>41959</v>
      </c>
      <c r="G2147" s="25">
        <f t="shared" si="169"/>
        <v>41959</v>
      </c>
    </row>
    <row r="2148" spans="1:7" x14ac:dyDescent="0.2">
      <c r="A2148" s="9">
        <f t="shared" si="165"/>
        <v>2014</v>
      </c>
      <c r="B2148" s="9">
        <f>VLOOKUP($C2148,Quarter_Month!$A$1:$B$13,2)</f>
        <v>4</v>
      </c>
      <c r="C2148" s="9">
        <f t="shared" si="166"/>
        <v>11</v>
      </c>
      <c r="D2148" s="9">
        <f t="shared" si="167"/>
        <v>17</v>
      </c>
      <c r="E2148" s="8" t="str">
        <f t="shared" si="168"/>
        <v>20141117</v>
      </c>
      <c r="F2148" s="24">
        <v>41960</v>
      </c>
      <c r="G2148" s="25">
        <f t="shared" si="169"/>
        <v>41960</v>
      </c>
    </row>
    <row r="2149" spans="1:7" x14ac:dyDescent="0.2">
      <c r="A2149" s="9">
        <f t="shared" si="165"/>
        <v>2014</v>
      </c>
      <c r="B2149" s="9">
        <f>VLOOKUP($C2149,Quarter_Month!$A$1:$B$13,2)</f>
        <v>4</v>
      </c>
      <c r="C2149" s="9">
        <f t="shared" si="166"/>
        <v>11</v>
      </c>
      <c r="D2149" s="9">
        <f t="shared" si="167"/>
        <v>18</v>
      </c>
      <c r="E2149" s="8" t="str">
        <f t="shared" si="168"/>
        <v>20141118</v>
      </c>
      <c r="F2149" s="24">
        <v>41961</v>
      </c>
      <c r="G2149" s="25">
        <f t="shared" si="169"/>
        <v>41961</v>
      </c>
    </row>
    <row r="2150" spans="1:7" x14ac:dyDescent="0.2">
      <c r="A2150" s="9">
        <f t="shared" si="165"/>
        <v>2014</v>
      </c>
      <c r="B2150" s="9">
        <f>VLOOKUP($C2150,Quarter_Month!$A$1:$B$13,2)</f>
        <v>4</v>
      </c>
      <c r="C2150" s="9">
        <f t="shared" si="166"/>
        <v>11</v>
      </c>
      <c r="D2150" s="9">
        <f t="shared" si="167"/>
        <v>19</v>
      </c>
      <c r="E2150" s="8" t="str">
        <f t="shared" si="168"/>
        <v>20141119</v>
      </c>
      <c r="F2150" s="24">
        <v>41962</v>
      </c>
      <c r="G2150" s="25">
        <f t="shared" si="169"/>
        <v>41962</v>
      </c>
    </row>
    <row r="2151" spans="1:7" x14ac:dyDescent="0.2">
      <c r="A2151" s="9">
        <f t="shared" si="165"/>
        <v>2014</v>
      </c>
      <c r="B2151" s="9">
        <f>VLOOKUP($C2151,Quarter_Month!$A$1:$B$13,2)</f>
        <v>4</v>
      </c>
      <c r="C2151" s="9">
        <f t="shared" si="166"/>
        <v>11</v>
      </c>
      <c r="D2151" s="9">
        <f t="shared" si="167"/>
        <v>20</v>
      </c>
      <c r="E2151" s="8" t="str">
        <f t="shared" si="168"/>
        <v>20141120</v>
      </c>
      <c r="F2151" s="24">
        <v>41963</v>
      </c>
      <c r="G2151" s="25">
        <f t="shared" si="169"/>
        <v>41963</v>
      </c>
    </row>
    <row r="2152" spans="1:7" x14ac:dyDescent="0.2">
      <c r="A2152" s="9">
        <f t="shared" si="165"/>
        <v>2014</v>
      </c>
      <c r="B2152" s="9">
        <f>VLOOKUP($C2152,Quarter_Month!$A$1:$B$13,2)</f>
        <v>4</v>
      </c>
      <c r="C2152" s="9">
        <f t="shared" si="166"/>
        <v>11</v>
      </c>
      <c r="D2152" s="9">
        <f t="shared" si="167"/>
        <v>21</v>
      </c>
      <c r="E2152" s="8" t="str">
        <f t="shared" si="168"/>
        <v>20141121</v>
      </c>
      <c r="F2152" s="24">
        <v>41964</v>
      </c>
      <c r="G2152" s="25">
        <f t="shared" si="169"/>
        <v>41964</v>
      </c>
    </row>
    <row r="2153" spans="1:7" x14ac:dyDescent="0.2">
      <c r="A2153" s="9">
        <f t="shared" si="165"/>
        <v>2014</v>
      </c>
      <c r="B2153" s="9">
        <f>VLOOKUP($C2153,Quarter_Month!$A$1:$B$13,2)</f>
        <v>4</v>
      </c>
      <c r="C2153" s="9">
        <f t="shared" si="166"/>
        <v>11</v>
      </c>
      <c r="D2153" s="9">
        <f t="shared" si="167"/>
        <v>22</v>
      </c>
      <c r="E2153" s="8" t="str">
        <f t="shared" si="168"/>
        <v>20141122</v>
      </c>
      <c r="F2153" s="24">
        <v>41965</v>
      </c>
      <c r="G2153" s="25">
        <f t="shared" si="169"/>
        <v>41965</v>
      </c>
    </row>
    <row r="2154" spans="1:7" x14ac:dyDescent="0.2">
      <c r="A2154" s="9">
        <f t="shared" si="165"/>
        <v>2014</v>
      </c>
      <c r="B2154" s="9">
        <f>VLOOKUP($C2154,Quarter_Month!$A$1:$B$13,2)</f>
        <v>4</v>
      </c>
      <c r="C2154" s="9">
        <f t="shared" si="166"/>
        <v>11</v>
      </c>
      <c r="D2154" s="9">
        <f t="shared" si="167"/>
        <v>23</v>
      </c>
      <c r="E2154" s="8" t="str">
        <f t="shared" si="168"/>
        <v>20141123</v>
      </c>
      <c r="F2154" s="24">
        <v>41966</v>
      </c>
      <c r="G2154" s="25">
        <f t="shared" si="169"/>
        <v>41966</v>
      </c>
    </row>
    <row r="2155" spans="1:7" x14ac:dyDescent="0.2">
      <c r="A2155" s="9">
        <f t="shared" si="165"/>
        <v>2014</v>
      </c>
      <c r="B2155" s="9">
        <f>VLOOKUP($C2155,Quarter_Month!$A$1:$B$13,2)</f>
        <v>4</v>
      </c>
      <c r="C2155" s="9">
        <f t="shared" si="166"/>
        <v>11</v>
      </c>
      <c r="D2155" s="9">
        <f t="shared" si="167"/>
        <v>24</v>
      </c>
      <c r="E2155" s="8" t="str">
        <f t="shared" si="168"/>
        <v>20141124</v>
      </c>
      <c r="F2155" s="24">
        <v>41967</v>
      </c>
      <c r="G2155" s="25">
        <f t="shared" si="169"/>
        <v>41967</v>
      </c>
    </row>
    <row r="2156" spans="1:7" x14ac:dyDescent="0.2">
      <c r="A2156" s="9">
        <f t="shared" ref="A2156:A2192" si="170">YEAR(F2156)</f>
        <v>2014</v>
      </c>
      <c r="B2156" s="9">
        <f>VLOOKUP($C2156,Quarter_Month!$A$1:$B$13,2)</f>
        <v>4</v>
      </c>
      <c r="C2156" s="9">
        <f t="shared" ref="C2156:C2192" si="171">MONTH(F2156)</f>
        <v>11</v>
      </c>
      <c r="D2156" s="9">
        <f t="shared" ref="D2156:D2192" si="172">DAY(F2156)</f>
        <v>25</v>
      </c>
      <c r="E2156" s="8" t="str">
        <f t="shared" ref="E2156:E2192" si="173">CONCATENATE(A2156,IF(LEN(C2156)=1,"0"&amp;C2156,C2156),IF(LEN(D2156)=1,"0"&amp;D2156,D2156))</f>
        <v>20141125</v>
      </c>
      <c r="F2156" s="24">
        <v>41968</v>
      </c>
      <c r="G2156" s="25">
        <f t="shared" si="169"/>
        <v>41968</v>
      </c>
    </row>
    <row r="2157" spans="1:7" x14ac:dyDescent="0.2">
      <c r="A2157" s="9">
        <f t="shared" si="170"/>
        <v>2014</v>
      </c>
      <c r="B2157" s="9">
        <f>VLOOKUP($C2157,Quarter_Month!$A$1:$B$13,2)</f>
        <v>4</v>
      </c>
      <c r="C2157" s="9">
        <f t="shared" si="171"/>
        <v>11</v>
      </c>
      <c r="D2157" s="9">
        <f t="shared" si="172"/>
        <v>26</v>
      </c>
      <c r="E2157" s="8" t="str">
        <f t="shared" si="173"/>
        <v>20141126</v>
      </c>
      <c r="F2157" s="24">
        <v>41969</v>
      </c>
      <c r="G2157" s="25">
        <f t="shared" si="169"/>
        <v>41969</v>
      </c>
    </row>
    <row r="2158" spans="1:7" x14ac:dyDescent="0.2">
      <c r="A2158" s="9">
        <f t="shared" si="170"/>
        <v>2014</v>
      </c>
      <c r="B2158" s="9">
        <f>VLOOKUP($C2158,Quarter_Month!$A$1:$B$13,2)</f>
        <v>4</v>
      </c>
      <c r="C2158" s="9">
        <f t="shared" si="171"/>
        <v>11</v>
      </c>
      <c r="D2158" s="9">
        <f t="shared" si="172"/>
        <v>27</v>
      </c>
      <c r="E2158" s="8" t="str">
        <f t="shared" si="173"/>
        <v>20141127</v>
      </c>
      <c r="F2158" s="24">
        <v>41970</v>
      </c>
      <c r="G2158" s="25">
        <f t="shared" si="169"/>
        <v>41970</v>
      </c>
    </row>
    <row r="2159" spans="1:7" x14ac:dyDescent="0.2">
      <c r="A2159" s="9">
        <f t="shared" si="170"/>
        <v>2014</v>
      </c>
      <c r="B2159" s="9">
        <f>VLOOKUP($C2159,Quarter_Month!$A$1:$B$13,2)</f>
        <v>4</v>
      </c>
      <c r="C2159" s="9">
        <f t="shared" si="171"/>
        <v>11</v>
      </c>
      <c r="D2159" s="9">
        <f t="shared" si="172"/>
        <v>28</v>
      </c>
      <c r="E2159" s="8" t="str">
        <f t="shared" si="173"/>
        <v>20141128</v>
      </c>
      <c r="F2159" s="24">
        <v>41971</v>
      </c>
      <c r="G2159" s="25">
        <f t="shared" si="169"/>
        <v>41971</v>
      </c>
    </row>
    <row r="2160" spans="1:7" x14ac:dyDescent="0.2">
      <c r="A2160" s="9">
        <f t="shared" si="170"/>
        <v>2014</v>
      </c>
      <c r="B2160" s="9">
        <f>VLOOKUP($C2160,Quarter_Month!$A$1:$B$13,2)</f>
        <v>4</v>
      </c>
      <c r="C2160" s="9">
        <f t="shared" si="171"/>
        <v>11</v>
      </c>
      <c r="D2160" s="9">
        <f t="shared" si="172"/>
        <v>29</v>
      </c>
      <c r="E2160" s="8" t="str">
        <f t="shared" si="173"/>
        <v>20141129</v>
      </c>
      <c r="F2160" s="24">
        <v>41972</v>
      </c>
      <c r="G2160" s="25">
        <f t="shared" si="169"/>
        <v>41972</v>
      </c>
    </row>
    <row r="2161" spans="1:7" x14ac:dyDescent="0.2">
      <c r="A2161" s="9">
        <f t="shared" si="170"/>
        <v>2014</v>
      </c>
      <c r="B2161" s="9">
        <f>VLOOKUP($C2161,Quarter_Month!$A$1:$B$13,2)</f>
        <v>4</v>
      </c>
      <c r="C2161" s="9">
        <f t="shared" si="171"/>
        <v>11</v>
      </c>
      <c r="D2161" s="9">
        <f t="shared" si="172"/>
        <v>30</v>
      </c>
      <c r="E2161" s="8" t="str">
        <f t="shared" si="173"/>
        <v>20141130</v>
      </c>
      <c r="F2161" s="24">
        <v>41973</v>
      </c>
      <c r="G2161" s="25">
        <f t="shared" si="169"/>
        <v>41973</v>
      </c>
    </row>
    <row r="2162" spans="1:7" x14ac:dyDescent="0.2">
      <c r="A2162" s="9">
        <f t="shared" si="170"/>
        <v>2014</v>
      </c>
      <c r="B2162" s="9">
        <f>VLOOKUP($C2162,Quarter_Month!$A$1:$B$13,2)</f>
        <v>4</v>
      </c>
      <c r="C2162" s="9">
        <f t="shared" si="171"/>
        <v>12</v>
      </c>
      <c r="D2162" s="9">
        <f t="shared" si="172"/>
        <v>1</v>
      </c>
      <c r="E2162" s="8" t="str">
        <f t="shared" si="173"/>
        <v>20141201</v>
      </c>
      <c r="F2162" s="24">
        <v>41974</v>
      </c>
      <c r="G2162" s="25">
        <f t="shared" si="169"/>
        <v>41974</v>
      </c>
    </row>
    <row r="2163" spans="1:7" x14ac:dyDescent="0.2">
      <c r="A2163" s="9">
        <f t="shared" si="170"/>
        <v>2014</v>
      </c>
      <c r="B2163" s="9">
        <f>VLOOKUP($C2163,Quarter_Month!$A$1:$B$13,2)</f>
        <v>4</v>
      </c>
      <c r="C2163" s="9">
        <f t="shared" si="171"/>
        <v>12</v>
      </c>
      <c r="D2163" s="9">
        <f t="shared" si="172"/>
        <v>2</v>
      </c>
      <c r="E2163" s="8" t="str">
        <f t="shared" si="173"/>
        <v>20141202</v>
      </c>
      <c r="F2163" s="24">
        <v>41975</v>
      </c>
      <c r="G2163" s="25">
        <f t="shared" si="169"/>
        <v>41975</v>
      </c>
    </row>
    <row r="2164" spans="1:7" x14ac:dyDescent="0.2">
      <c r="A2164" s="9">
        <f t="shared" si="170"/>
        <v>2014</v>
      </c>
      <c r="B2164" s="9">
        <f>VLOOKUP($C2164,Quarter_Month!$A$1:$B$13,2)</f>
        <v>4</v>
      </c>
      <c r="C2164" s="9">
        <f t="shared" si="171"/>
        <v>12</v>
      </c>
      <c r="D2164" s="9">
        <f t="shared" si="172"/>
        <v>3</v>
      </c>
      <c r="E2164" s="8" t="str">
        <f t="shared" si="173"/>
        <v>20141203</v>
      </c>
      <c r="F2164" s="24">
        <v>41976</v>
      </c>
      <c r="G2164" s="25">
        <f t="shared" si="169"/>
        <v>41976</v>
      </c>
    </row>
    <row r="2165" spans="1:7" x14ac:dyDescent="0.2">
      <c r="A2165" s="9">
        <f t="shared" si="170"/>
        <v>2014</v>
      </c>
      <c r="B2165" s="9">
        <f>VLOOKUP($C2165,Quarter_Month!$A$1:$B$13,2)</f>
        <v>4</v>
      </c>
      <c r="C2165" s="9">
        <f t="shared" si="171"/>
        <v>12</v>
      </c>
      <c r="D2165" s="9">
        <f t="shared" si="172"/>
        <v>4</v>
      </c>
      <c r="E2165" s="8" t="str">
        <f t="shared" si="173"/>
        <v>20141204</v>
      </c>
      <c r="F2165" s="24">
        <v>41977</v>
      </c>
      <c r="G2165" s="25">
        <f t="shared" si="169"/>
        <v>41977</v>
      </c>
    </row>
    <row r="2166" spans="1:7" x14ac:dyDescent="0.2">
      <c r="A2166" s="9">
        <f t="shared" si="170"/>
        <v>2014</v>
      </c>
      <c r="B2166" s="9">
        <f>VLOOKUP($C2166,Quarter_Month!$A$1:$B$13,2)</f>
        <v>4</v>
      </c>
      <c r="C2166" s="9">
        <f t="shared" si="171"/>
        <v>12</v>
      </c>
      <c r="D2166" s="9">
        <f t="shared" si="172"/>
        <v>5</v>
      </c>
      <c r="E2166" s="8" t="str">
        <f t="shared" si="173"/>
        <v>20141205</v>
      </c>
      <c r="F2166" s="24">
        <v>41978</v>
      </c>
      <c r="G2166" s="25">
        <f t="shared" si="169"/>
        <v>41978</v>
      </c>
    </row>
    <row r="2167" spans="1:7" x14ac:dyDescent="0.2">
      <c r="A2167" s="9">
        <f t="shared" si="170"/>
        <v>2014</v>
      </c>
      <c r="B2167" s="9">
        <f>VLOOKUP($C2167,Quarter_Month!$A$1:$B$13,2)</f>
        <v>4</v>
      </c>
      <c r="C2167" s="9">
        <f t="shared" si="171"/>
        <v>12</v>
      </c>
      <c r="D2167" s="9">
        <f t="shared" si="172"/>
        <v>6</v>
      </c>
      <c r="E2167" s="8" t="str">
        <f t="shared" si="173"/>
        <v>20141206</v>
      </c>
      <c r="F2167" s="24">
        <v>41979</v>
      </c>
      <c r="G2167" s="25">
        <f t="shared" si="169"/>
        <v>41979</v>
      </c>
    </row>
    <row r="2168" spans="1:7" x14ac:dyDescent="0.2">
      <c r="A2168" s="9">
        <f t="shared" si="170"/>
        <v>2014</v>
      </c>
      <c r="B2168" s="9">
        <f>VLOOKUP($C2168,Quarter_Month!$A$1:$B$13,2)</f>
        <v>4</v>
      </c>
      <c r="C2168" s="9">
        <f t="shared" si="171"/>
        <v>12</v>
      </c>
      <c r="D2168" s="9">
        <f t="shared" si="172"/>
        <v>7</v>
      </c>
      <c r="E2168" s="8" t="str">
        <f t="shared" si="173"/>
        <v>20141207</v>
      </c>
      <c r="F2168" s="24">
        <v>41980</v>
      </c>
      <c r="G2168" s="25">
        <f t="shared" si="169"/>
        <v>41980</v>
      </c>
    </row>
    <row r="2169" spans="1:7" x14ac:dyDescent="0.2">
      <c r="A2169" s="9">
        <f t="shared" si="170"/>
        <v>2014</v>
      </c>
      <c r="B2169" s="9">
        <f>VLOOKUP($C2169,Quarter_Month!$A$1:$B$13,2)</f>
        <v>4</v>
      </c>
      <c r="C2169" s="9">
        <f t="shared" si="171"/>
        <v>12</v>
      </c>
      <c r="D2169" s="9">
        <f t="shared" si="172"/>
        <v>8</v>
      </c>
      <c r="E2169" s="8" t="str">
        <f t="shared" si="173"/>
        <v>20141208</v>
      </c>
      <c r="F2169" s="24">
        <v>41981</v>
      </c>
      <c r="G2169" s="25">
        <f t="shared" si="169"/>
        <v>41981</v>
      </c>
    </row>
    <row r="2170" spans="1:7" x14ac:dyDescent="0.2">
      <c r="A2170" s="9">
        <f t="shared" si="170"/>
        <v>2014</v>
      </c>
      <c r="B2170" s="9">
        <f>VLOOKUP($C2170,Quarter_Month!$A$1:$B$13,2)</f>
        <v>4</v>
      </c>
      <c r="C2170" s="9">
        <f t="shared" si="171"/>
        <v>12</v>
      </c>
      <c r="D2170" s="9">
        <f t="shared" si="172"/>
        <v>9</v>
      </c>
      <c r="E2170" s="8" t="str">
        <f t="shared" si="173"/>
        <v>20141209</v>
      </c>
      <c r="F2170" s="24">
        <v>41982</v>
      </c>
      <c r="G2170" s="25">
        <f t="shared" si="169"/>
        <v>41982</v>
      </c>
    </row>
    <row r="2171" spans="1:7" x14ac:dyDescent="0.2">
      <c r="A2171" s="9">
        <f t="shared" si="170"/>
        <v>2014</v>
      </c>
      <c r="B2171" s="9">
        <f>VLOOKUP($C2171,Quarter_Month!$A$1:$B$13,2)</f>
        <v>4</v>
      </c>
      <c r="C2171" s="9">
        <f t="shared" si="171"/>
        <v>12</v>
      </c>
      <c r="D2171" s="9">
        <f t="shared" si="172"/>
        <v>10</v>
      </c>
      <c r="E2171" s="8" t="str">
        <f t="shared" si="173"/>
        <v>20141210</v>
      </c>
      <c r="F2171" s="24">
        <v>41983</v>
      </c>
      <c r="G2171" s="25">
        <f t="shared" si="169"/>
        <v>41983</v>
      </c>
    </row>
    <row r="2172" spans="1:7" x14ac:dyDescent="0.2">
      <c r="A2172" s="9">
        <f t="shared" si="170"/>
        <v>2014</v>
      </c>
      <c r="B2172" s="9">
        <f>VLOOKUP($C2172,Quarter_Month!$A$1:$B$13,2)</f>
        <v>4</v>
      </c>
      <c r="C2172" s="9">
        <f t="shared" si="171"/>
        <v>12</v>
      </c>
      <c r="D2172" s="9">
        <f t="shared" si="172"/>
        <v>11</v>
      </c>
      <c r="E2172" s="8" t="str">
        <f t="shared" si="173"/>
        <v>20141211</v>
      </c>
      <c r="F2172" s="24">
        <v>41984</v>
      </c>
      <c r="G2172" s="25">
        <f t="shared" si="169"/>
        <v>41984</v>
      </c>
    </row>
    <row r="2173" spans="1:7" x14ac:dyDescent="0.2">
      <c r="A2173" s="9">
        <f t="shared" si="170"/>
        <v>2014</v>
      </c>
      <c r="B2173" s="9">
        <f>VLOOKUP($C2173,Quarter_Month!$A$1:$B$13,2)</f>
        <v>4</v>
      </c>
      <c r="C2173" s="9">
        <f t="shared" si="171"/>
        <v>12</v>
      </c>
      <c r="D2173" s="9">
        <f t="shared" si="172"/>
        <v>12</v>
      </c>
      <c r="E2173" s="8" t="str">
        <f t="shared" si="173"/>
        <v>20141212</v>
      </c>
      <c r="F2173" s="24">
        <v>41985</v>
      </c>
      <c r="G2173" s="25">
        <f t="shared" si="169"/>
        <v>41985</v>
      </c>
    </row>
    <row r="2174" spans="1:7" x14ac:dyDescent="0.2">
      <c r="A2174" s="9">
        <f t="shared" si="170"/>
        <v>2014</v>
      </c>
      <c r="B2174" s="9">
        <f>VLOOKUP($C2174,Quarter_Month!$A$1:$B$13,2)</f>
        <v>4</v>
      </c>
      <c r="C2174" s="9">
        <f t="shared" si="171"/>
        <v>12</v>
      </c>
      <c r="D2174" s="9">
        <f t="shared" si="172"/>
        <v>13</v>
      </c>
      <c r="E2174" s="8" t="str">
        <f t="shared" si="173"/>
        <v>20141213</v>
      </c>
      <c r="F2174" s="24">
        <v>41986</v>
      </c>
      <c r="G2174" s="25">
        <f t="shared" si="169"/>
        <v>41986</v>
      </c>
    </row>
    <row r="2175" spans="1:7" x14ac:dyDescent="0.2">
      <c r="A2175" s="9">
        <f t="shared" si="170"/>
        <v>2014</v>
      </c>
      <c r="B2175" s="9">
        <f>VLOOKUP($C2175,Quarter_Month!$A$1:$B$13,2)</f>
        <v>4</v>
      </c>
      <c r="C2175" s="9">
        <f t="shared" si="171"/>
        <v>12</v>
      </c>
      <c r="D2175" s="9">
        <f t="shared" si="172"/>
        <v>14</v>
      </c>
      <c r="E2175" s="8" t="str">
        <f t="shared" si="173"/>
        <v>20141214</v>
      </c>
      <c r="F2175" s="24">
        <v>41987</v>
      </c>
      <c r="G2175" s="25">
        <f t="shared" si="169"/>
        <v>41987</v>
      </c>
    </row>
    <row r="2176" spans="1:7" x14ac:dyDescent="0.2">
      <c r="A2176" s="9">
        <f t="shared" si="170"/>
        <v>2014</v>
      </c>
      <c r="B2176" s="9">
        <f>VLOOKUP($C2176,Quarter_Month!$A$1:$B$13,2)</f>
        <v>4</v>
      </c>
      <c r="C2176" s="9">
        <f t="shared" si="171"/>
        <v>12</v>
      </c>
      <c r="D2176" s="9">
        <f t="shared" si="172"/>
        <v>15</v>
      </c>
      <c r="E2176" s="8" t="str">
        <f t="shared" si="173"/>
        <v>20141215</v>
      </c>
      <c r="F2176" s="24">
        <v>41988</v>
      </c>
      <c r="G2176" s="25">
        <f t="shared" si="169"/>
        <v>41988</v>
      </c>
    </row>
    <row r="2177" spans="1:7" x14ac:dyDescent="0.2">
      <c r="A2177" s="9">
        <f t="shared" si="170"/>
        <v>2014</v>
      </c>
      <c r="B2177" s="9">
        <f>VLOOKUP($C2177,Quarter_Month!$A$1:$B$13,2)</f>
        <v>4</v>
      </c>
      <c r="C2177" s="9">
        <f t="shared" si="171"/>
        <v>12</v>
      </c>
      <c r="D2177" s="9">
        <f t="shared" si="172"/>
        <v>16</v>
      </c>
      <c r="E2177" s="8" t="str">
        <f t="shared" si="173"/>
        <v>20141216</v>
      </c>
      <c r="F2177" s="24">
        <v>41989</v>
      </c>
      <c r="G2177" s="25">
        <f t="shared" si="169"/>
        <v>41989</v>
      </c>
    </row>
    <row r="2178" spans="1:7" x14ac:dyDescent="0.2">
      <c r="A2178" s="9">
        <f t="shared" si="170"/>
        <v>2014</v>
      </c>
      <c r="B2178" s="9">
        <f>VLOOKUP($C2178,Quarter_Month!$A$1:$B$13,2)</f>
        <v>4</v>
      </c>
      <c r="C2178" s="9">
        <f t="shared" si="171"/>
        <v>12</v>
      </c>
      <c r="D2178" s="9">
        <f t="shared" si="172"/>
        <v>17</v>
      </c>
      <c r="E2178" s="8" t="str">
        <f t="shared" si="173"/>
        <v>20141217</v>
      </c>
      <c r="F2178" s="24">
        <v>41990</v>
      </c>
      <c r="G2178" s="25">
        <f t="shared" si="169"/>
        <v>41990</v>
      </c>
    </row>
    <row r="2179" spans="1:7" x14ac:dyDescent="0.2">
      <c r="A2179" s="9">
        <f t="shared" si="170"/>
        <v>2014</v>
      </c>
      <c r="B2179" s="9">
        <f>VLOOKUP($C2179,Quarter_Month!$A$1:$B$13,2)</f>
        <v>4</v>
      </c>
      <c r="C2179" s="9">
        <f t="shared" si="171"/>
        <v>12</v>
      </c>
      <c r="D2179" s="9">
        <f t="shared" si="172"/>
        <v>18</v>
      </c>
      <c r="E2179" s="8" t="str">
        <f t="shared" si="173"/>
        <v>20141218</v>
      </c>
      <c r="F2179" s="24">
        <v>41991</v>
      </c>
      <c r="G2179" s="25">
        <f t="shared" ref="G2179:G2242" si="174">F2179</f>
        <v>41991</v>
      </c>
    </row>
    <row r="2180" spans="1:7" x14ac:dyDescent="0.2">
      <c r="A2180" s="9">
        <f t="shared" si="170"/>
        <v>2014</v>
      </c>
      <c r="B2180" s="9">
        <f>VLOOKUP($C2180,Quarter_Month!$A$1:$B$13,2)</f>
        <v>4</v>
      </c>
      <c r="C2180" s="9">
        <f t="shared" si="171"/>
        <v>12</v>
      </c>
      <c r="D2180" s="9">
        <f t="shared" si="172"/>
        <v>19</v>
      </c>
      <c r="E2180" s="8" t="str">
        <f t="shared" si="173"/>
        <v>20141219</v>
      </c>
      <c r="F2180" s="24">
        <v>41992</v>
      </c>
      <c r="G2180" s="25">
        <f t="shared" si="174"/>
        <v>41992</v>
      </c>
    </row>
    <row r="2181" spans="1:7" x14ac:dyDescent="0.2">
      <c r="A2181" s="9">
        <f t="shared" si="170"/>
        <v>2014</v>
      </c>
      <c r="B2181" s="9">
        <f>VLOOKUP($C2181,Quarter_Month!$A$1:$B$13,2)</f>
        <v>4</v>
      </c>
      <c r="C2181" s="9">
        <f t="shared" si="171"/>
        <v>12</v>
      </c>
      <c r="D2181" s="9">
        <f t="shared" si="172"/>
        <v>20</v>
      </c>
      <c r="E2181" s="8" t="str">
        <f t="shared" si="173"/>
        <v>20141220</v>
      </c>
      <c r="F2181" s="24">
        <v>41993</v>
      </c>
      <c r="G2181" s="25">
        <f t="shared" si="174"/>
        <v>41993</v>
      </c>
    </row>
    <row r="2182" spans="1:7" x14ac:dyDescent="0.2">
      <c r="A2182" s="9">
        <f t="shared" si="170"/>
        <v>2014</v>
      </c>
      <c r="B2182" s="9">
        <f>VLOOKUP($C2182,Quarter_Month!$A$1:$B$13,2)</f>
        <v>4</v>
      </c>
      <c r="C2182" s="9">
        <f t="shared" si="171"/>
        <v>12</v>
      </c>
      <c r="D2182" s="9">
        <f t="shared" si="172"/>
        <v>21</v>
      </c>
      <c r="E2182" s="8" t="str">
        <f t="shared" si="173"/>
        <v>20141221</v>
      </c>
      <c r="F2182" s="24">
        <v>41994</v>
      </c>
      <c r="G2182" s="25">
        <f t="shared" si="174"/>
        <v>41994</v>
      </c>
    </row>
    <row r="2183" spans="1:7" x14ac:dyDescent="0.2">
      <c r="A2183" s="9">
        <f t="shared" si="170"/>
        <v>2014</v>
      </c>
      <c r="B2183" s="9">
        <f>VLOOKUP($C2183,Quarter_Month!$A$1:$B$13,2)</f>
        <v>4</v>
      </c>
      <c r="C2183" s="9">
        <f t="shared" si="171"/>
        <v>12</v>
      </c>
      <c r="D2183" s="9">
        <f t="shared" si="172"/>
        <v>22</v>
      </c>
      <c r="E2183" s="8" t="str">
        <f t="shared" si="173"/>
        <v>20141222</v>
      </c>
      <c r="F2183" s="24">
        <v>41995</v>
      </c>
      <c r="G2183" s="25">
        <f t="shared" si="174"/>
        <v>41995</v>
      </c>
    </row>
    <row r="2184" spans="1:7" x14ac:dyDescent="0.2">
      <c r="A2184" s="9">
        <f t="shared" si="170"/>
        <v>2014</v>
      </c>
      <c r="B2184" s="9">
        <f>VLOOKUP($C2184,Quarter_Month!$A$1:$B$13,2)</f>
        <v>4</v>
      </c>
      <c r="C2184" s="9">
        <f t="shared" si="171"/>
        <v>12</v>
      </c>
      <c r="D2184" s="9">
        <f t="shared" si="172"/>
        <v>23</v>
      </c>
      <c r="E2184" s="8" t="str">
        <f t="shared" si="173"/>
        <v>20141223</v>
      </c>
      <c r="F2184" s="24">
        <v>41996</v>
      </c>
      <c r="G2184" s="25">
        <f t="shared" si="174"/>
        <v>41996</v>
      </c>
    </row>
    <row r="2185" spans="1:7" x14ac:dyDescent="0.2">
      <c r="A2185" s="9">
        <f t="shared" si="170"/>
        <v>2014</v>
      </c>
      <c r="B2185" s="9">
        <f>VLOOKUP($C2185,Quarter_Month!$A$1:$B$13,2)</f>
        <v>4</v>
      </c>
      <c r="C2185" s="9">
        <f t="shared" si="171"/>
        <v>12</v>
      </c>
      <c r="D2185" s="9">
        <f t="shared" si="172"/>
        <v>24</v>
      </c>
      <c r="E2185" s="8" t="str">
        <f t="shared" si="173"/>
        <v>20141224</v>
      </c>
      <c r="F2185" s="24">
        <v>41997</v>
      </c>
      <c r="G2185" s="25">
        <f t="shared" si="174"/>
        <v>41997</v>
      </c>
    </row>
    <row r="2186" spans="1:7" x14ac:dyDescent="0.2">
      <c r="A2186" s="9">
        <f t="shared" si="170"/>
        <v>2014</v>
      </c>
      <c r="B2186" s="9">
        <f>VLOOKUP($C2186,Quarter_Month!$A$1:$B$13,2)</f>
        <v>4</v>
      </c>
      <c r="C2186" s="9">
        <f t="shared" si="171"/>
        <v>12</v>
      </c>
      <c r="D2186" s="9">
        <f t="shared" si="172"/>
        <v>25</v>
      </c>
      <c r="E2186" s="8" t="str">
        <f t="shared" si="173"/>
        <v>20141225</v>
      </c>
      <c r="F2186" s="24">
        <v>41998</v>
      </c>
      <c r="G2186" s="25">
        <f t="shared" si="174"/>
        <v>41998</v>
      </c>
    </row>
    <row r="2187" spans="1:7" x14ac:dyDescent="0.2">
      <c r="A2187" s="9">
        <f t="shared" si="170"/>
        <v>2014</v>
      </c>
      <c r="B2187" s="9">
        <f>VLOOKUP($C2187,Quarter_Month!$A$1:$B$13,2)</f>
        <v>4</v>
      </c>
      <c r="C2187" s="9">
        <f t="shared" si="171"/>
        <v>12</v>
      </c>
      <c r="D2187" s="9">
        <f t="shared" si="172"/>
        <v>26</v>
      </c>
      <c r="E2187" s="8" t="str">
        <f t="shared" si="173"/>
        <v>20141226</v>
      </c>
      <c r="F2187" s="24">
        <v>41999</v>
      </c>
      <c r="G2187" s="25">
        <f t="shared" si="174"/>
        <v>41999</v>
      </c>
    </row>
    <row r="2188" spans="1:7" x14ac:dyDescent="0.2">
      <c r="A2188" s="9">
        <f t="shared" si="170"/>
        <v>2014</v>
      </c>
      <c r="B2188" s="9">
        <f>VLOOKUP($C2188,Quarter_Month!$A$1:$B$13,2)</f>
        <v>4</v>
      </c>
      <c r="C2188" s="9">
        <f t="shared" si="171"/>
        <v>12</v>
      </c>
      <c r="D2188" s="9">
        <f t="shared" si="172"/>
        <v>27</v>
      </c>
      <c r="E2188" s="8" t="str">
        <f t="shared" si="173"/>
        <v>20141227</v>
      </c>
      <c r="F2188" s="24">
        <v>42000</v>
      </c>
      <c r="G2188" s="25">
        <f t="shared" si="174"/>
        <v>42000</v>
      </c>
    </row>
    <row r="2189" spans="1:7" x14ac:dyDescent="0.2">
      <c r="A2189" s="9">
        <f t="shared" si="170"/>
        <v>2014</v>
      </c>
      <c r="B2189" s="9">
        <f>VLOOKUP($C2189,Quarter_Month!$A$1:$B$13,2)</f>
        <v>4</v>
      </c>
      <c r="C2189" s="9">
        <f t="shared" si="171"/>
        <v>12</v>
      </c>
      <c r="D2189" s="9">
        <f t="shared" si="172"/>
        <v>28</v>
      </c>
      <c r="E2189" s="8" t="str">
        <f t="shared" si="173"/>
        <v>20141228</v>
      </c>
      <c r="F2189" s="24">
        <v>42001</v>
      </c>
      <c r="G2189" s="25">
        <f t="shared" si="174"/>
        <v>42001</v>
      </c>
    </row>
    <row r="2190" spans="1:7" x14ac:dyDescent="0.2">
      <c r="A2190" s="9">
        <f t="shared" si="170"/>
        <v>2014</v>
      </c>
      <c r="B2190" s="9">
        <f>VLOOKUP($C2190,Quarter_Month!$A$1:$B$13,2)</f>
        <v>4</v>
      </c>
      <c r="C2190" s="9">
        <f t="shared" si="171"/>
        <v>12</v>
      </c>
      <c r="D2190" s="9">
        <f t="shared" si="172"/>
        <v>29</v>
      </c>
      <c r="E2190" s="8" t="str">
        <f t="shared" si="173"/>
        <v>20141229</v>
      </c>
      <c r="F2190" s="24">
        <v>42002</v>
      </c>
      <c r="G2190" s="25">
        <f t="shared" si="174"/>
        <v>42002</v>
      </c>
    </row>
    <row r="2191" spans="1:7" x14ac:dyDescent="0.2">
      <c r="A2191" s="9">
        <f t="shared" si="170"/>
        <v>2014</v>
      </c>
      <c r="B2191" s="9">
        <f>VLOOKUP($C2191,Quarter_Month!$A$1:$B$13,2)</f>
        <v>4</v>
      </c>
      <c r="C2191" s="9">
        <f t="shared" si="171"/>
        <v>12</v>
      </c>
      <c r="D2191" s="9">
        <f t="shared" si="172"/>
        <v>30</v>
      </c>
      <c r="E2191" s="8" t="str">
        <f t="shared" si="173"/>
        <v>20141230</v>
      </c>
      <c r="F2191" s="24">
        <v>42003</v>
      </c>
      <c r="G2191" s="25">
        <f t="shared" si="174"/>
        <v>42003</v>
      </c>
    </row>
    <row r="2192" spans="1:7" x14ac:dyDescent="0.2">
      <c r="A2192" s="9">
        <f t="shared" si="170"/>
        <v>2014</v>
      </c>
      <c r="B2192" s="9">
        <f>VLOOKUP($C2192,Quarter_Month!$A$1:$B$13,2)</f>
        <v>4</v>
      </c>
      <c r="C2192" s="9">
        <f t="shared" si="171"/>
        <v>12</v>
      </c>
      <c r="D2192" s="9">
        <f t="shared" si="172"/>
        <v>31</v>
      </c>
      <c r="E2192" s="8" t="str">
        <f t="shared" si="173"/>
        <v>20141231</v>
      </c>
      <c r="F2192" s="24">
        <v>42004</v>
      </c>
      <c r="G2192" s="25">
        <f t="shared" si="174"/>
        <v>42004</v>
      </c>
    </row>
    <row r="2193" spans="1:7" x14ac:dyDescent="0.2">
      <c r="A2193" s="9">
        <f t="shared" ref="A2193:A2256" si="175">YEAR(F2193)</f>
        <v>2015</v>
      </c>
      <c r="B2193" s="9">
        <f>VLOOKUP($C2193,Quarter_Month!$A$1:$B$13,2)</f>
        <v>1</v>
      </c>
      <c r="C2193" s="9">
        <f t="shared" ref="C2193:C2256" si="176">MONTH(F2193)</f>
        <v>1</v>
      </c>
      <c r="D2193" s="9">
        <f t="shared" ref="D2193:D2256" si="177">DAY(F2193)</f>
        <v>1</v>
      </c>
      <c r="E2193" s="8" t="str">
        <f t="shared" ref="E2193:E2256" si="178">CONCATENATE(A2193,IF(LEN(C2193)=1,"0"&amp;C2193,C2193),IF(LEN(D2193)=1,"0"&amp;D2193,D2193))</f>
        <v>20150101</v>
      </c>
      <c r="F2193" s="24">
        <v>42005</v>
      </c>
      <c r="G2193" s="25">
        <f t="shared" si="174"/>
        <v>42005</v>
      </c>
    </row>
    <row r="2194" spans="1:7" x14ac:dyDescent="0.2">
      <c r="A2194" s="9">
        <f t="shared" si="175"/>
        <v>2015</v>
      </c>
      <c r="B2194" s="9">
        <f>VLOOKUP($C2194,Quarter_Month!$A$1:$B$13,2)</f>
        <v>1</v>
      </c>
      <c r="C2194" s="9">
        <f t="shared" si="176"/>
        <v>1</v>
      </c>
      <c r="D2194" s="9">
        <f t="shared" si="177"/>
        <v>2</v>
      </c>
      <c r="E2194" s="8" t="str">
        <f t="shared" si="178"/>
        <v>20150102</v>
      </c>
      <c r="F2194" s="24">
        <v>42006</v>
      </c>
      <c r="G2194" s="25">
        <f t="shared" si="174"/>
        <v>42006</v>
      </c>
    </row>
    <row r="2195" spans="1:7" x14ac:dyDescent="0.2">
      <c r="A2195" s="9">
        <f t="shared" si="175"/>
        <v>2015</v>
      </c>
      <c r="B2195" s="9">
        <f>VLOOKUP($C2195,Quarter_Month!$A$1:$B$13,2)</f>
        <v>1</v>
      </c>
      <c r="C2195" s="9">
        <f t="shared" si="176"/>
        <v>1</v>
      </c>
      <c r="D2195" s="9">
        <f t="shared" si="177"/>
        <v>3</v>
      </c>
      <c r="E2195" s="8" t="str">
        <f t="shared" si="178"/>
        <v>20150103</v>
      </c>
      <c r="F2195" s="24">
        <v>42007</v>
      </c>
      <c r="G2195" s="25">
        <f t="shared" si="174"/>
        <v>42007</v>
      </c>
    </row>
    <row r="2196" spans="1:7" x14ac:dyDescent="0.2">
      <c r="A2196" s="9">
        <f t="shared" si="175"/>
        <v>2015</v>
      </c>
      <c r="B2196" s="9">
        <f>VLOOKUP($C2196,Quarter_Month!$A$1:$B$13,2)</f>
        <v>1</v>
      </c>
      <c r="C2196" s="9">
        <f t="shared" si="176"/>
        <v>1</v>
      </c>
      <c r="D2196" s="9">
        <f t="shared" si="177"/>
        <v>4</v>
      </c>
      <c r="E2196" s="8" t="str">
        <f t="shared" si="178"/>
        <v>20150104</v>
      </c>
      <c r="F2196" s="24">
        <v>42008</v>
      </c>
      <c r="G2196" s="25">
        <f t="shared" si="174"/>
        <v>42008</v>
      </c>
    </row>
    <row r="2197" spans="1:7" x14ac:dyDescent="0.2">
      <c r="A2197" s="9">
        <f t="shared" si="175"/>
        <v>2015</v>
      </c>
      <c r="B2197" s="9">
        <f>VLOOKUP($C2197,Quarter_Month!$A$1:$B$13,2)</f>
        <v>1</v>
      </c>
      <c r="C2197" s="9">
        <f t="shared" si="176"/>
        <v>1</v>
      </c>
      <c r="D2197" s="9">
        <f t="shared" si="177"/>
        <v>5</v>
      </c>
      <c r="E2197" s="8" t="str">
        <f t="shared" si="178"/>
        <v>20150105</v>
      </c>
      <c r="F2197" s="24">
        <v>42009</v>
      </c>
      <c r="G2197" s="25">
        <f t="shared" si="174"/>
        <v>42009</v>
      </c>
    </row>
    <row r="2198" spans="1:7" x14ac:dyDescent="0.2">
      <c r="A2198" s="9">
        <f t="shared" si="175"/>
        <v>2015</v>
      </c>
      <c r="B2198" s="9">
        <f>VLOOKUP($C2198,Quarter_Month!$A$1:$B$13,2)</f>
        <v>1</v>
      </c>
      <c r="C2198" s="9">
        <f t="shared" si="176"/>
        <v>1</v>
      </c>
      <c r="D2198" s="9">
        <f t="shared" si="177"/>
        <v>6</v>
      </c>
      <c r="E2198" s="8" t="str">
        <f t="shared" si="178"/>
        <v>20150106</v>
      </c>
      <c r="F2198" s="24">
        <v>42010</v>
      </c>
      <c r="G2198" s="25">
        <f t="shared" si="174"/>
        <v>42010</v>
      </c>
    </row>
    <row r="2199" spans="1:7" x14ac:dyDescent="0.2">
      <c r="A2199" s="9">
        <f t="shared" si="175"/>
        <v>2015</v>
      </c>
      <c r="B2199" s="9">
        <f>VLOOKUP($C2199,Quarter_Month!$A$1:$B$13,2)</f>
        <v>1</v>
      </c>
      <c r="C2199" s="9">
        <f t="shared" si="176"/>
        <v>1</v>
      </c>
      <c r="D2199" s="9">
        <f t="shared" si="177"/>
        <v>7</v>
      </c>
      <c r="E2199" s="8" t="str">
        <f t="shared" si="178"/>
        <v>20150107</v>
      </c>
      <c r="F2199" s="24">
        <v>42011</v>
      </c>
      <c r="G2199" s="25">
        <f t="shared" si="174"/>
        <v>42011</v>
      </c>
    </row>
    <row r="2200" spans="1:7" x14ac:dyDescent="0.2">
      <c r="A2200" s="9">
        <f t="shared" si="175"/>
        <v>2015</v>
      </c>
      <c r="B2200" s="9">
        <f>VLOOKUP($C2200,Quarter_Month!$A$1:$B$13,2)</f>
        <v>1</v>
      </c>
      <c r="C2200" s="9">
        <f t="shared" si="176"/>
        <v>1</v>
      </c>
      <c r="D2200" s="9">
        <f t="shared" si="177"/>
        <v>8</v>
      </c>
      <c r="E2200" s="8" t="str">
        <f t="shared" si="178"/>
        <v>20150108</v>
      </c>
      <c r="F2200" s="24">
        <v>42012</v>
      </c>
      <c r="G2200" s="25">
        <f t="shared" si="174"/>
        <v>42012</v>
      </c>
    </row>
    <row r="2201" spans="1:7" x14ac:dyDescent="0.2">
      <c r="A2201" s="9">
        <f t="shared" si="175"/>
        <v>2015</v>
      </c>
      <c r="B2201" s="9">
        <f>VLOOKUP($C2201,Quarter_Month!$A$1:$B$13,2)</f>
        <v>1</v>
      </c>
      <c r="C2201" s="9">
        <f t="shared" si="176"/>
        <v>1</v>
      </c>
      <c r="D2201" s="9">
        <f t="shared" si="177"/>
        <v>9</v>
      </c>
      <c r="E2201" s="8" t="str">
        <f t="shared" si="178"/>
        <v>20150109</v>
      </c>
      <c r="F2201" s="24">
        <v>42013</v>
      </c>
      <c r="G2201" s="25">
        <f t="shared" si="174"/>
        <v>42013</v>
      </c>
    </row>
    <row r="2202" spans="1:7" x14ac:dyDescent="0.2">
      <c r="A2202" s="9">
        <f t="shared" si="175"/>
        <v>2015</v>
      </c>
      <c r="B2202" s="9">
        <f>VLOOKUP($C2202,Quarter_Month!$A$1:$B$13,2)</f>
        <v>1</v>
      </c>
      <c r="C2202" s="9">
        <f t="shared" si="176"/>
        <v>1</v>
      </c>
      <c r="D2202" s="9">
        <f t="shared" si="177"/>
        <v>10</v>
      </c>
      <c r="E2202" s="8" t="str">
        <f t="shared" si="178"/>
        <v>20150110</v>
      </c>
      <c r="F2202" s="24">
        <v>42014</v>
      </c>
      <c r="G2202" s="25">
        <f t="shared" si="174"/>
        <v>42014</v>
      </c>
    </row>
    <row r="2203" spans="1:7" x14ac:dyDescent="0.2">
      <c r="A2203" s="9">
        <f t="shared" si="175"/>
        <v>2015</v>
      </c>
      <c r="B2203" s="9">
        <f>VLOOKUP($C2203,Quarter_Month!$A$1:$B$13,2)</f>
        <v>1</v>
      </c>
      <c r="C2203" s="9">
        <f t="shared" si="176"/>
        <v>1</v>
      </c>
      <c r="D2203" s="9">
        <f t="shared" si="177"/>
        <v>11</v>
      </c>
      <c r="E2203" s="8" t="str">
        <f t="shared" si="178"/>
        <v>20150111</v>
      </c>
      <c r="F2203" s="24">
        <v>42015</v>
      </c>
      <c r="G2203" s="25">
        <f t="shared" si="174"/>
        <v>42015</v>
      </c>
    </row>
    <row r="2204" spans="1:7" x14ac:dyDescent="0.2">
      <c r="A2204" s="9">
        <f t="shared" si="175"/>
        <v>2015</v>
      </c>
      <c r="B2204" s="9">
        <f>VLOOKUP($C2204,Quarter_Month!$A$1:$B$13,2)</f>
        <v>1</v>
      </c>
      <c r="C2204" s="9">
        <f t="shared" si="176"/>
        <v>1</v>
      </c>
      <c r="D2204" s="9">
        <f t="shared" si="177"/>
        <v>12</v>
      </c>
      <c r="E2204" s="8" t="str">
        <f t="shared" si="178"/>
        <v>20150112</v>
      </c>
      <c r="F2204" s="24">
        <v>42016</v>
      </c>
      <c r="G2204" s="25">
        <f t="shared" si="174"/>
        <v>42016</v>
      </c>
    </row>
    <row r="2205" spans="1:7" x14ac:dyDescent="0.2">
      <c r="A2205" s="9">
        <f t="shared" si="175"/>
        <v>2015</v>
      </c>
      <c r="B2205" s="9">
        <f>VLOOKUP($C2205,Quarter_Month!$A$1:$B$13,2)</f>
        <v>1</v>
      </c>
      <c r="C2205" s="9">
        <f t="shared" si="176"/>
        <v>1</v>
      </c>
      <c r="D2205" s="9">
        <f t="shared" si="177"/>
        <v>13</v>
      </c>
      <c r="E2205" s="8" t="str">
        <f t="shared" si="178"/>
        <v>20150113</v>
      </c>
      <c r="F2205" s="24">
        <v>42017</v>
      </c>
      <c r="G2205" s="25">
        <f t="shared" si="174"/>
        <v>42017</v>
      </c>
    </row>
    <row r="2206" spans="1:7" x14ac:dyDescent="0.2">
      <c r="A2206" s="9">
        <f t="shared" si="175"/>
        <v>2015</v>
      </c>
      <c r="B2206" s="9">
        <f>VLOOKUP($C2206,Quarter_Month!$A$1:$B$13,2)</f>
        <v>1</v>
      </c>
      <c r="C2206" s="9">
        <f t="shared" si="176"/>
        <v>1</v>
      </c>
      <c r="D2206" s="9">
        <f t="shared" si="177"/>
        <v>14</v>
      </c>
      <c r="E2206" s="8" t="str">
        <f t="shared" si="178"/>
        <v>20150114</v>
      </c>
      <c r="F2206" s="24">
        <v>42018</v>
      </c>
      <c r="G2206" s="25">
        <f t="shared" si="174"/>
        <v>42018</v>
      </c>
    </row>
    <row r="2207" spans="1:7" x14ac:dyDescent="0.2">
      <c r="A2207" s="9">
        <f t="shared" si="175"/>
        <v>2015</v>
      </c>
      <c r="B2207" s="9">
        <f>VLOOKUP($C2207,Quarter_Month!$A$1:$B$13,2)</f>
        <v>1</v>
      </c>
      <c r="C2207" s="9">
        <f t="shared" si="176"/>
        <v>1</v>
      </c>
      <c r="D2207" s="9">
        <f t="shared" si="177"/>
        <v>15</v>
      </c>
      <c r="E2207" s="8" t="str">
        <f t="shared" si="178"/>
        <v>20150115</v>
      </c>
      <c r="F2207" s="24">
        <v>42019</v>
      </c>
      <c r="G2207" s="25">
        <f t="shared" si="174"/>
        <v>42019</v>
      </c>
    </row>
    <row r="2208" spans="1:7" x14ac:dyDescent="0.2">
      <c r="A2208" s="9">
        <f t="shared" si="175"/>
        <v>2015</v>
      </c>
      <c r="B2208" s="9">
        <f>VLOOKUP($C2208,Quarter_Month!$A$1:$B$13,2)</f>
        <v>1</v>
      </c>
      <c r="C2208" s="9">
        <f t="shared" si="176"/>
        <v>1</v>
      </c>
      <c r="D2208" s="9">
        <f t="shared" si="177"/>
        <v>16</v>
      </c>
      <c r="E2208" s="8" t="str">
        <f t="shared" si="178"/>
        <v>20150116</v>
      </c>
      <c r="F2208" s="24">
        <v>42020</v>
      </c>
      <c r="G2208" s="25">
        <f t="shared" si="174"/>
        <v>42020</v>
      </c>
    </row>
    <row r="2209" spans="1:7" x14ac:dyDescent="0.2">
      <c r="A2209" s="9">
        <f t="shared" si="175"/>
        <v>2015</v>
      </c>
      <c r="B2209" s="9">
        <f>VLOOKUP($C2209,Quarter_Month!$A$1:$B$13,2)</f>
        <v>1</v>
      </c>
      <c r="C2209" s="9">
        <f t="shared" si="176"/>
        <v>1</v>
      </c>
      <c r="D2209" s="9">
        <f t="shared" si="177"/>
        <v>17</v>
      </c>
      <c r="E2209" s="8" t="str">
        <f t="shared" si="178"/>
        <v>20150117</v>
      </c>
      <c r="F2209" s="24">
        <v>42021</v>
      </c>
      <c r="G2209" s="25">
        <f t="shared" si="174"/>
        <v>42021</v>
      </c>
    </row>
    <row r="2210" spans="1:7" x14ac:dyDescent="0.2">
      <c r="A2210" s="9">
        <f t="shared" si="175"/>
        <v>2015</v>
      </c>
      <c r="B2210" s="9">
        <f>VLOOKUP($C2210,Quarter_Month!$A$1:$B$13,2)</f>
        <v>1</v>
      </c>
      <c r="C2210" s="9">
        <f t="shared" si="176"/>
        <v>1</v>
      </c>
      <c r="D2210" s="9">
        <f t="shared" si="177"/>
        <v>18</v>
      </c>
      <c r="E2210" s="8" t="str">
        <f t="shared" si="178"/>
        <v>20150118</v>
      </c>
      <c r="F2210" s="24">
        <v>42022</v>
      </c>
      <c r="G2210" s="25">
        <f t="shared" si="174"/>
        <v>42022</v>
      </c>
    </row>
    <row r="2211" spans="1:7" x14ac:dyDescent="0.2">
      <c r="A2211" s="9">
        <f t="shared" si="175"/>
        <v>2015</v>
      </c>
      <c r="B2211" s="9">
        <f>VLOOKUP($C2211,Quarter_Month!$A$1:$B$13,2)</f>
        <v>1</v>
      </c>
      <c r="C2211" s="9">
        <f t="shared" si="176"/>
        <v>1</v>
      </c>
      <c r="D2211" s="9">
        <f t="shared" si="177"/>
        <v>19</v>
      </c>
      <c r="E2211" s="8" t="str">
        <f t="shared" si="178"/>
        <v>20150119</v>
      </c>
      <c r="F2211" s="24">
        <v>42023</v>
      </c>
      <c r="G2211" s="25">
        <f t="shared" si="174"/>
        <v>42023</v>
      </c>
    </row>
    <row r="2212" spans="1:7" x14ac:dyDescent="0.2">
      <c r="A2212" s="9">
        <f t="shared" si="175"/>
        <v>2015</v>
      </c>
      <c r="B2212" s="9">
        <f>VLOOKUP($C2212,Quarter_Month!$A$1:$B$13,2)</f>
        <v>1</v>
      </c>
      <c r="C2212" s="9">
        <f t="shared" si="176"/>
        <v>1</v>
      </c>
      <c r="D2212" s="9">
        <f t="shared" si="177"/>
        <v>20</v>
      </c>
      <c r="E2212" s="8" t="str">
        <f t="shared" si="178"/>
        <v>20150120</v>
      </c>
      <c r="F2212" s="24">
        <v>42024</v>
      </c>
      <c r="G2212" s="25">
        <f t="shared" si="174"/>
        <v>42024</v>
      </c>
    </row>
    <row r="2213" spans="1:7" x14ac:dyDescent="0.2">
      <c r="A2213" s="9">
        <f t="shared" si="175"/>
        <v>2015</v>
      </c>
      <c r="B2213" s="9">
        <f>VLOOKUP($C2213,Quarter_Month!$A$1:$B$13,2)</f>
        <v>1</v>
      </c>
      <c r="C2213" s="9">
        <f t="shared" si="176"/>
        <v>1</v>
      </c>
      <c r="D2213" s="9">
        <f t="shared" si="177"/>
        <v>21</v>
      </c>
      <c r="E2213" s="8" t="str">
        <f t="shared" si="178"/>
        <v>20150121</v>
      </c>
      <c r="F2213" s="24">
        <v>42025</v>
      </c>
      <c r="G2213" s="25">
        <f t="shared" si="174"/>
        <v>42025</v>
      </c>
    </row>
    <row r="2214" spans="1:7" x14ac:dyDescent="0.2">
      <c r="A2214" s="9">
        <f t="shared" si="175"/>
        <v>2015</v>
      </c>
      <c r="B2214" s="9">
        <f>VLOOKUP($C2214,Quarter_Month!$A$1:$B$13,2)</f>
        <v>1</v>
      </c>
      <c r="C2214" s="9">
        <f t="shared" si="176"/>
        <v>1</v>
      </c>
      <c r="D2214" s="9">
        <f t="shared" si="177"/>
        <v>22</v>
      </c>
      <c r="E2214" s="8" t="str">
        <f t="shared" si="178"/>
        <v>20150122</v>
      </c>
      <c r="F2214" s="24">
        <v>42026</v>
      </c>
      <c r="G2214" s="25">
        <f t="shared" si="174"/>
        <v>42026</v>
      </c>
    </row>
    <row r="2215" spans="1:7" x14ac:dyDescent="0.2">
      <c r="A2215" s="9">
        <f t="shared" si="175"/>
        <v>2015</v>
      </c>
      <c r="B2215" s="9">
        <f>VLOOKUP($C2215,Quarter_Month!$A$1:$B$13,2)</f>
        <v>1</v>
      </c>
      <c r="C2215" s="9">
        <f t="shared" si="176"/>
        <v>1</v>
      </c>
      <c r="D2215" s="9">
        <f t="shared" si="177"/>
        <v>23</v>
      </c>
      <c r="E2215" s="8" t="str">
        <f t="shared" si="178"/>
        <v>20150123</v>
      </c>
      <c r="F2215" s="24">
        <v>42027</v>
      </c>
      <c r="G2215" s="25">
        <f t="shared" si="174"/>
        <v>42027</v>
      </c>
    </row>
    <row r="2216" spans="1:7" x14ac:dyDescent="0.2">
      <c r="A2216" s="9">
        <f t="shared" si="175"/>
        <v>2015</v>
      </c>
      <c r="B2216" s="9">
        <f>VLOOKUP($C2216,Quarter_Month!$A$1:$B$13,2)</f>
        <v>1</v>
      </c>
      <c r="C2216" s="9">
        <f t="shared" si="176"/>
        <v>1</v>
      </c>
      <c r="D2216" s="9">
        <f t="shared" si="177"/>
        <v>24</v>
      </c>
      <c r="E2216" s="8" t="str">
        <f t="shared" si="178"/>
        <v>20150124</v>
      </c>
      <c r="F2216" s="24">
        <v>42028</v>
      </c>
      <c r="G2216" s="25">
        <f t="shared" si="174"/>
        <v>42028</v>
      </c>
    </row>
    <row r="2217" spans="1:7" x14ac:dyDescent="0.2">
      <c r="A2217" s="9">
        <f t="shared" si="175"/>
        <v>2015</v>
      </c>
      <c r="B2217" s="9">
        <f>VLOOKUP($C2217,Quarter_Month!$A$1:$B$13,2)</f>
        <v>1</v>
      </c>
      <c r="C2217" s="9">
        <f t="shared" si="176"/>
        <v>1</v>
      </c>
      <c r="D2217" s="9">
        <f t="shared" si="177"/>
        <v>25</v>
      </c>
      <c r="E2217" s="8" t="str">
        <f t="shared" si="178"/>
        <v>20150125</v>
      </c>
      <c r="F2217" s="24">
        <v>42029</v>
      </c>
      <c r="G2217" s="25">
        <f t="shared" si="174"/>
        <v>42029</v>
      </c>
    </row>
    <row r="2218" spans="1:7" x14ac:dyDescent="0.2">
      <c r="A2218" s="9">
        <f t="shared" si="175"/>
        <v>2015</v>
      </c>
      <c r="B2218" s="9">
        <f>VLOOKUP($C2218,Quarter_Month!$A$1:$B$13,2)</f>
        <v>1</v>
      </c>
      <c r="C2218" s="9">
        <f t="shared" si="176"/>
        <v>1</v>
      </c>
      <c r="D2218" s="9">
        <f t="shared" si="177"/>
        <v>26</v>
      </c>
      <c r="E2218" s="8" t="str">
        <f t="shared" si="178"/>
        <v>20150126</v>
      </c>
      <c r="F2218" s="24">
        <v>42030</v>
      </c>
      <c r="G2218" s="25">
        <f t="shared" si="174"/>
        <v>42030</v>
      </c>
    </row>
    <row r="2219" spans="1:7" x14ac:dyDescent="0.2">
      <c r="A2219" s="9">
        <f t="shared" si="175"/>
        <v>2015</v>
      </c>
      <c r="B2219" s="9">
        <f>VLOOKUP($C2219,Quarter_Month!$A$1:$B$13,2)</f>
        <v>1</v>
      </c>
      <c r="C2219" s="9">
        <f t="shared" si="176"/>
        <v>1</v>
      </c>
      <c r="D2219" s="9">
        <f t="shared" si="177"/>
        <v>27</v>
      </c>
      <c r="E2219" s="8" t="str">
        <f t="shared" si="178"/>
        <v>20150127</v>
      </c>
      <c r="F2219" s="24">
        <v>42031</v>
      </c>
      <c r="G2219" s="25">
        <f t="shared" si="174"/>
        <v>42031</v>
      </c>
    </row>
    <row r="2220" spans="1:7" x14ac:dyDescent="0.2">
      <c r="A2220" s="9">
        <f t="shared" si="175"/>
        <v>2015</v>
      </c>
      <c r="B2220" s="9">
        <f>VLOOKUP($C2220,Quarter_Month!$A$1:$B$13,2)</f>
        <v>1</v>
      </c>
      <c r="C2220" s="9">
        <f t="shared" si="176"/>
        <v>1</v>
      </c>
      <c r="D2220" s="9">
        <f t="shared" si="177"/>
        <v>28</v>
      </c>
      <c r="E2220" s="8" t="str">
        <f t="shared" si="178"/>
        <v>20150128</v>
      </c>
      <c r="F2220" s="24">
        <v>42032</v>
      </c>
      <c r="G2220" s="25">
        <f t="shared" si="174"/>
        <v>42032</v>
      </c>
    </row>
    <row r="2221" spans="1:7" x14ac:dyDescent="0.2">
      <c r="A2221" s="9">
        <f t="shared" si="175"/>
        <v>2015</v>
      </c>
      <c r="B2221" s="9">
        <f>VLOOKUP($C2221,Quarter_Month!$A$1:$B$13,2)</f>
        <v>1</v>
      </c>
      <c r="C2221" s="9">
        <f t="shared" si="176"/>
        <v>1</v>
      </c>
      <c r="D2221" s="9">
        <f t="shared" si="177"/>
        <v>29</v>
      </c>
      <c r="E2221" s="8" t="str">
        <f t="shared" si="178"/>
        <v>20150129</v>
      </c>
      <c r="F2221" s="24">
        <v>42033</v>
      </c>
      <c r="G2221" s="25">
        <f t="shared" si="174"/>
        <v>42033</v>
      </c>
    </row>
    <row r="2222" spans="1:7" x14ac:dyDescent="0.2">
      <c r="A2222" s="9">
        <f t="shared" si="175"/>
        <v>2015</v>
      </c>
      <c r="B2222" s="9">
        <f>VLOOKUP($C2222,Quarter_Month!$A$1:$B$13,2)</f>
        <v>1</v>
      </c>
      <c r="C2222" s="9">
        <f t="shared" si="176"/>
        <v>1</v>
      </c>
      <c r="D2222" s="9">
        <f t="shared" si="177"/>
        <v>30</v>
      </c>
      <c r="E2222" s="8" t="str">
        <f t="shared" si="178"/>
        <v>20150130</v>
      </c>
      <c r="F2222" s="24">
        <v>42034</v>
      </c>
      <c r="G2222" s="25">
        <f t="shared" si="174"/>
        <v>42034</v>
      </c>
    </row>
    <row r="2223" spans="1:7" x14ac:dyDescent="0.2">
      <c r="A2223" s="9">
        <f t="shared" si="175"/>
        <v>2015</v>
      </c>
      <c r="B2223" s="9">
        <f>VLOOKUP($C2223,Quarter_Month!$A$1:$B$13,2)</f>
        <v>1</v>
      </c>
      <c r="C2223" s="9">
        <f t="shared" si="176"/>
        <v>1</v>
      </c>
      <c r="D2223" s="9">
        <f t="shared" si="177"/>
        <v>31</v>
      </c>
      <c r="E2223" s="8" t="str">
        <f t="shared" si="178"/>
        <v>20150131</v>
      </c>
      <c r="F2223" s="24">
        <v>42035</v>
      </c>
      <c r="G2223" s="25">
        <f t="shared" si="174"/>
        <v>42035</v>
      </c>
    </row>
    <row r="2224" spans="1:7" x14ac:dyDescent="0.2">
      <c r="A2224" s="9">
        <f t="shared" si="175"/>
        <v>2015</v>
      </c>
      <c r="B2224" s="9">
        <f>VLOOKUP($C2224,Quarter_Month!$A$1:$B$13,2)</f>
        <v>1</v>
      </c>
      <c r="C2224" s="9">
        <f t="shared" si="176"/>
        <v>2</v>
      </c>
      <c r="D2224" s="9">
        <f t="shared" si="177"/>
        <v>1</v>
      </c>
      <c r="E2224" s="8" t="str">
        <f t="shared" si="178"/>
        <v>20150201</v>
      </c>
      <c r="F2224" s="24">
        <v>42036</v>
      </c>
      <c r="G2224" s="25">
        <f t="shared" si="174"/>
        <v>42036</v>
      </c>
    </row>
    <row r="2225" spans="1:7" x14ac:dyDescent="0.2">
      <c r="A2225" s="9">
        <f t="shared" si="175"/>
        <v>2015</v>
      </c>
      <c r="B2225" s="9">
        <f>VLOOKUP($C2225,Quarter_Month!$A$1:$B$13,2)</f>
        <v>1</v>
      </c>
      <c r="C2225" s="9">
        <f t="shared" si="176"/>
        <v>2</v>
      </c>
      <c r="D2225" s="9">
        <f t="shared" si="177"/>
        <v>2</v>
      </c>
      <c r="E2225" s="8" t="str">
        <f t="shared" si="178"/>
        <v>20150202</v>
      </c>
      <c r="F2225" s="24">
        <v>42037</v>
      </c>
      <c r="G2225" s="25">
        <f t="shared" si="174"/>
        <v>42037</v>
      </c>
    </row>
    <row r="2226" spans="1:7" x14ac:dyDescent="0.2">
      <c r="A2226" s="9">
        <f t="shared" si="175"/>
        <v>2015</v>
      </c>
      <c r="B2226" s="9">
        <f>VLOOKUP($C2226,Quarter_Month!$A$1:$B$13,2)</f>
        <v>1</v>
      </c>
      <c r="C2226" s="9">
        <f t="shared" si="176"/>
        <v>2</v>
      </c>
      <c r="D2226" s="9">
        <f t="shared" si="177"/>
        <v>3</v>
      </c>
      <c r="E2226" s="8" t="str">
        <f t="shared" si="178"/>
        <v>20150203</v>
      </c>
      <c r="F2226" s="24">
        <v>42038</v>
      </c>
      <c r="G2226" s="25">
        <f t="shared" si="174"/>
        <v>42038</v>
      </c>
    </row>
    <row r="2227" spans="1:7" x14ac:dyDescent="0.2">
      <c r="A2227" s="9">
        <f t="shared" si="175"/>
        <v>2015</v>
      </c>
      <c r="B2227" s="9">
        <f>VLOOKUP($C2227,Quarter_Month!$A$1:$B$13,2)</f>
        <v>1</v>
      </c>
      <c r="C2227" s="9">
        <f t="shared" si="176"/>
        <v>2</v>
      </c>
      <c r="D2227" s="9">
        <f t="shared" si="177"/>
        <v>4</v>
      </c>
      <c r="E2227" s="8" t="str">
        <f t="shared" si="178"/>
        <v>20150204</v>
      </c>
      <c r="F2227" s="24">
        <v>42039</v>
      </c>
      <c r="G2227" s="25">
        <f t="shared" si="174"/>
        <v>42039</v>
      </c>
    </row>
    <row r="2228" spans="1:7" x14ac:dyDescent="0.2">
      <c r="A2228" s="9">
        <f t="shared" si="175"/>
        <v>2015</v>
      </c>
      <c r="B2228" s="9">
        <f>VLOOKUP($C2228,Quarter_Month!$A$1:$B$13,2)</f>
        <v>1</v>
      </c>
      <c r="C2228" s="9">
        <f t="shared" si="176"/>
        <v>2</v>
      </c>
      <c r="D2228" s="9">
        <f t="shared" si="177"/>
        <v>5</v>
      </c>
      <c r="E2228" s="8" t="str">
        <f t="shared" si="178"/>
        <v>20150205</v>
      </c>
      <c r="F2228" s="24">
        <v>42040</v>
      </c>
      <c r="G2228" s="25">
        <f t="shared" si="174"/>
        <v>42040</v>
      </c>
    </row>
    <row r="2229" spans="1:7" x14ac:dyDescent="0.2">
      <c r="A2229" s="9">
        <f t="shared" si="175"/>
        <v>2015</v>
      </c>
      <c r="B2229" s="9">
        <f>VLOOKUP($C2229,Quarter_Month!$A$1:$B$13,2)</f>
        <v>1</v>
      </c>
      <c r="C2229" s="9">
        <f t="shared" si="176"/>
        <v>2</v>
      </c>
      <c r="D2229" s="9">
        <f t="shared" si="177"/>
        <v>6</v>
      </c>
      <c r="E2229" s="8" t="str">
        <f t="shared" si="178"/>
        <v>20150206</v>
      </c>
      <c r="F2229" s="24">
        <v>42041</v>
      </c>
      <c r="G2229" s="25">
        <f t="shared" si="174"/>
        <v>42041</v>
      </c>
    </row>
    <row r="2230" spans="1:7" x14ac:dyDescent="0.2">
      <c r="A2230" s="9">
        <f t="shared" si="175"/>
        <v>2015</v>
      </c>
      <c r="B2230" s="9">
        <f>VLOOKUP($C2230,Quarter_Month!$A$1:$B$13,2)</f>
        <v>1</v>
      </c>
      <c r="C2230" s="9">
        <f t="shared" si="176"/>
        <v>2</v>
      </c>
      <c r="D2230" s="9">
        <f t="shared" si="177"/>
        <v>7</v>
      </c>
      <c r="E2230" s="8" t="str">
        <f t="shared" si="178"/>
        <v>20150207</v>
      </c>
      <c r="F2230" s="24">
        <v>42042</v>
      </c>
      <c r="G2230" s="25">
        <f t="shared" si="174"/>
        <v>42042</v>
      </c>
    </row>
    <row r="2231" spans="1:7" x14ac:dyDescent="0.2">
      <c r="A2231" s="9">
        <f t="shared" si="175"/>
        <v>2015</v>
      </c>
      <c r="B2231" s="9">
        <f>VLOOKUP($C2231,Quarter_Month!$A$1:$B$13,2)</f>
        <v>1</v>
      </c>
      <c r="C2231" s="9">
        <f t="shared" si="176"/>
        <v>2</v>
      </c>
      <c r="D2231" s="9">
        <f t="shared" si="177"/>
        <v>8</v>
      </c>
      <c r="E2231" s="8" t="str">
        <f t="shared" si="178"/>
        <v>20150208</v>
      </c>
      <c r="F2231" s="24">
        <v>42043</v>
      </c>
      <c r="G2231" s="25">
        <f t="shared" si="174"/>
        <v>42043</v>
      </c>
    </row>
    <row r="2232" spans="1:7" x14ac:dyDescent="0.2">
      <c r="A2232" s="9">
        <f t="shared" si="175"/>
        <v>2015</v>
      </c>
      <c r="B2232" s="9">
        <f>VLOOKUP($C2232,Quarter_Month!$A$1:$B$13,2)</f>
        <v>1</v>
      </c>
      <c r="C2232" s="9">
        <f t="shared" si="176"/>
        <v>2</v>
      </c>
      <c r="D2232" s="9">
        <f t="shared" si="177"/>
        <v>9</v>
      </c>
      <c r="E2232" s="8" t="str">
        <f t="shared" si="178"/>
        <v>20150209</v>
      </c>
      <c r="F2232" s="24">
        <v>42044</v>
      </c>
      <c r="G2232" s="25">
        <f t="shared" si="174"/>
        <v>42044</v>
      </c>
    </row>
    <row r="2233" spans="1:7" x14ac:dyDescent="0.2">
      <c r="A2233" s="9">
        <f t="shared" si="175"/>
        <v>2015</v>
      </c>
      <c r="B2233" s="9">
        <f>VLOOKUP($C2233,Quarter_Month!$A$1:$B$13,2)</f>
        <v>1</v>
      </c>
      <c r="C2233" s="9">
        <f t="shared" si="176"/>
        <v>2</v>
      </c>
      <c r="D2233" s="9">
        <f t="shared" si="177"/>
        <v>10</v>
      </c>
      <c r="E2233" s="8" t="str">
        <f t="shared" si="178"/>
        <v>20150210</v>
      </c>
      <c r="F2233" s="24">
        <v>42045</v>
      </c>
      <c r="G2233" s="25">
        <f t="shared" si="174"/>
        <v>42045</v>
      </c>
    </row>
    <row r="2234" spans="1:7" x14ac:dyDescent="0.2">
      <c r="A2234" s="9">
        <f t="shared" si="175"/>
        <v>2015</v>
      </c>
      <c r="B2234" s="9">
        <f>VLOOKUP($C2234,Quarter_Month!$A$1:$B$13,2)</f>
        <v>1</v>
      </c>
      <c r="C2234" s="9">
        <f t="shared" si="176"/>
        <v>2</v>
      </c>
      <c r="D2234" s="9">
        <f t="shared" si="177"/>
        <v>11</v>
      </c>
      <c r="E2234" s="8" t="str">
        <f t="shared" si="178"/>
        <v>20150211</v>
      </c>
      <c r="F2234" s="24">
        <v>42046</v>
      </c>
      <c r="G2234" s="25">
        <f t="shared" si="174"/>
        <v>42046</v>
      </c>
    </row>
    <row r="2235" spans="1:7" x14ac:dyDescent="0.2">
      <c r="A2235" s="9">
        <f t="shared" si="175"/>
        <v>2015</v>
      </c>
      <c r="B2235" s="9">
        <f>VLOOKUP($C2235,Quarter_Month!$A$1:$B$13,2)</f>
        <v>1</v>
      </c>
      <c r="C2235" s="9">
        <f t="shared" si="176"/>
        <v>2</v>
      </c>
      <c r="D2235" s="9">
        <f t="shared" si="177"/>
        <v>12</v>
      </c>
      <c r="E2235" s="8" t="str">
        <f t="shared" si="178"/>
        <v>20150212</v>
      </c>
      <c r="F2235" s="24">
        <v>42047</v>
      </c>
      <c r="G2235" s="25">
        <f t="shared" si="174"/>
        <v>42047</v>
      </c>
    </row>
    <row r="2236" spans="1:7" x14ac:dyDescent="0.2">
      <c r="A2236" s="9">
        <f t="shared" si="175"/>
        <v>2015</v>
      </c>
      <c r="B2236" s="9">
        <f>VLOOKUP($C2236,Quarter_Month!$A$1:$B$13,2)</f>
        <v>1</v>
      </c>
      <c r="C2236" s="9">
        <f t="shared" si="176"/>
        <v>2</v>
      </c>
      <c r="D2236" s="9">
        <f t="shared" si="177"/>
        <v>13</v>
      </c>
      <c r="E2236" s="8" t="str">
        <f t="shared" si="178"/>
        <v>20150213</v>
      </c>
      <c r="F2236" s="24">
        <v>42048</v>
      </c>
      <c r="G2236" s="25">
        <f t="shared" si="174"/>
        <v>42048</v>
      </c>
    </row>
    <row r="2237" spans="1:7" x14ac:dyDescent="0.2">
      <c r="A2237" s="9">
        <f t="shared" si="175"/>
        <v>2015</v>
      </c>
      <c r="B2237" s="9">
        <f>VLOOKUP($C2237,Quarter_Month!$A$1:$B$13,2)</f>
        <v>1</v>
      </c>
      <c r="C2237" s="9">
        <f t="shared" si="176"/>
        <v>2</v>
      </c>
      <c r="D2237" s="9">
        <f t="shared" si="177"/>
        <v>14</v>
      </c>
      <c r="E2237" s="8" t="str">
        <f t="shared" si="178"/>
        <v>20150214</v>
      </c>
      <c r="F2237" s="24">
        <v>42049</v>
      </c>
      <c r="G2237" s="25">
        <f t="shared" si="174"/>
        <v>42049</v>
      </c>
    </row>
    <row r="2238" spans="1:7" x14ac:dyDescent="0.2">
      <c r="A2238" s="9">
        <f t="shared" si="175"/>
        <v>2015</v>
      </c>
      <c r="B2238" s="9">
        <f>VLOOKUP($C2238,Quarter_Month!$A$1:$B$13,2)</f>
        <v>1</v>
      </c>
      <c r="C2238" s="9">
        <f t="shared" si="176"/>
        <v>2</v>
      </c>
      <c r="D2238" s="9">
        <f t="shared" si="177"/>
        <v>15</v>
      </c>
      <c r="E2238" s="8" t="str">
        <f t="shared" si="178"/>
        <v>20150215</v>
      </c>
      <c r="F2238" s="24">
        <v>42050</v>
      </c>
      <c r="G2238" s="25">
        <f t="shared" si="174"/>
        <v>42050</v>
      </c>
    </row>
    <row r="2239" spans="1:7" x14ac:dyDescent="0.2">
      <c r="A2239" s="9">
        <f t="shared" si="175"/>
        <v>2015</v>
      </c>
      <c r="B2239" s="9">
        <f>VLOOKUP($C2239,Quarter_Month!$A$1:$B$13,2)</f>
        <v>1</v>
      </c>
      <c r="C2239" s="9">
        <f t="shared" si="176"/>
        <v>2</v>
      </c>
      <c r="D2239" s="9">
        <f t="shared" si="177"/>
        <v>16</v>
      </c>
      <c r="E2239" s="8" t="str">
        <f t="shared" si="178"/>
        <v>20150216</v>
      </c>
      <c r="F2239" s="24">
        <v>42051</v>
      </c>
      <c r="G2239" s="25">
        <f t="shared" si="174"/>
        <v>42051</v>
      </c>
    </row>
    <row r="2240" spans="1:7" x14ac:dyDescent="0.2">
      <c r="A2240" s="9">
        <f t="shared" si="175"/>
        <v>2015</v>
      </c>
      <c r="B2240" s="9">
        <f>VLOOKUP($C2240,Quarter_Month!$A$1:$B$13,2)</f>
        <v>1</v>
      </c>
      <c r="C2240" s="9">
        <f t="shared" si="176"/>
        <v>2</v>
      </c>
      <c r="D2240" s="9">
        <f t="shared" si="177"/>
        <v>17</v>
      </c>
      <c r="E2240" s="8" t="str">
        <f t="shared" si="178"/>
        <v>20150217</v>
      </c>
      <c r="F2240" s="24">
        <v>42052</v>
      </c>
      <c r="G2240" s="25">
        <f t="shared" si="174"/>
        <v>42052</v>
      </c>
    </row>
    <row r="2241" spans="1:7" x14ac:dyDescent="0.2">
      <c r="A2241" s="9">
        <f t="shared" si="175"/>
        <v>2015</v>
      </c>
      <c r="B2241" s="9">
        <f>VLOOKUP($C2241,Quarter_Month!$A$1:$B$13,2)</f>
        <v>1</v>
      </c>
      <c r="C2241" s="9">
        <f t="shared" si="176"/>
        <v>2</v>
      </c>
      <c r="D2241" s="9">
        <f t="shared" si="177"/>
        <v>18</v>
      </c>
      <c r="E2241" s="8" t="str">
        <f t="shared" si="178"/>
        <v>20150218</v>
      </c>
      <c r="F2241" s="24">
        <v>42053</v>
      </c>
      <c r="G2241" s="25">
        <f t="shared" si="174"/>
        <v>42053</v>
      </c>
    </row>
    <row r="2242" spans="1:7" x14ac:dyDescent="0.2">
      <c r="A2242" s="9">
        <f t="shared" si="175"/>
        <v>2015</v>
      </c>
      <c r="B2242" s="9">
        <f>VLOOKUP($C2242,Quarter_Month!$A$1:$B$13,2)</f>
        <v>1</v>
      </c>
      <c r="C2242" s="9">
        <f t="shared" si="176"/>
        <v>2</v>
      </c>
      <c r="D2242" s="9">
        <f t="shared" si="177"/>
        <v>19</v>
      </c>
      <c r="E2242" s="8" t="str">
        <f t="shared" si="178"/>
        <v>20150219</v>
      </c>
      <c r="F2242" s="24">
        <v>42054</v>
      </c>
      <c r="G2242" s="25">
        <f t="shared" si="174"/>
        <v>42054</v>
      </c>
    </row>
    <row r="2243" spans="1:7" x14ac:dyDescent="0.2">
      <c r="A2243" s="9">
        <f t="shared" si="175"/>
        <v>2015</v>
      </c>
      <c r="B2243" s="9">
        <f>VLOOKUP($C2243,Quarter_Month!$A$1:$B$13,2)</f>
        <v>1</v>
      </c>
      <c r="C2243" s="9">
        <f t="shared" si="176"/>
        <v>2</v>
      </c>
      <c r="D2243" s="9">
        <f t="shared" si="177"/>
        <v>20</v>
      </c>
      <c r="E2243" s="8" t="str">
        <f t="shared" si="178"/>
        <v>20150220</v>
      </c>
      <c r="F2243" s="24">
        <v>42055</v>
      </c>
      <c r="G2243" s="25">
        <f t="shared" ref="G2243:G2306" si="179">F2243</f>
        <v>42055</v>
      </c>
    </row>
    <row r="2244" spans="1:7" x14ac:dyDescent="0.2">
      <c r="A2244" s="9">
        <f t="shared" si="175"/>
        <v>2015</v>
      </c>
      <c r="B2244" s="9">
        <f>VLOOKUP($C2244,Quarter_Month!$A$1:$B$13,2)</f>
        <v>1</v>
      </c>
      <c r="C2244" s="9">
        <f t="shared" si="176"/>
        <v>2</v>
      </c>
      <c r="D2244" s="9">
        <f t="shared" si="177"/>
        <v>21</v>
      </c>
      <c r="E2244" s="8" t="str">
        <f t="shared" si="178"/>
        <v>20150221</v>
      </c>
      <c r="F2244" s="24">
        <v>42056</v>
      </c>
      <c r="G2244" s="25">
        <f t="shared" si="179"/>
        <v>42056</v>
      </c>
    </row>
    <row r="2245" spans="1:7" x14ac:dyDescent="0.2">
      <c r="A2245" s="9">
        <f t="shared" si="175"/>
        <v>2015</v>
      </c>
      <c r="B2245" s="9">
        <f>VLOOKUP($C2245,Quarter_Month!$A$1:$B$13,2)</f>
        <v>1</v>
      </c>
      <c r="C2245" s="9">
        <f t="shared" si="176"/>
        <v>2</v>
      </c>
      <c r="D2245" s="9">
        <f t="shared" si="177"/>
        <v>22</v>
      </c>
      <c r="E2245" s="8" t="str">
        <f t="shared" si="178"/>
        <v>20150222</v>
      </c>
      <c r="F2245" s="24">
        <v>42057</v>
      </c>
      <c r="G2245" s="25">
        <f t="shared" si="179"/>
        <v>42057</v>
      </c>
    </row>
    <row r="2246" spans="1:7" x14ac:dyDescent="0.2">
      <c r="A2246" s="9">
        <f t="shared" si="175"/>
        <v>2015</v>
      </c>
      <c r="B2246" s="9">
        <f>VLOOKUP($C2246,Quarter_Month!$A$1:$B$13,2)</f>
        <v>1</v>
      </c>
      <c r="C2246" s="9">
        <f t="shared" si="176"/>
        <v>2</v>
      </c>
      <c r="D2246" s="9">
        <f t="shared" si="177"/>
        <v>23</v>
      </c>
      <c r="E2246" s="8" t="str">
        <f t="shared" si="178"/>
        <v>20150223</v>
      </c>
      <c r="F2246" s="24">
        <v>42058</v>
      </c>
      <c r="G2246" s="25">
        <f t="shared" si="179"/>
        <v>42058</v>
      </c>
    </row>
    <row r="2247" spans="1:7" x14ac:dyDescent="0.2">
      <c r="A2247" s="9">
        <f t="shared" si="175"/>
        <v>2015</v>
      </c>
      <c r="B2247" s="9">
        <f>VLOOKUP($C2247,Quarter_Month!$A$1:$B$13,2)</f>
        <v>1</v>
      </c>
      <c r="C2247" s="9">
        <f t="shared" si="176"/>
        <v>2</v>
      </c>
      <c r="D2247" s="9">
        <f t="shared" si="177"/>
        <v>24</v>
      </c>
      <c r="E2247" s="8" t="str">
        <f t="shared" si="178"/>
        <v>20150224</v>
      </c>
      <c r="F2247" s="24">
        <v>42059</v>
      </c>
      <c r="G2247" s="25">
        <f t="shared" si="179"/>
        <v>42059</v>
      </c>
    </row>
    <row r="2248" spans="1:7" x14ac:dyDescent="0.2">
      <c r="A2248" s="9">
        <f t="shared" si="175"/>
        <v>2015</v>
      </c>
      <c r="B2248" s="9">
        <f>VLOOKUP($C2248,Quarter_Month!$A$1:$B$13,2)</f>
        <v>1</v>
      </c>
      <c r="C2248" s="9">
        <f t="shared" si="176"/>
        <v>2</v>
      </c>
      <c r="D2248" s="9">
        <f t="shared" si="177"/>
        <v>25</v>
      </c>
      <c r="E2248" s="8" t="str">
        <f t="shared" si="178"/>
        <v>20150225</v>
      </c>
      <c r="F2248" s="24">
        <v>42060</v>
      </c>
      <c r="G2248" s="25">
        <f t="shared" si="179"/>
        <v>42060</v>
      </c>
    </row>
    <row r="2249" spans="1:7" x14ac:dyDescent="0.2">
      <c r="A2249" s="9">
        <f t="shared" si="175"/>
        <v>2015</v>
      </c>
      <c r="B2249" s="9">
        <f>VLOOKUP($C2249,Quarter_Month!$A$1:$B$13,2)</f>
        <v>1</v>
      </c>
      <c r="C2249" s="9">
        <f t="shared" si="176"/>
        <v>2</v>
      </c>
      <c r="D2249" s="9">
        <f t="shared" si="177"/>
        <v>26</v>
      </c>
      <c r="E2249" s="8" t="str">
        <f t="shared" si="178"/>
        <v>20150226</v>
      </c>
      <c r="F2249" s="24">
        <v>42061</v>
      </c>
      <c r="G2249" s="25">
        <f t="shared" si="179"/>
        <v>42061</v>
      </c>
    </row>
    <row r="2250" spans="1:7" x14ac:dyDescent="0.2">
      <c r="A2250" s="9">
        <f t="shared" si="175"/>
        <v>2015</v>
      </c>
      <c r="B2250" s="9">
        <f>VLOOKUP($C2250,Quarter_Month!$A$1:$B$13,2)</f>
        <v>1</v>
      </c>
      <c r="C2250" s="9">
        <f t="shared" si="176"/>
        <v>2</v>
      </c>
      <c r="D2250" s="9">
        <f t="shared" si="177"/>
        <v>27</v>
      </c>
      <c r="E2250" s="8" t="str">
        <f t="shared" si="178"/>
        <v>20150227</v>
      </c>
      <c r="F2250" s="24">
        <v>42062</v>
      </c>
      <c r="G2250" s="25">
        <f t="shared" si="179"/>
        <v>42062</v>
      </c>
    </row>
    <row r="2251" spans="1:7" x14ac:dyDescent="0.2">
      <c r="A2251" s="9">
        <f t="shared" si="175"/>
        <v>2015</v>
      </c>
      <c r="B2251" s="9">
        <f>VLOOKUP($C2251,Quarter_Month!$A$1:$B$13,2)</f>
        <v>1</v>
      </c>
      <c r="C2251" s="9">
        <f t="shared" si="176"/>
        <v>2</v>
      </c>
      <c r="D2251" s="9">
        <f t="shared" si="177"/>
        <v>28</v>
      </c>
      <c r="E2251" s="8" t="str">
        <f t="shared" si="178"/>
        <v>20150228</v>
      </c>
      <c r="F2251" s="24">
        <v>42063</v>
      </c>
      <c r="G2251" s="25">
        <f t="shared" si="179"/>
        <v>42063</v>
      </c>
    </row>
    <row r="2252" spans="1:7" x14ac:dyDescent="0.2">
      <c r="A2252" s="9">
        <f t="shared" si="175"/>
        <v>2015</v>
      </c>
      <c r="B2252" s="9">
        <f>VLOOKUP($C2252,Quarter_Month!$A$1:$B$13,2)</f>
        <v>1</v>
      </c>
      <c r="C2252" s="9">
        <f t="shared" si="176"/>
        <v>3</v>
      </c>
      <c r="D2252" s="9">
        <f t="shared" si="177"/>
        <v>1</v>
      </c>
      <c r="E2252" s="8" t="str">
        <f t="shared" si="178"/>
        <v>20150301</v>
      </c>
      <c r="F2252" s="24">
        <v>42064</v>
      </c>
      <c r="G2252" s="25">
        <f t="shared" si="179"/>
        <v>42064</v>
      </c>
    </row>
    <row r="2253" spans="1:7" x14ac:dyDescent="0.2">
      <c r="A2253" s="9">
        <f t="shared" si="175"/>
        <v>2015</v>
      </c>
      <c r="B2253" s="9">
        <f>VLOOKUP($C2253,Quarter_Month!$A$1:$B$13,2)</f>
        <v>1</v>
      </c>
      <c r="C2253" s="9">
        <f t="shared" si="176"/>
        <v>3</v>
      </c>
      <c r="D2253" s="9">
        <f t="shared" si="177"/>
        <v>2</v>
      </c>
      <c r="E2253" s="8" t="str">
        <f t="shared" si="178"/>
        <v>20150302</v>
      </c>
      <c r="F2253" s="24">
        <v>42065</v>
      </c>
      <c r="G2253" s="25">
        <f t="shared" si="179"/>
        <v>42065</v>
      </c>
    </row>
    <row r="2254" spans="1:7" x14ac:dyDescent="0.2">
      <c r="A2254" s="9">
        <f t="shared" si="175"/>
        <v>2015</v>
      </c>
      <c r="B2254" s="9">
        <f>VLOOKUP($C2254,Quarter_Month!$A$1:$B$13,2)</f>
        <v>1</v>
      </c>
      <c r="C2254" s="9">
        <f t="shared" si="176"/>
        <v>3</v>
      </c>
      <c r="D2254" s="9">
        <f t="shared" si="177"/>
        <v>3</v>
      </c>
      <c r="E2254" s="8" t="str">
        <f t="shared" si="178"/>
        <v>20150303</v>
      </c>
      <c r="F2254" s="24">
        <v>42066</v>
      </c>
      <c r="G2254" s="25">
        <f t="shared" si="179"/>
        <v>42066</v>
      </c>
    </row>
    <row r="2255" spans="1:7" x14ac:dyDescent="0.2">
      <c r="A2255" s="9">
        <f t="shared" si="175"/>
        <v>2015</v>
      </c>
      <c r="B2255" s="9">
        <f>VLOOKUP($C2255,Quarter_Month!$A$1:$B$13,2)</f>
        <v>1</v>
      </c>
      <c r="C2255" s="9">
        <f t="shared" si="176"/>
        <v>3</v>
      </c>
      <c r="D2255" s="9">
        <f t="shared" si="177"/>
        <v>4</v>
      </c>
      <c r="E2255" s="8" t="str">
        <f t="shared" si="178"/>
        <v>20150304</v>
      </c>
      <c r="F2255" s="24">
        <v>42067</v>
      </c>
      <c r="G2255" s="25">
        <f t="shared" si="179"/>
        <v>42067</v>
      </c>
    </row>
    <row r="2256" spans="1:7" x14ac:dyDescent="0.2">
      <c r="A2256" s="9">
        <f t="shared" si="175"/>
        <v>2015</v>
      </c>
      <c r="B2256" s="9">
        <f>VLOOKUP($C2256,Quarter_Month!$A$1:$B$13,2)</f>
        <v>1</v>
      </c>
      <c r="C2256" s="9">
        <f t="shared" si="176"/>
        <v>3</v>
      </c>
      <c r="D2256" s="9">
        <f t="shared" si="177"/>
        <v>5</v>
      </c>
      <c r="E2256" s="8" t="str">
        <f t="shared" si="178"/>
        <v>20150305</v>
      </c>
      <c r="F2256" s="24">
        <v>42068</v>
      </c>
      <c r="G2256" s="25">
        <f t="shared" si="179"/>
        <v>42068</v>
      </c>
    </row>
    <row r="2257" spans="1:7" x14ac:dyDescent="0.2">
      <c r="A2257" s="9">
        <f t="shared" ref="A2257:A2320" si="180">YEAR(F2257)</f>
        <v>2015</v>
      </c>
      <c r="B2257" s="9">
        <f>VLOOKUP($C2257,Quarter_Month!$A$1:$B$13,2)</f>
        <v>1</v>
      </c>
      <c r="C2257" s="9">
        <f t="shared" ref="C2257:C2320" si="181">MONTH(F2257)</f>
        <v>3</v>
      </c>
      <c r="D2257" s="9">
        <f t="shared" ref="D2257:D2320" si="182">DAY(F2257)</f>
        <v>6</v>
      </c>
      <c r="E2257" s="8" t="str">
        <f t="shared" ref="E2257:E2320" si="183">CONCATENATE(A2257,IF(LEN(C2257)=1,"0"&amp;C2257,C2257),IF(LEN(D2257)=1,"0"&amp;D2257,D2257))</f>
        <v>20150306</v>
      </c>
      <c r="F2257" s="24">
        <v>42069</v>
      </c>
      <c r="G2257" s="25">
        <f t="shared" si="179"/>
        <v>42069</v>
      </c>
    </row>
    <row r="2258" spans="1:7" x14ac:dyDescent="0.2">
      <c r="A2258" s="9">
        <f t="shared" si="180"/>
        <v>2015</v>
      </c>
      <c r="B2258" s="9">
        <f>VLOOKUP($C2258,Quarter_Month!$A$1:$B$13,2)</f>
        <v>1</v>
      </c>
      <c r="C2258" s="9">
        <f t="shared" si="181"/>
        <v>3</v>
      </c>
      <c r="D2258" s="9">
        <f t="shared" si="182"/>
        <v>7</v>
      </c>
      <c r="E2258" s="8" t="str">
        <f t="shared" si="183"/>
        <v>20150307</v>
      </c>
      <c r="F2258" s="24">
        <v>42070</v>
      </c>
      <c r="G2258" s="25">
        <f t="shared" si="179"/>
        <v>42070</v>
      </c>
    </row>
    <row r="2259" spans="1:7" x14ac:dyDescent="0.2">
      <c r="A2259" s="9">
        <f t="shared" si="180"/>
        <v>2015</v>
      </c>
      <c r="B2259" s="9">
        <f>VLOOKUP($C2259,Quarter_Month!$A$1:$B$13,2)</f>
        <v>1</v>
      </c>
      <c r="C2259" s="9">
        <f t="shared" si="181"/>
        <v>3</v>
      </c>
      <c r="D2259" s="9">
        <f t="shared" si="182"/>
        <v>8</v>
      </c>
      <c r="E2259" s="8" t="str">
        <f t="shared" si="183"/>
        <v>20150308</v>
      </c>
      <c r="F2259" s="24">
        <v>42071</v>
      </c>
      <c r="G2259" s="25">
        <f t="shared" si="179"/>
        <v>42071</v>
      </c>
    </row>
    <row r="2260" spans="1:7" x14ac:dyDescent="0.2">
      <c r="A2260" s="9">
        <f t="shared" si="180"/>
        <v>2015</v>
      </c>
      <c r="B2260" s="9">
        <f>VLOOKUP($C2260,Quarter_Month!$A$1:$B$13,2)</f>
        <v>1</v>
      </c>
      <c r="C2260" s="9">
        <f t="shared" si="181"/>
        <v>3</v>
      </c>
      <c r="D2260" s="9">
        <f t="shared" si="182"/>
        <v>9</v>
      </c>
      <c r="E2260" s="8" t="str">
        <f t="shared" si="183"/>
        <v>20150309</v>
      </c>
      <c r="F2260" s="24">
        <v>42072</v>
      </c>
      <c r="G2260" s="25">
        <f t="shared" si="179"/>
        <v>42072</v>
      </c>
    </row>
    <row r="2261" spans="1:7" x14ac:dyDescent="0.2">
      <c r="A2261" s="9">
        <f t="shared" si="180"/>
        <v>2015</v>
      </c>
      <c r="B2261" s="9">
        <f>VLOOKUP($C2261,Quarter_Month!$A$1:$B$13,2)</f>
        <v>1</v>
      </c>
      <c r="C2261" s="9">
        <f t="shared" si="181"/>
        <v>3</v>
      </c>
      <c r="D2261" s="9">
        <f t="shared" si="182"/>
        <v>10</v>
      </c>
      <c r="E2261" s="8" t="str">
        <f t="shared" si="183"/>
        <v>20150310</v>
      </c>
      <c r="F2261" s="24">
        <v>42073</v>
      </c>
      <c r="G2261" s="25">
        <f t="shared" si="179"/>
        <v>42073</v>
      </c>
    </row>
    <row r="2262" spans="1:7" x14ac:dyDescent="0.2">
      <c r="A2262" s="9">
        <f t="shared" si="180"/>
        <v>2015</v>
      </c>
      <c r="B2262" s="9">
        <f>VLOOKUP($C2262,Quarter_Month!$A$1:$B$13,2)</f>
        <v>1</v>
      </c>
      <c r="C2262" s="9">
        <f t="shared" si="181"/>
        <v>3</v>
      </c>
      <c r="D2262" s="9">
        <f t="shared" si="182"/>
        <v>11</v>
      </c>
      <c r="E2262" s="8" t="str">
        <f t="shared" si="183"/>
        <v>20150311</v>
      </c>
      <c r="F2262" s="24">
        <v>42074</v>
      </c>
      <c r="G2262" s="25">
        <f t="shared" si="179"/>
        <v>42074</v>
      </c>
    </row>
    <row r="2263" spans="1:7" x14ac:dyDescent="0.2">
      <c r="A2263" s="9">
        <f t="shared" si="180"/>
        <v>2015</v>
      </c>
      <c r="B2263" s="9">
        <f>VLOOKUP($C2263,Quarter_Month!$A$1:$B$13,2)</f>
        <v>1</v>
      </c>
      <c r="C2263" s="9">
        <f t="shared" si="181"/>
        <v>3</v>
      </c>
      <c r="D2263" s="9">
        <f t="shared" si="182"/>
        <v>12</v>
      </c>
      <c r="E2263" s="8" t="str">
        <f t="shared" si="183"/>
        <v>20150312</v>
      </c>
      <c r="F2263" s="24">
        <v>42075</v>
      </c>
      <c r="G2263" s="25">
        <f t="shared" si="179"/>
        <v>42075</v>
      </c>
    </row>
    <row r="2264" spans="1:7" x14ac:dyDescent="0.2">
      <c r="A2264" s="9">
        <f t="shared" si="180"/>
        <v>2015</v>
      </c>
      <c r="B2264" s="9">
        <f>VLOOKUP($C2264,Quarter_Month!$A$1:$B$13,2)</f>
        <v>1</v>
      </c>
      <c r="C2264" s="9">
        <f t="shared" si="181"/>
        <v>3</v>
      </c>
      <c r="D2264" s="9">
        <f t="shared" si="182"/>
        <v>13</v>
      </c>
      <c r="E2264" s="8" t="str">
        <f t="shared" si="183"/>
        <v>20150313</v>
      </c>
      <c r="F2264" s="24">
        <v>42076</v>
      </c>
      <c r="G2264" s="25">
        <f t="shared" si="179"/>
        <v>42076</v>
      </c>
    </row>
    <row r="2265" spans="1:7" x14ac:dyDescent="0.2">
      <c r="A2265" s="9">
        <f t="shared" si="180"/>
        <v>2015</v>
      </c>
      <c r="B2265" s="9">
        <f>VLOOKUP($C2265,Quarter_Month!$A$1:$B$13,2)</f>
        <v>1</v>
      </c>
      <c r="C2265" s="9">
        <f t="shared" si="181"/>
        <v>3</v>
      </c>
      <c r="D2265" s="9">
        <f t="shared" si="182"/>
        <v>14</v>
      </c>
      <c r="E2265" s="8" t="str">
        <f t="shared" si="183"/>
        <v>20150314</v>
      </c>
      <c r="F2265" s="24">
        <v>42077</v>
      </c>
      <c r="G2265" s="25">
        <f t="shared" si="179"/>
        <v>42077</v>
      </c>
    </row>
    <row r="2266" spans="1:7" x14ac:dyDescent="0.2">
      <c r="A2266" s="9">
        <f t="shared" si="180"/>
        <v>2015</v>
      </c>
      <c r="B2266" s="9">
        <f>VLOOKUP($C2266,Quarter_Month!$A$1:$B$13,2)</f>
        <v>1</v>
      </c>
      <c r="C2266" s="9">
        <f t="shared" si="181"/>
        <v>3</v>
      </c>
      <c r="D2266" s="9">
        <f t="shared" si="182"/>
        <v>15</v>
      </c>
      <c r="E2266" s="8" t="str">
        <f t="shared" si="183"/>
        <v>20150315</v>
      </c>
      <c r="F2266" s="24">
        <v>42078</v>
      </c>
      <c r="G2266" s="25">
        <f t="shared" si="179"/>
        <v>42078</v>
      </c>
    </row>
    <row r="2267" spans="1:7" x14ac:dyDescent="0.2">
      <c r="A2267" s="9">
        <f t="shared" si="180"/>
        <v>2015</v>
      </c>
      <c r="B2267" s="9">
        <f>VLOOKUP($C2267,Quarter_Month!$A$1:$B$13,2)</f>
        <v>1</v>
      </c>
      <c r="C2267" s="9">
        <f t="shared" si="181"/>
        <v>3</v>
      </c>
      <c r="D2267" s="9">
        <f t="shared" si="182"/>
        <v>16</v>
      </c>
      <c r="E2267" s="8" t="str">
        <f t="shared" si="183"/>
        <v>20150316</v>
      </c>
      <c r="F2267" s="24">
        <v>42079</v>
      </c>
      <c r="G2267" s="25">
        <f t="shared" si="179"/>
        <v>42079</v>
      </c>
    </row>
    <row r="2268" spans="1:7" x14ac:dyDescent="0.2">
      <c r="A2268" s="9">
        <f t="shared" si="180"/>
        <v>2015</v>
      </c>
      <c r="B2268" s="9">
        <f>VLOOKUP($C2268,Quarter_Month!$A$1:$B$13,2)</f>
        <v>1</v>
      </c>
      <c r="C2268" s="9">
        <f t="shared" si="181"/>
        <v>3</v>
      </c>
      <c r="D2268" s="9">
        <f t="shared" si="182"/>
        <v>17</v>
      </c>
      <c r="E2268" s="8" t="str">
        <f t="shared" si="183"/>
        <v>20150317</v>
      </c>
      <c r="F2268" s="24">
        <v>42080</v>
      </c>
      <c r="G2268" s="25">
        <f t="shared" si="179"/>
        <v>42080</v>
      </c>
    </row>
    <row r="2269" spans="1:7" x14ac:dyDescent="0.2">
      <c r="A2269" s="9">
        <f t="shared" si="180"/>
        <v>2015</v>
      </c>
      <c r="B2269" s="9">
        <f>VLOOKUP($C2269,Quarter_Month!$A$1:$B$13,2)</f>
        <v>1</v>
      </c>
      <c r="C2269" s="9">
        <f t="shared" si="181"/>
        <v>3</v>
      </c>
      <c r="D2269" s="9">
        <f t="shared" si="182"/>
        <v>18</v>
      </c>
      <c r="E2269" s="8" t="str">
        <f t="shared" si="183"/>
        <v>20150318</v>
      </c>
      <c r="F2269" s="24">
        <v>42081</v>
      </c>
      <c r="G2269" s="25">
        <f t="shared" si="179"/>
        <v>42081</v>
      </c>
    </row>
    <row r="2270" spans="1:7" x14ac:dyDescent="0.2">
      <c r="A2270" s="9">
        <f t="shared" si="180"/>
        <v>2015</v>
      </c>
      <c r="B2270" s="9">
        <f>VLOOKUP($C2270,Quarter_Month!$A$1:$B$13,2)</f>
        <v>1</v>
      </c>
      <c r="C2270" s="9">
        <f t="shared" si="181"/>
        <v>3</v>
      </c>
      <c r="D2270" s="9">
        <f t="shared" si="182"/>
        <v>19</v>
      </c>
      <c r="E2270" s="8" t="str">
        <f t="shared" si="183"/>
        <v>20150319</v>
      </c>
      <c r="F2270" s="24">
        <v>42082</v>
      </c>
      <c r="G2270" s="25">
        <f t="shared" si="179"/>
        <v>42082</v>
      </c>
    </row>
    <row r="2271" spans="1:7" x14ac:dyDescent="0.2">
      <c r="A2271" s="9">
        <f t="shared" si="180"/>
        <v>2015</v>
      </c>
      <c r="B2271" s="9">
        <f>VLOOKUP($C2271,Quarter_Month!$A$1:$B$13,2)</f>
        <v>1</v>
      </c>
      <c r="C2271" s="9">
        <f t="shared" si="181"/>
        <v>3</v>
      </c>
      <c r="D2271" s="9">
        <f t="shared" si="182"/>
        <v>20</v>
      </c>
      <c r="E2271" s="8" t="str">
        <f t="shared" si="183"/>
        <v>20150320</v>
      </c>
      <c r="F2271" s="24">
        <v>42083</v>
      </c>
      <c r="G2271" s="25">
        <f t="shared" si="179"/>
        <v>42083</v>
      </c>
    </row>
    <row r="2272" spans="1:7" x14ac:dyDescent="0.2">
      <c r="A2272" s="9">
        <f t="shared" si="180"/>
        <v>2015</v>
      </c>
      <c r="B2272" s="9">
        <f>VLOOKUP($C2272,Quarter_Month!$A$1:$B$13,2)</f>
        <v>1</v>
      </c>
      <c r="C2272" s="9">
        <f t="shared" si="181"/>
        <v>3</v>
      </c>
      <c r="D2272" s="9">
        <f t="shared" si="182"/>
        <v>21</v>
      </c>
      <c r="E2272" s="8" t="str">
        <f t="shared" si="183"/>
        <v>20150321</v>
      </c>
      <c r="F2272" s="24">
        <v>42084</v>
      </c>
      <c r="G2272" s="25">
        <f t="shared" si="179"/>
        <v>42084</v>
      </c>
    </row>
    <row r="2273" spans="1:7" x14ac:dyDescent="0.2">
      <c r="A2273" s="9">
        <f t="shared" si="180"/>
        <v>2015</v>
      </c>
      <c r="B2273" s="9">
        <f>VLOOKUP($C2273,Quarter_Month!$A$1:$B$13,2)</f>
        <v>1</v>
      </c>
      <c r="C2273" s="9">
        <f t="shared" si="181"/>
        <v>3</v>
      </c>
      <c r="D2273" s="9">
        <f t="shared" si="182"/>
        <v>22</v>
      </c>
      <c r="E2273" s="8" t="str">
        <f t="shared" si="183"/>
        <v>20150322</v>
      </c>
      <c r="F2273" s="24">
        <v>42085</v>
      </c>
      <c r="G2273" s="25">
        <f t="shared" si="179"/>
        <v>42085</v>
      </c>
    </row>
    <row r="2274" spans="1:7" x14ac:dyDescent="0.2">
      <c r="A2274" s="9">
        <f t="shared" si="180"/>
        <v>2015</v>
      </c>
      <c r="B2274" s="9">
        <f>VLOOKUP($C2274,Quarter_Month!$A$1:$B$13,2)</f>
        <v>1</v>
      </c>
      <c r="C2274" s="9">
        <f t="shared" si="181"/>
        <v>3</v>
      </c>
      <c r="D2274" s="9">
        <f t="shared" si="182"/>
        <v>23</v>
      </c>
      <c r="E2274" s="8" t="str">
        <f t="shared" si="183"/>
        <v>20150323</v>
      </c>
      <c r="F2274" s="24">
        <v>42086</v>
      </c>
      <c r="G2274" s="25">
        <f t="shared" si="179"/>
        <v>42086</v>
      </c>
    </row>
    <row r="2275" spans="1:7" x14ac:dyDescent="0.2">
      <c r="A2275" s="9">
        <f t="shared" si="180"/>
        <v>2015</v>
      </c>
      <c r="B2275" s="9">
        <f>VLOOKUP($C2275,Quarter_Month!$A$1:$B$13,2)</f>
        <v>1</v>
      </c>
      <c r="C2275" s="9">
        <f t="shared" si="181"/>
        <v>3</v>
      </c>
      <c r="D2275" s="9">
        <f t="shared" si="182"/>
        <v>24</v>
      </c>
      <c r="E2275" s="8" t="str">
        <f t="shared" si="183"/>
        <v>20150324</v>
      </c>
      <c r="F2275" s="24">
        <v>42087</v>
      </c>
      <c r="G2275" s="25">
        <f t="shared" si="179"/>
        <v>42087</v>
      </c>
    </row>
    <row r="2276" spans="1:7" x14ac:dyDescent="0.2">
      <c r="A2276" s="9">
        <f t="shared" si="180"/>
        <v>2015</v>
      </c>
      <c r="B2276" s="9">
        <f>VLOOKUP($C2276,Quarter_Month!$A$1:$B$13,2)</f>
        <v>1</v>
      </c>
      <c r="C2276" s="9">
        <f t="shared" si="181"/>
        <v>3</v>
      </c>
      <c r="D2276" s="9">
        <f t="shared" si="182"/>
        <v>25</v>
      </c>
      <c r="E2276" s="8" t="str">
        <f t="shared" si="183"/>
        <v>20150325</v>
      </c>
      <c r="F2276" s="24">
        <v>42088</v>
      </c>
      <c r="G2276" s="25">
        <f t="shared" si="179"/>
        <v>42088</v>
      </c>
    </row>
    <row r="2277" spans="1:7" x14ac:dyDescent="0.2">
      <c r="A2277" s="9">
        <f t="shared" si="180"/>
        <v>2015</v>
      </c>
      <c r="B2277" s="9">
        <f>VLOOKUP($C2277,Quarter_Month!$A$1:$B$13,2)</f>
        <v>1</v>
      </c>
      <c r="C2277" s="9">
        <f t="shared" si="181"/>
        <v>3</v>
      </c>
      <c r="D2277" s="9">
        <f t="shared" si="182"/>
        <v>26</v>
      </c>
      <c r="E2277" s="8" t="str">
        <f t="shared" si="183"/>
        <v>20150326</v>
      </c>
      <c r="F2277" s="24">
        <v>42089</v>
      </c>
      <c r="G2277" s="25">
        <f t="shared" si="179"/>
        <v>42089</v>
      </c>
    </row>
    <row r="2278" spans="1:7" x14ac:dyDescent="0.2">
      <c r="A2278" s="9">
        <f t="shared" si="180"/>
        <v>2015</v>
      </c>
      <c r="B2278" s="9">
        <f>VLOOKUP($C2278,Quarter_Month!$A$1:$B$13,2)</f>
        <v>1</v>
      </c>
      <c r="C2278" s="9">
        <f t="shared" si="181"/>
        <v>3</v>
      </c>
      <c r="D2278" s="9">
        <f t="shared" si="182"/>
        <v>27</v>
      </c>
      <c r="E2278" s="8" t="str">
        <f t="shared" si="183"/>
        <v>20150327</v>
      </c>
      <c r="F2278" s="24">
        <v>42090</v>
      </c>
      <c r="G2278" s="25">
        <f t="shared" si="179"/>
        <v>42090</v>
      </c>
    </row>
    <row r="2279" spans="1:7" x14ac:dyDescent="0.2">
      <c r="A2279" s="9">
        <f t="shared" si="180"/>
        <v>2015</v>
      </c>
      <c r="B2279" s="9">
        <f>VLOOKUP($C2279,Quarter_Month!$A$1:$B$13,2)</f>
        <v>1</v>
      </c>
      <c r="C2279" s="9">
        <f t="shared" si="181"/>
        <v>3</v>
      </c>
      <c r="D2279" s="9">
        <f t="shared" si="182"/>
        <v>28</v>
      </c>
      <c r="E2279" s="8" t="str">
        <f t="shared" si="183"/>
        <v>20150328</v>
      </c>
      <c r="F2279" s="24">
        <v>42091</v>
      </c>
      <c r="G2279" s="25">
        <f t="shared" si="179"/>
        <v>42091</v>
      </c>
    </row>
    <row r="2280" spans="1:7" x14ac:dyDescent="0.2">
      <c r="A2280" s="9">
        <f t="shared" si="180"/>
        <v>2015</v>
      </c>
      <c r="B2280" s="9">
        <f>VLOOKUP($C2280,Quarter_Month!$A$1:$B$13,2)</f>
        <v>1</v>
      </c>
      <c r="C2280" s="9">
        <f t="shared" si="181"/>
        <v>3</v>
      </c>
      <c r="D2280" s="9">
        <f t="shared" si="182"/>
        <v>29</v>
      </c>
      <c r="E2280" s="8" t="str">
        <f t="shared" si="183"/>
        <v>20150329</v>
      </c>
      <c r="F2280" s="24">
        <v>42092</v>
      </c>
      <c r="G2280" s="25">
        <f t="shared" si="179"/>
        <v>42092</v>
      </c>
    </row>
    <row r="2281" spans="1:7" x14ac:dyDescent="0.2">
      <c r="A2281" s="9">
        <f t="shared" si="180"/>
        <v>2015</v>
      </c>
      <c r="B2281" s="9">
        <f>VLOOKUP($C2281,Quarter_Month!$A$1:$B$13,2)</f>
        <v>1</v>
      </c>
      <c r="C2281" s="9">
        <f t="shared" si="181"/>
        <v>3</v>
      </c>
      <c r="D2281" s="9">
        <f t="shared" si="182"/>
        <v>30</v>
      </c>
      <c r="E2281" s="8" t="str">
        <f t="shared" si="183"/>
        <v>20150330</v>
      </c>
      <c r="F2281" s="24">
        <v>42093</v>
      </c>
      <c r="G2281" s="25">
        <f t="shared" si="179"/>
        <v>42093</v>
      </c>
    </row>
    <row r="2282" spans="1:7" x14ac:dyDescent="0.2">
      <c r="A2282" s="9">
        <f t="shared" si="180"/>
        <v>2015</v>
      </c>
      <c r="B2282" s="9">
        <f>VLOOKUP($C2282,Quarter_Month!$A$1:$B$13,2)</f>
        <v>1</v>
      </c>
      <c r="C2282" s="9">
        <f t="shared" si="181"/>
        <v>3</v>
      </c>
      <c r="D2282" s="9">
        <f t="shared" si="182"/>
        <v>31</v>
      </c>
      <c r="E2282" s="8" t="str">
        <f t="shared" si="183"/>
        <v>20150331</v>
      </c>
      <c r="F2282" s="24">
        <v>42094</v>
      </c>
      <c r="G2282" s="25">
        <f t="shared" si="179"/>
        <v>42094</v>
      </c>
    </row>
    <row r="2283" spans="1:7" x14ac:dyDescent="0.2">
      <c r="A2283" s="9">
        <f t="shared" si="180"/>
        <v>2015</v>
      </c>
      <c r="B2283" s="9">
        <f>VLOOKUP($C2283,Quarter_Month!$A$1:$B$13,2)</f>
        <v>2</v>
      </c>
      <c r="C2283" s="9">
        <f t="shared" si="181"/>
        <v>4</v>
      </c>
      <c r="D2283" s="9">
        <f t="shared" si="182"/>
        <v>1</v>
      </c>
      <c r="E2283" s="8" t="str">
        <f t="shared" si="183"/>
        <v>20150401</v>
      </c>
      <c r="F2283" s="24">
        <v>42095</v>
      </c>
      <c r="G2283" s="25">
        <f t="shared" si="179"/>
        <v>42095</v>
      </c>
    </row>
    <row r="2284" spans="1:7" x14ac:dyDescent="0.2">
      <c r="A2284" s="9">
        <f t="shared" si="180"/>
        <v>2015</v>
      </c>
      <c r="B2284" s="9">
        <f>VLOOKUP($C2284,Quarter_Month!$A$1:$B$13,2)</f>
        <v>2</v>
      </c>
      <c r="C2284" s="9">
        <f t="shared" si="181"/>
        <v>4</v>
      </c>
      <c r="D2284" s="9">
        <f t="shared" si="182"/>
        <v>2</v>
      </c>
      <c r="E2284" s="8" t="str">
        <f t="shared" si="183"/>
        <v>20150402</v>
      </c>
      <c r="F2284" s="24">
        <v>42096</v>
      </c>
      <c r="G2284" s="25">
        <f t="shared" si="179"/>
        <v>42096</v>
      </c>
    </row>
    <row r="2285" spans="1:7" x14ac:dyDescent="0.2">
      <c r="A2285" s="9">
        <f t="shared" si="180"/>
        <v>2015</v>
      </c>
      <c r="B2285" s="9">
        <f>VLOOKUP($C2285,Quarter_Month!$A$1:$B$13,2)</f>
        <v>2</v>
      </c>
      <c r="C2285" s="9">
        <f t="shared" si="181"/>
        <v>4</v>
      </c>
      <c r="D2285" s="9">
        <f t="shared" si="182"/>
        <v>3</v>
      </c>
      <c r="E2285" s="8" t="str">
        <f t="shared" si="183"/>
        <v>20150403</v>
      </c>
      <c r="F2285" s="24">
        <v>42097</v>
      </c>
      <c r="G2285" s="25">
        <f t="shared" si="179"/>
        <v>42097</v>
      </c>
    </row>
    <row r="2286" spans="1:7" x14ac:dyDescent="0.2">
      <c r="A2286" s="9">
        <f t="shared" si="180"/>
        <v>2015</v>
      </c>
      <c r="B2286" s="9">
        <f>VLOOKUP($C2286,Quarter_Month!$A$1:$B$13,2)</f>
        <v>2</v>
      </c>
      <c r="C2286" s="9">
        <f t="shared" si="181"/>
        <v>4</v>
      </c>
      <c r="D2286" s="9">
        <f t="shared" si="182"/>
        <v>4</v>
      </c>
      <c r="E2286" s="8" t="str">
        <f t="shared" si="183"/>
        <v>20150404</v>
      </c>
      <c r="F2286" s="24">
        <v>42098</v>
      </c>
      <c r="G2286" s="25">
        <f t="shared" si="179"/>
        <v>42098</v>
      </c>
    </row>
    <row r="2287" spans="1:7" x14ac:dyDescent="0.2">
      <c r="A2287" s="9">
        <f t="shared" si="180"/>
        <v>2015</v>
      </c>
      <c r="B2287" s="9">
        <f>VLOOKUP($C2287,Quarter_Month!$A$1:$B$13,2)</f>
        <v>2</v>
      </c>
      <c r="C2287" s="9">
        <f t="shared" si="181"/>
        <v>4</v>
      </c>
      <c r="D2287" s="9">
        <f t="shared" si="182"/>
        <v>5</v>
      </c>
      <c r="E2287" s="8" t="str">
        <f t="shared" si="183"/>
        <v>20150405</v>
      </c>
      <c r="F2287" s="24">
        <v>42099</v>
      </c>
      <c r="G2287" s="25">
        <f t="shared" si="179"/>
        <v>42099</v>
      </c>
    </row>
    <row r="2288" spans="1:7" x14ac:dyDescent="0.2">
      <c r="A2288" s="9">
        <f t="shared" si="180"/>
        <v>2015</v>
      </c>
      <c r="B2288" s="9">
        <f>VLOOKUP($C2288,Quarter_Month!$A$1:$B$13,2)</f>
        <v>2</v>
      </c>
      <c r="C2288" s="9">
        <f t="shared" si="181"/>
        <v>4</v>
      </c>
      <c r="D2288" s="9">
        <f t="shared" si="182"/>
        <v>6</v>
      </c>
      <c r="E2288" s="8" t="str">
        <f t="shared" si="183"/>
        <v>20150406</v>
      </c>
      <c r="F2288" s="24">
        <v>42100</v>
      </c>
      <c r="G2288" s="25">
        <f t="shared" si="179"/>
        <v>42100</v>
      </c>
    </row>
    <row r="2289" spans="1:7" x14ac:dyDescent="0.2">
      <c r="A2289" s="9">
        <f t="shared" si="180"/>
        <v>2015</v>
      </c>
      <c r="B2289" s="9">
        <f>VLOOKUP($C2289,Quarter_Month!$A$1:$B$13,2)</f>
        <v>2</v>
      </c>
      <c r="C2289" s="9">
        <f t="shared" si="181"/>
        <v>4</v>
      </c>
      <c r="D2289" s="9">
        <f t="shared" si="182"/>
        <v>7</v>
      </c>
      <c r="E2289" s="8" t="str">
        <f t="shared" si="183"/>
        <v>20150407</v>
      </c>
      <c r="F2289" s="24">
        <v>42101</v>
      </c>
      <c r="G2289" s="25">
        <f t="shared" si="179"/>
        <v>42101</v>
      </c>
    </row>
    <row r="2290" spans="1:7" x14ac:dyDescent="0.2">
      <c r="A2290" s="9">
        <f t="shared" si="180"/>
        <v>2015</v>
      </c>
      <c r="B2290" s="9">
        <f>VLOOKUP($C2290,Quarter_Month!$A$1:$B$13,2)</f>
        <v>2</v>
      </c>
      <c r="C2290" s="9">
        <f t="shared" si="181"/>
        <v>4</v>
      </c>
      <c r="D2290" s="9">
        <f t="shared" si="182"/>
        <v>8</v>
      </c>
      <c r="E2290" s="8" t="str">
        <f t="shared" si="183"/>
        <v>20150408</v>
      </c>
      <c r="F2290" s="24">
        <v>42102</v>
      </c>
      <c r="G2290" s="25">
        <f t="shared" si="179"/>
        <v>42102</v>
      </c>
    </row>
    <row r="2291" spans="1:7" x14ac:dyDescent="0.2">
      <c r="A2291" s="9">
        <f t="shared" si="180"/>
        <v>2015</v>
      </c>
      <c r="B2291" s="9">
        <f>VLOOKUP($C2291,Quarter_Month!$A$1:$B$13,2)</f>
        <v>2</v>
      </c>
      <c r="C2291" s="9">
        <f t="shared" si="181"/>
        <v>4</v>
      </c>
      <c r="D2291" s="9">
        <f t="shared" si="182"/>
        <v>9</v>
      </c>
      <c r="E2291" s="8" t="str">
        <f t="shared" si="183"/>
        <v>20150409</v>
      </c>
      <c r="F2291" s="24">
        <v>42103</v>
      </c>
      <c r="G2291" s="25">
        <f t="shared" si="179"/>
        <v>42103</v>
      </c>
    </row>
    <row r="2292" spans="1:7" x14ac:dyDescent="0.2">
      <c r="A2292" s="9">
        <f t="shared" si="180"/>
        <v>2015</v>
      </c>
      <c r="B2292" s="9">
        <f>VLOOKUP($C2292,Quarter_Month!$A$1:$B$13,2)</f>
        <v>2</v>
      </c>
      <c r="C2292" s="9">
        <f t="shared" si="181"/>
        <v>4</v>
      </c>
      <c r="D2292" s="9">
        <f t="shared" si="182"/>
        <v>10</v>
      </c>
      <c r="E2292" s="8" t="str">
        <f t="shared" si="183"/>
        <v>20150410</v>
      </c>
      <c r="F2292" s="24">
        <v>42104</v>
      </c>
      <c r="G2292" s="25">
        <f t="shared" si="179"/>
        <v>42104</v>
      </c>
    </row>
    <row r="2293" spans="1:7" x14ac:dyDescent="0.2">
      <c r="A2293" s="9">
        <f t="shared" si="180"/>
        <v>2015</v>
      </c>
      <c r="B2293" s="9">
        <f>VLOOKUP($C2293,Quarter_Month!$A$1:$B$13,2)</f>
        <v>2</v>
      </c>
      <c r="C2293" s="9">
        <f t="shared" si="181"/>
        <v>4</v>
      </c>
      <c r="D2293" s="9">
        <f t="shared" si="182"/>
        <v>11</v>
      </c>
      <c r="E2293" s="8" t="str">
        <f t="shared" si="183"/>
        <v>20150411</v>
      </c>
      <c r="F2293" s="24">
        <v>42105</v>
      </c>
      <c r="G2293" s="25">
        <f t="shared" si="179"/>
        <v>42105</v>
      </c>
    </row>
    <row r="2294" spans="1:7" x14ac:dyDescent="0.2">
      <c r="A2294" s="9">
        <f t="shared" si="180"/>
        <v>2015</v>
      </c>
      <c r="B2294" s="9">
        <f>VLOOKUP($C2294,Quarter_Month!$A$1:$B$13,2)</f>
        <v>2</v>
      </c>
      <c r="C2294" s="9">
        <f t="shared" si="181"/>
        <v>4</v>
      </c>
      <c r="D2294" s="9">
        <f t="shared" si="182"/>
        <v>12</v>
      </c>
      <c r="E2294" s="8" t="str">
        <f t="shared" si="183"/>
        <v>20150412</v>
      </c>
      <c r="F2294" s="24">
        <v>42106</v>
      </c>
      <c r="G2294" s="25">
        <f t="shared" si="179"/>
        <v>42106</v>
      </c>
    </row>
    <row r="2295" spans="1:7" x14ac:dyDescent="0.2">
      <c r="A2295" s="9">
        <f t="shared" si="180"/>
        <v>2015</v>
      </c>
      <c r="B2295" s="9">
        <f>VLOOKUP($C2295,Quarter_Month!$A$1:$B$13,2)</f>
        <v>2</v>
      </c>
      <c r="C2295" s="9">
        <f t="shared" si="181"/>
        <v>4</v>
      </c>
      <c r="D2295" s="9">
        <f t="shared" si="182"/>
        <v>13</v>
      </c>
      <c r="E2295" s="8" t="str">
        <f t="shared" si="183"/>
        <v>20150413</v>
      </c>
      <c r="F2295" s="24">
        <v>42107</v>
      </c>
      <c r="G2295" s="25">
        <f t="shared" si="179"/>
        <v>42107</v>
      </c>
    </row>
    <row r="2296" spans="1:7" x14ac:dyDescent="0.2">
      <c r="A2296" s="9">
        <f t="shared" si="180"/>
        <v>2015</v>
      </c>
      <c r="B2296" s="9">
        <f>VLOOKUP($C2296,Quarter_Month!$A$1:$B$13,2)</f>
        <v>2</v>
      </c>
      <c r="C2296" s="9">
        <f t="shared" si="181"/>
        <v>4</v>
      </c>
      <c r="D2296" s="9">
        <f t="shared" si="182"/>
        <v>14</v>
      </c>
      <c r="E2296" s="8" t="str">
        <f t="shared" si="183"/>
        <v>20150414</v>
      </c>
      <c r="F2296" s="24">
        <v>42108</v>
      </c>
      <c r="G2296" s="25">
        <f t="shared" si="179"/>
        <v>42108</v>
      </c>
    </row>
    <row r="2297" spans="1:7" x14ac:dyDescent="0.2">
      <c r="A2297" s="9">
        <f t="shared" si="180"/>
        <v>2015</v>
      </c>
      <c r="B2297" s="9">
        <f>VLOOKUP($C2297,Quarter_Month!$A$1:$B$13,2)</f>
        <v>2</v>
      </c>
      <c r="C2297" s="9">
        <f t="shared" si="181"/>
        <v>4</v>
      </c>
      <c r="D2297" s="9">
        <f t="shared" si="182"/>
        <v>15</v>
      </c>
      <c r="E2297" s="8" t="str">
        <f t="shared" si="183"/>
        <v>20150415</v>
      </c>
      <c r="F2297" s="24">
        <v>42109</v>
      </c>
      <c r="G2297" s="25">
        <f t="shared" si="179"/>
        <v>42109</v>
      </c>
    </row>
    <row r="2298" spans="1:7" x14ac:dyDescent="0.2">
      <c r="A2298" s="9">
        <f t="shared" si="180"/>
        <v>2015</v>
      </c>
      <c r="B2298" s="9">
        <f>VLOOKUP($C2298,Quarter_Month!$A$1:$B$13,2)</f>
        <v>2</v>
      </c>
      <c r="C2298" s="9">
        <f t="shared" si="181"/>
        <v>4</v>
      </c>
      <c r="D2298" s="9">
        <f t="shared" si="182"/>
        <v>16</v>
      </c>
      <c r="E2298" s="8" t="str">
        <f t="shared" si="183"/>
        <v>20150416</v>
      </c>
      <c r="F2298" s="24">
        <v>42110</v>
      </c>
      <c r="G2298" s="25">
        <f t="shared" si="179"/>
        <v>42110</v>
      </c>
    </row>
    <row r="2299" spans="1:7" x14ac:dyDescent="0.2">
      <c r="A2299" s="9">
        <f t="shared" si="180"/>
        <v>2015</v>
      </c>
      <c r="B2299" s="9">
        <f>VLOOKUP($C2299,Quarter_Month!$A$1:$B$13,2)</f>
        <v>2</v>
      </c>
      <c r="C2299" s="9">
        <f t="shared" si="181"/>
        <v>4</v>
      </c>
      <c r="D2299" s="9">
        <f t="shared" si="182"/>
        <v>17</v>
      </c>
      <c r="E2299" s="8" t="str">
        <f t="shared" si="183"/>
        <v>20150417</v>
      </c>
      <c r="F2299" s="24">
        <v>42111</v>
      </c>
      <c r="G2299" s="25">
        <f t="shared" si="179"/>
        <v>42111</v>
      </c>
    </row>
    <row r="2300" spans="1:7" x14ac:dyDescent="0.2">
      <c r="A2300" s="9">
        <f t="shared" si="180"/>
        <v>2015</v>
      </c>
      <c r="B2300" s="9">
        <f>VLOOKUP($C2300,Quarter_Month!$A$1:$B$13,2)</f>
        <v>2</v>
      </c>
      <c r="C2300" s="9">
        <f t="shared" si="181"/>
        <v>4</v>
      </c>
      <c r="D2300" s="9">
        <f t="shared" si="182"/>
        <v>18</v>
      </c>
      <c r="E2300" s="8" t="str">
        <f t="shared" si="183"/>
        <v>20150418</v>
      </c>
      <c r="F2300" s="24">
        <v>42112</v>
      </c>
      <c r="G2300" s="25">
        <f t="shared" si="179"/>
        <v>42112</v>
      </c>
    </row>
    <row r="2301" spans="1:7" x14ac:dyDescent="0.2">
      <c r="A2301" s="9">
        <f t="shared" si="180"/>
        <v>2015</v>
      </c>
      <c r="B2301" s="9">
        <f>VLOOKUP($C2301,Quarter_Month!$A$1:$B$13,2)</f>
        <v>2</v>
      </c>
      <c r="C2301" s="9">
        <f t="shared" si="181"/>
        <v>4</v>
      </c>
      <c r="D2301" s="9">
        <f t="shared" si="182"/>
        <v>19</v>
      </c>
      <c r="E2301" s="8" t="str">
        <f t="shared" si="183"/>
        <v>20150419</v>
      </c>
      <c r="F2301" s="24">
        <v>42113</v>
      </c>
      <c r="G2301" s="25">
        <f t="shared" si="179"/>
        <v>42113</v>
      </c>
    </row>
    <row r="2302" spans="1:7" x14ac:dyDescent="0.2">
      <c r="A2302" s="9">
        <f t="shared" si="180"/>
        <v>2015</v>
      </c>
      <c r="B2302" s="9">
        <f>VLOOKUP($C2302,Quarter_Month!$A$1:$B$13,2)</f>
        <v>2</v>
      </c>
      <c r="C2302" s="9">
        <f t="shared" si="181"/>
        <v>4</v>
      </c>
      <c r="D2302" s="9">
        <f t="shared" si="182"/>
        <v>20</v>
      </c>
      <c r="E2302" s="8" t="str">
        <f t="shared" si="183"/>
        <v>20150420</v>
      </c>
      <c r="F2302" s="24">
        <v>42114</v>
      </c>
      <c r="G2302" s="25">
        <f t="shared" si="179"/>
        <v>42114</v>
      </c>
    </row>
    <row r="2303" spans="1:7" x14ac:dyDescent="0.2">
      <c r="A2303" s="9">
        <f t="shared" si="180"/>
        <v>2015</v>
      </c>
      <c r="B2303" s="9">
        <f>VLOOKUP($C2303,Quarter_Month!$A$1:$B$13,2)</f>
        <v>2</v>
      </c>
      <c r="C2303" s="9">
        <f t="shared" si="181"/>
        <v>4</v>
      </c>
      <c r="D2303" s="9">
        <f t="shared" si="182"/>
        <v>21</v>
      </c>
      <c r="E2303" s="8" t="str">
        <f t="shared" si="183"/>
        <v>20150421</v>
      </c>
      <c r="F2303" s="24">
        <v>42115</v>
      </c>
      <c r="G2303" s="25">
        <f t="shared" si="179"/>
        <v>42115</v>
      </c>
    </row>
    <row r="2304" spans="1:7" x14ac:dyDescent="0.2">
      <c r="A2304" s="9">
        <f t="shared" si="180"/>
        <v>2015</v>
      </c>
      <c r="B2304" s="9">
        <f>VLOOKUP($C2304,Quarter_Month!$A$1:$B$13,2)</f>
        <v>2</v>
      </c>
      <c r="C2304" s="9">
        <f t="shared" si="181"/>
        <v>4</v>
      </c>
      <c r="D2304" s="9">
        <f t="shared" si="182"/>
        <v>22</v>
      </c>
      <c r="E2304" s="8" t="str">
        <f t="shared" si="183"/>
        <v>20150422</v>
      </c>
      <c r="F2304" s="24">
        <v>42116</v>
      </c>
      <c r="G2304" s="25">
        <f t="shared" si="179"/>
        <v>42116</v>
      </c>
    </row>
    <row r="2305" spans="1:7" x14ac:dyDescent="0.2">
      <c r="A2305" s="9">
        <f t="shared" si="180"/>
        <v>2015</v>
      </c>
      <c r="B2305" s="9">
        <f>VLOOKUP($C2305,Quarter_Month!$A$1:$B$13,2)</f>
        <v>2</v>
      </c>
      <c r="C2305" s="9">
        <f t="shared" si="181"/>
        <v>4</v>
      </c>
      <c r="D2305" s="9">
        <f t="shared" si="182"/>
        <v>23</v>
      </c>
      <c r="E2305" s="8" t="str">
        <f t="shared" si="183"/>
        <v>20150423</v>
      </c>
      <c r="F2305" s="24">
        <v>42117</v>
      </c>
      <c r="G2305" s="25">
        <f t="shared" si="179"/>
        <v>42117</v>
      </c>
    </row>
    <row r="2306" spans="1:7" x14ac:dyDescent="0.2">
      <c r="A2306" s="9">
        <f t="shared" si="180"/>
        <v>2015</v>
      </c>
      <c r="B2306" s="9">
        <f>VLOOKUP($C2306,Quarter_Month!$A$1:$B$13,2)</f>
        <v>2</v>
      </c>
      <c r="C2306" s="9">
        <f t="shared" si="181"/>
        <v>4</v>
      </c>
      <c r="D2306" s="9">
        <f t="shared" si="182"/>
        <v>24</v>
      </c>
      <c r="E2306" s="8" t="str">
        <f t="shared" si="183"/>
        <v>20150424</v>
      </c>
      <c r="F2306" s="24">
        <v>42118</v>
      </c>
      <c r="G2306" s="25">
        <f t="shared" si="179"/>
        <v>42118</v>
      </c>
    </row>
    <row r="2307" spans="1:7" x14ac:dyDescent="0.2">
      <c r="A2307" s="9">
        <f t="shared" si="180"/>
        <v>2015</v>
      </c>
      <c r="B2307" s="9">
        <f>VLOOKUP($C2307,Quarter_Month!$A$1:$B$13,2)</f>
        <v>2</v>
      </c>
      <c r="C2307" s="9">
        <f t="shared" si="181"/>
        <v>4</v>
      </c>
      <c r="D2307" s="9">
        <f t="shared" si="182"/>
        <v>25</v>
      </c>
      <c r="E2307" s="8" t="str">
        <f t="shared" si="183"/>
        <v>20150425</v>
      </c>
      <c r="F2307" s="24">
        <v>42119</v>
      </c>
      <c r="G2307" s="25">
        <f t="shared" ref="G2307:G2370" si="184">F2307</f>
        <v>42119</v>
      </c>
    </row>
    <row r="2308" spans="1:7" x14ac:dyDescent="0.2">
      <c r="A2308" s="9">
        <f t="shared" si="180"/>
        <v>2015</v>
      </c>
      <c r="B2308" s="9">
        <f>VLOOKUP($C2308,Quarter_Month!$A$1:$B$13,2)</f>
        <v>2</v>
      </c>
      <c r="C2308" s="9">
        <f t="shared" si="181"/>
        <v>4</v>
      </c>
      <c r="D2308" s="9">
        <f t="shared" si="182"/>
        <v>26</v>
      </c>
      <c r="E2308" s="8" t="str">
        <f t="shared" si="183"/>
        <v>20150426</v>
      </c>
      <c r="F2308" s="24">
        <v>42120</v>
      </c>
      <c r="G2308" s="25">
        <f t="shared" si="184"/>
        <v>42120</v>
      </c>
    </row>
    <row r="2309" spans="1:7" x14ac:dyDescent="0.2">
      <c r="A2309" s="9">
        <f t="shared" si="180"/>
        <v>2015</v>
      </c>
      <c r="B2309" s="9">
        <f>VLOOKUP($C2309,Quarter_Month!$A$1:$B$13,2)</f>
        <v>2</v>
      </c>
      <c r="C2309" s="9">
        <f t="shared" si="181"/>
        <v>4</v>
      </c>
      <c r="D2309" s="9">
        <f t="shared" si="182"/>
        <v>27</v>
      </c>
      <c r="E2309" s="8" t="str">
        <f t="shared" si="183"/>
        <v>20150427</v>
      </c>
      <c r="F2309" s="24">
        <v>42121</v>
      </c>
      <c r="G2309" s="25">
        <f t="shared" si="184"/>
        <v>42121</v>
      </c>
    </row>
    <row r="2310" spans="1:7" x14ac:dyDescent="0.2">
      <c r="A2310" s="9">
        <f t="shared" si="180"/>
        <v>2015</v>
      </c>
      <c r="B2310" s="9">
        <f>VLOOKUP($C2310,Quarter_Month!$A$1:$B$13,2)</f>
        <v>2</v>
      </c>
      <c r="C2310" s="9">
        <f t="shared" si="181"/>
        <v>4</v>
      </c>
      <c r="D2310" s="9">
        <f t="shared" si="182"/>
        <v>28</v>
      </c>
      <c r="E2310" s="8" t="str">
        <f t="shared" si="183"/>
        <v>20150428</v>
      </c>
      <c r="F2310" s="24">
        <v>42122</v>
      </c>
      <c r="G2310" s="25">
        <f t="shared" si="184"/>
        <v>42122</v>
      </c>
    </row>
    <row r="2311" spans="1:7" x14ac:dyDescent="0.2">
      <c r="A2311" s="9">
        <f t="shared" si="180"/>
        <v>2015</v>
      </c>
      <c r="B2311" s="9">
        <f>VLOOKUP($C2311,Quarter_Month!$A$1:$B$13,2)</f>
        <v>2</v>
      </c>
      <c r="C2311" s="9">
        <f t="shared" si="181"/>
        <v>4</v>
      </c>
      <c r="D2311" s="9">
        <f t="shared" si="182"/>
        <v>29</v>
      </c>
      <c r="E2311" s="8" t="str">
        <f t="shared" si="183"/>
        <v>20150429</v>
      </c>
      <c r="F2311" s="24">
        <v>42123</v>
      </c>
      <c r="G2311" s="25">
        <f t="shared" si="184"/>
        <v>42123</v>
      </c>
    </row>
    <row r="2312" spans="1:7" x14ac:dyDescent="0.2">
      <c r="A2312" s="9">
        <f t="shared" si="180"/>
        <v>2015</v>
      </c>
      <c r="B2312" s="9">
        <f>VLOOKUP($C2312,Quarter_Month!$A$1:$B$13,2)</f>
        <v>2</v>
      </c>
      <c r="C2312" s="9">
        <f t="shared" si="181"/>
        <v>4</v>
      </c>
      <c r="D2312" s="9">
        <f t="shared" si="182"/>
        <v>30</v>
      </c>
      <c r="E2312" s="8" t="str">
        <f t="shared" si="183"/>
        <v>20150430</v>
      </c>
      <c r="F2312" s="24">
        <v>42124</v>
      </c>
      <c r="G2312" s="25">
        <f t="shared" si="184"/>
        <v>42124</v>
      </c>
    </row>
    <row r="2313" spans="1:7" x14ac:dyDescent="0.2">
      <c r="A2313" s="9">
        <f t="shared" si="180"/>
        <v>2015</v>
      </c>
      <c r="B2313" s="9">
        <f>VLOOKUP($C2313,Quarter_Month!$A$1:$B$13,2)</f>
        <v>2</v>
      </c>
      <c r="C2313" s="9">
        <f t="shared" si="181"/>
        <v>5</v>
      </c>
      <c r="D2313" s="9">
        <f t="shared" si="182"/>
        <v>1</v>
      </c>
      <c r="E2313" s="8" t="str">
        <f t="shared" si="183"/>
        <v>20150501</v>
      </c>
      <c r="F2313" s="24">
        <v>42125</v>
      </c>
      <c r="G2313" s="25">
        <f t="shared" si="184"/>
        <v>42125</v>
      </c>
    </row>
    <row r="2314" spans="1:7" x14ac:dyDescent="0.2">
      <c r="A2314" s="9">
        <f t="shared" si="180"/>
        <v>2015</v>
      </c>
      <c r="B2314" s="9">
        <f>VLOOKUP($C2314,Quarter_Month!$A$1:$B$13,2)</f>
        <v>2</v>
      </c>
      <c r="C2314" s="9">
        <f t="shared" si="181"/>
        <v>5</v>
      </c>
      <c r="D2314" s="9">
        <f t="shared" si="182"/>
        <v>2</v>
      </c>
      <c r="E2314" s="8" t="str">
        <f t="shared" si="183"/>
        <v>20150502</v>
      </c>
      <c r="F2314" s="24">
        <v>42126</v>
      </c>
      <c r="G2314" s="25">
        <f t="shared" si="184"/>
        <v>42126</v>
      </c>
    </row>
    <row r="2315" spans="1:7" x14ac:dyDescent="0.2">
      <c r="A2315" s="9">
        <f t="shared" si="180"/>
        <v>2015</v>
      </c>
      <c r="B2315" s="9">
        <f>VLOOKUP($C2315,Quarter_Month!$A$1:$B$13,2)</f>
        <v>2</v>
      </c>
      <c r="C2315" s="9">
        <f t="shared" si="181"/>
        <v>5</v>
      </c>
      <c r="D2315" s="9">
        <f t="shared" si="182"/>
        <v>3</v>
      </c>
      <c r="E2315" s="8" t="str">
        <f t="shared" si="183"/>
        <v>20150503</v>
      </c>
      <c r="F2315" s="24">
        <v>42127</v>
      </c>
      <c r="G2315" s="25">
        <f t="shared" si="184"/>
        <v>42127</v>
      </c>
    </row>
    <row r="2316" spans="1:7" x14ac:dyDescent="0.2">
      <c r="A2316" s="9">
        <f t="shared" si="180"/>
        <v>2015</v>
      </c>
      <c r="B2316" s="9">
        <f>VLOOKUP($C2316,Quarter_Month!$A$1:$B$13,2)</f>
        <v>2</v>
      </c>
      <c r="C2316" s="9">
        <f t="shared" si="181"/>
        <v>5</v>
      </c>
      <c r="D2316" s="9">
        <f t="shared" si="182"/>
        <v>4</v>
      </c>
      <c r="E2316" s="8" t="str">
        <f t="shared" si="183"/>
        <v>20150504</v>
      </c>
      <c r="F2316" s="24">
        <v>42128</v>
      </c>
      <c r="G2316" s="25">
        <f t="shared" si="184"/>
        <v>42128</v>
      </c>
    </row>
    <row r="2317" spans="1:7" x14ac:dyDescent="0.2">
      <c r="A2317" s="9">
        <f t="shared" si="180"/>
        <v>2015</v>
      </c>
      <c r="B2317" s="9">
        <f>VLOOKUP($C2317,Quarter_Month!$A$1:$B$13,2)</f>
        <v>2</v>
      </c>
      <c r="C2317" s="9">
        <f t="shared" si="181"/>
        <v>5</v>
      </c>
      <c r="D2317" s="9">
        <f t="shared" si="182"/>
        <v>5</v>
      </c>
      <c r="E2317" s="8" t="str">
        <f t="shared" si="183"/>
        <v>20150505</v>
      </c>
      <c r="F2317" s="24">
        <v>42129</v>
      </c>
      <c r="G2317" s="25">
        <f t="shared" si="184"/>
        <v>42129</v>
      </c>
    </row>
    <row r="2318" spans="1:7" x14ac:dyDescent="0.2">
      <c r="A2318" s="9">
        <f t="shared" si="180"/>
        <v>2015</v>
      </c>
      <c r="B2318" s="9">
        <f>VLOOKUP($C2318,Quarter_Month!$A$1:$B$13,2)</f>
        <v>2</v>
      </c>
      <c r="C2318" s="9">
        <f t="shared" si="181"/>
        <v>5</v>
      </c>
      <c r="D2318" s="9">
        <f t="shared" si="182"/>
        <v>6</v>
      </c>
      <c r="E2318" s="8" t="str">
        <f t="shared" si="183"/>
        <v>20150506</v>
      </c>
      <c r="F2318" s="24">
        <v>42130</v>
      </c>
      <c r="G2318" s="25">
        <f t="shared" si="184"/>
        <v>42130</v>
      </c>
    </row>
    <row r="2319" spans="1:7" x14ac:dyDescent="0.2">
      <c r="A2319" s="9">
        <f t="shared" si="180"/>
        <v>2015</v>
      </c>
      <c r="B2319" s="9">
        <f>VLOOKUP($C2319,Quarter_Month!$A$1:$B$13,2)</f>
        <v>2</v>
      </c>
      <c r="C2319" s="9">
        <f t="shared" si="181"/>
        <v>5</v>
      </c>
      <c r="D2319" s="9">
        <f t="shared" si="182"/>
        <v>7</v>
      </c>
      <c r="E2319" s="8" t="str">
        <f t="shared" si="183"/>
        <v>20150507</v>
      </c>
      <c r="F2319" s="24">
        <v>42131</v>
      </c>
      <c r="G2319" s="25">
        <f t="shared" si="184"/>
        <v>42131</v>
      </c>
    </row>
    <row r="2320" spans="1:7" x14ac:dyDescent="0.2">
      <c r="A2320" s="9">
        <f t="shared" si="180"/>
        <v>2015</v>
      </c>
      <c r="B2320" s="9">
        <f>VLOOKUP($C2320,Quarter_Month!$A$1:$B$13,2)</f>
        <v>2</v>
      </c>
      <c r="C2320" s="9">
        <f t="shared" si="181"/>
        <v>5</v>
      </c>
      <c r="D2320" s="9">
        <f t="shared" si="182"/>
        <v>8</v>
      </c>
      <c r="E2320" s="8" t="str">
        <f t="shared" si="183"/>
        <v>20150508</v>
      </c>
      <c r="F2320" s="24">
        <v>42132</v>
      </c>
      <c r="G2320" s="25">
        <f t="shared" si="184"/>
        <v>42132</v>
      </c>
    </row>
    <row r="2321" spans="1:7" x14ac:dyDescent="0.2">
      <c r="A2321" s="9">
        <f t="shared" ref="A2321:A2384" si="185">YEAR(F2321)</f>
        <v>2015</v>
      </c>
      <c r="B2321" s="9">
        <f>VLOOKUP($C2321,Quarter_Month!$A$1:$B$13,2)</f>
        <v>2</v>
      </c>
      <c r="C2321" s="9">
        <f t="shared" ref="C2321:C2384" si="186">MONTH(F2321)</f>
        <v>5</v>
      </c>
      <c r="D2321" s="9">
        <f t="shared" ref="D2321:D2384" si="187">DAY(F2321)</f>
        <v>9</v>
      </c>
      <c r="E2321" s="8" t="str">
        <f t="shared" ref="E2321:E2384" si="188">CONCATENATE(A2321,IF(LEN(C2321)=1,"0"&amp;C2321,C2321),IF(LEN(D2321)=1,"0"&amp;D2321,D2321))</f>
        <v>20150509</v>
      </c>
      <c r="F2321" s="24">
        <v>42133</v>
      </c>
      <c r="G2321" s="25">
        <f t="shared" si="184"/>
        <v>42133</v>
      </c>
    </row>
    <row r="2322" spans="1:7" x14ac:dyDescent="0.2">
      <c r="A2322" s="9">
        <f t="shared" si="185"/>
        <v>2015</v>
      </c>
      <c r="B2322" s="9">
        <f>VLOOKUP($C2322,Quarter_Month!$A$1:$B$13,2)</f>
        <v>2</v>
      </c>
      <c r="C2322" s="9">
        <f t="shared" si="186"/>
        <v>5</v>
      </c>
      <c r="D2322" s="9">
        <f t="shared" si="187"/>
        <v>10</v>
      </c>
      <c r="E2322" s="8" t="str">
        <f t="shared" si="188"/>
        <v>20150510</v>
      </c>
      <c r="F2322" s="24">
        <v>42134</v>
      </c>
      <c r="G2322" s="25">
        <f t="shared" si="184"/>
        <v>42134</v>
      </c>
    </row>
    <row r="2323" spans="1:7" x14ac:dyDescent="0.2">
      <c r="A2323" s="9">
        <f t="shared" si="185"/>
        <v>2015</v>
      </c>
      <c r="B2323" s="9">
        <f>VLOOKUP($C2323,Quarter_Month!$A$1:$B$13,2)</f>
        <v>2</v>
      </c>
      <c r="C2323" s="9">
        <f t="shared" si="186"/>
        <v>5</v>
      </c>
      <c r="D2323" s="9">
        <f t="shared" si="187"/>
        <v>11</v>
      </c>
      <c r="E2323" s="8" t="str">
        <f t="shared" si="188"/>
        <v>20150511</v>
      </c>
      <c r="F2323" s="24">
        <v>42135</v>
      </c>
      <c r="G2323" s="25">
        <f t="shared" si="184"/>
        <v>42135</v>
      </c>
    </row>
    <row r="2324" spans="1:7" x14ac:dyDescent="0.2">
      <c r="A2324" s="9">
        <f t="shared" si="185"/>
        <v>2015</v>
      </c>
      <c r="B2324" s="9">
        <f>VLOOKUP($C2324,Quarter_Month!$A$1:$B$13,2)</f>
        <v>2</v>
      </c>
      <c r="C2324" s="9">
        <f t="shared" si="186"/>
        <v>5</v>
      </c>
      <c r="D2324" s="9">
        <f t="shared" si="187"/>
        <v>12</v>
      </c>
      <c r="E2324" s="8" t="str">
        <f t="shared" si="188"/>
        <v>20150512</v>
      </c>
      <c r="F2324" s="24">
        <v>42136</v>
      </c>
      <c r="G2324" s="25">
        <f t="shared" si="184"/>
        <v>42136</v>
      </c>
    </row>
    <row r="2325" spans="1:7" x14ac:dyDescent="0.2">
      <c r="A2325" s="9">
        <f t="shared" si="185"/>
        <v>2015</v>
      </c>
      <c r="B2325" s="9">
        <f>VLOOKUP($C2325,Quarter_Month!$A$1:$B$13,2)</f>
        <v>2</v>
      </c>
      <c r="C2325" s="9">
        <f t="shared" si="186"/>
        <v>5</v>
      </c>
      <c r="D2325" s="9">
        <f t="shared" si="187"/>
        <v>13</v>
      </c>
      <c r="E2325" s="8" t="str">
        <f t="shared" si="188"/>
        <v>20150513</v>
      </c>
      <c r="F2325" s="24">
        <v>42137</v>
      </c>
      <c r="G2325" s="25">
        <f t="shared" si="184"/>
        <v>42137</v>
      </c>
    </row>
    <row r="2326" spans="1:7" x14ac:dyDescent="0.2">
      <c r="A2326" s="9">
        <f t="shared" si="185"/>
        <v>2015</v>
      </c>
      <c r="B2326" s="9">
        <f>VLOOKUP($C2326,Quarter_Month!$A$1:$B$13,2)</f>
        <v>2</v>
      </c>
      <c r="C2326" s="9">
        <f t="shared" si="186"/>
        <v>5</v>
      </c>
      <c r="D2326" s="9">
        <f t="shared" si="187"/>
        <v>14</v>
      </c>
      <c r="E2326" s="8" t="str">
        <f t="shared" si="188"/>
        <v>20150514</v>
      </c>
      <c r="F2326" s="24">
        <v>42138</v>
      </c>
      <c r="G2326" s="25">
        <f t="shared" si="184"/>
        <v>42138</v>
      </c>
    </row>
    <row r="2327" spans="1:7" x14ac:dyDescent="0.2">
      <c r="A2327" s="9">
        <f t="shared" si="185"/>
        <v>2015</v>
      </c>
      <c r="B2327" s="9">
        <f>VLOOKUP($C2327,Quarter_Month!$A$1:$B$13,2)</f>
        <v>2</v>
      </c>
      <c r="C2327" s="9">
        <f t="shared" si="186"/>
        <v>5</v>
      </c>
      <c r="D2327" s="9">
        <f t="shared" si="187"/>
        <v>15</v>
      </c>
      <c r="E2327" s="8" t="str">
        <f t="shared" si="188"/>
        <v>20150515</v>
      </c>
      <c r="F2327" s="24">
        <v>42139</v>
      </c>
      <c r="G2327" s="25">
        <f t="shared" si="184"/>
        <v>42139</v>
      </c>
    </row>
    <row r="2328" spans="1:7" x14ac:dyDescent="0.2">
      <c r="A2328" s="9">
        <f t="shared" si="185"/>
        <v>2015</v>
      </c>
      <c r="B2328" s="9">
        <f>VLOOKUP($C2328,Quarter_Month!$A$1:$B$13,2)</f>
        <v>2</v>
      </c>
      <c r="C2328" s="9">
        <f t="shared" si="186"/>
        <v>5</v>
      </c>
      <c r="D2328" s="9">
        <f t="shared" si="187"/>
        <v>16</v>
      </c>
      <c r="E2328" s="8" t="str">
        <f t="shared" si="188"/>
        <v>20150516</v>
      </c>
      <c r="F2328" s="24">
        <v>42140</v>
      </c>
      <c r="G2328" s="25">
        <f t="shared" si="184"/>
        <v>42140</v>
      </c>
    </row>
    <row r="2329" spans="1:7" x14ac:dyDescent="0.2">
      <c r="A2329" s="9">
        <f t="shared" si="185"/>
        <v>2015</v>
      </c>
      <c r="B2329" s="9">
        <f>VLOOKUP($C2329,Quarter_Month!$A$1:$B$13,2)</f>
        <v>2</v>
      </c>
      <c r="C2329" s="9">
        <f t="shared" si="186"/>
        <v>5</v>
      </c>
      <c r="D2329" s="9">
        <f t="shared" si="187"/>
        <v>17</v>
      </c>
      <c r="E2329" s="8" t="str">
        <f t="shared" si="188"/>
        <v>20150517</v>
      </c>
      <c r="F2329" s="24">
        <v>42141</v>
      </c>
      <c r="G2329" s="25">
        <f t="shared" si="184"/>
        <v>42141</v>
      </c>
    </row>
    <row r="2330" spans="1:7" x14ac:dyDescent="0.2">
      <c r="A2330" s="9">
        <f t="shared" si="185"/>
        <v>2015</v>
      </c>
      <c r="B2330" s="9">
        <f>VLOOKUP($C2330,Quarter_Month!$A$1:$B$13,2)</f>
        <v>2</v>
      </c>
      <c r="C2330" s="9">
        <f t="shared" si="186"/>
        <v>5</v>
      </c>
      <c r="D2330" s="9">
        <f t="shared" si="187"/>
        <v>18</v>
      </c>
      <c r="E2330" s="8" t="str">
        <f t="shared" si="188"/>
        <v>20150518</v>
      </c>
      <c r="F2330" s="24">
        <v>42142</v>
      </c>
      <c r="G2330" s="25">
        <f t="shared" si="184"/>
        <v>42142</v>
      </c>
    </row>
    <row r="2331" spans="1:7" x14ac:dyDescent="0.2">
      <c r="A2331" s="9">
        <f t="shared" si="185"/>
        <v>2015</v>
      </c>
      <c r="B2331" s="9">
        <f>VLOOKUP($C2331,Quarter_Month!$A$1:$B$13,2)</f>
        <v>2</v>
      </c>
      <c r="C2331" s="9">
        <f t="shared" si="186"/>
        <v>5</v>
      </c>
      <c r="D2331" s="9">
        <f t="shared" si="187"/>
        <v>19</v>
      </c>
      <c r="E2331" s="8" t="str">
        <f t="shared" si="188"/>
        <v>20150519</v>
      </c>
      <c r="F2331" s="24">
        <v>42143</v>
      </c>
      <c r="G2331" s="25">
        <f t="shared" si="184"/>
        <v>42143</v>
      </c>
    </row>
    <row r="2332" spans="1:7" x14ac:dyDescent="0.2">
      <c r="A2332" s="9">
        <f t="shared" si="185"/>
        <v>2015</v>
      </c>
      <c r="B2332" s="9">
        <f>VLOOKUP($C2332,Quarter_Month!$A$1:$B$13,2)</f>
        <v>2</v>
      </c>
      <c r="C2332" s="9">
        <f t="shared" si="186"/>
        <v>5</v>
      </c>
      <c r="D2332" s="9">
        <f t="shared" si="187"/>
        <v>20</v>
      </c>
      <c r="E2332" s="8" t="str">
        <f t="shared" si="188"/>
        <v>20150520</v>
      </c>
      <c r="F2332" s="24">
        <v>42144</v>
      </c>
      <c r="G2332" s="25">
        <f t="shared" si="184"/>
        <v>42144</v>
      </c>
    </row>
    <row r="2333" spans="1:7" x14ac:dyDescent="0.2">
      <c r="A2333" s="9">
        <f t="shared" si="185"/>
        <v>2015</v>
      </c>
      <c r="B2333" s="9">
        <f>VLOOKUP($C2333,Quarter_Month!$A$1:$B$13,2)</f>
        <v>2</v>
      </c>
      <c r="C2333" s="9">
        <f t="shared" si="186"/>
        <v>5</v>
      </c>
      <c r="D2333" s="9">
        <f t="shared" si="187"/>
        <v>21</v>
      </c>
      <c r="E2333" s="8" t="str">
        <f t="shared" si="188"/>
        <v>20150521</v>
      </c>
      <c r="F2333" s="24">
        <v>42145</v>
      </c>
      <c r="G2333" s="25">
        <f t="shared" si="184"/>
        <v>42145</v>
      </c>
    </row>
    <row r="2334" spans="1:7" x14ac:dyDescent="0.2">
      <c r="A2334" s="9">
        <f t="shared" si="185"/>
        <v>2015</v>
      </c>
      <c r="B2334" s="9">
        <f>VLOOKUP($C2334,Quarter_Month!$A$1:$B$13,2)</f>
        <v>2</v>
      </c>
      <c r="C2334" s="9">
        <f t="shared" si="186"/>
        <v>5</v>
      </c>
      <c r="D2334" s="9">
        <f t="shared" si="187"/>
        <v>22</v>
      </c>
      <c r="E2334" s="8" t="str">
        <f t="shared" si="188"/>
        <v>20150522</v>
      </c>
      <c r="F2334" s="24">
        <v>42146</v>
      </c>
      <c r="G2334" s="25">
        <f t="shared" si="184"/>
        <v>42146</v>
      </c>
    </row>
    <row r="2335" spans="1:7" x14ac:dyDescent="0.2">
      <c r="A2335" s="9">
        <f t="shared" si="185"/>
        <v>2015</v>
      </c>
      <c r="B2335" s="9">
        <f>VLOOKUP($C2335,Quarter_Month!$A$1:$B$13,2)</f>
        <v>2</v>
      </c>
      <c r="C2335" s="9">
        <f t="shared" si="186"/>
        <v>5</v>
      </c>
      <c r="D2335" s="9">
        <f t="shared" si="187"/>
        <v>23</v>
      </c>
      <c r="E2335" s="8" t="str">
        <f t="shared" si="188"/>
        <v>20150523</v>
      </c>
      <c r="F2335" s="24">
        <v>42147</v>
      </c>
      <c r="G2335" s="25">
        <f t="shared" si="184"/>
        <v>42147</v>
      </c>
    </row>
    <row r="2336" spans="1:7" x14ac:dyDescent="0.2">
      <c r="A2336" s="9">
        <f t="shared" si="185"/>
        <v>2015</v>
      </c>
      <c r="B2336" s="9">
        <f>VLOOKUP($C2336,Quarter_Month!$A$1:$B$13,2)</f>
        <v>2</v>
      </c>
      <c r="C2336" s="9">
        <f t="shared" si="186"/>
        <v>5</v>
      </c>
      <c r="D2336" s="9">
        <f t="shared" si="187"/>
        <v>24</v>
      </c>
      <c r="E2336" s="8" t="str">
        <f t="shared" si="188"/>
        <v>20150524</v>
      </c>
      <c r="F2336" s="24">
        <v>42148</v>
      </c>
      <c r="G2336" s="25">
        <f t="shared" si="184"/>
        <v>42148</v>
      </c>
    </row>
    <row r="2337" spans="1:7" x14ac:dyDescent="0.2">
      <c r="A2337" s="9">
        <f t="shared" si="185"/>
        <v>2015</v>
      </c>
      <c r="B2337" s="9">
        <f>VLOOKUP($C2337,Quarter_Month!$A$1:$B$13,2)</f>
        <v>2</v>
      </c>
      <c r="C2337" s="9">
        <f t="shared" si="186"/>
        <v>5</v>
      </c>
      <c r="D2337" s="9">
        <f t="shared" si="187"/>
        <v>25</v>
      </c>
      <c r="E2337" s="8" t="str">
        <f t="shared" si="188"/>
        <v>20150525</v>
      </c>
      <c r="F2337" s="24">
        <v>42149</v>
      </c>
      <c r="G2337" s="25">
        <f t="shared" si="184"/>
        <v>42149</v>
      </c>
    </row>
    <row r="2338" spans="1:7" x14ac:dyDescent="0.2">
      <c r="A2338" s="9">
        <f t="shared" si="185"/>
        <v>2015</v>
      </c>
      <c r="B2338" s="9">
        <f>VLOOKUP($C2338,Quarter_Month!$A$1:$B$13,2)</f>
        <v>2</v>
      </c>
      <c r="C2338" s="9">
        <f t="shared" si="186"/>
        <v>5</v>
      </c>
      <c r="D2338" s="9">
        <f t="shared" si="187"/>
        <v>26</v>
      </c>
      <c r="E2338" s="8" t="str">
        <f t="shared" si="188"/>
        <v>20150526</v>
      </c>
      <c r="F2338" s="24">
        <v>42150</v>
      </c>
      <c r="G2338" s="25">
        <f t="shared" si="184"/>
        <v>42150</v>
      </c>
    </row>
    <row r="2339" spans="1:7" x14ac:dyDescent="0.2">
      <c r="A2339" s="9">
        <f t="shared" si="185"/>
        <v>2015</v>
      </c>
      <c r="B2339" s="9">
        <f>VLOOKUP($C2339,Quarter_Month!$A$1:$B$13,2)</f>
        <v>2</v>
      </c>
      <c r="C2339" s="9">
        <f t="shared" si="186"/>
        <v>5</v>
      </c>
      <c r="D2339" s="9">
        <f t="shared" si="187"/>
        <v>27</v>
      </c>
      <c r="E2339" s="8" t="str">
        <f t="shared" si="188"/>
        <v>20150527</v>
      </c>
      <c r="F2339" s="24">
        <v>42151</v>
      </c>
      <c r="G2339" s="25">
        <f t="shared" si="184"/>
        <v>42151</v>
      </c>
    </row>
    <row r="2340" spans="1:7" x14ac:dyDescent="0.2">
      <c r="A2340" s="9">
        <f t="shared" si="185"/>
        <v>2015</v>
      </c>
      <c r="B2340" s="9">
        <f>VLOOKUP($C2340,Quarter_Month!$A$1:$B$13,2)</f>
        <v>2</v>
      </c>
      <c r="C2340" s="9">
        <f t="shared" si="186"/>
        <v>5</v>
      </c>
      <c r="D2340" s="9">
        <f t="shared" si="187"/>
        <v>28</v>
      </c>
      <c r="E2340" s="8" t="str">
        <f t="shared" si="188"/>
        <v>20150528</v>
      </c>
      <c r="F2340" s="24">
        <v>42152</v>
      </c>
      <c r="G2340" s="25">
        <f t="shared" si="184"/>
        <v>42152</v>
      </c>
    </row>
    <row r="2341" spans="1:7" x14ac:dyDescent="0.2">
      <c r="A2341" s="9">
        <f t="shared" si="185"/>
        <v>2015</v>
      </c>
      <c r="B2341" s="9">
        <f>VLOOKUP($C2341,Quarter_Month!$A$1:$B$13,2)</f>
        <v>2</v>
      </c>
      <c r="C2341" s="9">
        <f t="shared" si="186"/>
        <v>5</v>
      </c>
      <c r="D2341" s="9">
        <f t="shared" si="187"/>
        <v>29</v>
      </c>
      <c r="E2341" s="8" t="str">
        <f t="shared" si="188"/>
        <v>20150529</v>
      </c>
      <c r="F2341" s="24">
        <v>42153</v>
      </c>
      <c r="G2341" s="25">
        <f t="shared" si="184"/>
        <v>42153</v>
      </c>
    </row>
    <row r="2342" spans="1:7" x14ac:dyDescent="0.2">
      <c r="A2342" s="9">
        <f t="shared" si="185"/>
        <v>2015</v>
      </c>
      <c r="B2342" s="9">
        <f>VLOOKUP($C2342,Quarter_Month!$A$1:$B$13,2)</f>
        <v>2</v>
      </c>
      <c r="C2342" s="9">
        <f t="shared" si="186"/>
        <v>5</v>
      </c>
      <c r="D2342" s="9">
        <f t="shared" si="187"/>
        <v>30</v>
      </c>
      <c r="E2342" s="8" t="str">
        <f t="shared" si="188"/>
        <v>20150530</v>
      </c>
      <c r="F2342" s="24">
        <v>42154</v>
      </c>
      <c r="G2342" s="25">
        <f t="shared" si="184"/>
        <v>42154</v>
      </c>
    </row>
    <row r="2343" spans="1:7" x14ac:dyDescent="0.2">
      <c r="A2343" s="9">
        <f t="shared" si="185"/>
        <v>2015</v>
      </c>
      <c r="B2343" s="9">
        <f>VLOOKUP($C2343,Quarter_Month!$A$1:$B$13,2)</f>
        <v>2</v>
      </c>
      <c r="C2343" s="9">
        <f t="shared" si="186"/>
        <v>5</v>
      </c>
      <c r="D2343" s="9">
        <f t="shared" si="187"/>
        <v>31</v>
      </c>
      <c r="E2343" s="8" t="str">
        <f t="shared" si="188"/>
        <v>20150531</v>
      </c>
      <c r="F2343" s="24">
        <v>42155</v>
      </c>
      <c r="G2343" s="25">
        <f t="shared" si="184"/>
        <v>42155</v>
      </c>
    </row>
    <row r="2344" spans="1:7" x14ac:dyDescent="0.2">
      <c r="A2344" s="9">
        <f t="shared" si="185"/>
        <v>2015</v>
      </c>
      <c r="B2344" s="9">
        <f>VLOOKUP($C2344,Quarter_Month!$A$1:$B$13,2)</f>
        <v>2</v>
      </c>
      <c r="C2344" s="9">
        <f t="shared" si="186"/>
        <v>6</v>
      </c>
      <c r="D2344" s="9">
        <f t="shared" si="187"/>
        <v>1</v>
      </c>
      <c r="E2344" s="8" t="str">
        <f t="shared" si="188"/>
        <v>20150601</v>
      </c>
      <c r="F2344" s="24">
        <v>42156</v>
      </c>
      <c r="G2344" s="25">
        <f t="shared" si="184"/>
        <v>42156</v>
      </c>
    </row>
    <row r="2345" spans="1:7" x14ac:dyDescent="0.2">
      <c r="A2345" s="9">
        <f t="shared" si="185"/>
        <v>2015</v>
      </c>
      <c r="B2345" s="9">
        <f>VLOOKUP($C2345,Quarter_Month!$A$1:$B$13,2)</f>
        <v>2</v>
      </c>
      <c r="C2345" s="9">
        <f t="shared" si="186"/>
        <v>6</v>
      </c>
      <c r="D2345" s="9">
        <f t="shared" si="187"/>
        <v>2</v>
      </c>
      <c r="E2345" s="8" t="str">
        <f t="shared" si="188"/>
        <v>20150602</v>
      </c>
      <c r="F2345" s="24">
        <v>42157</v>
      </c>
      <c r="G2345" s="25">
        <f t="shared" si="184"/>
        <v>42157</v>
      </c>
    </row>
    <row r="2346" spans="1:7" x14ac:dyDescent="0.2">
      <c r="A2346" s="9">
        <f t="shared" si="185"/>
        <v>2015</v>
      </c>
      <c r="B2346" s="9">
        <f>VLOOKUP($C2346,Quarter_Month!$A$1:$B$13,2)</f>
        <v>2</v>
      </c>
      <c r="C2346" s="9">
        <f t="shared" si="186"/>
        <v>6</v>
      </c>
      <c r="D2346" s="9">
        <f t="shared" si="187"/>
        <v>3</v>
      </c>
      <c r="E2346" s="8" t="str">
        <f t="shared" si="188"/>
        <v>20150603</v>
      </c>
      <c r="F2346" s="24">
        <v>42158</v>
      </c>
      <c r="G2346" s="25">
        <f t="shared" si="184"/>
        <v>42158</v>
      </c>
    </row>
    <row r="2347" spans="1:7" x14ac:dyDescent="0.2">
      <c r="A2347" s="9">
        <f t="shared" si="185"/>
        <v>2015</v>
      </c>
      <c r="B2347" s="9">
        <f>VLOOKUP($C2347,Quarter_Month!$A$1:$B$13,2)</f>
        <v>2</v>
      </c>
      <c r="C2347" s="9">
        <f t="shared" si="186"/>
        <v>6</v>
      </c>
      <c r="D2347" s="9">
        <f t="shared" si="187"/>
        <v>4</v>
      </c>
      <c r="E2347" s="8" t="str">
        <f t="shared" si="188"/>
        <v>20150604</v>
      </c>
      <c r="F2347" s="24">
        <v>42159</v>
      </c>
      <c r="G2347" s="25">
        <f t="shared" si="184"/>
        <v>42159</v>
      </c>
    </row>
    <row r="2348" spans="1:7" x14ac:dyDescent="0.2">
      <c r="A2348" s="9">
        <f t="shared" si="185"/>
        <v>2015</v>
      </c>
      <c r="B2348" s="9">
        <f>VLOOKUP($C2348,Quarter_Month!$A$1:$B$13,2)</f>
        <v>2</v>
      </c>
      <c r="C2348" s="9">
        <f t="shared" si="186"/>
        <v>6</v>
      </c>
      <c r="D2348" s="9">
        <f t="shared" si="187"/>
        <v>5</v>
      </c>
      <c r="E2348" s="8" t="str">
        <f t="shared" si="188"/>
        <v>20150605</v>
      </c>
      <c r="F2348" s="24">
        <v>42160</v>
      </c>
      <c r="G2348" s="25">
        <f t="shared" si="184"/>
        <v>42160</v>
      </c>
    </row>
    <row r="2349" spans="1:7" x14ac:dyDescent="0.2">
      <c r="A2349" s="9">
        <f t="shared" si="185"/>
        <v>2015</v>
      </c>
      <c r="B2349" s="9">
        <f>VLOOKUP($C2349,Quarter_Month!$A$1:$B$13,2)</f>
        <v>2</v>
      </c>
      <c r="C2349" s="9">
        <f t="shared" si="186"/>
        <v>6</v>
      </c>
      <c r="D2349" s="9">
        <f t="shared" si="187"/>
        <v>6</v>
      </c>
      <c r="E2349" s="8" t="str">
        <f t="shared" si="188"/>
        <v>20150606</v>
      </c>
      <c r="F2349" s="24">
        <v>42161</v>
      </c>
      <c r="G2349" s="25">
        <f t="shared" si="184"/>
        <v>42161</v>
      </c>
    </row>
    <row r="2350" spans="1:7" x14ac:dyDescent="0.2">
      <c r="A2350" s="9">
        <f t="shared" si="185"/>
        <v>2015</v>
      </c>
      <c r="B2350" s="9">
        <f>VLOOKUP($C2350,Quarter_Month!$A$1:$B$13,2)</f>
        <v>2</v>
      </c>
      <c r="C2350" s="9">
        <f t="shared" si="186"/>
        <v>6</v>
      </c>
      <c r="D2350" s="9">
        <f t="shared" si="187"/>
        <v>7</v>
      </c>
      <c r="E2350" s="8" t="str">
        <f t="shared" si="188"/>
        <v>20150607</v>
      </c>
      <c r="F2350" s="24">
        <v>42162</v>
      </c>
      <c r="G2350" s="25">
        <f t="shared" si="184"/>
        <v>42162</v>
      </c>
    </row>
    <row r="2351" spans="1:7" x14ac:dyDescent="0.2">
      <c r="A2351" s="9">
        <f t="shared" si="185"/>
        <v>2015</v>
      </c>
      <c r="B2351" s="9">
        <f>VLOOKUP($C2351,Quarter_Month!$A$1:$B$13,2)</f>
        <v>2</v>
      </c>
      <c r="C2351" s="9">
        <f t="shared" si="186"/>
        <v>6</v>
      </c>
      <c r="D2351" s="9">
        <f t="shared" si="187"/>
        <v>8</v>
      </c>
      <c r="E2351" s="8" t="str">
        <f t="shared" si="188"/>
        <v>20150608</v>
      </c>
      <c r="F2351" s="24">
        <v>42163</v>
      </c>
      <c r="G2351" s="25">
        <f t="shared" si="184"/>
        <v>42163</v>
      </c>
    </row>
    <row r="2352" spans="1:7" x14ac:dyDescent="0.2">
      <c r="A2352" s="9">
        <f t="shared" si="185"/>
        <v>2015</v>
      </c>
      <c r="B2352" s="9">
        <f>VLOOKUP($C2352,Quarter_Month!$A$1:$B$13,2)</f>
        <v>2</v>
      </c>
      <c r="C2352" s="9">
        <f t="shared" si="186"/>
        <v>6</v>
      </c>
      <c r="D2352" s="9">
        <f t="shared" si="187"/>
        <v>9</v>
      </c>
      <c r="E2352" s="8" t="str">
        <f t="shared" si="188"/>
        <v>20150609</v>
      </c>
      <c r="F2352" s="24">
        <v>42164</v>
      </c>
      <c r="G2352" s="25">
        <f t="shared" si="184"/>
        <v>42164</v>
      </c>
    </row>
    <row r="2353" spans="1:7" x14ac:dyDescent="0.2">
      <c r="A2353" s="9">
        <f t="shared" si="185"/>
        <v>2015</v>
      </c>
      <c r="B2353" s="9">
        <f>VLOOKUP($C2353,Quarter_Month!$A$1:$B$13,2)</f>
        <v>2</v>
      </c>
      <c r="C2353" s="9">
        <f t="shared" si="186"/>
        <v>6</v>
      </c>
      <c r="D2353" s="9">
        <f t="shared" si="187"/>
        <v>10</v>
      </c>
      <c r="E2353" s="8" t="str">
        <f t="shared" si="188"/>
        <v>20150610</v>
      </c>
      <c r="F2353" s="24">
        <v>42165</v>
      </c>
      <c r="G2353" s="25">
        <f t="shared" si="184"/>
        <v>42165</v>
      </c>
    </row>
    <row r="2354" spans="1:7" x14ac:dyDescent="0.2">
      <c r="A2354" s="9">
        <f t="shared" si="185"/>
        <v>2015</v>
      </c>
      <c r="B2354" s="9">
        <f>VLOOKUP($C2354,Quarter_Month!$A$1:$B$13,2)</f>
        <v>2</v>
      </c>
      <c r="C2354" s="9">
        <f t="shared" si="186"/>
        <v>6</v>
      </c>
      <c r="D2354" s="9">
        <f t="shared" si="187"/>
        <v>11</v>
      </c>
      <c r="E2354" s="8" t="str">
        <f t="shared" si="188"/>
        <v>20150611</v>
      </c>
      <c r="F2354" s="24">
        <v>42166</v>
      </c>
      <c r="G2354" s="25">
        <f t="shared" si="184"/>
        <v>42166</v>
      </c>
    </row>
    <row r="2355" spans="1:7" x14ac:dyDescent="0.2">
      <c r="A2355" s="9">
        <f t="shared" si="185"/>
        <v>2015</v>
      </c>
      <c r="B2355" s="9">
        <f>VLOOKUP($C2355,Quarter_Month!$A$1:$B$13,2)</f>
        <v>2</v>
      </c>
      <c r="C2355" s="9">
        <f t="shared" si="186"/>
        <v>6</v>
      </c>
      <c r="D2355" s="9">
        <f t="shared" si="187"/>
        <v>12</v>
      </c>
      <c r="E2355" s="8" t="str">
        <f t="shared" si="188"/>
        <v>20150612</v>
      </c>
      <c r="F2355" s="24">
        <v>42167</v>
      </c>
      <c r="G2355" s="25">
        <f t="shared" si="184"/>
        <v>42167</v>
      </c>
    </row>
    <row r="2356" spans="1:7" x14ac:dyDescent="0.2">
      <c r="A2356" s="9">
        <f t="shared" si="185"/>
        <v>2015</v>
      </c>
      <c r="B2356" s="9">
        <f>VLOOKUP($C2356,Quarter_Month!$A$1:$B$13,2)</f>
        <v>2</v>
      </c>
      <c r="C2356" s="9">
        <f t="shared" si="186"/>
        <v>6</v>
      </c>
      <c r="D2356" s="9">
        <f t="shared" si="187"/>
        <v>13</v>
      </c>
      <c r="E2356" s="8" t="str">
        <f t="shared" si="188"/>
        <v>20150613</v>
      </c>
      <c r="F2356" s="24">
        <v>42168</v>
      </c>
      <c r="G2356" s="25">
        <f t="shared" si="184"/>
        <v>42168</v>
      </c>
    </row>
    <row r="2357" spans="1:7" x14ac:dyDescent="0.2">
      <c r="A2357" s="9">
        <f t="shared" si="185"/>
        <v>2015</v>
      </c>
      <c r="B2357" s="9">
        <f>VLOOKUP($C2357,Quarter_Month!$A$1:$B$13,2)</f>
        <v>2</v>
      </c>
      <c r="C2357" s="9">
        <f t="shared" si="186"/>
        <v>6</v>
      </c>
      <c r="D2357" s="9">
        <f t="shared" si="187"/>
        <v>14</v>
      </c>
      <c r="E2357" s="8" t="str">
        <f t="shared" si="188"/>
        <v>20150614</v>
      </c>
      <c r="F2357" s="24">
        <v>42169</v>
      </c>
      <c r="G2357" s="25">
        <f t="shared" si="184"/>
        <v>42169</v>
      </c>
    </row>
    <row r="2358" spans="1:7" x14ac:dyDescent="0.2">
      <c r="A2358" s="9">
        <f t="shared" si="185"/>
        <v>2015</v>
      </c>
      <c r="B2358" s="9">
        <f>VLOOKUP($C2358,Quarter_Month!$A$1:$B$13,2)</f>
        <v>2</v>
      </c>
      <c r="C2358" s="9">
        <f t="shared" si="186"/>
        <v>6</v>
      </c>
      <c r="D2358" s="9">
        <f t="shared" si="187"/>
        <v>15</v>
      </c>
      <c r="E2358" s="8" t="str">
        <f t="shared" si="188"/>
        <v>20150615</v>
      </c>
      <c r="F2358" s="24">
        <v>42170</v>
      </c>
      <c r="G2358" s="25">
        <f t="shared" si="184"/>
        <v>42170</v>
      </c>
    </row>
    <row r="2359" spans="1:7" x14ac:dyDescent="0.2">
      <c r="A2359" s="9">
        <f t="shared" si="185"/>
        <v>2015</v>
      </c>
      <c r="B2359" s="9">
        <f>VLOOKUP($C2359,Quarter_Month!$A$1:$B$13,2)</f>
        <v>2</v>
      </c>
      <c r="C2359" s="9">
        <f t="shared" si="186"/>
        <v>6</v>
      </c>
      <c r="D2359" s="9">
        <f t="shared" si="187"/>
        <v>16</v>
      </c>
      <c r="E2359" s="8" t="str">
        <f t="shared" si="188"/>
        <v>20150616</v>
      </c>
      <c r="F2359" s="24">
        <v>42171</v>
      </c>
      <c r="G2359" s="25">
        <f t="shared" si="184"/>
        <v>42171</v>
      </c>
    </row>
    <row r="2360" spans="1:7" x14ac:dyDescent="0.2">
      <c r="A2360" s="9">
        <f t="shared" si="185"/>
        <v>2015</v>
      </c>
      <c r="B2360" s="9">
        <f>VLOOKUP($C2360,Quarter_Month!$A$1:$B$13,2)</f>
        <v>2</v>
      </c>
      <c r="C2360" s="9">
        <f t="shared" si="186"/>
        <v>6</v>
      </c>
      <c r="D2360" s="9">
        <f t="shared" si="187"/>
        <v>17</v>
      </c>
      <c r="E2360" s="8" t="str">
        <f t="shared" si="188"/>
        <v>20150617</v>
      </c>
      <c r="F2360" s="24">
        <v>42172</v>
      </c>
      <c r="G2360" s="25">
        <f t="shared" si="184"/>
        <v>42172</v>
      </c>
    </row>
    <row r="2361" spans="1:7" x14ac:dyDescent="0.2">
      <c r="A2361" s="9">
        <f t="shared" si="185"/>
        <v>2015</v>
      </c>
      <c r="B2361" s="9">
        <f>VLOOKUP($C2361,Quarter_Month!$A$1:$B$13,2)</f>
        <v>2</v>
      </c>
      <c r="C2361" s="9">
        <f t="shared" si="186"/>
        <v>6</v>
      </c>
      <c r="D2361" s="9">
        <f t="shared" si="187"/>
        <v>18</v>
      </c>
      <c r="E2361" s="8" t="str">
        <f t="shared" si="188"/>
        <v>20150618</v>
      </c>
      <c r="F2361" s="24">
        <v>42173</v>
      </c>
      <c r="G2361" s="25">
        <f t="shared" si="184"/>
        <v>42173</v>
      </c>
    </row>
    <row r="2362" spans="1:7" x14ac:dyDescent="0.2">
      <c r="A2362" s="9">
        <f t="shared" si="185"/>
        <v>2015</v>
      </c>
      <c r="B2362" s="9">
        <f>VLOOKUP($C2362,Quarter_Month!$A$1:$B$13,2)</f>
        <v>2</v>
      </c>
      <c r="C2362" s="9">
        <f t="shared" si="186"/>
        <v>6</v>
      </c>
      <c r="D2362" s="9">
        <f t="shared" si="187"/>
        <v>19</v>
      </c>
      <c r="E2362" s="8" t="str">
        <f t="shared" si="188"/>
        <v>20150619</v>
      </c>
      <c r="F2362" s="24">
        <v>42174</v>
      </c>
      <c r="G2362" s="25">
        <f t="shared" si="184"/>
        <v>42174</v>
      </c>
    </row>
    <row r="2363" spans="1:7" x14ac:dyDescent="0.2">
      <c r="A2363" s="9">
        <f t="shared" si="185"/>
        <v>2015</v>
      </c>
      <c r="B2363" s="9">
        <f>VLOOKUP($C2363,Quarter_Month!$A$1:$B$13,2)</f>
        <v>2</v>
      </c>
      <c r="C2363" s="9">
        <f t="shared" si="186"/>
        <v>6</v>
      </c>
      <c r="D2363" s="9">
        <f t="shared" si="187"/>
        <v>20</v>
      </c>
      <c r="E2363" s="8" t="str">
        <f t="shared" si="188"/>
        <v>20150620</v>
      </c>
      <c r="F2363" s="24">
        <v>42175</v>
      </c>
      <c r="G2363" s="25">
        <f t="shared" si="184"/>
        <v>42175</v>
      </c>
    </row>
    <row r="2364" spans="1:7" x14ac:dyDescent="0.2">
      <c r="A2364" s="9">
        <f t="shared" si="185"/>
        <v>2015</v>
      </c>
      <c r="B2364" s="9">
        <f>VLOOKUP($C2364,Quarter_Month!$A$1:$B$13,2)</f>
        <v>2</v>
      </c>
      <c r="C2364" s="9">
        <f t="shared" si="186"/>
        <v>6</v>
      </c>
      <c r="D2364" s="9">
        <f t="shared" si="187"/>
        <v>21</v>
      </c>
      <c r="E2364" s="8" t="str">
        <f t="shared" si="188"/>
        <v>20150621</v>
      </c>
      <c r="F2364" s="24">
        <v>42176</v>
      </c>
      <c r="G2364" s="25">
        <f t="shared" si="184"/>
        <v>42176</v>
      </c>
    </row>
    <row r="2365" spans="1:7" x14ac:dyDescent="0.2">
      <c r="A2365" s="9">
        <f t="shared" si="185"/>
        <v>2015</v>
      </c>
      <c r="B2365" s="9">
        <f>VLOOKUP($C2365,Quarter_Month!$A$1:$B$13,2)</f>
        <v>2</v>
      </c>
      <c r="C2365" s="9">
        <f t="shared" si="186"/>
        <v>6</v>
      </c>
      <c r="D2365" s="9">
        <f t="shared" si="187"/>
        <v>22</v>
      </c>
      <c r="E2365" s="8" t="str">
        <f t="shared" si="188"/>
        <v>20150622</v>
      </c>
      <c r="F2365" s="24">
        <v>42177</v>
      </c>
      <c r="G2365" s="25">
        <f t="shared" si="184"/>
        <v>42177</v>
      </c>
    </row>
    <row r="2366" spans="1:7" x14ac:dyDescent="0.2">
      <c r="A2366" s="9">
        <f t="shared" si="185"/>
        <v>2015</v>
      </c>
      <c r="B2366" s="9">
        <f>VLOOKUP($C2366,Quarter_Month!$A$1:$B$13,2)</f>
        <v>2</v>
      </c>
      <c r="C2366" s="9">
        <f t="shared" si="186"/>
        <v>6</v>
      </c>
      <c r="D2366" s="9">
        <f t="shared" si="187"/>
        <v>23</v>
      </c>
      <c r="E2366" s="8" t="str">
        <f t="shared" si="188"/>
        <v>20150623</v>
      </c>
      <c r="F2366" s="24">
        <v>42178</v>
      </c>
      <c r="G2366" s="25">
        <f t="shared" si="184"/>
        <v>42178</v>
      </c>
    </row>
    <row r="2367" spans="1:7" x14ac:dyDescent="0.2">
      <c r="A2367" s="9">
        <f t="shared" si="185"/>
        <v>2015</v>
      </c>
      <c r="B2367" s="9">
        <f>VLOOKUP($C2367,Quarter_Month!$A$1:$B$13,2)</f>
        <v>2</v>
      </c>
      <c r="C2367" s="9">
        <f t="shared" si="186"/>
        <v>6</v>
      </c>
      <c r="D2367" s="9">
        <f t="shared" si="187"/>
        <v>24</v>
      </c>
      <c r="E2367" s="8" t="str">
        <f t="shared" si="188"/>
        <v>20150624</v>
      </c>
      <c r="F2367" s="24">
        <v>42179</v>
      </c>
      <c r="G2367" s="25">
        <f t="shared" si="184"/>
        <v>42179</v>
      </c>
    </row>
    <row r="2368" spans="1:7" x14ac:dyDescent="0.2">
      <c r="A2368" s="9">
        <f t="shared" si="185"/>
        <v>2015</v>
      </c>
      <c r="B2368" s="9">
        <f>VLOOKUP($C2368,Quarter_Month!$A$1:$B$13,2)</f>
        <v>2</v>
      </c>
      <c r="C2368" s="9">
        <f t="shared" si="186"/>
        <v>6</v>
      </c>
      <c r="D2368" s="9">
        <f t="shared" si="187"/>
        <v>25</v>
      </c>
      <c r="E2368" s="8" t="str">
        <f t="shared" si="188"/>
        <v>20150625</v>
      </c>
      <c r="F2368" s="24">
        <v>42180</v>
      </c>
      <c r="G2368" s="25">
        <f t="shared" si="184"/>
        <v>42180</v>
      </c>
    </row>
    <row r="2369" spans="1:7" x14ac:dyDescent="0.2">
      <c r="A2369" s="9">
        <f t="shared" si="185"/>
        <v>2015</v>
      </c>
      <c r="B2369" s="9">
        <f>VLOOKUP($C2369,Quarter_Month!$A$1:$B$13,2)</f>
        <v>2</v>
      </c>
      <c r="C2369" s="9">
        <f t="shared" si="186"/>
        <v>6</v>
      </c>
      <c r="D2369" s="9">
        <f t="shared" si="187"/>
        <v>26</v>
      </c>
      <c r="E2369" s="8" t="str">
        <f t="shared" si="188"/>
        <v>20150626</v>
      </c>
      <c r="F2369" s="24">
        <v>42181</v>
      </c>
      <c r="G2369" s="25">
        <f t="shared" si="184"/>
        <v>42181</v>
      </c>
    </row>
    <row r="2370" spans="1:7" x14ac:dyDescent="0.2">
      <c r="A2370" s="9">
        <f t="shared" si="185"/>
        <v>2015</v>
      </c>
      <c r="B2370" s="9">
        <f>VLOOKUP($C2370,Quarter_Month!$A$1:$B$13,2)</f>
        <v>2</v>
      </c>
      <c r="C2370" s="9">
        <f t="shared" si="186"/>
        <v>6</v>
      </c>
      <c r="D2370" s="9">
        <f t="shared" si="187"/>
        <v>27</v>
      </c>
      <c r="E2370" s="8" t="str">
        <f t="shared" si="188"/>
        <v>20150627</v>
      </c>
      <c r="F2370" s="24">
        <v>42182</v>
      </c>
      <c r="G2370" s="25">
        <f t="shared" si="184"/>
        <v>42182</v>
      </c>
    </row>
    <row r="2371" spans="1:7" x14ac:dyDescent="0.2">
      <c r="A2371" s="9">
        <f t="shared" si="185"/>
        <v>2015</v>
      </c>
      <c r="B2371" s="9">
        <f>VLOOKUP($C2371,Quarter_Month!$A$1:$B$13,2)</f>
        <v>2</v>
      </c>
      <c r="C2371" s="9">
        <f t="shared" si="186"/>
        <v>6</v>
      </c>
      <c r="D2371" s="9">
        <f t="shared" si="187"/>
        <v>28</v>
      </c>
      <c r="E2371" s="8" t="str">
        <f t="shared" si="188"/>
        <v>20150628</v>
      </c>
      <c r="F2371" s="24">
        <v>42183</v>
      </c>
      <c r="G2371" s="25">
        <f t="shared" ref="G2371:G2404" si="189">F2371</f>
        <v>42183</v>
      </c>
    </row>
    <row r="2372" spans="1:7" x14ac:dyDescent="0.2">
      <c r="A2372" s="9">
        <f t="shared" si="185"/>
        <v>2015</v>
      </c>
      <c r="B2372" s="9">
        <f>VLOOKUP($C2372,Quarter_Month!$A$1:$B$13,2)</f>
        <v>2</v>
      </c>
      <c r="C2372" s="9">
        <f t="shared" si="186"/>
        <v>6</v>
      </c>
      <c r="D2372" s="9">
        <f t="shared" si="187"/>
        <v>29</v>
      </c>
      <c r="E2372" s="8" t="str">
        <f t="shared" si="188"/>
        <v>20150629</v>
      </c>
      <c r="F2372" s="24">
        <v>42184</v>
      </c>
      <c r="G2372" s="25">
        <f t="shared" si="189"/>
        <v>42184</v>
      </c>
    </row>
    <row r="2373" spans="1:7" x14ac:dyDescent="0.2">
      <c r="A2373" s="9">
        <f t="shared" si="185"/>
        <v>2015</v>
      </c>
      <c r="B2373" s="9">
        <f>VLOOKUP($C2373,Quarter_Month!$A$1:$B$13,2)</f>
        <v>2</v>
      </c>
      <c r="C2373" s="9">
        <f t="shared" si="186"/>
        <v>6</v>
      </c>
      <c r="D2373" s="9">
        <f t="shared" si="187"/>
        <v>30</v>
      </c>
      <c r="E2373" s="8" t="str">
        <f t="shared" si="188"/>
        <v>20150630</v>
      </c>
      <c r="F2373" s="24">
        <v>42185</v>
      </c>
      <c r="G2373" s="25">
        <f t="shared" si="189"/>
        <v>42185</v>
      </c>
    </row>
    <row r="2374" spans="1:7" x14ac:dyDescent="0.2">
      <c r="A2374" s="9">
        <f t="shared" si="185"/>
        <v>2015</v>
      </c>
      <c r="B2374" s="9">
        <f>VLOOKUP($C2374,Quarter_Month!$A$1:$B$13,2)</f>
        <v>3</v>
      </c>
      <c r="C2374" s="9">
        <f t="shared" si="186"/>
        <v>7</v>
      </c>
      <c r="D2374" s="9">
        <f t="shared" si="187"/>
        <v>1</v>
      </c>
      <c r="E2374" s="8" t="str">
        <f t="shared" si="188"/>
        <v>20150701</v>
      </c>
      <c r="F2374" s="24">
        <v>42186</v>
      </c>
      <c r="G2374" s="25">
        <f t="shared" si="189"/>
        <v>42186</v>
      </c>
    </row>
    <row r="2375" spans="1:7" x14ac:dyDescent="0.2">
      <c r="A2375" s="9">
        <f t="shared" si="185"/>
        <v>2015</v>
      </c>
      <c r="B2375" s="9">
        <f>VLOOKUP($C2375,Quarter_Month!$A$1:$B$13,2)</f>
        <v>3</v>
      </c>
      <c r="C2375" s="9">
        <f t="shared" si="186"/>
        <v>7</v>
      </c>
      <c r="D2375" s="9">
        <f t="shared" si="187"/>
        <v>2</v>
      </c>
      <c r="E2375" s="8" t="str">
        <f t="shared" si="188"/>
        <v>20150702</v>
      </c>
      <c r="F2375" s="24">
        <v>42187</v>
      </c>
      <c r="G2375" s="25">
        <f t="shared" si="189"/>
        <v>42187</v>
      </c>
    </row>
    <row r="2376" spans="1:7" x14ac:dyDescent="0.2">
      <c r="A2376" s="9">
        <f t="shared" si="185"/>
        <v>2015</v>
      </c>
      <c r="B2376" s="9">
        <f>VLOOKUP($C2376,Quarter_Month!$A$1:$B$13,2)</f>
        <v>3</v>
      </c>
      <c r="C2376" s="9">
        <f t="shared" si="186"/>
        <v>7</v>
      </c>
      <c r="D2376" s="9">
        <f t="shared" si="187"/>
        <v>3</v>
      </c>
      <c r="E2376" s="8" t="str">
        <f t="shared" si="188"/>
        <v>20150703</v>
      </c>
      <c r="F2376" s="24">
        <v>42188</v>
      </c>
      <c r="G2376" s="25">
        <f t="shared" si="189"/>
        <v>42188</v>
      </c>
    </row>
    <row r="2377" spans="1:7" x14ac:dyDescent="0.2">
      <c r="A2377" s="9">
        <f t="shared" si="185"/>
        <v>2015</v>
      </c>
      <c r="B2377" s="9">
        <f>VLOOKUP($C2377,Quarter_Month!$A$1:$B$13,2)</f>
        <v>3</v>
      </c>
      <c r="C2377" s="9">
        <f t="shared" si="186"/>
        <v>7</v>
      </c>
      <c r="D2377" s="9">
        <f t="shared" si="187"/>
        <v>4</v>
      </c>
      <c r="E2377" s="8" t="str">
        <f t="shared" si="188"/>
        <v>20150704</v>
      </c>
      <c r="F2377" s="24">
        <v>42189</v>
      </c>
      <c r="G2377" s="25">
        <f t="shared" si="189"/>
        <v>42189</v>
      </c>
    </row>
    <row r="2378" spans="1:7" x14ac:dyDescent="0.2">
      <c r="A2378" s="9">
        <f t="shared" si="185"/>
        <v>2015</v>
      </c>
      <c r="B2378" s="9">
        <f>VLOOKUP($C2378,Quarter_Month!$A$1:$B$13,2)</f>
        <v>3</v>
      </c>
      <c r="C2378" s="9">
        <f t="shared" si="186"/>
        <v>7</v>
      </c>
      <c r="D2378" s="9">
        <f t="shared" si="187"/>
        <v>5</v>
      </c>
      <c r="E2378" s="8" t="str">
        <f t="shared" si="188"/>
        <v>20150705</v>
      </c>
      <c r="F2378" s="24">
        <v>42190</v>
      </c>
      <c r="G2378" s="25">
        <f t="shared" si="189"/>
        <v>42190</v>
      </c>
    </row>
    <row r="2379" spans="1:7" x14ac:dyDescent="0.2">
      <c r="A2379" s="9">
        <f t="shared" si="185"/>
        <v>2015</v>
      </c>
      <c r="B2379" s="9">
        <f>VLOOKUP($C2379,Quarter_Month!$A$1:$B$13,2)</f>
        <v>3</v>
      </c>
      <c r="C2379" s="9">
        <f t="shared" si="186"/>
        <v>7</v>
      </c>
      <c r="D2379" s="9">
        <f t="shared" si="187"/>
        <v>6</v>
      </c>
      <c r="E2379" s="8" t="str">
        <f t="shared" si="188"/>
        <v>20150706</v>
      </c>
      <c r="F2379" s="24">
        <v>42191</v>
      </c>
      <c r="G2379" s="25">
        <f t="shared" si="189"/>
        <v>42191</v>
      </c>
    </row>
    <row r="2380" spans="1:7" x14ac:dyDescent="0.2">
      <c r="A2380" s="9">
        <f t="shared" si="185"/>
        <v>2015</v>
      </c>
      <c r="B2380" s="9">
        <f>VLOOKUP($C2380,Quarter_Month!$A$1:$B$13,2)</f>
        <v>3</v>
      </c>
      <c r="C2380" s="9">
        <f t="shared" si="186"/>
        <v>7</v>
      </c>
      <c r="D2380" s="9">
        <f t="shared" si="187"/>
        <v>7</v>
      </c>
      <c r="E2380" s="8" t="str">
        <f t="shared" si="188"/>
        <v>20150707</v>
      </c>
      <c r="F2380" s="24">
        <v>42192</v>
      </c>
      <c r="G2380" s="25">
        <f t="shared" si="189"/>
        <v>42192</v>
      </c>
    </row>
    <row r="2381" spans="1:7" x14ac:dyDescent="0.2">
      <c r="A2381" s="9">
        <f t="shared" si="185"/>
        <v>2015</v>
      </c>
      <c r="B2381" s="9">
        <f>VLOOKUP($C2381,Quarter_Month!$A$1:$B$13,2)</f>
        <v>3</v>
      </c>
      <c r="C2381" s="9">
        <f t="shared" si="186"/>
        <v>7</v>
      </c>
      <c r="D2381" s="9">
        <f t="shared" si="187"/>
        <v>8</v>
      </c>
      <c r="E2381" s="8" t="str">
        <f t="shared" si="188"/>
        <v>20150708</v>
      </c>
      <c r="F2381" s="24">
        <v>42193</v>
      </c>
      <c r="G2381" s="25">
        <f t="shared" si="189"/>
        <v>42193</v>
      </c>
    </row>
    <row r="2382" spans="1:7" x14ac:dyDescent="0.2">
      <c r="A2382" s="9">
        <f t="shared" si="185"/>
        <v>2015</v>
      </c>
      <c r="B2382" s="9">
        <f>VLOOKUP($C2382,Quarter_Month!$A$1:$B$13,2)</f>
        <v>3</v>
      </c>
      <c r="C2382" s="9">
        <f t="shared" si="186"/>
        <v>7</v>
      </c>
      <c r="D2382" s="9">
        <f t="shared" si="187"/>
        <v>9</v>
      </c>
      <c r="E2382" s="8" t="str">
        <f t="shared" si="188"/>
        <v>20150709</v>
      </c>
      <c r="F2382" s="24">
        <v>42194</v>
      </c>
      <c r="G2382" s="25">
        <f t="shared" si="189"/>
        <v>42194</v>
      </c>
    </row>
    <row r="2383" spans="1:7" x14ac:dyDescent="0.2">
      <c r="A2383" s="9">
        <f t="shared" si="185"/>
        <v>2015</v>
      </c>
      <c r="B2383" s="9">
        <f>VLOOKUP($C2383,Quarter_Month!$A$1:$B$13,2)</f>
        <v>3</v>
      </c>
      <c r="C2383" s="9">
        <f t="shared" si="186"/>
        <v>7</v>
      </c>
      <c r="D2383" s="9">
        <f t="shared" si="187"/>
        <v>10</v>
      </c>
      <c r="E2383" s="8" t="str">
        <f t="shared" si="188"/>
        <v>20150710</v>
      </c>
      <c r="F2383" s="24">
        <v>42195</v>
      </c>
      <c r="G2383" s="25">
        <f t="shared" si="189"/>
        <v>42195</v>
      </c>
    </row>
    <row r="2384" spans="1:7" x14ac:dyDescent="0.2">
      <c r="A2384" s="9">
        <f t="shared" si="185"/>
        <v>2015</v>
      </c>
      <c r="B2384" s="9">
        <f>VLOOKUP($C2384,Quarter_Month!$A$1:$B$13,2)</f>
        <v>3</v>
      </c>
      <c r="C2384" s="9">
        <f t="shared" si="186"/>
        <v>7</v>
      </c>
      <c r="D2384" s="9">
        <f t="shared" si="187"/>
        <v>11</v>
      </c>
      <c r="E2384" s="8" t="str">
        <f t="shared" si="188"/>
        <v>20150711</v>
      </c>
      <c r="F2384" s="24">
        <v>42196</v>
      </c>
      <c r="G2384" s="25">
        <f t="shared" si="189"/>
        <v>42196</v>
      </c>
    </row>
    <row r="2385" spans="1:7" x14ac:dyDescent="0.2">
      <c r="A2385" s="9">
        <f t="shared" ref="A2385:A2448" si="190">YEAR(F2385)</f>
        <v>2015</v>
      </c>
      <c r="B2385" s="9">
        <f>VLOOKUP($C2385,Quarter_Month!$A$1:$B$13,2)</f>
        <v>3</v>
      </c>
      <c r="C2385" s="9">
        <f t="shared" ref="C2385:C2448" si="191">MONTH(F2385)</f>
        <v>7</v>
      </c>
      <c r="D2385" s="9">
        <f t="shared" ref="D2385:D2448" si="192">DAY(F2385)</f>
        <v>12</v>
      </c>
      <c r="E2385" s="8" t="str">
        <f t="shared" ref="E2385:E2448" si="193">CONCATENATE(A2385,IF(LEN(C2385)=1,"0"&amp;C2385,C2385),IF(LEN(D2385)=1,"0"&amp;D2385,D2385))</f>
        <v>20150712</v>
      </c>
      <c r="F2385" s="24">
        <v>42197</v>
      </c>
      <c r="G2385" s="25">
        <f t="shared" si="189"/>
        <v>42197</v>
      </c>
    </row>
    <row r="2386" spans="1:7" x14ac:dyDescent="0.2">
      <c r="A2386" s="9">
        <f t="shared" si="190"/>
        <v>2015</v>
      </c>
      <c r="B2386" s="9">
        <f>VLOOKUP($C2386,Quarter_Month!$A$1:$B$13,2)</f>
        <v>3</v>
      </c>
      <c r="C2386" s="9">
        <f t="shared" si="191"/>
        <v>7</v>
      </c>
      <c r="D2386" s="9">
        <f t="shared" si="192"/>
        <v>13</v>
      </c>
      <c r="E2386" s="8" t="str">
        <f t="shared" si="193"/>
        <v>20150713</v>
      </c>
      <c r="F2386" s="24">
        <v>42198</v>
      </c>
      <c r="G2386" s="25">
        <f t="shared" si="189"/>
        <v>42198</v>
      </c>
    </row>
    <row r="2387" spans="1:7" x14ac:dyDescent="0.2">
      <c r="A2387" s="9">
        <f t="shared" si="190"/>
        <v>2015</v>
      </c>
      <c r="B2387" s="9">
        <f>VLOOKUP($C2387,Quarter_Month!$A$1:$B$13,2)</f>
        <v>3</v>
      </c>
      <c r="C2387" s="9">
        <f t="shared" si="191"/>
        <v>7</v>
      </c>
      <c r="D2387" s="9">
        <f t="shared" si="192"/>
        <v>14</v>
      </c>
      <c r="E2387" s="8" t="str">
        <f t="shared" si="193"/>
        <v>20150714</v>
      </c>
      <c r="F2387" s="24">
        <v>42199</v>
      </c>
      <c r="G2387" s="25">
        <f t="shared" si="189"/>
        <v>42199</v>
      </c>
    </row>
    <row r="2388" spans="1:7" x14ac:dyDescent="0.2">
      <c r="A2388" s="9">
        <f t="shared" si="190"/>
        <v>2015</v>
      </c>
      <c r="B2388" s="9">
        <f>VLOOKUP($C2388,Quarter_Month!$A$1:$B$13,2)</f>
        <v>3</v>
      </c>
      <c r="C2388" s="9">
        <f t="shared" si="191"/>
        <v>7</v>
      </c>
      <c r="D2388" s="9">
        <f t="shared" si="192"/>
        <v>15</v>
      </c>
      <c r="E2388" s="8" t="str">
        <f t="shared" si="193"/>
        <v>20150715</v>
      </c>
      <c r="F2388" s="24">
        <v>42200</v>
      </c>
      <c r="G2388" s="25">
        <f t="shared" si="189"/>
        <v>42200</v>
      </c>
    </row>
    <row r="2389" spans="1:7" x14ac:dyDescent="0.2">
      <c r="A2389" s="9">
        <f t="shared" si="190"/>
        <v>2015</v>
      </c>
      <c r="B2389" s="9">
        <f>VLOOKUP($C2389,Quarter_Month!$A$1:$B$13,2)</f>
        <v>3</v>
      </c>
      <c r="C2389" s="9">
        <f t="shared" si="191"/>
        <v>7</v>
      </c>
      <c r="D2389" s="9">
        <f t="shared" si="192"/>
        <v>16</v>
      </c>
      <c r="E2389" s="8" t="str">
        <f t="shared" si="193"/>
        <v>20150716</v>
      </c>
      <c r="F2389" s="24">
        <v>42201</v>
      </c>
      <c r="G2389" s="25">
        <f t="shared" si="189"/>
        <v>42201</v>
      </c>
    </row>
    <row r="2390" spans="1:7" x14ac:dyDescent="0.2">
      <c r="A2390" s="9">
        <f t="shared" si="190"/>
        <v>2015</v>
      </c>
      <c r="B2390" s="9">
        <f>VLOOKUP($C2390,Quarter_Month!$A$1:$B$13,2)</f>
        <v>3</v>
      </c>
      <c r="C2390" s="9">
        <f t="shared" si="191"/>
        <v>7</v>
      </c>
      <c r="D2390" s="9">
        <f t="shared" si="192"/>
        <v>17</v>
      </c>
      <c r="E2390" s="8" t="str">
        <f t="shared" si="193"/>
        <v>20150717</v>
      </c>
      <c r="F2390" s="24">
        <v>42202</v>
      </c>
      <c r="G2390" s="25">
        <f t="shared" si="189"/>
        <v>42202</v>
      </c>
    </row>
    <row r="2391" spans="1:7" x14ac:dyDescent="0.2">
      <c r="A2391" s="9">
        <f t="shared" si="190"/>
        <v>2015</v>
      </c>
      <c r="B2391" s="9">
        <f>VLOOKUP($C2391,Quarter_Month!$A$1:$B$13,2)</f>
        <v>3</v>
      </c>
      <c r="C2391" s="9">
        <f t="shared" si="191"/>
        <v>7</v>
      </c>
      <c r="D2391" s="9">
        <f t="shared" si="192"/>
        <v>18</v>
      </c>
      <c r="E2391" s="8" t="str">
        <f t="shared" si="193"/>
        <v>20150718</v>
      </c>
      <c r="F2391" s="24">
        <v>42203</v>
      </c>
      <c r="G2391" s="25">
        <f t="shared" si="189"/>
        <v>42203</v>
      </c>
    </row>
    <row r="2392" spans="1:7" x14ac:dyDescent="0.2">
      <c r="A2392" s="9">
        <f t="shared" si="190"/>
        <v>2015</v>
      </c>
      <c r="B2392" s="9">
        <f>VLOOKUP($C2392,Quarter_Month!$A$1:$B$13,2)</f>
        <v>3</v>
      </c>
      <c r="C2392" s="9">
        <f t="shared" si="191"/>
        <v>7</v>
      </c>
      <c r="D2392" s="9">
        <f t="shared" si="192"/>
        <v>19</v>
      </c>
      <c r="E2392" s="8" t="str">
        <f t="shared" si="193"/>
        <v>20150719</v>
      </c>
      <c r="F2392" s="24">
        <v>42204</v>
      </c>
      <c r="G2392" s="25">
        <f t="shared" si="189"/>
        <v>42204</v>
      </c>
    </row>
    <row r="2393" spans="1:7" x14ac:dyDescent="0.2">
      <c r="A2393" s="9">
        <f t="shared" si="190"/>
        <v>2015</v>
      </c>
      <c r="B2393" s="9">
        <f>VLOOKUP($C2393,Quarter_Month!$A$1:$B$13,2)</f>
        <v>3</v>
      </c>
      <c r="C2393" s="9">
        <f t="shared" si="191"/>
        <v>7</v>
      </c>
      <c r="D2393" s="9">
        <f t="shared" si="192"/>
        <v>20</v>
      </c>
      <c r="E2393" s="8" t="str">
        <f t="shared" si="193"/>
        <v>20150720</v>
      </c>
      <c r="F2393" s="24">
        <v>42205</v>
      </c>
      <c r="G2393" s="25">
        <f t="shared" si="189"/>
        <v>42205</v>
      </c>
    </row>
    <row r="2394" spans="1:7" x14ac:dyDescent="0.2">
      <c r="A2394" s="9">
        <f t="shared" si="190"/>
        <v>2015</v>
      </c>
      <c r="B2394" s="9">
        <f>VLOOKUP($C2394,Quarter_Month!$A$1:$B$13,2)</f>
        <v>3</v>
      </c>
      <c r="C2394" s="9">
        <f t="shared" si="191"/>
        <v>7</v>
      </c>
      <c r="D2394" s="9">
        <f t="shared" si="192"/>
        <v>21</v>
      </c>
      <c r="E2394" s="8" t="str">
        <f t="shared" si="193"/>
        <v>20150721</v>
      </c>
      <c r="F2394" s="24">
        <v>42206</v>
      </c>
      <c r="G2394" s="25">
        <f t="shared" si="189"/>
        <v>42206</v>
      </c>
    </row>
    <row r="2395" spans="1:7" x14ac:dyDescent="0.2">
      <c r="A2395" s="9">
        <f t="shared" si="190"/>
        <v>2015</v>
      </c>
      <c r="B2395" s="9">
        <f>VLOOKUP($C2395,Quarter_Month!$A$1:$B$13,2)</f>
        <v>3</v>
      </c>
      <c r="C2395" s="9">
        <f t="shared" si="191"/>
        <v>7</v>
      </c>
      <c r="D2395" s="9">
        <f t="shared" si="192"/>
        <v>22</v>
      </c>
      <c r="E2395" s="8" t="str">
        <f t="shared" si="193"/>
        <v>20150722</v>
      </c>
      <c r="F2395" s="24">
        <v>42207</v>
      </c>
      <c r="G2395" s="25">
        <f t="shared" si="189"/>
        <v>42207</v>
      </c>
    </row>
    <row r="2396" spans="1:7" x14ac:dyDescent="0.2">
      <c r="A2396" s="9">
        <f t="shared" si="190"/>
        <v>2015</v>
      </c>
      <c r="B2396" s="9">
        <f>VLOOKUP($C2396,Quarter_Month!$A$1:$B$13,2)</f>
        <v>3</v>
      </c>
      <c r="C2396" s="9">
        <f t="shared" si="191"/>
        <v>7</v>
      </c>
      <c r="D2396" s="9">
        <f t="shared" si="192"/>
        <v>23</v>
      </c>
      <c r="E2396" s="8" t="str">
        <f t="shared" si="193"/>
        <v>20150723</v>
      </c>
      <c r="F2396" s="24">
        <v>42208</v>
      </c>
      <c r="G2396" s="25">
        <f t="shared" si="189"/>
        <v>42208</v>
      </c>
    </row>
    <row r="2397" spans="1:7" x14ac:dyDescent="0.2">
      <c r="A2397" s="9">
        <f t="shared" si="190"/>
        <v>2015</v>
      </c>
      <c r="B2397" s="9">
        <f>VLOOKUP($C2397,Quarter_Month!$A$1:$B$13,2)</f>
        <v>3</v>
      </c>
      <c r="C2397" s="9">
        <f t="shared" si="191"/>
        <v>7</v>
      </c>
      <c r="D2397" s="9">
        <f t="shared" si="192"/>
        <v>24</v>
      </c>
      <c r="E2397" s="8" t="str">
        <f t="shared" si="193"/>
        <v>20150724</v>
      </c>
      <c r="F2397" s="24">
        <v>42209</v>
      </c>
      <c r="G2397" s="25">
        <f t="shared" si="189"/>
        <v>42209</v>
      </c>
    </row>
    <row r="2398" spans="1:7" x14ac:dyDescent="0.2">
      <c r="A2398" s="9">
        <f t="shared" si="190"/>
        <v>2015</v>
      </c>
      <c r="B2398" s="9">
        <f>VLOOKUP($C2398,Quarter_Month!$A$1:$B$13,2)</f>
        <v>3</v>
      </c>
      <c r="C2398" s="9">
        <f t="shared" si="191"/>
        <v>7</v>
      </c>
      <c r="D2398" s="9">
        <f t="shared" si="192"/>
        <v>25</v>
      </c>
      <c r="E2398" s="8" t="str">
        <f t="shared" si="193"/>
        <v>20150725</v>
      </c>
      <c r="F2398" s="24">
        <v>42210</v>
      </c>
      <c r="G2398" s="25">
        <f t="shared" si="189"/>
        <v>42210</v>
      </c>
    </row>
    <row r="2399" spans="1:7" x14ac:dyDescent="0.2">
      <c r="A2399" s="9">
        <f t="shared" si="190"/>
        <v>2015</v>
      </c>
      <c r="B2399" s="9">
        <f>VLOOKUP($C2399,Quarter_Month!$A$1:$B$13,2)</f>
        <v>3</v>
      </c>
      <c r="C2399" s="9">
        <f t="shared" si="191"/>
        <v>7</v>
      </c>
      <c r="D2399" s="9">
        <f t="shared" si="192"/>
        <v>26</v>
      </c>
      <c r="E2399" s="8" t="str">
        <f t="shared" si="193"/>
        <v>20150726</v>
      </c>
      <c r="F2399" s="24">
        <v>42211</v>
      </c>
      <c r="G2399" s="25">
        <f t="shared" si="189"/>
        <v>42211</v>
      </c>
    </row>
    <row r="2400" spans="1:7" x14ac:dyDescent="0.2">
      <c r="A2400" s="9">
        <f t="shared" si="190"/>
        <v>2015</v>
      </c>
      <c r="B2400" s="9">
        <f>VLOOKUP($C2400,Quarter_Month!$A$1:$B$13,2)</f>
        <v>3</v>
      </c>
      <c r="C2400" s="9">
        <f t="shared" si="191"/>
        <v>7</v>
      </c>
      <c r="D2400" s="9">
        <f t="shared" si="192"/>
        <v>27</v>
      </c>
      <c r="E2400" s="8" t="str">
        <f t="shared" si="193"/>
        <v>20150727</v>
      </c>
      <c r="F2400" s="24">
        <v>42212</v>
      </c>
      <c r="G2400" s="25">
        <f t="shared" si="189"/>
        <v>42212</v>
      </c>
    </row>
    <row r="2401" spans="1:7" x14ac:dyDescent="0.2">
      <c r="A2401" s="9">
        <f t="shared" si="190"/>
        <v>2015</v>
      </c>
      <c r="B2401" s="9">
        <f>VLOOKUP($C2401,Quarter_Month!$A$1:$B$13,2)</f>
        <v>3</v>
      </c>
      <c r="C2401" s="9">
        <f t="shared" si="191"/>
        <v>7</v>
      </c>
      <c r="D2401" s="9">
        <f t="shared" si="192"/>
        <v>28</v>
      </c>
      <c r="E2401" s="8" t="str">
        <f t="shared" si="193"/>
        <v>20150728</v>
      </c>
      <c r="F2401" s="24">
        <v>42213</v>
      </c>
      <c r="G2401" s="25">
        <f t="shared" si="189"/>
        <v>42213</v>
      </c>
    </row>
    <row r="2402" spans="1:7" x14ac:dyDescent="0.2">
      <c r="A2402" s="9">
        <f t="shared" si="190"/>
        <v>2015</v>
      </c>
      <c r="B2402" s="9">
        <f>VLOOKUP($C2402,Quarter_Month!$A$1:$B$13,2)</f>
        <v>3</v>
      </c>
      <c r="C2402" s="9">
        <f t="shared" si="191"/>
        <v>7</v>
      </c>
      <c r="D2402" s="9">
        <f t="shared" si="192"/>
        <v>29</v>
      </c>
      <c r="E2402" s="8" t="str">
        <f t="shared" si="193"/>
        <v>20150729</v>
      </c>
      <c r="F2402" s="24">
        <v>42214</v>
      </c>
      <c r="G2402" s="25">
        <f t="shared" si="189"/>
        <v>42214</v>
      </c>
    </row>
    <row r="2403" spans="1:7" x14ac:dyDescent="0.2">
      <c r="A2403" s="9">
        <f t="shared" si="190"/>
        <v>2015</v>
      </c>
      <c r="B2403" s="9">
        <f>VLOOKUP($C2403,Quarter_Month!$A$1:$B$13,2)</f>
        <v>3</v>
      </c>
      <c r="C2403" s="9">
        <f t="shared" si="191"/>
        <v>7</v>
      </c>
      <c r="D2403" s="9">
        <f t="shared" si="192"/>
        <v>30</v>
      </c>
      <c r="E2403" s="8" t="str">
        <f t="shared" si="193"/>
        <v>20150730</v>
      </c>
      <c r="F2403" s="24">
        <v>42215</v>
      </c>
      <c r="G2403" s="25">
        <f t="shared" si="189"/>
        <v>42215</v>
      </c>
    </row>
    <row r="2404" spans="1:7" x14ac:dyDescent="0.2">
      <c r="A2404" s="9">
        <f t="shared" si="190"/>
        <v>2015</v>
      </c>
      <c r="B2404" s="9">
        <f>VLOOKUP($C2404,Quarter_Month!$A$1:$B$13,2)</f>
        <v>3</v>
      </c>
      <c r="C2404" s="9">
        <f t="shared" si="191"/>
        <v>7</v>
      </c>
      <c r="D2404" s="9">
        <f t="shared" si="192"/>
        <v>31</v>
      </c>
      <c r="E2404" s="8" t="str">
        <f t="shared" si="193"/>
        <v>20150731</v>
      </c>
      <c r="F2404" s="24">
        <v>42216</v>
      </c>
      <c r="G2404" s="25">
        <f t="shared" si="189"/>
        <v>42216</v>
      </c>
    </row>
    <row r="2405" spans="1:7" x14ac:dyDescent="0.2">
      <c r="A2405" s="9">
        <f t="shared" si="190"/>
        <v>2015</v>
      </c>
      <c r="B2405" s="9">
        <f>VLOOKUP($C2405,Quarter_Month!$A$1:$B$13,2)</f>
        <v>3</v>
      </c>
      <c r="C2405" s="9">
        <f t="shared" si="191"/>
        <v>8</v>
      </c>
      <c r="D2405" s="9">
        <f t="shared" si="192"/>
        <v>1</v>
      </c>
      <c r="E2405" s="8" t="str">
        <f t="shared" si="193"/>
        <v>20150801</v>
      </c>
      <c r="F2405" s="24">
        <v>42217</v>
      </c>
      <c r="G2405" s="25">
        <f>F2405</f>
        <v>42217</v>
      </c>
    </row>
    <row r="2406" spans="1:7" x14ac:dyDescent="0.2">
      <c r="A2406" s="9">
        <f t="shared" si="190"/>
        <v>2015</v>
      </c>
      <c r="B2406" s="9">
        <f>VLOOKUP($C2406,Quarter_Month!$A$1:$B$13,2)</f>
        <v>3</v>
      </c>
      <c r="C2406" s="9">
        <f t="shared" si="191"/>
        <v>8</v>
      </c>
      <c r="D2406" s="9">
        <f t="shared" si="192"/>
        <v>2</v>
      </c>
      <c r="E2406" s="8" t="str">
        <f t="shared" si="193"/>
        <v>20150802</v>
      </c>
      <c r="F2406" s="24">
        <v>42218</v>
      </c>
      <c r="G2406" s="25">
        <f t="shared" ref="G2406:G2469" si="194">F2406</f>
        <v>42218</v>
      </c>
    </row>
    <row r="2407" spans="1:7" x14ac:dyDescent="0.2">
      <c r="A2407" s="9">
        <f t="shared" si="190"/>
        <v>2015</v>
      </c>
      <c r="B2407" s="9">
        <f>VLOOKUP($C2407,Quarter_Month!$A$1:$B$13,2)</f>
        <v>3</v>
      </c>
      <c r="C2407" s="9">
        <f t="shared" si="191"/>
        <v>8</v>
      </c>
      <c r="D2407" s="9">
        <f t="shared" si="192"/>
        <v>3</v>
      </c>
      <c r="E2407" s="8" t="str">
        <f t="shared" si="193"/>
        <v>20150803</v>
      </c>
      <c r="F2407" s="24">
        <v>42219</v>
      </c>
      <c r="G2407" s="25">
        <f t="shared" si="194"/>
        <v>42219</v>
      </c>
    </row>
    <row r="2408" spans="1:7" x14ac:dyDescent="0.2">
      <c r="A2408" s="9">
        <f t="shared" si="190"/>
        <v>2015</v>
      </c>
      <c r="B2408" s="9">
        <f>VLOOKUP($C2408,Quarter_Month!$A$1:$B$13,2)</f>
        <v>3</v>
      </c>
      <c r="C2408" s="9">
        <f t="shared" si="191"/>
        <v>8</v>
      </c>
      <c r="D2408" s="9">
        <f t="shared" si="192"/>
        <v>4</v>
      </c>
      <c r="E2408" s="8" t="str">
        <f t="shared" si="193"/>
        <v>20150804</v>
      </c>
      <c r="F2408" s="24">
        <v>42220</v>
      </c>
      <c r="G2408" s="25">
        <f t="shared" si="194"/>
        <v>42220</v>
      </c>
    </row>
    <row r="2409" spans="1:7" x14ac:dyDescent="0.2">
      <c r="A2409" s="9">
        <f t="shared" si="190"/>
        <v>2015</v>
      </c>
      <c r="B2409" s="9">
        <f>VLOOKUP($C2409,Quarter_Month!$A$1:$B$13,2)</f>
        <v>3</v>
      </c>
      <c r="C2409" s="9">
        <f t="shared" si="191"/>
        <v>8</v>
      </c>
      <c r="D2409" s="9">
        <f t="shared" si="192"/>
        <v>5</v>
      </c>
      <c r="E2409" s="8" t="str">
        <f t="shared" si="193"/>
        <v>20150805</v>
      </c>
      <c r="F2409" s="24">
        <v>42221</v>
      </c>
      <c r="G2409" s="25">
        <f t="shared" si="194"/>
        <v>42221</v>
      </c>
    </row>
    <row r="2410" spans="1:7" x14ac:dyDescent="0.2">
      <c r="A2410" s="9">
        <f t="shared" si="190"/>
        <v>2015</v>
      </c>
      <c r="B2410" s="9">
        <f>VLOOKUP($C2410,Quarter_Month!$A$1:$B$13,2)</f>
        <v>3</v>
      </c>
      <c r="C2410" s="9">
        <f t="shared" si="191"/>
        <v>8</v>
      </c>
      <c r="D2410" s="9">
        <f t="shared" si="192"/>
        <v>6</v>
      </c>
      <c r="E2410" s="8" t="str">
        <f t="shared" si="193"/>
        <v>20150806</v>
      </c>
      <c r="F2410" s="24">
        <v>42222</v>
      </c>
      <c r="G2410" s="25">
        <f t="shared" si="194"/>
        <v>42222</v>
      </c>
    </row>
    <row r="2411" spans="1:7" x14ac:dyDescent="0.2">
      <c r="A2411" s="9">
        <f t="shared" si="190"/>
        <v>2015</v>
      </c>
      <c r="B2411" s="9">
        <f>VLOOKUP($C2411,Quarter_Month!$A$1:$B$13,2)</f>
        <v>3</v>
      </c>
      <c r="C2411" s="9">
        <f t="shared" si="191"/>
        <v>8</v>
      </c>
      <c r="D2411" s="9">
        <f t="shared" si="192"/>
        <v>7</v>
      </c>
      <c r="E2411" s="8" t="str">
        <f t="shared" si="193"/>
        <v>20150807</v>
      </c>
      <c r="F2411" s="24">
        <v>42223</v>
      </c>
      <c r="G2411" s="25">
        <f t="shared" si="194"/>
        <v>42223</v>
      </c>
    </row>
    <row r="2412" spans="1:7" x14ac:dyDescent="0.2">
      <c r="A2412" s="9">
        <f t="shared" si="190"/>
        <v>2015</v>
      </c>
      <c r="B2412" s="9">
        <f>VLOOKUP($C2412,Quarter_Month!$A$1:$B$13,2)</f>
        <v>3</v>
      </c>
      <c r="C2412" s="9">
        <f t="shared" si="191"/>
        <v>8</v>
      </c>
      <c r="D2412" s="9">
        <f t="shared" si="192"/>
        <v>8</v>
      </c>
      <c r="E2412" s="8" t="str">
        <f t="shared" si="193"/>
        <v>20150808</v>
      </c>
      <c r="F2412" s="24">
        <v>42224</v>
      </c>
      <c r="G2412" s="25">
        <f t="shared" si="194"/>
        <v>42224</v>
      </c>
    </row>
    <row r="2413" spans="1:7" x14ac:dyDescent="0.2">
      <c r="A2413" s="9">
        <f t="shared" si="190"/>
        <v>2015</v>
      </c>
      <c r="B2413" s="9">
        <f>VLOOKUP($C2413,Quarter_Month!$A$1:$B$13,2)</f>
        <v>3</v>
      </c>
      <c r="C2413" s="9">
        <f t="shared" si="191"/>
        <v>8</v>
      </c>
      <c r="D2413" s="9">
        <f t="shared" si="192"/>
        <v>9</v>
      </c>
      <c r="E2413" s="8" t="str">
        <f t="shared" si="193"/>
        <v>20150809</v>
      </c>
      <c r="F2413" s="24">
        <v>42225</v>
      </c>
      <c r="G2413" s="25">
        <f t="shared" si="194"/>
        <v>42225</v>
      </c>
    </row>
    <row r="2414" spans="1:7" x14ac:dyDescent="0.2">
      <c r="A2414" s="9">
        <f t="shared" si="190"/>
        <v>2015</v>
      </c>
      <c r="B2414" s="9">
        <f>VLOOKUP($C2414,Quarter_Month!$A$1:$B$13,2)</f>
        <v>3</v>
      </c>
      <c r="C2414" s="9">
        <f t="shared" si="191"/>
        <v>8</v>
      </c>
      <c r="D2414" s="9">
        <f t="shared" si="192"/>
        <v>10</v>
      </c>
      <c r="E2414" s="8" t="str">
        <f t="shared" si="193"/>
        <v>20150810</v>
      </c>
      <c r="F2414" s="24">
        <v>42226</v>
      </c>
      <c r="G2414" s="25">
        <f t="shared" si="194"/>
        <v>42226</v>
      </c>
    </row>
    <row r="2415" spans="1:7" x14ac:dyDescent="0.2">
      <c r="A2415" s="9">
        <f t="shared" si="190"/>
        <v>2015</v>
      </c>
      <c r="B2415" s="9">
        <f>VLOOKUP($C2415,Quarter_Month!$A$1:$B$13,2)</f>
        <v>3</v>
      </c>
      <c r="C2415" s="9">
        <f t="shared" si="191"/>
        <v>8</v>
      </c>
      <c r="D2415" s="9">
        <f t="shared" si="192"/>
        <v>11</v>
      </c>
      <c r="E2415" s="8" t="str">
        <f t="shared" si="193"/>
        <v>20150811</v>
      </c>
      <c r="F2415" s="24">
        <v>42227</v>
      </c>
      <c r="G2415" s="25">
        <f t="shared" si="194"/>
        <v>42227</v>
      </c>
    </row>
    <row r="2416" spans="1:7" x14ac:dyDescent="0.2">
      <c r="A2416" s="9">
        <f t="shared" si="190"/>
        <v>2015</v>
      </c>
      <c r="B2416" s="9">
        <f>VLOOKUP($C2416,Quarter_Month!$A$1:$B$13,2)</f>
        <v>3</v>
      </c>
      <c r="C2416" s="9">
        <f t="shared" si="191"/>
        <v>8</v>
      </c>
      <c r="D2416" s="9">
        <f t="shared" si="192"/>
        <v>12</v>
      </c>
      <c r="E2416" s="8" t="str">
        <f t="shared" si="193"/>
        <v>20150812</v>
      </c>
      <c r="F2416" s="24">
        <v>42228</v>
      </c>
      <c r="G2416" s="25">
        <f t="shared" si="194"/>
        <v>42228</v>
      </c>
    </row>
    <row r="2417" spans="1:7" x14ac:dyDescent="0.2">
      <c r="A2417" s="9">
        <f t="shared" si="190"/>
        <v>2015</v>
      </c>
      <c r="B2417" s="9">
        <f>VLOOKUP($C2417,Quarter_Month!$A$1:$B$13,2)</f>
        <v>3</v>
      </c>
      <c r="C2417" s="9">
        <f t="shared" si="191"/>
        <v>8</v>
      </c>
      <c r="D2417" s="9">
        <f t="shared" si="192"/>
        <v>13</v>
      </c>
      <c r="E2417" s="8" t="str">
        <f t="shared" si="193"/>
        <v>20150813</v>
      </c>
      <c r="F2417" s="24">
        <v>42229</v>
      </c>
      <c r="G2417" s="25">
        <f t="shared" si="194"/>
        <v>42229</v>
      </c>
    </row>
    <row r="2418" spans="1:7" x14ac:dyDescent="0.2">
      <c r="A2418" s="9">
        <f t="shared" si="190"/>
        <v>2015</v>
      </c>
      <c r="B2418" s="9">
        <f>VLOOKUP($C2418,Quarter_Month!$A$1:$B$13,2)</f>
        <v>3</v>
      </c>
      <c r="C2418" s="9">
        <f t="shared" si="191"/>
        <v>8</v>
      </c>
      <c r="D2418" s="9">
        <f t="shared" si="192"/>
        <v>14</v>
      </c>
      <c r="E2418" s="8" t="str">
        <f t="shared" si="193"/>
        <v>20150814</v>
      </c>
      <c r="F2418" s="24">
        <v>42230</v>
      </c>
      <c r="G2418" s="25">
        <f t="shared" si="194"/>
        <v>42230</v>
      </c>
    </row>
    <row r="2419" spans="1:7" x14ac:dyDescent="0.2">
      <c r="A2419" s="9">
        <f t="shared" si="190"/>
        <v>2015</v>
      </c>
      <c r="B2419" s="9">
        <f>VLOOKUP($C2419,Quarter_Month!$A$1:$B$13,2)</f>
        <v>3</v>
      </c>
      <c r="C2419" s="9">
        <f t="shared" si="191"/>
        <v>8</v>
      </c>
      <c r="D2419" s="9">
        <f t="shared" si="192"/>
        <v>15</v>
      </c>
      <c r="E2419" s="8" t="str">
        <f t="shared" si="193"/>
        <v>20150815</v>
      </c>
      <c r="F2419" s="24">
        <v>42231</v>
      </c>
      <c r="G2419" s="25">
        <f t="shared" si="194"/>
        <v>42231</v>
      </c>
    </row>
    <row r="2420" spans="1:7" x14ac:dyDescent="0.2">
      <c r="A2420" s="9">
        <f t="shared" si="190"/>
        <v>2015</v>
      </c>
      <c r="B2420" s="9">
        <f>VLOOKUP($C2420,Quarter_Month!$A$1:$B$13,2)</f>
        <v>3</v>
      </c>
      <c r="C2420" s="9">
        <f t="shared" si="191"/>
        <v>8</v>
      </c>
      <c r="D2420" s="9">
        <f t="shared" si="192"/>
        <v>16</v>
      </c>
      <c r="E2420" s="8" t="str">
        <f t="shared" si="193"/>
        <v>20150816</v>
      </c>
      <c r="F2420" s="24">
        <v>42232</v>
      </c>
      <c r="G2420" s="25">
        <f t="shared" si="194"/>
        <v>42232</v>
      </c>
    </row>
    <row r="2421" spans="1:7" x14ac:dyDescent="0.2">
      <c r="A2421" s="9">
        <f t="shared" si="190"/>
        <v>2015</v>
      </c>
      <c r="B2421" s="9">
        <f>VLOOKUP($C2421,Quarter_Month!$A$1:$B$13,2)</f>
        <v>3</v>
      </c>
      <c r="C2421" s="9">
        <f t="shared" si="191"/>
        <v>8</v>
      </c>
      <c r="D2421" s="9">
        <f t="shared" si="192"/>
        <v>17</v>
      </c>
      <c r="E2421" s="8" t="str">
        <f t="shared" si="193"/>
        <v>20150817</v>
      </c>
      <c r="F2421" s="24">
        <v>42233</v>
      </c>
      <c r="G2421" s="25">
        <f t="shared" si="194"/>
        <v>42233</v>
      </c>
    </row>
    <row r="2422" spans="1:7" x14ac:dyDescent="0.2">
      <c r="A2422" s="9">
        <f t="shared" si="190"/>
        <v>2015</v>
      </c>
      <c r="B2422" s="9">
        <f>VLOOKUP($C2422,Quarter_Month!$A$1:$B$13,2)</f>
        <v>3</v>
      </c>
      <c r="C2422" s="9">
        <f t="shared" si="191"/>
        <v>8</v>
      </c>
      <c r="D2422" s="9">
        <f t="shared" si="192"/>
        <v>18</v>
      </c>
      <c r="E2422" s="8" t="str">
        <f t="shared" si="193"/>
        <v>20150818</v>
      </c>
      <c r="F2422" s="24">
        <v>42234</v>
      </c>
      <c r="G2422" s="25">
        <f t="shared" si="194"/>
        <v>42234</v>
      </c>
    </row>
    <row r="2423" spans="1:7" x14ac:dyDescent="0.2">
      <c r="A2423" s="9">
        <f t="shared" si="190"/>
        <v>2015</v>
      </c>
      <c r="B2423" s="9">
        <f>VLOOKUP($C2423,Quarter_Month!$A$1:$B$13,2)</f>
        <v>3</v>
      </c>
      <c r="C2423" s="9">
        <f t="shared" si="191"/>
        <v>8</v>
      </c>
      <c r="D2423" s="9">
        <f t="shared" si="192"/>
        <v>19</v>
      </c>
      <c r="E2423" s="8" t="str">
        <f t="shared" si="193"/>
        <v>20150819</v>
      </c>
      <c r="F2423" s="24">
        <v>42235</v>
      </c>
      <c r="G2423" s="25">
        <f t="shared" si="194"/>
        <v>42235</v>
      </c>
    </row>
    <row r="2424" spans="1:7" x14ac:dyDescent="0.2">
      <c r="A2424" s="9">
        <f t="shared" si="190"/>
        <v>2015</v>
      </c>
      <c r="B2424" s="9">
        <f>VLOOKUP($C2424,Quarter_Month!$A$1:$B$13,2)</f>
        <v>3</v>
      </c>
      <c r="C2424" s="9">
        <f t="shared" si="191"/>
        <v>8</v>
      </c>
      <c r="D2424" s="9">
        <f t="shared" si="192"/>
        <v>20</v>
      </c>
      <c r="E2424" s="8" t="str">
        <f t="shared" si="193"/>
        <v>20150820</v>
      </c>
      <c r="F2424" s="24">
        <v>42236</v>
      </c>
      <c r="G2424" s="25">
        <f t="shared" si="194"/>
        <v>42236</v>
      </c>
    </row>
    <row r="2425" spans="1:7" x14ac:dyDescent="0.2">
      <c r="A2425" s="9">
        <f t="shared" si="190"/>
        <v>2015</v>
      </c>
      <c r="B2425" s="9">
        <f>VLOOKUP($C2425,Quarter_Month!$A$1:$B$13,2)</f>
        <v>3</v>
      </c>
      <c r="C2425" s="9">
        <f t="shared" si="191"/>
        <v>8</v>
      </c>
      <c r="D2425" s="9">
        <f t="shared" si="192"/>
        <v>21</v>
      </c>
      <c r="E2425" s="8" t="str">
        <f t="shared" si="193"/>
        <v>20150821</v>
      </c>
      <c r="F2425" s="24">
        <v>42237</v>
      </c>
      <c r="G2425" s="25">
        <f t="shared" si="194"/>
        <v>42237</v>
      </c>
    </row>
    <row r="2426" spans="1:7" x14ac:dyDescent="0.2">
      <c r="A2426" s="9">
        <f t="shared" si="190"/>
        <v>2015</v>
      </c>
      <c r="B2426" s="9">
        <f>VLOOKUP($C2426,Quarter_Month!$A$1:$B$13,2)</f>
        <v>3</v>
      </c>
      <c r="C2426" s="9">
        <f t="shared" si="191"/>
        <v>8</v>
      </c>
      <c r="D2426" s="9">
        <f t="shared" si="192"/>
        <v>22</v>
      </c>
      <c r="E2426" s="8" t="str">
        <f t="shared" si="193"/>
        <v>20150822</v>
      </c>
      <c r="F2426" s="24">
        <v>42238</v>
      </c>
      <c r="G2426" s="25">
        <f t="shared" si="194"/>
        <v>42238</v>
      </c>
    </row>
    <row r="2427" spans="1:7" x14ac:dyDescent="0.2">
      <c r="A2427" s="9">
        <f t="shared" si="190"/>
        <v>2015</v>
      </c>
      <c r="B2427" s="9">
        <f>VLOOKUP($C2427,Quarter_Month!$A$1:$B$13,2)</f>
        <v>3</v>
      </c>
      <c r="C2427" s="9">
        <f t="shared" si="191"/>
        <v>8</v>
      </c>
      <c r="D2427" s="9">
        <f t="shared" si="192"/>
        <v>23</v>
      </c>
      <c r="E2427" s="8" t="str">
        <f t="shared" si="193"/>
        <v>20150823</v>
      </c>
      <c r="F2427" s="24">
        <v>42239</v>
      </c>
      <c r="G2427" s="25">
        <f t="shared" si="194"/>
        <v>42239</v>
      </c>
    </row>
    <row r="2428" spans="1:7" x14ac:dyDescent="0.2">
      <c r="A2428" s="9">
        <f t="shared" si="190"/>
        <v>2015</v>
      </c>
      <c r="B2428" s="9">
        <f>VLOOKUP($C2428,Quarter_Month!$A$1:$B$13,2)</f>
        <v>3</v>
      </c>
      <c r="C2428" s="9">
        <f t="shared" si="191"/>
        <v>8</v>
      </c>
      <c r="D2428" s="9">
        <f t="shared" si="192"/>
        <v>24</v>
      </c>
      <c r="E2428" s="8" t="str">
        <f t="shared" si="193"/>
        <v>20150824</v>
      </c>
      <c r="F2428" s="24">
        <v>42240</v>
      </c>
      <c r="G2428" s="25">
        <f t="shared" si="194"/>
        <v>42240</v>
      </c>
    </row>
    <row r="2429" spans="1:7" x14ac:dyDescent="0.2">
      <c r="A2429" s="9">
        <f t="shared" si="190"/>
        <v>2015</v>
      </c>
      <c r="B2429" s="9">
        <f>VLOOKUP($C2429,Quarter_Month!$A$1:$B$13,2)</f>
        <v>3</v>
      </c>
      <c r="C2429" s="9">
        <f t="shared" si="191"/>
        <v>8</v>
      </c>
      <c r="D2429" s="9">
        <f t="shared" si="192"/>
        <v>25</v>
      </c>
      <c r="E2429" s="8" t="str">
        <f t="shared" si="193"/>
        <v>20150825</v>
      </c>
      <c r="F2429" s="24">
        <v>42241</v>
      </c>
      <c r="G2429" s="25">
        <f t="shared" si="194"/>
        <v>42241</v>
      </c>
    </row>
    <row r="2430" spans="1:7" x14ac:dyDescent="0.2">
      <c r="A2430" s="9">
        <f t="shared" si="190"/>
        <v>2015</v>
      </c>
      <c r="B2430" s="9">
        <f>VLOOKUP($C2430,Quarter_Month!$A$1:$B$13,2)</f>
        <v>3</v>
      </c>
      <c r="C2430" s="9">
        <f t="shared" si="191"/>
        <v>8</v>
      </c>
      <c r="D2430" s="9">
        <f t="shared" si="192"/>
        <v>26</v>
      </c>
      <c r="E2430" s="8" t="str">
        <f t="shared" si="193"/>
        <v>20150826</v>
      </c>
      <c r="F2430" s="24">
        <v>42242</v>
      </c>
      <c r="G2430" s="25">
        <f t="shared" si="194"/>
        <v>42242</v>
      </c>
    </row>
    <row r="2431" spans="1:7" x14ac:dyDescent="0.2">
      <c r="A2431" s="9">
        <f t="shared" si="190"/>
        <v>2015</v>
      </c>
      <c r="B2431" s="9">
        <f>VLOOKUP($C2431,Quarter_Month!$A$1:$B$13,2)</f>
        <v>3</v>
      </c>
      <c r="C2431" s="9">
        <f t="shared" si="191"/>
        <v>8</v>
      </c>
      <c r="D2431" s="9">
        <f t="shared" si="192"/>
        <v>27</v>
      </c>
      <c r="E2431" s="8" t="str">
        <f t="shared" si="193"/>
        <v>20150827</v>
      </c>
      <c r="F2431" s="24">
        <v>42243</v>
      </c>
      <c r="G2431" s="25">
        <f t="shared" si="194"/>
        <v>42243</v>
      </c>
    </row>
    <row r="2432" spans="1:7" x14ac:dyDescent="0.2">
      <c r="A2432" s="9">
        <f t="shared" si="190"/>
        <v>2015</v>
      </c>
      <c r="B2432" s="9">
        <f>VLOOKUP($C2432,Quarter_Month!$A$1:$B$13,2)</f>
        <v>3</v>
      </c>
      <c r="C2432" s="9">
        <f t="shared" si="191"/>
        <v>8</v>
      </c>
      <c r="D2432" s="9">
        <f t="shared" si="192"/>
        <v>28</v>
      </c>
      <c r="E2432" s="8" t="str">
        <f t="shared" si="193"/>
        <v>20150828</v>
      </c>
      <c r="F2432" s="24">
        <v>42244</v>
      </c>
      <c r="G2432" s="25">
        <f t="shared" si="194"/>
        <v>42244</v>
      </c>
    </row>
    <row r="2433" spans="1:7" x14ac:dyDescent="0.2">
      <c r="A2433" s="9">
        <f t="shared" si="190"/>
        <v>2015</v>
      </c>
      <c r="B2433" s="9">
        <f>VLOOKUP($C2433,Quarter_Month!$A$1:$B$13,2)</f>
        <v>3</v>
      </c>
      <c r="C2433" s="9">
        <f t="shared" si="191"/>
        <v>8</v>
      </c>
      <c r="D2433" s="9">
        <f t="shared" si="192"/>
        <v>29</v>
      </c>
      <c r="E2433" s="8" t="str">
        <f t="shared" si="193"/>
        <v>20150829</v>
      </c>
      <c r="F2433" s="24">
        <v>42245</v>
      </c>
      <c r="G2433" s="25">
        <f t="shared" si="194"/>
        <v>42245</v>
      </c>
    </row>
    <row r="2434" spans="1:7" x14ac:dyDescent="0.2">
      <c r="A2434" s="9">
        <f t="shared" si="190"/>
        <v>2015</v>
      </c>
      <c r="B2434" s="9">
        <f>VLOOKUP($C2434,Quarter_Month!$A$1:$B$13,2)</f>
        <v>3</v>
      </c>
      <c r="C2434" s="9">
        <f t="shared" si="191"/>
        <v>8</v>
      </c>
      <c r="D2434" s="9">
        <f t="shared" si="192"/>
        <v>30</v>
      </c>
      <c r="E2434" s="8" t="str">
        <f t="shared" si="193"/>
        <v>20150830</v>
      </c>
      <c r="F2434" s="24">
        <v>42246</v>
      </c>
      <c r="G2434" s="25">
        <f t="shared" si="194"/>
        <v>42246</v>
      </c>
    </row>
    <row r="2435" spans="1:7" x14ac:dyDescent="0.2">
      <c r="A2435" s="9">
        <f t="shared" si="190"/>
        <v>2015</v>
      </c>
      <c r="B2435" s="9">
        <f>VLOOKUP($C2435,Quarter_Month!$A$1:$B$13,2)</f>
        <v>3</v>
      </c>
      <c r="C2435" s="9">
        <f t="shared" si="191"/>
        <v>8</v>
      </c>
      <c r="D2435" s="9">
        <f t="shared" si="192"/>
        <v>31</v>
      </c>
      <c r="E2435" s="8" t="str">
        <f t="shared" si="193"/>
        <v>20150831</v>
      </c>
      <c r="F2435" s="24">
        <v>42247</v>
      </c>
      <c r="G2435" s="25">
        <f t="shared" si="194"/>
        <v>42247</v>
      </c>
    </row>
    <row r="2436" spans="1:7" x14ac:dyDescent="0.2">
      <c r="A2436" s="9">
        <f t="shared" si="190"/>
        <v>2015</v>
      </c>
      <c r="B2436" s="9">
        <f>VLOOKUP($C2436,Quarter_Month!$A$1:$B$13,2)</f>
        <v>3</v>
      </c>
      <c r="C2436" s="9">
        <f t="shared" si="191"/>
        <v>9</v>
      </c>
      <c r="D2436" s="9">
        <f t="shared" si="192"/>
        <v>1</v>
      </c>
      <c r="E2436" s="8" t="str">
        <f t="shared" si="193"/>
        <v>20150901</v>
      </c>
      <c r="F2436" s="24">
        <v>42248</v>
      </c>
      <c r="G2436" s="25">
        <f t="shared" si="194"/>
        <v>42248</v>
      </c>
    </row>
    <row r="2437" spans="1:7" x14ac:dyDescent="0.2">
      <c r="A2437" s="9">
        <f t="shared" si="190"/>
        <v>2015</v>
      </c>
      <c r="B2437" s="9">
        <f>VLOOKUP($C2437,Quarter_Month!$A$1:$B$13,2)</f>
        <v>3</v>
      </c>
      <c r="C2437" s="9">
        <f t="shared" si="191"/>
        <v>9</v>
      </c>
      <c r="D2437" s="9">
        <f t="shared" si="192"/>
        <v>2</v>
      </c>
      <c r="E2437" s="8" t="str">
        <f t="shared" si="193"/>
        <v>20150902</v>
      </c>
      <c r="F2437" s="24">
        <v>42249</v>
      </c>
      <c r="G2437" s="25">
        <f t="shared" si="194"/>
        <v>42249</v>
      </c>
    </row>
    <row r="2438" spans="1:7" x14ac:dyDescent="0.2">
      <c r="A2438" s="9">
        <f t="shared" si="190"/>
        <v>2015</v>
      </c>
      <c r="B2438" s="9">
        <f>VLOOKUP($C2438,Quarter_Month!$A$1:$B$13,2)</f>
        <v>3</v>
      </c>
      <c r="C2438" s="9">
        <f t="shared" si="191"/>
        <v>9</v>
      </c>
      <c r="D2438" s="9">
        <f t="shared" si="192"/>
        <v>3</v>
      </c>
      <c r="E2438" s="8" t="str">
        <f t="shared" si="193"/>
        <v>20150903</v>
      </c>
      <c r="F2438" s="24">
        <v>42250</v>
      </c>
      <c r="G2438" s="25">
        <f t="shared" si="194"/>
        <v>42250</v>
      </c>
    </row>
    <row r="2439" spans="1:7" x14ac:dyDescent="0.2">
      <c r="A2439" s="9">
        <f t="shared" si="190"/>
        <v>2015</v>
      </c>
      <c r="B2439" s="9">
        <f>VLOOKUP($C2439,Quarter_Month!$A$1:$B$13,2)</f>
        <v>3</v>
      </c>
      <c r="C2439" s="9">
        <f t="shared" si="191"/>
        <v>9</v>
      </c>
      <c r="D2439" s="9">
        <f t="shared" si="192"/>
        <v>4</v>
      </c>
      <c r="E2439" s="8" t="str">
        <f t="shared" si="193"/>
        <v>20150904</v>
      </c>
      <c r="F2439" s="24">
        <v>42251</v>
      </c>
      <c r="G2439" s="25">
        <f t="shared" si="194"/>
        <v>42251</v>
      </c>
    </row>
    <row r="2440" spans="1:7" x14ac:dyDescent="0.2">
      <c r="A2440" s="9">
        <f t="shared" si="190"/>
        <v>2015</v>
      </c>
      <c r="B2440" s="9">
        <f>VLOOKUP($C2440,Quarter_Month!$A$1:$B$13,2)</f>
        <v>3</v>
      </c>
      <c r="C2440" s="9">
        <f t="shared" si="191"/>
        <v>9</v>
      </c>
      <c r="D2440" s="9">
        <f t="shared" si="192"/>
        <v>5</v>
      </c>
      <c r="E2440" s="8" t="str">
        <f t="shared" si="193"/>
        <v>20150905</v>
      </c>
      <c r="F2440" s="24">
        <v>42252</v>
      </c>
      <c r="G2440" s="25">
        <f t="shared" si="194"/>
        <v>42252</v>
      </c>
    </row>
    <row r="2441" spans="1:7" x14ac:dyDescent="0.2">
      <c r="A2441" s="9">
        <f t="shared" si="190"/>
        <v>2015</v>
      </c>
      <c r="B2441" s="9">
        <f>VLOOKUP($C2441,Quarter_Month!$A$1:$B$13,2)</f>
        <v>3</v>
      </c>
      <c r="C2441" s="9">
        <f t="shared" si="191"/>
        <v>9</v>
      </c>
      <c r="D2441" s="9">
        <f t="shared" si="192"/>
        <v>6</v>
      </c>
      <c r="E2441" s="8" t="str">
        <f t="shared" si="193"/>
        <v>20150906</v>
      </c>
      <c r="F2441" s="24">
        <v>42253</v>
      </c>
      <c r="G2441" s="25">
        <f t="shared" si="194"/>
        <v>42253</v>
      </c>
    </row>
    <row r="2442" spans="1:7" x14ac:dyDescent="0.2">
      <c r="A2442" s="9">
        <f t="shared" si="190"/>
        <v>2015</v>
      </c>
      <c r="B2442" s="9">
        <f>VLOOKUP($C2442,Quarter_Month!$A$1:$B$13,2)</f>
        <v>3</v>
      </c>
      <c r="C2442" s="9">
        <f t="shared" si="191"/>
        <v>9</v>
      </c>
      <c r="D2442" s="9">
        <f t="shared" si="192"/>
        <v>7</v>
      </c>
      <c r="E2442" s="8" t="str">
        <f t="shared" si="193"/>
        <v>20150907</v>
      </c>
      <c r="F2442" s="24">
        <v>42254</v>
      </c>
      <c r="G2442" s="25">
        <f t="shared" si="194"/>
        <v>42254</v>
      </c>
    </row>
    <row r="2443" spans="1:7" x14ac:dyDescent="0.2">
      <c r="A2443" s="9">
        <f t="shared" si="190"/>
        <v>2015</v>
      </c>
      <c r="B2443" s="9">
        <f>VLOOKUP($C2443,Quarter_Month!$A$1:$B$13,2)</f>
        <v>3</v>
      </c>
      <c r="C2443" s="9">
        <f t="shared" si="191"/>
        <v>9</v>
      </c>
      <c r="D2443" s="9">
        <f t="shared" si="192"/>
        <v>8</v>
      </c>
      <c r="E2443" s="8" t="str">
        <f t="shared" si="193"/>
        <v>20150908</v>
      </c>
      <c r="F2443" s="24">
        <v>42255</v>
      </c>
      <c r="G2443" s="25">
        <f t="shared" si="194"/>
        <v>42255</v>
      </c>
    </row>
    <row r="2444" spans="1:7" x14ac:dyDescent="0.2">
      <c r="A2444" s="9">
        <f t="shared" si="190"/>
        <v>2015</v>
      </c>
      <c r="B2444" s="9">
        <f>VLOOKUP($C2444,Quarter_Month!$A$1:$B$13,2)</f>
        <v>3</v>
      </c>
      <c r="C2444" s="9">
        <f t="shared" si="191"/>
        <v>9</v>
      </c>
      <c r="D2444" s="9">
        <f t="shared" si="192"/>
        <v>9</v>
      </c>
      <c r="E2444" s="8" t="str">
        <f t="shared" si="193"/>
        <v>20150909</v>
      </c>
      <c r="F2444" s="24">
        <v>42256</v>
      </c>
      <c r="G2444" s="25">
        <f t="shared" si="194"/>
        <v>42256</v>
      </c>
    </row>
    <row r="2445" spans="1:7" x14ac:dyDescent="0.2">
      <c r="A2445" s="9">
        <f t="shared" si="190"/>
        <v>2015</v>
      </c>
      <c r="B2445" s="9">
        <f>VLOOKUP($C2445,Quarter_Month!$A$1:$B$13,2)</f>
        <v>3</v>
      </c>
      <c r="C2445" s="9">
        <f t="shared" si="191"/>
        <v>9</v>
      </c>
      <c r="D2445" s="9">
        <f t="shared" si="192"/>
        <v>10</v>
      </c>
      <c r="E2445" s="8" t="str">
        <f t="shared" si="193"/>
        <v>20150910</v>
      </c>
      <c r="F2445" s="24">
        <v>42257</v>
      </c>
      <c r="G2445" s="25">
        <f t="shared" si="194"/>
        <v>42257</v>
      </c>
    </row>
    <row r="2446" spans="1:7" x14ac:dyDescent="0.2">
      <c r="A2446" s="9">
        <f t="shared" si="190"/>
        <v>2015</v>
      </c>
      <c r="B2446" s="9">
        <f>VLOOKUP($C2446,Quarter_Month!$A$1:$B$13,2)</f>
        <v>3</v>
      </c>
      <c r="C2446" s="9">
        <f t="shared" si="191"/>
        <v>9</v>
      </c>
      <c r="D2446" s="9">
        <f t="shared" si="192"/>
        <v>11</v>
      </c>
      <c r="E2446" s="8" t="str">
        <f t="shared" si="193"/>
        <v>20150911</v>
      </c>
      <c r="F2446" s="24">
        <v>42258</v>
      </c>
      <c r="G2446" s="25">
        <f t="shared" si="194"/>
        <v>42258</v>
      </c>
    </row>
    <row r="2447" spans="1:7" x14ac:dyDescent="0.2">
      <c r="A2447" s="9">
        <f t="shared" si="190"/>
        <v>2015</v>
      </c>
      <c r="B2447" s="9">
        <f>VLOOKUP($C2447,Quarter_Month!$A$1:$B$13,2)</f>
        <v>3</v>
      </c>
      <c r="C2447" s="9">
        <f t="shared" si="191"/>
        <v>9</v>
      </c>
      <c r="D2447" s="9">
        <f t="shared" si="192"/>
        <v>12</v>
      </c>
      <c r="E2447" s="8" t="str">
        <f t="shared" si="193"/>
        <v>20150912</v>
      </c>
      <c r="F2447" s="24">
        <v>42259</v>
      </c>
      <c r="G2447" s="25">
        <f t="shared" si="194"/>
        <v>42259</v>
      </c>
    </row>
    <row r="2448" spans="1:7" x14ac:dyDescent="0.2">
      <c r="A2448" s="9">
        <f t="shared" si="190"/>
        <v>2015</v>
      </c>
      <c r="B2448" s="9">
        <f>VLOOKUP($C2448,Quarter_Month!$A$1:$B$13,2)</f>
        <v>3</v>
      </c>
      <c r="C2448" s="9">
        <f t="shared" si="191"/>
        <v>9</v>
      </c>
      <c r="D2448" s="9">
        <f t="shared" si="192"/>
        <v>13</v>
      </c>
      <c r="E2448" s="8" t="str">
        <f t="shared" si="193"/>
        <v>20150913</v>
      </c>
      <c r="F2448" s="24">
        <v>42260</v>
      </c>
      <c r="G2448" s="25">
        <f t="shared" si="194"/>
        <v>42260</v>
      </c>
    </row>
    <row r="2449" spans="1:7" x14ac:dyDescent="0.2">
      <c r="A2449" s="9">
        <f t="shared" ref="A2449:A2512" si="195">YEAR(F2449)</f>
        <v>2015</v>
      </c>
      <c r="B2449" s="9">
        <f>VLOOKUP($C2449,Quarter_Month!$A$1:$B$13,2)</f>
        <v>3</v>
      </c>
      <c r="C2449" s="9">
        <f t="shared" ref="C2449:C2512" si="196">MONTH(F2449)</f>
        <v>9</v>
      </c>
      <c r="D2449" s="9">
        <f t="shared" ref="D2449:D2512" si="197">DAY(F2449)</f>
        <v>14</v>
      </c>
      <c r="E2449" s="8" t="str">
        <f t="shared" ref="E2449:E2512" si="198">CONCATENATE(A2449,IF(LEN(C2449)=1,"0"&amp;C2449,C2449),IF(LEN(D2449)=1,"0"&amp;D2449,D2449))</f>
        <v>20150914</v>
      </c>
      <c r="F2449" s="24">
        <v>42261</v>
      </c>
      <c r="G2449" s="25">
        <f t="shared" si="194"/>
        <v>42261</v>
      </c>
    </row>
    <row r="2450" spans="1:7" x14ac:dyDescent="0.2">
      <c r="A2450" s="9">
        <f t="shared" si="195"/>
        <v>2015</v>
      </c>
      <c r="B2450" s="9">
        <f>VLOOKUP($C2450,Quarter_Month!$A$1:$B$13,2)</f>
        <v>3</v>
      </c>
      <c r="C2450" s="9">
        <f t="shared" si="196"/>
        <v>9</v>
      </c>
      <c r="D2450" s="9">
        <f t="shared" si="197"/>
        <v>15</v>
      </c>
      <c r="E2450" s="8" t="str">
        <f t="shared" si="198"/>
        <v>20150915</v>
      </c>
      <c r="F2450" s="24">
        <v>42262</v>
      </c>
      <c r="G2450" s="25">
        <f t="shared" si="194"/>
        <v>42262</v>
      </c>
    </row>
    <row r="2451" spans="1:7" x14ac:dyDescent="0.2">
      <c r="A2451" s="9">
        <f t="shared" si="195"/>
        <v>2015</v>
      </c>
      <c r="B2451" s="9">
        <f>VLOOKUP($C2451,Quarter_Month!$A$1:$B$13,2)</f>
        <v>3</v>
      </c>
      <c r="C2451" s="9">
        <f t="shared" si="196"/>
        <v>9</v>
      </c>
      <c r="D2451" s="9">
        <f t="shared" si="197"/>
        <v>16</v>
      </c>
      <c r="E2451" s="8" t="str">
        <f t="shared" si="198"/>
        <v>20150916</v>
      </c>
      <c r="F2451" s="24">
        <v>42263</v>
      </c>
      <c r="G2451" s="25">
        <f t="shared" si="194"/>
        <v>42263</v>
      </c>
    </row>
    <row r="2452" spans="1:7" x14ac:dyDescent="0.2">
      <c r="A2452" s="9">
        <f t="shared" si="195"/>
        <v>2015</v>
      </c>
      <c r="B2452" s="9">
        <f>VLOOKUP($C2452,Quarter_Month!$A$1:$B$13,2)</f>
        <v>3</v>
      </c>
      <c r="C2452" s="9">
        <f t="shared" si="196"/>
        <v>9</v>
      </c>
      <c r="D2452" s="9">
        <f t="shared" si="197"/>
        <v>17</v>
      </c>
      <c r="E2452" s="8" t="str">
        <f t="shared" si="198"/>
        <v>20150917</v>
      </c>
      <c r="F2452" s="24">
        <v>42264</v>
      </c>
      <c r="G2452" s="25">
        <f t="shared" si="194"/>
        <v>42264</v>
      </c>
    </row>
    <row r="2453" spans="1:7" x14ac:dyDescent="0.2">
      <c r="A2453" s="9">
        <f t="shared" si="195"/>
        <v>2015</v>
      </c>
      <c r="B2453" s="9">
        <f>VLOOKUP($C2453,Quarter_Month!$A$1:$B$13,2)</f>
        <v>3</v>
      </c>
      <c r="C2453" s="9">
        <f t="shared" si="196"/>
        <v>9</v>
      </c>
      <c r="D2453" s="9">
        <f t="shared" si="197"/>
        <v>18</v>
      </c>
      <c r="E2453" s="8" t="str">
        <f t="shared" si="198"/>
        <v>20150918</v>
      </c>
      <c r="F2453" s="24">
        <v>42265</v>
      </c>
      <c r="G2453" s="25">
        <f t="shared" si="194"/>
        <v>42265</v>
      </c>
    </row>
    <row r="2454" spans="1:7" x14ac:dyDescent="0.2">
      <c r="A2454" s="9">
        <f t="shared" si="195"/>
        <v>2015</v>
      </c>
      <c r="B2454" s="9">
        <f>VLOOKUP($C2454,Quarter_Month!$A$1:$B$13,2)</f>
        <v>3</v>
      </c>
      <c r="C2454" s="9">
        <f t="shared" si="196"/>
        <v>9</v>
      </c>
      <c r="D2454" s="9">
        <f t="shared" si="197"/>
        <v>19</v>
      </c>
      <c r="E2454" s="8" t="str">
        <f t="shared" si="198"/>
        <v>20150919</v>
      </c>
      <c r="F2454" s="24">
        <v>42266</v>
      </c>
      <c r="G2454" s="25">
        <f t="shared" si="194"/>
        <v>42266</v>
      </c>
    </row>
    <row r="2455" spans="1:7" x14ac:dyDescent="0.2">
      <c r="A2455" s="9">
        <f t="shared" si="195"/>
        <v>2015</v>
      </c>
      <c r="B2455" s="9">
        <f>VLOOKUP($C2455,Quarter_Month!$A$1:$B$13,2)</f>
        <v>3</v>
      </c>
      <c r="C2455" s="9">
        <f t="shared" si="196"/>
        <v>9</v>
      </c>
      <c r="D2455" s="9">
        <f t="shared" si="197"/>
        <v>20</v>
      </c>
      <c r="E2455" s="8" t="str">
        <f t="shared" si="198"/>
        <v>20150920</v>
      </c>
      <c r="F2455" s="24">
        <v>42267</v>
      </c>
      <c r="G2455" s="25">
        <f t="shared" si="194"/>
        <v>42267</v>
      </c>
    </row>
    <row r="2456" spans="1:7" x14ac:dyDescent="0.2">
      <c r="A2456" s="9">
        <f t="shared" si="195"/>
        <v>2015</v>
      </c>
      <c r="B2456" s="9">
        <f>VLOOKUP($C2456,Quarter_Month!$A$1:$B$13,2)</f>
        <v>3</v>
      </c>
      <c r="C2456" s="9">
        <f t="shared" si="196"/>
        <v>9</v>
      </c>
      <c r="D2456" s="9">
        <f t="shared" si="197"/>
        <v>21</v>
      </c>
      <c r="E2456" s="8" t="str">
        <f t="shared" si="198"/>
        <v>20150921</v>
      </c>
      <c r="F2456" s="24">
        <v>42268</v>
      </c>
      <c r="G2456" s="25">
        <f t="shared" si="194"/>
        <v>42268</v>
      </c>
    </row>
    <row r="2457" spans="1:7" x14ac:dyDescent="0.2">
      <c r="A2457" s="9">
        <f t="shared" si="195"/>
        <v>2015</v>
      </c>
      <c r="B2457" s="9">
        <f>VLOOKUP($C2457,Quarter_Month!$A$1:$B$13,2)</f>
        <v>3</v>
      </c>
      <c r="C2457" s="9">
        <f t="shared" si="196"/>
        <v>9</v>
      </c>
      <c r="D2457" s="9">
        <f t="shared" si="197"/>
        <v>22</v>
      </c>
      <c r="E2457" s="8" t="str">
        <f t="shared" si="198"/>
        <v>20150922</v>
      </c>
      <c r="F2457" s="24">
        <v>42269</v>
      </c>
      <c r="G2457" s="25">
        <f t="shared" si="194"/>
        <v>42269</v>
      </c>
    </row>
    <row r="2458" spans="1:7" x14ac:dyDescent="0.2">
      <c r="A2458" s="9">
        <f t="shared" si="195"/>
        <v>2015</v>
      </c>
      <c r="B2458" s="9">
        <f>VLOOKUP($C2458,Quarter_Month!$A$1:$B$13,2)</f>
        <v>3</v>
      </c>
      <c r="C2458" s="9">
        <f t="shared" si="196"/>
        <v>9</v>
      </c>
      <c r="D2458" s="9">
        <f t="shared" si="197"/>
        <v>23</v>
      </c>
      <c r="E2458" s="8" t="str">
        <f t="shared" si="198"/>
        <v>20150923</v>
      </c>
      <c r="F2458" s="24">
        <v>42270</v>
      </c>
      <c r="G2458" s="25">
        <f t="shared" si="194"/>
        <v>42270</v>
      </c>
    </row>
    <row r="2459" spans="1:7" x14ac:dyDescent="0.2">
      <c r="A2459" s="9">
        <f t="shared" si="195"/>
        <v>2015</v>
      </c>
      <c r="B2459" s="9">
        <f>VLOOKUP($C2459,Quarter_Month!$A$1:$B$13,2)</f>
        <v>3</v>
      </c>
      <c r="C2459" s="9">
        <f t="shared" si="196"/>
        <v>9</v>
      </c>
      <c r="D2459" s="9">
        <f t="shared" si="197"/>
        <v>24</v>
      </c>
      <c r="E2459" s="8" t="str">
        <f t="shared" si="198"/>
        <v>20150924</v>
      </c>
      <c r="F2459" s="24">
        <v>42271</v>
      </c>
      <c r="G2459" s="25">
        <f t="shared" si="194"/>
        <v>42271</v>
      </c>
    </row>
    <row r="2460" spans="1:7" x14ac:dyDescent="0.2">
      <c r="A2460" s="9">
        <f t="shared" si="195"/>
        <v>2015</v>
      </c>
      <c r="B2460" s="9">
        <f>VLOOKUP($C2460,Quarter_Month!$A$1:$B$13,2)</f>
        <v>3</v>
      </c>
      <c r="C2460" s="9">
        <f t="shared" si="196"/>
        <v>9</v>
      </c>
      <c r="D2460" s="9">
        <f t="shared" si="197"/>
        <v>25</v>
      </c>
      <c r="E2460" s="8" t="str">
        <f t="shared" si="198"/>
        <v>20150925</v>
      </c>
      <c r="F2460" s="24">
        <v>42272</v>
      </c>
      <c r="G2460" s="25">
        <f t="shared" si="194"/>
        <v>42272</v>
      </c>
    </row>
    <row r="2461" spans="1:7" x14ac:dyDescent="0.2">
      <c r="A2461" s="9">
        <f t="shared" si="195"/>
        <v>2015</v>
      </c>
      <c r="B2461" s="9">
        <f>VLOOKUP($C2461,Quarter_Month!$A$1:$B$13,2)</f>
        <v>3</v>
      </c>
      <c r="C2461" s="9">
        <f t="shared" si="196"/>
        <v>9</v>
      </c>
      <c r="D2461" s="9">
        <f t="shared" si="197"/>
        <v>26</v>
      </c>
      <c r="E2461" s="8" t="str">
        <f t="shared" si="198"/>
        <v>20150926</v>
      </c>
      <c r="F2461" s="24">
        <v>42273</v>
      </c>
      <c r="G2461" s="25">
        <f t="shared" si="194"/>
        <v>42273</v>
      </c>
    </row>
    <row r="2462" spans="1:7" x14ac:dyDescent="0.2">
      <c r="A2462" s="9">
        <f t="shared" si="195"/>
        <v>2015</v>
      </c>
      <c r="B2462" s="9">
        <f>VLOOKUP($C2462,Quarter_Month!$A$1:$B$13,2)</f>
        <v>3</v>
      </c>
      <c r="C2462" s="9">
        <f t="shared" si="196"/>
        <v>9</v>
      </c>
      <c r="D2462" s="9">
        <f t="shared" si="197"/>
        <v>27</v>
      </c>
      <c r="E2462" s="8" t="str">
        <f t="shared" si="198"/>
        <v>20150927</v>
      </c>
      <c r="F2462" s="24">
        <v>42274</v>
      </c>
      <c r="G2462" s="25">
        <f t="shared" si="194"/>
        <v>42274</v>
      </c>
    </row>
    <row r="2463" spans="1:7" x14ac:dyDescent="0.2">
      <c r="A2463" s="9">
        <f t="shared" si="195"/>
        <v>2015</v>
      </c>
      <c r="B2463" s="9">
        <f>VLOOKUP($C2463,Quarter_Month!$A$1:$B$13,2)</f>
        <v>3</v>
      </c>
      <c r="C2463" s="9">
        <f t="shared" si="196"/>
        <v>9</v>
      </c>
      <c r="D2463" s="9">
        <f t="shared" si="197"/>
        <v>28</v>
      </c>
      <c r="E2463" s="8" t="str">
        <f t="shared" si="198"/>
        <v>20150928</v>
      </c>
      <c r="F2463" s="24">
        <v>42275</v>
      </c>
      <c r="G2463" s="25">
        <f t="shared" si="194"/>
        <v>42275</v>
      </c>
    </row>
    <row r="2464" spans="1:7" x14ac:dyDescent="0.2">
      <c r="A2464" s="9">
        <f t="shared" si="195"/>
        <v>2015</v>
      </c>
      <c r="B2464" s="9">
        <f>VLOOKUP($C2464,Quarter_Month!$A$1:$B$13,2)</f>
        <v>3</v>
      </c>
      <c r="C2464" s="9">
        <f t="shared" si="196"/>
        <v>9</v>
      </c>
      <c r="D2464" s="9">
        <f t="shared" si="197"/>
        <v>29</v>
      </c>
      <c r="E2464" s="8" t="str">
        <f t="shared" si="198"/>
        <v>20150929</v>
      </c>
      <c r="F2464" s="24">
        <v>42276</v>
      </c>
      <c r="G2464" s="25">
        <f t="shared" si="194"/>
        <v>42276</v>
      </c>
    </row>
    <row r="2465" spans="1:7" x14ac:dyDescent="0.2">
      <c r="A2465" s="9">
        <f t="shared" si="195"/>
        <v>2015</v>
      </c>
      <c r="B2465" s="9">
        <f>VLOOKUP($C2465,Quarter_Month!$A$1:$B$13,2)</f>
        <v>3</v>
      </c>
      <c r="C2465" s="9">
        <f t="shared" si="196"/>
        <v>9</v>
      </c>
      <c r="D2465" s="9">
        <f t="shared" si="197"/>
        <v>30</v>
      </c>
      <c r="E2465" s="8" t="str">
        <f t="shared" si="198"/>
        <v>20150930</v>
      </c>
      <c r="F2465" s="24">
        <v>42277</v>
      </c>
      <c r="G2465" s="25">
        <f t="shared" si="194"/>
        <v>42277</v>
      </c>
    </row>
    <row r="2466" spans="1:7" x14ac:dyDescent="0.2">
      <c r="A2466" s="9">
        <f t="shared" si="195"/>
        <v>2015</v>
      </c>
      <c r="B2466" s="9">
        <f>VLOOKUP($C2466,Quarter_Month!$A$1:$B$13,2)</f>
        <v>4</v>
      </c>
      <c r="C2466" s="9">
        <f t="shared" si="196"/>
        <v>10</v>
      </c>
      <c r="D2466" s="9">
        <f t="shared" si="197"/>
        <v>1</v>
      </c>
      <c r="E2466" s="8" t="str">
        <f t="shared" si="198"/>
        <v>20151001</v>
      </c>
      <c r="F2466" s="24">
        <v>42278</v>
      </c>
      <c r="G2466" s="25">
        <f t="shared" si="194"/>
        <v>42278</v>
      </c>
    </row>
    <row r="2467" spans="1:7" x14ac:dyDescent="0.2">
      <c r="A2467" s="9">
        <f t="shared" si="195"/>
        <v>2015</v>
      </c>
      <c r="B2467" s="9">
        <f>VLOOKUP($C2467,Quarter_Month!$A$1:$B$13,2)</f>
        <v>4</v>
      </c>
      <c r="C2467" s="9">
        <f t="shared" si="196"/>
        <v>10</v>
      </c>
      <c r="D2467" s="9">
        <f t="shared" si="197"/>
        <v>2</v>
      </c>
      <c r="E2467" s="8" t="str">
        <f t="shared" si="198"/>
        <v>20151002</v>
      </c>
      <c r="F2467" s="24">
        <v>42279</v>
      </c>
      <c r="G2467" s="25">
        <f t="shared" si="194"/>
        <v>42279</v>
      </c>
    </row>
    <row r="2468" spans="1:7" x14ac:dyDescent="0.2">
      <c r="A2468" s="9">
        <f t="shared" si="195"/>
        <v>2015</v>
      </c>
      <c r="B2468" s="9">
        <f>VLOOKUP($C2468,Quarter_Month!$A$1:$B$13,2)</f>
        <v>4</v>
      </c>
      <c r="C2468" s="9">
        <f t="shared" si="196"/>
        <v>10</v>
      </c>
      <c r="D2468" s="9">
        <f t="shared" si="197"/>
        <v>3</v>
      </c>
      <c r="E2468" s="8" t="str">
        <f t="shared" si="198"/>
        <v>20151003</v>
      </c>
      <c r="F2468" s="24">
        <v>42280</v>
      </c>
      <c r="G2468" s="25">
        <f t="shared" si="194"/>
        <v>42280</v>
      </c>
    </row>
    <row r="2469" spans="1:7" x14ac:dyDescent="0.2">
      <c r="A2469" s="9">
        <f t="shared" si="195"/>
        <v>2015</v>
      </c>
      <c r="B2469" s="9">
        <f>VLOOKUP($C2469,Quarter_Month!$A$1:$B$13,2)</f>
        <v>4</v>
      </c>
      <c r="C2469" s="9">
        <f t="shared" si="196"/>
        <v>10</v>
      </c>
      <c r="D2469" s="9">
        <f t="shared" si="197"/>
        <v>4</v>
      </c>
      <c r="E2469" s="8" t="str">
        <f t="shared" si="198"/>
        <v>20151004</v>
      </c>
      <c r="F2469" s="24">
        <v>42281</v>
      </c>
      <c r="G2469" s="25">
        <f t="shared" si="194"/>
        <v>42281</v>
      </c>
    </row>
    <row r="2470" spans="1:7" x14ac:dyDescent="0.2">
      <c r="A2470" s="9">
        <f t="shared" si="195"/>
        <v>2015</v>
      </c>
      <c r="B2470" s="9">
        <f>VLOOKUP($C2470,Quarter_Month!$A$1:$B$13,2)</f>
        <v>4</v>
      </c>
      <c r="C2470" s="9">
        <f t="shared" si="196"/>
        <v>10</v>
      </c>
      <c r="D2470" s="9">
        <f t="shared" si="197"/>
        <v>5</v>
      </c>
      <c r="E2470" s="8" t="str">
        <f t="shared" si="198"/>
        <v>20151005</v>
      </c>
      <c r="F2470" s="24">
        <v>42282</v>
      </c>
      <c r="G2470" s="25">
        <f t="shared" ref="G2470:G2533" si="199">F2470</f>
        <v>42282</v>
      </c>
    </row>
    <row r="2471" spans="1:7" x14ac:dyDescent="0.2">
      <c r="A2471" s="9">
        <f t="shared" si="195"/>
        <v>2015</v>
      </c>
      <c r="B2471" s="9">
        <f>VLOOKUP($C2471,Quarter_Month!$A$1:$B$13,2)</f>
        <v>4</v>
      </c>
      <c r="C2471" s="9">
        <f t="shared" si="196"/>
        <v>10</v>
      </c>
      <c r="D2471" s="9">
        <f t="shared" si="197"/>
        <v>6</v>
      </c>
      <c r="E2471" s="8" t="str">
        <f t="shared" si="198"/>
        <v>20151006</v>
      </c>
      <c r="F2471" s="24">
        <v>42283</v>
      </c>
      <c r="G2471" s="25">
        <f t="shared" si="199"/>
        <v>42283</v>
      </c>
    </row>
    <row r="2472" spans="1:7" x14ac:dyDescent="0.2">
      <c r="A2472" s="9">
        <f t="shared" si="195"/>
        <v>2015</v>
      </c>
      <c r="B2472" s="9">
        <f>VLOOKUP($C2472,Quarter_Month!$A$1:$B$13,2)</f>
        <v>4</v>
      </c>
      <c r="C2472" s="9">
        <f t="shared" si="196"/>
        <v>10</v>
      </c>
      <c r="D2472" s="9">
        <f t="shared" si="197"/>
        <v>7</v>
      </c>
      <c r="E2472" s="8" t="str">
        <f t="shared" si="198"/>
        <v>20151007</v>
      </c>
      <c r="F2472" s="24">
        <v>42284</v>
      </c>
      <c r="G2472" s="25">
        <f t="shared" si="199"/>
        <v>42284</v>
      </c>
    </row>
    <row r="2473" spans="1:7" x14ac:dyDescent="0.2">
      <c r="A2473" s="9">
        <f t="shared" si="195"/>
        <v>2015</v>
      </c>
      <c r="B2473" s="9">
        <f>VLOOKUP($C2473,Quarter_Month!$A$1:$B$13,2)</f>
        <v>4</v>
      </c>
      <c r="C2473" s="9">
        <f t="shared" si="196"/>
        <v>10</v>
      </c>
      <c r="D2473" s="9">
        <f t="shared" si="197"/>
        <v>8</v>
      </c>
      <c r="E2473" s="8" t="str">
        <f t="shared" si="198"/>
        <v>20151008</v>
      </c>
      <c r="F2473" s="24">
        <v>42285</v>
      </c>
      <c r="G2473" s="25">
        <f t="shared" si="199"/>
        <v>42285</v>
      </c>
    </row>
    <row r="2474" spans="1:7" x14ac:dyDescent="0.2">
      <c r="A2474" s="9">
        <f t="shared" si="195"/>
        <v>2015</v>
      </c>
      <c r="B2474" s="9">
        <f>VLOOKUP($C2474,Quarter_Month!$A$1:$B$13,2)</f>
        <v>4</v>
      </c>
      <c r="C2474" s="9">
        <f t="shared" si="196"/>
        <v>10</v>
      </c>
      <c r="D2474" s="9">
        <f t="shared" si="197"/>
        <v>9</v>
      </c>
      <c r="E2474" s="8" t="str">
        <f t="shared" si="198"/>
        <v>20151009</v>
      </c>
      <c r="F2474" s="24">
        <v>42286</v>
      </c>
      <c r="G2474" s="25">
        <f t="shared" si="199"/>
        <v>42286</v>
      </c>
    </row>
    <row r="2475" spans="1:7" x14ac:dyDescent="0.2">
      <c r="A2475" s="9">
        <f t="shared" si="195"/>
        <v>2015</v>
      </c>
      <c r="B2475" s="9">
        <f>VLOOKUP($C2475,Quarter_Month!$A$1:$B$13,2)</f>
        <v>4</v>
      </c>
      <c r="C2475" s="9">
        <f t="shared" si="196"/>
        <v>10</v>
      </c>
      <c r="D2475" s="9">
        <f t="shared" si="197"/>
        <v>10</v>
      </c>
      <c r="E2475" s="8" t="str">
        <f t="shared" si="198"/>
        <v>20151010</v>
      </c>
      <c r="F2475" s="24">
        <v>42287</v>
      </c>
      <c r="G2475" s="25">
        <f t="shared" si="199"/>
        <v>42287</v>
      </c>
    </row>
    <row r="2476" spans="1:7" x14ac:dyDescent="0.2">
      <c r="A2476" s="9">
        <f t="shared" si="195"/>
        <v>2015</v>
      </c>
      <c r="B2476" s="9">
        <f>VLOOKUP($C2476,Quarter_Month!$A$1:$B$13,2)</f>
        <v>4</v>
      </c>
      <c r="C2476" s="9">
        <f t="shared" si="196"/>
        <v>10</v>
      </c>
      <c r="D2476" s="9">
        <f t="shared" si="197"/>
        <v>11</v>
      </c>
      <c r="E2476" s="8" t="str">
        <f t="shared" si="198"/>
        <v>20151011</v>
      </c>
      <c r="F2476" s="24">
        <v>42288</v>
      </c>
      <c r="G2476" s="25">
        <f t="shared" si="199"/>
        <v>42288</v>
      </c>
    </row>
    <row r="2477" spans="1:7" x14ac:dyDescent="0.2">
      <c r="A2477" s="9">
        <f t="shared" si="195"/>
        <v>2015</v>
      </c>
      <c r="B2477" s="9">
        <f>VLOOKUP($C2477,Quarter_Month!$A$1:$B$13,2)</f>
        <v>4</v>
      </c>
      <c r="C2477" s="9">
        <f t="shared" si="196"/>
        <v>10</v>
      </c>
      <c r="D2477" s="9">
        <f t="shared" si="197"/>
        <v>12</v>
      </c>
      <c r="E2477" s="8" t="str">
        <f t="shared" si="198"/>
        <v>20151012</v>
      </c>
      <c r="F2477" s="24">
        <v>42289</v>
      </c>
      <c r="G2477" s="25">
        <f t="shared" si="199"/>
        <v>42289</v>
      </c>
    </row>
    <row r="2478" spans="1:7" x14ac:dyDescent="0.2">
      <c r="A2478" s="9">
        <f t="shared" si="195"/>
        <v>2015</v>
      </c>
      <c r="B2478" s="9">
        <f>VLOOKUP($C2478,Quarter_Month!$A$1:$B$13,2)</f>
        <v>4</v>
      </c>
      <c r="C2478" s="9">
        <f t="shared" si="196"/>
        <v>10</v>
      </c>
      <c r="D2478" s="9">
        <f t="shared" si="197"/>
        <v>13</v>
      </c>
      <c r="E2478" s="8" t="str">
        <f t="shared" si="198"/>
        <v>20151013</v>
      </c>
      <c r="F2478" s="24">
        <v>42290</v>
      </c>
      <c r="G2478" s="25">
        <f t="shared" si="199"/>
        <v>42290</v>
      </c>
    </row>
    <row r="2479" spans="1:7" x14ac:dyDescent="0.2">
      <c r="A2479" s="9">
        <f t="shared" si="195"/>
        <v>2015</v>
      </c>
      <c r="B2479" s="9">
        <f>VLOOKUP($C2479,Quarter_Month!$A$1:$B$13,2)</f>
        <v>4</v>
      </c>
      <c r="C2479" s="9">
        <f t="shared" si="196"/>
        <v>10</v>
      </c>
      <c r="D2479" s="9">
        <f t="shared" si="197"/>
        <v>14</v>
      </c>
      <c r="E2479" s="8" t="str">
        <f t="shared" si="198"/>
        <v>20151014</v>
      </c>
      <c r="F2479" s="24">
        <v>42291</v>
      </c>
      <c r="G2479" s="25">
        <f t="shared" si="199"/>
        <v>42291</v>
      </c>
    </row>
    <row r="2480" spans="1:7" x14ac:dyDescent="0.2">
      <c r="A2480" s="9">
        <f t="shared" si="195"/>
        <v>2015</v>
      </c>
      <c r="B2480" s="9">
        <f>VLOOKUP($C2480,Quarter_Month!$A$1:$B$13,2)</f>
        <v>4</v>
      </c>
      <c r="C2480" s="9">
        <f t="shared" si="196"/>
        <v>10</v>
      </c>
      <c r="D2480" s="9">
        <f t="shared" si="197"/>
        <v>15</v>
      </c>
      <c r="E2480" s="8" t="str">
        <f t="shared" si="198"/>
        <v>20151015</v>
      </c>
      <c r="F2480" s="24">
        <v>42292</v>
      </c>
      <c r="G2480" s="25">
        <f t="shared" si="199"/>
        <v>42292</v>
      </c>
    </row>
    <row r="2481" spans="1:7" x14ac:dyDescent="0.2">
      <c r="A2481" s="9">
        <f t="shared" si="195"/>
        <v>2015</v>
      </c>
      <c r="B2481" s="9">
        <f>VLOOKUP($C2481,Quarter_Month!$A$1:$B$13,2)</f>
        <v>4</v>
      </c>
      <c r="C2481" s="9">
        <f t="shared" si="196"/>
        <v>10</v>
      </c>
      <c r="D2481" s="9">
        <f t="shared" si="197"/>
        <v>16</v>
      </c>
      <c r="E2481" s="8" t="str">
        <f t="shared" si="198"/>
        <v>20151016</v>
      </c>
      <c r="F2481" s="24">
        <v>42293</v>
      </c>
      <c r="G2481" s="25">
        <f t="shared" si="199"/>
        <v>42293</v>
      </c>
    </row>
    <row r="2482" spans="1:7" x14ac:dyDescent="0.2">
      <c r="A2482" s="9">
        <f t="shared" si="195"/>
        <v>2015</v>
      </c>
      <c r="B2482" s="9">
        <f>VLOOKUP($C2482,Quarter_Month!$A$1:$B$13,2)</f>
        <v>4</v>
      </c>
      <c r="C2482" s="9">
        <f t="shared" si="196"/>
        <v>10</v>
      </c>
      <c r="D2482" s="9">
        <f t="shared" si="197"/>
        <v>17</v>
      </c>
      <c r="E2482" s="8" t="str">
        <f t="shared" si="198"/>
        <v>20151017</v>
      </c>
      <c r="F2482" s="24">
        <v>42294</v>
      </c>
      <c r="G2482" s="25">
        <f t="shared" si="199"/>
        <v>42294</v>
      </c>
    </row>
    <row r="2483" spans="1:7" x14ac:dyDescent="0.2">
      <c r="A2483" s="9">
        <f t="shared" si="195"/>
        <v>2015</v>
      </c>
      <c r="B2483" s="9">
        <f>VLOOKUP($C2483,Quarter_Month!$A$1:$B$13,2)</f>
        <v>4</v>
      </c>
      <c r="C2483" s="9">
        <f t="shared" si="196"/>
        <v>10</v>
      </c>
      <c r="D2483" s="9">
        <f t="shared" si="197"/>
        <v>18</v>
      </c>
      <c r="E2483" s="8" t="str">
        <f t="shared" si="198"/>
        <v>20151018</v>
      </c>
      <c r="F2483" s="24">
        <v>42295</v>
      </c>
      <c r="G2483" s="25">
        <f t="shared" si="199"/>
        <v>42295</v>
      </c>
    </row>
    <row r="2484" spans="1:7" x14ac:dyDescent="0.2">
      <c r="A2484" s="9">
        <f t="shared" si="195"/>
        <v>2015</v>
      </c>
      <c r="B2484" s="9">
        <f>VLOOKUP($C2484,Quarter_Month!$A$1:$B$13,2)</f>
        <v>4</v>
      </c>
      <c r="C2484" s="9">
        <f t="shared" si="196"/>
        <v>10</v>
      </c>
      <c r="D2484" s="9">
        <f t="shared" si="197"/>
        <v>19</v>
      </c>
      <c r="E2484" s="8" t="str">
        <f t="shared" si="198"/>
        <v>20151019</v>
      </c>
      <c r="F2484" s="24">
        <v>42296</v>
      </c>
      <c r="G2484" s="25">
        <f t="shared" si="199"/>
        <v>42296</v>
      </c>
    </row>
    <row r="2485" spans="1:7" x14ac:dyDescent="0.2">
      <c r="A2485" s="9">
        <f t="shared" si="195"/>
        <v>2015</v>
      </c>
      <c r="B2485" s="9">
        <f>VLOOKUP($C2485,Quarter_Month!$A$1:$B$13,2)</f>
        <v>4</v>
      </c>
      <c r="C2485" s="9">
        <f t="shared" si="196"/>
        <v>10</v>
      </c>
      <c r="D2485" s="9">
        <f t="shared" si="197"/>
        <v>20</v>
      </c>
      <c r="E2485" s="8" t="str">
        <f t="shared" si="198"/>
        <v>20151020</v>
      </c>
      <c r="F2485" s="24">
        <v>42297</v>
      </c>
      <c r="G2485" s="25">
        <f t="shared" si="199"/>
        <v>42297</v>
      </c>
    </row>
    <row r="2486" spans="1:7" x14ac:dyDescent="0.2">
      <c r="A2486" s="9">
        <f t="shared" si="195"/>
        <v>2015</v>
      </c>
      <c r="B2486" s="9">
        <f>VLOOKUP($C2486,Quarter_Month!$A$1:$B$13,2)</f>
        <v>4</v>
      </c>
      <c r="C2486" s="9">
        <f t="shared" si="196"/>
        <v>10</v>
      </c>
      <c r="D2486" s="9">
        <f t="shared" si="197"/>
        <v>21</v>
      </c>
      <c r="E2486" s="8" t="str">
        <f t="shared" si="198"/>
        <v>20151021</v>
      </c>
      <c r="F2486" s="24">
        <v>42298</v>
      </c>
      <c r="G2486" s="25">
        <f t="shared" si="199"/>
        <v>42298</v>
      </c>
    </row>
    <row r="2487" spans="1:7" x14ac:dyDescent="0.2">
      <c r="A2487" s="9">
        <f t="shared" si="195"/>
        <v>2015</v>
      </c>
      <c r="B2487" s="9">
        <f>VLOOKUP($C2487,Quarter_Month!$A$1:$B$13,2)</f>
        <v>4</v>
      </c>
      <c r="C2487" s="9">
        <f t="shared" si="196"/>
        <v>10</v>
      </c>
      <c r="D2487" s="9">
        <f t="shared" si="197"/>
        <v>22</v>
      </c>
      <c r="E2487" s="8" t="str">
        <f t="shared" si="198"/>
        <v>20151022</v>
      </c>
      <c r="F2487" s="24">
        <v>42299</v>
      </c>
      <c r="G2487" s="25">
        <f t="shared" si="199"/>
        <v>42299</v>
      </c>
    </row>
    <row r="2488" spans="1:7" x14ac:dyDescent="0.2">
      <c r="A2488" s="9">
        <f t="shared" si="195"/>
        <v>2015</v>
      </c>
      <c r="B2488" s="9">
        <f>VLOOKUP($C2488,Quarter_Month!$A$1:$B$13,2)</f>
        <v>4</v>
      </c>
      <c r="C2488" s="9">
        <f t="shared" si="196"/>
        <v>10</v>
      </c>
      <c r="D2488" s="9">
        <f t="shared" si="197"/>
        <v>23</v>
      </c>
      <c r="E2488" s="8" t="str">
        <f t="shared" si="198"/>
        <v>20151023</v>
      </c>
      <c r="F2488" s="24">
        <v>42300</v>
      </c>
      <c r="G2488" s="25">
        <f t="shared" si="199"/>
        <v>42300</v>
      </c>
    </row>
    <row r="2489" spans="1:7" x14ac:dyDescent="0.2">
      <c r="A2489" s="9">
        <f t="shared" si="195"/>
        <v>2015</v>
      </c>
      <c r="B2489" s="9">
        <f>VLOOKUP($C2489,Quarter_Month!$A$1:$B$13,2)</f>
        <v>4</v>
      </c>
      <c r="C2489" s="9">
        <f t="shared" si="196"/>
        <v>10</v>
      </c>
      <c r="D2489" s="9">
        <f t="shared" si="197"/>
        <v>24</v>
      </c>
      <c r="E2489" s="8" t="str">
        <f t="shared" si="198"/>
        <v>20151024</v>
      </c>
      <c r="F2489" s="24">
        <v>42301</v>
      </c>
      <c r="G2489" s="25">
        <f t="shared" si="199"/>
        <v>42301</v>
      </c>
    </row>
    <row r="2490" spans="1:7" x14ac:dyDescent="0.2">
      <c r="A2490" s="9">
        <f t="shared" si="195"/>
        <v>2015</v>
      </c>
      <c r="B2490" s="9">
        <f>VLOOKUP($C2490,Quarter_Month!$A$1:$B$13,2)</f>
        <v>4</v>
      </c>
      <c r="C2490" s="9">
        <f t="shared" si="196"/>
        <v>10</v>
      </c>
      <c r="D2490" s="9">
        <f t="shared" si="197"/>
        <v>25</v>
      </c>
      <c r="E2490" s="8" t="str">
        <f t="shared" si="198"/>
        <v>20151025</v>
      </c>
      <c r="F2490" s="24">
        <v>42302</v>
      </c>
      <c r="G2490" s="25">
        <f t="shared" si="199"/>
        <v>42302</v>
      </c>
    </row>
    <row r="2491" spans="1:7" x14ac:dyDescent="0.2">
      <c r="A2491" s="9">
        <f t="shared" si="195"/>
        <v>2015</v>
      </c>
      <c r="B2491" s="9">
        <f>VLOOKUP($C2491,Quarter_Month!$A$1:$B$13,2)</f>
        <v>4</v>
      </c>
      <c r="C2491" s="9">
        <f t="shared" si="196"/>
        <v>10</v>
      </c>
      <c r="D2491" s="9">
        <f t="shared" si="197"/>
        <v>26</v>
      </c>
      <c r="E2491" s="8" t="str">
        <f t="shared" si="198"/>
        <v>20151026</v>
      </c>
      <c r="F2491" s="24">
        <v>42303</v>
      </c>
      <c r="G2491" s="25">
        <f t="shared" si="199"/>
        <v>42303</v>
      </c>
    </row>
    <row r="2492" spans="1:7" x14ac:dyDescent="0.2">
      <c r="A2492" s="9">
        <f t="shared" si="195"/>
        <v>2015</v>
      </c>
      <c r="B2492" s="9">
        <f>VLOOKUP($C2492,Quarter_Month!$A$1:$B$13,2)</f>
        <v>4</v>
      </c>
      <c r="C2492" s="9">
        <f t="shared" si="196"/>
        <v>10</v>
      </c>
      <c r="D2492" s="9">
        <f t="shared" si="197"/>
        <v>27</v>
      </c>
      <c r="E2492" s="8" t="str">
        <f t="shared" si="198"/>
        <v>20151027</v>
      </c>
      <c r="F2492" s="24">
        <v>42304</v>
      </c>
      <c r="G2492" s="25">
        <f t="shared" si="199"/>
        <v>42304</v>
      </c>
    </row>
    <row r="2493" spans="1:7" x14ac:dyDescent="0.2">
      <c r="A2493" s="9">
        <f t="shared" si="195"/>
        <v>2015</v>
      </c>
      <c r="B2493" s="9">
        <f>VLOOKUP($C2493,Quarter_Month!$A$1:$B$13,2)</f>
        <v>4</v>
      </c>
      <c r="C2493" s="9">
        <f t="shared" si="196"/>
        <v>10</v>
      </c>
      <c r="D2493" s="9">
        <f t="shared" si="197"/>
        <v>28</v>
      </c>
      <c r="E2493" s="8" t="str">
        <f t="shared" si="198"/>
        <v>20151028</v>
      </c>
      <c r="F2493" s="24">
        <v>42305</v>
      </c>
      <c r="G2493" s="25">
        <f t="shared" si="199"/>
        <v>42305</v>
      </c>
    </row>
    <row r="2494" spans="1:7" x14ac:dyDescent="0.2">
      <c r="A2494" s="9">
        <f t="shared" si="195"/>
        <v>2015</v>
      </c>
      <c r="B2494" s="9">
        <f>VLOOKUP($C2494,Quarter_Month!$A$1:$B$13,2)</f>
        <v>4</v>
      </c>
      <c r="C2494" s="9">
        <f t="shared" si="196"/>
        <v>10</v>
      </c>
      <c r="D2494" s="9">
        <f t="shared" si="197"/>
        <v>29</v>
      </c>
      <c r="E2494" s="8" t="str">
        <f t="shared" si="198"/>
        <v>20151029</v>
      </c>
      <c r="F2494" s="24">
        <v>42306</v>
      </c>
      <c r="G2494" s="25">
        <f t="shared" si="199"/>
        <v>42306</v>
      </c>
    </row>
    <row r="2495" spans="1:7" x14ac:dyDescent="0.2">
      <c r="A2495" s="9">
        <f t="shared" si="195"/>
        <v>2015</v>
      </c>
      <c r="B2495" s="9">
        <f>VLOOKUP($C2495,Quarter_Month!$A$1:$B$13,2)</f>
        <v>4</v>
      </c>
      <c r="C2495" s="9">
        <f t="shared" si="196"/>
        <v>10</v>
      </c>
      <c r="D2495" s="9">
        <f t="shared" si="197"/>
        <v>30</v>
      </c>
      <c r="E2495" s="8" t="str">
        <f t="shared" si="198"/>
        <v>20151030</v>
      </c>
      <c r="F2495" s="24">
        <v>42307</v>
      </c>
      <c r="G2495" s="25">
        <f t="shared" si="199"/>
        <v>42307</v>
      </c>
    </row>
    <row r="2496" spans="1:7" x14ac:dyDescent="0.2">
      <c r="A2496" s="9">
        <f t="shared" si="195"/>
        <v>2015</v>
      </c>
      <c r="B2496" s="9">
        <f>VLOOKUP($C2496,Quarter_Month!$A$1:$B$13,2)</f>
        <v>4</v>
      </c>
      <c r="C2496" s="9">
        <f t="shared" si="196"/>
        <v>10</v>
      </c>
      <c r="D2496" s="9">
        <f t="shared" si="197"/>
        <v>31</v>
      </c>
      <c r="E2496" s="8" t="str">
        <f t="shared" si="198"/>
        <v>20151031</v>
      </c>
      <c r="F2496" s="24">
        <v>42308</v>
      </c>
      <c r="G2496" s="25">
        <f t="shared" si="199"/>
        <v>42308</v>
      </c>
    </row>
    <row r="2497" spans="1:7" x14ac:dyDescent="0.2">
      <c r="A2497" s="9">
        <f t="shared" si="195"/>
        <v>2015</v>
      </c>
      <c r="B2497" s="9">
        <f>VLOOKUP($C2497,Quarter_Month!$A$1:$B$13,2)</f>
        <v>4</v>
      </c>
      <c r="C2497" s="9">
        <f t="shared" si="196"/>
        <v>11</v>
      </c>
      <c r="D2497" s="9">
        <f t="shared" si="197"/>
        <v>1</v>
      </c>
      <c r="E2497" s="8" t="str">
        <f t="shared" si="198"/>
        <v>20151101</v>
      </c>
      <c r="F2497" s="24">
        <v>42309</v>
      </c>
      <c r="G2497" s="25">
        <f t="shared" si="199"/>
        <v>42309</v>
      </c>
    </row>
    <row r="2498" spans="1:7" x14ac:dyDescent="0.2">
      <c r="A2498" s="9">
        <f t="shared" si="195"/>
        <v>2015</v>
      </c>
      <c r="B2498" s="9">
        <f>VLOOKUP($C2498,Quarter_Month!$A$1:$B$13,2)</f>
        <v>4</v>
      </c>
      <c r="C2498" s="9">
        <f t="shared" si="196"/>
        <v>11</v>
      </c>
      <c r="D2498" s="9">
        <f t="shared" si="197"/>
        <v>2</v>
      </c>
      <c r="E2498" s="8" t="str">
        <f t="shared" si="198"/>
        <v>20151102</v>
      </c>
      <c r="F2498" s="24">
        <v>42310</v>
      </c>
      <c r="G2498" s="25">
        <f t="shared" si="199"/>
        <v>42310</v>
      </c>
    </row>
    <row r="2499" spans="1:7" x14ac:dyDescent="0.2">
      <c r="A2499" s="9">
        <f t="shared" si="195"/>
        <v>2015</v>
      </c>
      <c r="B2499" s="9">
        <f>VLOOKUP($C2499,Quarter_Month!$A$1:$B$13,2)</f>
        <v>4</v>
      </c>
      <c r="C2499" s="9">
        <f t="shared" si="196"/>
        <v>11</v>
      </c>
      <c r="D2499" s="9">
        <f t="shared" si="197"/>
        <v>3</v>
      </c>
      <c r="E2499" s="8" t="str">
        <f t="shared" si="198"/>
        <v>20151103</v>
      </c>
      <c r="F2499" s="24">
        <v>42311</v>
      </c>
      <c r="G2499" s="25">
        <f t="shared" si="199"/>
        <v>42311</v>
      </c>
    </row>
    <row r="2500" spans="1:7" x14ac:dyDescent="0.2">
      <c r="A2500" s="9">
        <f t="shared" si="195"/>
        <v>2015</v>
      </c>
      <c r="B2500" s="9">
        <f>VLOOKUP($C2500,Quarter_Month!$A$1:$B$13,2)</f>
        <v>4</v>
      </c>
      <c r="C2500" s="9">
        <f t="shared" si="196"/>
        <v>11</v>
      </c>
      <c r="D2500" s="9">
        <f t="shared" si="197"/>
        <v>4</v>
      </c>
      <c r="E2500" s="8" t="str">
        <f t="shared" si="198"/>
        <v>20151104</v>
      </c>
      <c r="F2500" s="24">
        <v>42312</v>
      </c>
      <c r="G2500" s="25">
        <f t="shared" si="199"/>
        <v>42312</v>
      </c>
    </row>
    <row r="2501" spans="1:7" x14ac:dyDescent="0.2">
      <c r="A2501" s="9">
        <f t="shared" si="195"/>
        <v>2015</v>
      </c>
      <c r="B2501" s="9">
        <f>VLOOKUP($C2501,Quarter_Month!$A$1:$B$13,2)</f>
        <v>4</v>
      </c>
      <c r="C2501" s="9">
        <f t="shared" si="196"/>
        <v>11</v>
      </c>
      <c r="D2501" s="9">
        <f t="shared" si="197"/>
        <v>5</v>
      </c>
      <c r="E2501" s="8" t="str">
        <f t="shared" si="198"/>
        <v>20151105</v>
      </c>
      <c r="F2501" s="24">
        <v>42313</v>
      </c>
      <c r="G2501" s="25">
        <f t="shared" si="199"/>
        <v>42313</v>
      </c>
    </row>
    <row r="2502" spans="1:7" x14ac:dyDescent="0.2">
      <c r="A2502" s="9">
        <f t="shared" si="195"/>
        <v>2015</v>
      </c>
      <c r="B2502" s="9">
        <f>VLOOKUP($C2502,Quarter_Month!$A$1:$B$13,2)</f>
        <v>4</v>
      </c>
      <c r="C2502" s="9">
        <f t="shared" si="196"/>
        <v>11</v>
      </c>
      <c r="D2502" s="9">
        <f t="shared" si="197"/>
        <v>6</v>
      </c>
      <c r="E2502" s="8" t="str">
        <f t="shared" si="198"/>
        <v>20151106</v>
      </c>
      <c r="F2502" s="24">
        <v>42314</v>
      </c>
      <c r="G2502" s="25">
        <f t="shared" si="199"/>
        <v>42314</v>
      </c>
    </row>
    <row r="2503" spans="1:7" x14ac:dyDescent="0.2">
      <c r="A2503" s="9">
        <f t="shared" si="195"/>
        <v>2015</v>
      </c>
      <c r="B2503" s="9">
        <f>VLOOKUP($C2503,Quarter_Month!$A$1:$B$13,2)</f>
        <v>4</v>
      </c>
      <c r="C2503" s="9">
        <f t="shared" si="196"/>
        <v>11</v>
      </c>
      <c r="D2503" s="9">
        <f t="shared" si="197"/>
        <v>7</v>
      </c>
      <c r="E2503" s="8" t="str">
        <f t="shared" si="198"/>
        <v>20151107</v>
      </c>
      <c r="F2503" s="24">
        <v>42315</v>
      </c>
      <c r="G2503" s="25">
        <f t="shared" si="199"/>
        <v>42315</v>
      </c>
    </row>
    <row r="2504" spans="1:7" x14ac:dyDescent="0.2">
      <c r="A2504" s="9">
        <f t="shared" si="195"/>
        <v>2015</v>
      </c>
      <c r="B2504" s="9">
        <f>VLOOKUP($C2504,Quarter_Month!$A$1:$B$13,2)</f>
        <v>4</v>
      </c>
      <c r="C2504" s="9">
        <f t="shared" si="196"/>
        <v>11</v>
      </c>
      <c r="D2504" s="9">
        <f t="shared" si="197"/>
        <v>8</v>
      </c>
      <c r="E2504" s="8" t="str">
        <f t="shared" si="198"/>
        <v>20151108</v>
      </c>
      <c r="F2504" s="24">
        <v>42316</v>
      </c>
      <c r="G2504" s="25">
        <f t="shared" si="199"/>
        <v>42316</v>
      </c>
    </row>
    <row r="2505" spans="1:7" x14ac:dyDescent="0.2">
      <c r="A2505" s="9">
        <f t="shared" si="195"/>
        <v>2015</v>
      </c>
      <c r="B2505" s="9">
        <f>VLOOKUP($C2505,Quarter_Month!$A$1:$B$13,2)</f>
        <v>4</v>
      </c>
      <c r="C2505" s="9">
        <f t="shared" si="196"/>
        <v>11</v>
      </c>
      <c r="D2505" s="9">
        <f t="shared" si="197"/>
        <v>9</v>
      </c>
      <c r="E2505" s="8" t="str">
        <f t="shared" si="198"/>
        <v>20151109</v>
      </c>
      <c r="F2505" s="24">
        <v>42317</v>
      </c>
      <c r="G2505" s="25">
        <f t="shared" si="199"/>
        <v>42317</v>
      </c>
    </row>
    <row r="2506" spans="1:7" x14ac:dyDescent="0.2">
      <c r="A2506" s="9">
        <f t="shared" si="195"/>
        <v>2015</v>
      </c>
      <c r="B2506" s="9">
        <f>VLOOKUP($C2506,Quarter_Month!$A$1:$B$13,2)</f>
        <v>4</v>
      </c>
      <c r="C2506" s="9">
        <f t="shared" si="196"/>
        <v>11</v>
      </c>
      <c r="D2506" s="9">
        <f t="shared" si="197"/>
        <v>10</v>
      </c>
      <c r="E2506" s="8" t="str">
        <f t="shared" si="198"/>
        <v>20151110</v>
      </c>
      <c r="F2506" s="24">
        <v>42318</v>
      </c>
      <c r="G2506" s="25">
        <f t="shared" si="199"/>
        <v>42318</v>
      </c>
    </row>
    <row r="2507" spans="1:7" x14ac:dyDescent="0.2">
      <c r="A2507" s="9">
        <f t="shared" si="195"/>
        <v>2015</v>
      </c>
      <c r="B2507" s="9">
        <f>VLOOKUP($C2507,Quarter_Month!$A$1:$B$13,2)</f>
        <v>4</v>
      </c>
      <c r="C2507" s="9">
        <f t="shared" si="196"/>
        <v>11</v>
      </c>
      <c r="D2507" s="9">
        <f t="shared" si="197"/>
        <v>11</v>
      </c>
      <c r="E2507" s="8" t="str">
        <f t="shared" si="198"/>
        <v>20151111</v>
      </c>
      <c r="F2507" s="24">
        <v>42319</v>
      </c>
      <c r="G2507" s="25">
        <f t="shared" si="199"/>
        <v>42319</v>
      </c>
    </row>
    <row r="2508" spans="1:7" x14ac:dyDescent="0.2">
      <c r="A2508" s="9">
        <f t="shared" si="195"/>
        <v>2015</v>
      </c>
      <c r="B2508" s="9">
        <f>VLOOKUP($C2508,Quarter_Month!$A$1:$B$13,2)</f>
        <v>4</v>
      </c>
      <c r="C2508" s="9">
        <f t="shared" si="196"/>
        <v>11</v>
      </c>
      <c r="D2508" s="9">
        <f t="shared" si="197"/>
        <v>12</v>
      </c>
      <c r="E2508" s="8" t="str">
        <f t="shared" si="198"/>
        <v>20151112</v>
      </c>
      <c r="F2508" s="24">
        <v>42320</v>
      </c>
      <c r="G2508" s="25">
        <f t="shared" si="199"/>
        <v>42320</v>
      </c>
    </row>
    <row r="2509" spans="1:7" x14ac:dyDescent="0.2">
      <c r="A2509" s="9">
        <f t="shared" si="195"/>
        <v>2015</v>
      </c>
      <c r="B2509" s="9">
        <f>VLOOKUP($C2509,Quarter_Month!$A$1:$B$13,2)</f>
        <v>4</v>
      </c>
      <c r="C2509" s="9">
        <f t="shared" si="196"/>
        <v>11</v>
      </c>
      <c r="D2509" s="9">
        <f t="shared" si="197"/>
        <v>13</v>
      </c>
      <c r="E2509" s="8" t="str">
        <f t="shared" si="198"/>
        <v>20151113</v>
      </c>
      <c r="F2509" s="24">
        <v>42321</v>
      </c>
      <c r="G2509" s="25">
        <f t="shared" si="199"/>
        <v>42321</v>
      </c>
    </row>
    <row r="2510" spans="1:7" x14ac:dyDescent="0.2">
      <c r="A2510" s="9">
        <f t="shared" si="195"/>
        <v>2015</v>
      </c>
      <c r="B2510" s="9">
        <f>VLOOKUP($C2510,Quarter_Month!$A$1:$B$13,2)</f>
        <v>4</v>
      </c>
      <c r="C2510" s="9">
        <f t="shared" si="196"/>
        <v>11</v>
      </c>
      <c r="D2510" s="9">
        <f t="shared" si="197"/>
        <v>14</v>
      </c>
      <c r="E2510" s="8" t="str">
        <f t="shared" si="198"/>
        <v>20151114</v>
      </c>
      <c r="F2510" s="24">
        <v>42322</v>
      </c>
      <c r="G2510" s="25">
        <f t="shared" si="199"/>
        <v>42322</v>
      </c>
    </row>
    <row r="2511" spans="1:7" x14ac:dyDescent="0.2">
      <c r="A2511" s="9">
        <f t="shared" si="195"/>
        <v>2015</v>
      </c>
      <c r="B2511" s="9">
        <f>VLOOKUP($C2511,Quarter_Month!$A$1:$B$13,2)</f>
        <v>4</v>
      </c>
      <c r="C2511" s="9">
        <f t="shared" si="196"/>
        <v>11</v>
      </c>
      <c r="D2511" s="9">
        <f t="shared" si="197"/>
        <v>15</v>
      </c>
      <c r="E2511" s="8" t="str">
        <f t="shared" si="198"/>
        <v>20151115</v>
      </c>
      <c r="F2511" s="24">
        <v>42323</v>
      </c>
      <c r="G2511" s="25">
        <f t="shared" si="199"/>
        <v>42323</v>
      </c>
    </row>
    <row r="2512" spans="1:7" x14ac:dyDescent="0.2">
      <c r="A2512" s="9">
        <f t="shared" si="195"/>
        <v>2015</v>
      </c>
      <c r="B2512" s="9">
        <f>VLOOKUP($C2512,Quarter_Month!$A$1:$B$13,2)</f>
        <v>4</v>
      </c>
      <c r="C2512" s="9">
        <f t="shared" si="196"/>
        <v>11</v>
      </c>
      <c r="D2512" s="9">
        <f t="shared" si="197"/>
        <v>16</v>
      </c>
      <c r="E2512" s="8" t="str">
        <f t="shared" si="198"/>
        <v>20151116</v>
      </c>
      <c r="F2512" s="24">
        <v>42324</v>
      </c>
      <c r="G2512" s="25">
        <f t="shared" si="199"/>
        <v>42324</v>
      </c>
    </row>
    <row r="2513" spans="1:7" x14ac:dyDescent="0.2">
      <c r="A2513" s="9">
        <f t="shared" ref="A2513:A2557" si="200">YEAR(F2513)</f>
        <v>2015</v>
      </c>
      <c r="B2513" s="9">
        <f>VLOOKUP($C2513,Quarter_Month!$A$1:$B$13,2)</f>
        <v>4</v>
      </c>
      <c r="C2513" s="9">
        <f t="shared" ref="C2513:C2557" si="201">MONTH(F2513)</f>
        <v>11</v>
      </c>
      <c r="D2513" s="9">
        <f t="shared" ref="D2513:D2557" si="202">DAY(F2513)</f>
        <v>17</v>
      </c>
      <c r="E2513" s="8" t="str">
        <f t="shared" ref="E2513:E2557" si="203">CONCATENATE(A2513,IF(LEN(C2513)=1,"0"&amp;C2513,C2513),IF(LEN(D2513)=1,"0"&amp;D2513,D2513))</f>
        <v>20151117</v>
      </c>
      <c r="F2513" s="24">
        <v>42325</v>
      </c>
      <c r="G2513" s="25">
        <f t="shared" si="199"/>
        <v>42325</v>
      </c>
    </row>
    <row r="2514" spans="1:7" x14ac:dyDescent="0.2">
      <c r="A2514" s="9">
        <f t="shared" si="200"/>
        <v>2015</v>
      </c>
      <c r="B2514" s="9">
        <f>VLOOKUP($C2514,Quarter_Month!$A$1:$B$13,2)</f>
        <v>4</v>
      </c>
      <c r="C2514" s="9">
        <f t="shared" si="201"/>
        <v>11</v>
      </c>
      <c r="D2514" s="9">
        <f t="shared" si="202"/>
        <v>18</v>
      </c>
      <c r="E2514" s="8" t="str">
        <f t="shared" si="203"/>
        <v>20151118</v>
      </c>
      <c r="F2514" s="24">
        <v>42326</v>
      </c>
      <c r="G2514" s="25">
        <f t="shared" si="199"/>
        <v>42326</v>
      </c>
    </row>
    <row r="2515" spans="1:7" x14ac:dyDescent="0.2">
      <c r="A2515" s="9">
        <f t="shared" si="200"/>
        <v>2015</v>
      </c>
      <c r="B2515" s="9">
        <f>VLOOKUP($C2515,Quarter_Month!$A$1:$B$13,2)</f>
        <v>4</v>
      </c>
      <c r="C2515" s="9">
        <f t="shared" si="201"/>
        <v>11</v>
      </c>
      <c r="D2515" s="9">
        <f t="shared" si="202"/>
        <v>19</v>
      </c>
      <c r="E2515" s="8" t="str">
        <f t="shared" si="203"/>
        <v>20151119</v>
      </c>
      <c r="F2515" s="24">
        <v>42327</v>
      </c>
      <c r="G2515" s="25">
        <f t="shared" si="199"/>
        <v>42327</v>
      </c>
    </row>
    <row r="2516" spans="1:7" x14ac:dyDescent="0.2">
      <c r="A2516" s="9">
        <f t="shared" si="200"/>
        <v>2015</v>
      </c>
      <c r="B2516" s="9">
        <f>VLOOKUP($C2516,Quarter_Month!$A$1:$B$13,2)</f>
        <v>4</v>
      </c>
      <c r="C2516" s="9">
        <f t="shared" si="201"/>
        <v>11</v>
      </c>
      <c r="D2516" s="9">
        <f t="shared" si="202"/>
        <v>20</v>
      </c>
      <c r="E2516" s="8" t="str">
        <f t="shared" si="203"/>
        <v>20151120</v>
      </c>
      <c r="F2516" s="24">
        <v>42328</v>
      </c>
      <c r="G2516" s="25">
        <f t="shared" si="199"/>
        <v>42328</v>
      </c>
    </row>
    <row r="2517" spans="1:7" x14ac:dyDescent="0.2">
      <c r="A2517" s="9">
        <f t="shared" si="200"/>
        <v>2015</v>
      </c>
      <c r="B2517" s="9">
        <f>VLOOKUP($C2517,Quarter_Month!$A$1:$B$13,2)</f>
        <v>4</v>
      </c>
      <c r="C2517" s="9">
        <f t="shared" si="201"/>
        <v>11</v>
      </c>
      <c r="D2517" s="9">
        <f t="shared" si="202"/>
        <v>21</v>
      </c>
      <c r="E2517" s="8" t="str">
        <f t="shared" si="203"/>
        <v>20151121</v>
      </c>
      <c r="F2517" s="24">
        <v>42329</v>
      </c>
      <c r="G2517" s="25">
        <f t="shared" si="199"/>
        <v>42329</v>
      </c>
    </row>
    <row r="2518" spans="1:7" x14ac:dyDescent="0.2">
      <c r="A2518" s="9">
        <f t="shared" si="200"/>
        <v>2015</v>
      </c>
      <c r="B2518" s="9">
        <f>VLOOKUP($C2518,Quarter_Month!$A$1:$B$13,2)</f>
        <v>4</v>
      </c>
      <c r="C2518" s="9">
        <f t="shared" si="201"/>
        <v>11</v>
      </c>
      <c r="D2518" s="9">
        <f t="shared" si="202"/>
        <v>22</v>
      </c>
      <c r="E2518" s="8" t="str">
        <f t="shared" si="203"/>
        <v>20151122</v>
      </c>
      <c r="F2518" s="24">
        <v>42330</v>
      </c>
      <c r="G2518" s="25">
        <f t="shared" si="199"/>
        <v>42330</v>
      </c>
    </row>
    <row r="2519" spans="1:7" x14ac:dyDescent="0.2">
      <c r="A2519" s="9">
        <f t="shared" si="200"/>
        <v>2015</v>
      </c>
      <c r="B2519" s="9">
        <f>VLOOKUP($C2519,Quarter_Month!$A$1:$B$13,2)</f>
        <v>4</v>
      </c>
      <c r="C2519" s="9">
        <f t="shared" si="201"/>
        <v>11</v>
      </c>
      <c r="D2519" s="9">
        <f t="shared" si="202"/>
        <v>23</v>
      </c>
      <c r="E2519" s="8" t="str">
        <f t="shared" si="203"/>
        <v>20151123</v>
      </c>
      <c r="F2519" s="24">
        <v>42331</v>
      </c>
      <c r="G2519" s="25">
        <f t="shared" si="199"/>
        <v>42331</v>
      </c>
    </row>
    <row r="2520" spans="1:7" x14ac:dyDescent="0.2">
      <c r="A2520" s="9">
        <f t="shared" si="200"/>
        <v>2015</v>
      </c>
      <c r="B2520" s="9">
        <f>VLOOKUP($C2520,Quarter_Month!$A$1:$B$13,2)</f>
        <v>4</v>
      </c>
      <c r="C2520" s="9">
        <f t="shared" si="201"/>
        <v>11</v>
      </c>
      <c r="D2520" s="9">
        <f t="shared" si="202"/>
        <v>24</v>
      </c>
      <c r="E2520" s="8" t="str">
        <f t="shared" si="203"/>
        <v>20151124</v>
      </c>
      <c r="F2520" s="24">
        <v>42332</v>
      </c>
      <c r="G2520" s="25">
        <f t="shared" si="199"/>
        <v>42332</v>
      </c>
    </row>
    <row r="2521" spans="1:7" x14ac:dyDescent="0.2">
      <c r="A2521" s="9">
        <f t="shared" si="200"/>
        <v>2015</v>
      </c>
      <c r="B2521" s="9">
        <f>VLOOKUP($C2521,Quarter_Month!$A$1:$B$13,2)</f>
        <v>4</v>
      </c>
      <c r="C2521" s="9">
        <f t="shared" si="201"/>
        <v>11</v>
      </c>
      <c r="D2521" s="9">
        <f t="shared" si="202"/>
        <v>25</v>
      </c>
      <c r="E2521" s="8" t="str">
        <f t="shared" si="203"/>
        <v>20151125</v>
      </c>
      <c r="F2521" s="24">
        <v>42333</v>
      </c>
      <c r="G2521" s="25">
        <f t="shared" si="199"/>
        <v>42333</v>
      </c>
    </row>
    <row r="2522" spans="1:7" x14ac:dyDescent="0.2">
      <c r="A2522" s="9">
        <f t="shared" si="200"/>
        <v>2015</v>
      </c>
      <c r="B2522" s="9">
        <f>VLOOKUP($C2522,Quarter_Month!$A$1:$B$13,2)</f>
        <v>4</v>
      </c>
      <c r="C2522" s="9">
        <f t="shared" si="201"/>
        <v>11</v>
      </c>
      <c r="D2522" s="9">
        <f t="shared" si="202"/>
        <v>26</v>
      </c>
      <c r="E2522" s="8" t="str">
        <f t="shared" si="203"/>
        <v>20151126</v>
      </c>
      <c r="F2522" s="24">
        <v>42334</v>
      </c>
      <c r="G2522" s="25">
        <f t="shared" si="199"/>
        <v>42334</v>
      </c>
    </row>
    <row r="2523" spans="1:7" x14ac:dyDescent="0.2">
      <c r="A2523" s="9">
        <f t="shared" si="200"/>
        <v>2015</v>
      </c>
      <c r="B2523" s="9">
        <f>VLOOKUP($C2523,Quarter_Month!$A$1:$B$13,2)</f>
        <v>4</v>
      </c>
      <c r="C2523" s="9">
        <f t="shared" si="201"/>
        <v>11</v>
      </c>
      <c r="D2523" s="9">
        <f t="shared" si="202"/>
        <v>27</v>
      </c>
      <c r="E2523" s="8" t="str">
        <f t="shared" si="203"/>
        <v>20151127</v>
      </c>
      <c r="F2523" s="24">
        <v>42335</v>
      </c>
      <c r="G2523" s="25">
        <f t="shared" si="199"/>
        <v>42335</v>
      </c>
    </row>
    <row r="2524" spans="1:7" x14ac:dyDescent="0.2">
      <c r="A2524" s="9">
        <f t="shared" si="200"/>
        <v>2015</v>
      </c>
      <c r="B2524" s="9">
        <f>VLOOKUP($C2524,Quarter_Month!$A$1:$B$13,2)</f>
        <v>4</v>
      </c>
      <c r="C2524" s="9">
        <f t="shared" si="201"/>
        <v>11</v>
      </c>
      <c r="D2524" s="9">
        <f t="shared" si="202"/>
        <v>28</v>
      </c>
      <c r="E2524" s="8" t="str">
        <f t="shared" si="203"/>
        <v>20151128</v>
      </c>
      <c r="F2524" s="24">
        <v>42336</v>
      </c>
      <c r="G2524" s="25">
        <f t="shared" si="199"/>
        <v>42336</v>
      </c>
    </row>
    <row r="2525" spans="1:7" x14ac:dyDescent="0.2">
      <c r="A2525" s="9">
        <f t="shared" si="200"/>
        <v>2015</v>
      </c>
      <c r="B2525" s="9">
        <f>VLOOKUP($C2525,Quarter_Month!$A$1:$B$13,2)</f>
        <v>4</v>
      </c>
      <c r="C2525" s="9">
        <f t="shared" si="201"/>
        <v>11</v>
      </c>
      <c r="D2525" s="9">
        <f t="shared" si="202"/>
        <v>29</v>
      </c>
      <c r="E2525" s="8" t="str">
        <f t="shared" si="203"/>
        <v>20151129</v>
      </c>
      <c r="F2525" s="24">
        <v>42337</v>
      </c>
      <c r="G2525" s="25">
        <f t="shared" si="199"/>
        <v>42337</v>
      </c>
    </row>
    <row r="2526" spans="1:7" x14ac:dyDescent="0.2">
      <c r="A2526" s="9">
        <f t="shared" si="200"/>
        <v>2015</v>
      </c>
      <c r="B2526" s="9">
        <f>VLOOKUP($C2526,Quarter_Month!$A$1:$B$13,2)</f>
        <v>4</v>
      </c>
      <c r="C2526" s="9">
        <f t="shared" si="201"/>
        <v>11</v>
      </c>
      <c r="D2526" s="9">
        <f t="shared" si="202"/>
        <v>30</v>
      </c>
      <c r="E2526" s="8" t="str">
        <f t="shared" si="203"/>
        <v>20151130</v>
      </c>
      <c r="F2526" s="24">
        <v>42338</v>
      </c>
      <c r="G2526" s="25">
        <f t="shared" si="199"/>
        <v>42338</v>
      </c>
    </row>
    <row r="2527" spans="1:7" x14ac:dyDescent="0.2">
      <c r="A2527" s="9">
        <f t="shared" si="200"/>
        <v>2015</v>
      </c>
      <c r="B2527" s="9">
        <f>VLOOKUP($C2527,Quarter_Month!$A$1:$B$13,2)</f>
        <v>4</v>
      </c>
      <c r="C2527" s="9">
        <f t="shared" si="201"/>
        <v>12</v>
      </c>
      <c r="D2527" s="9">
        <f t="shared" si="202"/>
        <v>1</v>
      </c>
      <c r="E2527" s="8" t="str">
        <f t="shared" si="203"/>
        <v>20151201</v>
      </c>
      <c r="F2527" s="24">
        <v>42339</v>
      </c>
      <c r="G2527" s="25">
        <f t="shared" si="199"/>
        <v>42339</v>
      </c>
    </row>
    <row r="2528" spans="1:7" x14ac:dyDescent="0.2">
      <c r="A2528" s="9">
        <f t="shared" si="200"/>
        <v>2015</v>
      </c>
      <c r="B2528" s="9">
        <f>VLOOKUP($C2528,Quarter_Month!$A$1:$B$13,2)</f>
        <v>4</v>
      </c>
      <c r="C2528" s="9">
        <f t="shared" si="201"/>
        <v>12</v>
      </c>
      <c r="D2528" s="9">
        <f t="shared" si="202"/>
        <v>2</v>
      </c>
      <c r="E2528" s="8" t="str">
        <f t="shared" si="203"/>
        <v>20151202</v>
      </c>
      <c r="F2528" s="24">
        <v>42340</v>
      </c>
      <c r="G2528" s="25">
        <f t="shared" si="199"/>
        <v>42340</v>
      </c>
    </row>
    <row r="2529" spans="1:7" x14ac:dyDescent="0.2">
      <c r="A2529" s="9">
        <f t="shared" si="200"/>
        <v>2015</v>
      </c>
      <c r="B2529" s="9">
        <f>VLOOKUP($C2529,Quarter_Month!$A$1:$B$13,2)</f>
        <v>4</v>
      </c>
      <c r="C2529" s="9">
        <f t="shared" si="201"/>
        <v>12</v>
      </c>
      <c r="D2529" s="9">
        <f t="shared" si="202"/>
        <v>3</v>
      </c>
      <c r="E2529" s="8" t="str">
        <f t="shared" si="203"/>
        <v>20151203</v>
      </c>
      <c r="F2529" s="24">
        <v>42341</v>
      </c>
      <c r="G2529" s="25">
        <f t="shared" si="199"/>
        <v>42341</v>
      </c>
    </row>
    <row r="2530" spans="1:7" x14ac:dyDescent="0.2">
      <c r="A2530" s="9">
        <f t="shared" si="200"/>
        <v>2015</v>
      </c>
      <c r="B2530" s="9">
        <f>VLOOKUP($C2530,Quarter_Month!$A$1:$B$13,2)</f>
        <v>4</v>
      </c>
      <c r="C2530" s="9">
        <f t="shared" si="201"/>
        <v>12</v>
      </c>
      <c r="D2530" s="9">
        <f t="shared" si="202"/>
        <v>4</v>
      </c>
      <c r="E2530" s="8" t="str">
        <f t="shared" si="203"/>
        <v>20151204</v>
      </c>
      <c r="F2530" s="24">
        <v>42342</v>
      </c>
      <c r="G2530" s="25">
        <f t="shared" si="199"/>
        <v>42342</v>
      </c>
    </row>
    <row r="2531" spans="1:7" x14ac:dyDescent="0.2">
      <c r="A2531" s="9">
        <f t="shared" si="200"/>
        <v>2015</v>
      </c>
      <c r="B2531" s="9">
        <f>VLOOKUP($C2531,Quarter_Month!$A$1:$B$13,2)</f>
        <v>4</v>
      </c>
      <c r="C2531" s="9">
        <f t="shared" si="201"/>
        <v>12</v>
      </c>
      <c r="D2531" s="9">
        <f t="shared" si="202"/>
        <v>5</v>
      </c>
      <c r="E2531" s="8" t="str">
        <f t="shared" si="203"/>
        <v>20151205</v>
      </c>
      <c r="F2531" s="24">
        <v>42343</v>
      </c>
      <c r="G2531" s="25">
        <f t="shared" si="199"/>
        <v>42343</v>
      </c>
    </row>
    <row r="2532" spans="1:7" x14ac:dyDescent="0.2">
      <c r="A2532" s="9">
        <f t="shared" si="200"/>
        <v>2015</v>
      </c>
      <c r="B2532" s="9">
        <f>VLOOKUP($C2532,Quarter_Month!$A$1:$B$13,2)</f>
        <v>4</v>
      </c>
      <c r="C2532" s="9">
        <f t="shared" si="201"/>
        <v>12</v>
      </c>
      <c r="D2532" s="9">
        <f t="shared" si="202"/>
        <v>6</v>
      </c>
      <c r="E2532" s="8" t="str">
        <f t="shared" si="203"/>
        <v>20151206</v>
      </c>
      <c r="F2532" s="24">
        <v>42344</v>
      </c>
      <c r="G2532" s="25">
        <f t="shared" si="199"/>
        <v>42344</v>
      </c>
    </row>
    <row r="2533" spans="1:7" x14ac:dyDescent="0.2">
      <c r="A2533" s="9">
        <f t="shared" si="200"/>
        <v>2015</v>
      </c>
      <c r="B2533" s="9">
        <f>VLOOKUP($C2533,Quarter_Month!$A$1:$B$13,2)</f>
        <v>4</v>
      </c>
      <c r="C2533" s="9">
        <f t="shared" si="201"/>
        <v>12</v>
      </c>
      <c r="D2533" s="9">
        <f t="shared" si="202"/>
        <v>7</v>
      </c>
      <c r="E2533" s="8" t="str">
        <f t="shared" si="203"/>
        <v>20151207</v>
      </c>
      <c r="F2533" s="24">
        <v>42345</v>
      </c>
      <c r="G2533" s="25">
        <f t="shared" si="199"/>
        <v>42345</v>
      </c>
    </row>
    <row r="2534" spans="1:7" x14ac:dyDescent="0.2">
      <c r="A2534" s="9">
        <f t="shared" si="200"/>
        <v>2015</v>
      </c>
      <c r="B2534" s="9">
        <f>VLOOKUP($C2534,Quarter_Month!$A$1:$B$13,2)</f>
        <v>4</v>
      </c>
      <c r="C2534" s="9">
        <f t="shared" si="201"/>
        <v>12</v>
      </c>
      <c r="D2534" s="9">
        <f t="shared" si="202"/>
        <v>8</v>
      </c>
      <c r="E2534" s="8" t="str">
        <f t="shared" si="203"/>
        <v>20151208</v>
      </c>
      <c r="F2534" s="24">
        <v>42346</v>
      </c>
      <c r="G2534" s="25">
        <f t="shared" ref="G2534:G2555" si="204">F2534</f>
        <v>42346</v>
      </c>
    </row>
    <row r="2535" spans="1:7" x14ac:dyDescent="0.2">
      <c r="A2535" s="9">
        <f t="shared" si="200"/>
        <v>2015</v>
      </c>
      <c r="B2535" s="9">
        <f>VLOOKUP($C2535,Quarter_Month!$A$1:$B$13,2)</f>
        <v>4</v>
      </c>
      <c r="C2535" s="9">
        <f t="shared" si="201"/>
        <v>12</v>
      </c>
      <c r="D2535" s="9">
        <f t="shared" si="202"/>
        <v>9</v>
      </c>
      <c r="E2535" s="8" t="str">
        <f t="shared" si="203"/>
        <v>20151209</v>
      </c>
      <c r="F2535" s="24">
        <v>42347</v>
      </c>
      <c r="G2535" s="25">
        <f t="shared" si="204"/>
        <v>42347</v>
      </c>
    </row>
    <row r="2536" spans="1:7" x14ac:dyDescent="0.2">
      <c r="A2536" s="9">
        <f t="shared" si="200"/>
        <v>2015</v>
      </c>
      <c r="B2536" s="9">
        <f>VLOOKUP($C2536,Quarter_Month!$A$1:$B$13,2)</f>
        <v>4</v>
      </c>
      <c r="C2536" s="9">
        <f t="shared" si="201"/>
        <v>12</v>
      </c>
      <c r="D2536" s="9">
        <f t="shared" si="202"/>
        <v>10</v>
      </c>
      <c r="E2536" s="8" t="str">
        <f t="shared" si="203"/>
        <v>20151210</v>
      </c>
      <c r="F2536" s="24">
        <v>42348</v>
      </c>
      <c r="G2536" s="25">
        <f t="shared" si="204"/>
        <v>42348</v>
      </c>
    </row>
    <row r="2537" spans="1:7" x14ac:dyDescent="0.2">
      <c r="A2537" s="9">
        <f t="shared" si="200"/>
        <v>2015</v>
      </c>
      <c r="B2537" s="9">
        <f>VLOOKUP($C2537,Quarter_Month!$A$1:$B$13,2)</f>
        <v>4</v>
      </c>
      <c r="C2537" s="9">
        <f t="shared" si="201"/>
        <v>12</v>
      </c>
      <c r="D2537" s="9">
        <f t="shared" si="202"/>
        <v>11</v>
      </c>
      <c r="E2537" s="8" t="str">
        <f t="shared" si="203"/>
        <v>20151211</v>
      </c>
      <c r="F2537" s="24">
        <v>42349</v>
      </c>
      <c r="G2537" s="25">
        <f t="shared" si="204"/>
        <v>42349</v>
      </c>
    </row>
    <row r="2538" spans="1:7" x14ac:dyDescent="0.2">
      <c r="A2538" s="9">
        <f t="shared" si="200"/>
        <v>2015</v>
      </c>
      <c r="B2538" s="9">
        <f>VLOOKUP($C2538,Quarter_Month!$A$1:$B$13,2)</f>
        <v>4</v>
      </c>
      <c r="C2538" s="9">
        <f t="shared" si="201"/>
        <v>12</v>
      </c>
      <c r="D2538" s="9">
        <f t="shared" si="202"/>
        <v>12</v>
      </c>
      <c r="E2538" s="8" t="str">
        <f t="shared" si="203"/>
        <v>20151212</v>
      </c>
      <c r="F2538" s="24">
        <v>42350</v>
      </c>
      <c r="G2538" s="25">
        <f t="shared" si="204"/>
        <v>42350</v>
      </c>
    </row>
    <row r="2539" spans="1:7" x14ac:dyDescent="0.2">
      <c r="A2539" s="9">
        <f t="shared" si="200"/>
        <v>2015</v>
      </c>
      <c r="B2539" s="9">
        <f>VLOOKUP($C2539,Quarter_Month!$A$1:$B$13,2)</f>
        <v>4</v>
      </c>
      <c r="C2539" s="9">
        <f t="shared" si="201"/>
        <v>12</v>
      </c>
      <c r="D2539" s="9">
        <f t="shared" si="202"/>
        <v>13</v>
      </c>
      <c r="E2539" s="8" t="str">
        <f t="shared" si="203"/>
        <v>20151213</v>
      </c>
      <c r="F2539" s="24">
        <v>42351</v>
      </c>
      <c r="G2539" s="25">
        <f t="shared" si="204"/>
        <v>42351</v>
      </c>
    </row>
    <row r="2540" spans="1:7" x14ac:dyDescent="0.2">
      <c r="A2540" s="9">
        <f t="shared" si="200"/>
        <v>2015</v>
      </c>
      <c r="B2540" s="9">
        <f>VLOOKUP($C2540,Quarter_Month!$A$1:$B$13,2)</f>
        <v>4</v>
      </c>
      <c r="C2540" s="9">
        <f t="shared" si="201"/>
        <v>12</v>
      </c>
      <c r="D2540" s="9">
        <f t="shared" si="202"/>
        <v>14</v>
      </c>
      <c r="E2540" s="8" t="str">
        <f t="shared" si="203"/>
        <v>20151214</v>
      </c>
      <c r="F2540" s="24">
        <v>42352</v>
      </c>
      <c r="G2540" s="25">
        <f t="shared" si="204"/>
        <v>42352</v>
      </c>
    </row>
    <row r="2541" spans="1:7" x14ac:dyDescent="0.2">
      <c r="A2541" s="9">
        <f t="shared" si="200"/>
        <v>2015</v>
      </c>
      <c r="B2541" s="9">
        <f>VLOOKUP($C2541,Quarter_Month!$A$1:$B$13,2)</f>
        <v>4</v>
      </c>
      <c r="C2541" s="9">
        <f t="shared" si="201"/>
        <v>12</v>
      </c>
      <c r="D2541" s="9">
        <f t="shared" si="202"/>
        <v>15</v>
      </c>
      <c r="E2541" s="8" t="str">
        <f t="shared" si="203"/>
        <v>20151215</v>
      </c>
      <c r="F2541" s="24">
        <v>42353</v>
      </c>
      <c r="G2541" s="25">
        <f t="shared" si="204"/>
        <v>42353</v>
      </c>
    </row>
    <row r="2542" spans="1:7" x14ac:dyDescent="0.2">
      <c r="A2542" s="9">
        <f t="shared" si="200"/>
        <v>2015</v>
      </c>
      <c r="B2542" s="9">
        <f>VLOOKUP($C2542,Quarter_Month!$A$1:$B$13,2)</f>
        <v>4</v>
      </c>
      <c r="C2542" s="9">
        <f t="shared" si="201"/>
        <v>12</v>
      </c>
      <c r="D2542" s="9">
        <f t="shared" si="202"/>
        <v>16</v>
      </c>
      <c r="E2542" s="8" t="str">
        <f t="shared" si="203"/>
        <v>20151216</v>
      </c>
      <c r="F2542" s="24">
        <v>42354</v>
      </c>
      <c r="G2542" s="25">
        <f t="shared" si="204"/>
        <v>42354</v>
      </c>
    </row>
    <row r="2543" spans="1:7" x14ac:dyDescent="0.2">
      <c r="A2543" s="9">
        <f t="shared" si="200"/>
        <v>2015</v>
      </c>
      <c r="B2543" s="9">
        <f>VLOOKUP($C2543,Quarter_Month!$A$1:$B$13,2)</f>
        <v>4</v>
      </c>
      <c r="C2543" s="9">
        <f t="shared" si="201"/>
        <v>12</v>
      </c>
      <c r="D2543" s="9">
        <f t="shared" si="202"/>
        <v>17</v>
      </c>
      <c r="E2543" s="8" t="str">
        <f t="shared" si="203"/>
        <v>20151217</v>
      </c>
      <c r="F2543" s="24">
        <v>42355</v>
      </c>
      <c r="G2543" s="25">
        <f t="shared" si="204"/>
        <v>42355</v>
      </c>
    </row>
    <row r="2544" spans="1:7" x14ac:dyDescent="0.2">
      <c r="A2544" s="9">
        <f t="shared" si="200"/>
        <v>2015</v>
      </c>
      <c r="B2544" s="9">
        <f>VLOOKUP($C2544,Quarter_Month!$A$1:$B$13,2)</f>
        <v>4</v>
      </c>
      <c r="C2544" s="9">
        <f t="shared" si="201"/>
        <v>12</v>
      </c>
      <c r="D2544" s="9">
        <f t="shared" si="202"/>
        <v>18</v>
      </c>
      <c r="E2544" s="8" t="str">
        <f t="shared" si="203"/>
        <v>20151218</v>
      </c>
      <c r="F2544" s="24">
        <v>42356</v>
      </c>
      <c r="G2544" s="25">
        <f t="shared" si="204"/>
        <v>42356</v>
      </c>
    </row>
    <row r="2545" spans="1:7" x14ac:dyDescent="0.2">
      <c r="A2545" s="9">
        <f t="shared" si="200"/>
        <v>2015</v>
      </c>
      <c r="B2545" s="9">
        <f>VLOOKUP($C2545,Quarter_Month!$A$1:$B$13,2)</f>
        <v>4</v>
      </c>
      <c r="C2545" s="9">
        <f t="shared" si="201"/>
        <v>12</v>
      </c>
      <c r="D2545" s="9">
        <f t="shared" si="202"/>
        <v>19</v>
      </c>
      <c r="E2545" s="8" t="str">
        <f t="shared" si="203"/>
        <v>20151219</v>
      </c>
      <c r="F2545" s="24">
        <v>42357</v>
      </c>
      <c r="G2545" s="25">
        <f t="shared" si="204"/>
        <v>42357</v>
      </c>
    </row>
    <row r="2546" spans="1:7" x14ac:dyDescent="0.2">
      <c r="A2546" s="9">
        <f t="shared" si="200"/>
        <v>2015</v>
      </c>
      <c r="B2546" s="9">
        <f>VLOOKUP($C2546,Quarter_Month!$A$1:$B$13,2)</f>
        <v>4</v>
      </c>
      <c r="C2546" s="9">
        <f t="shared" si="201"/>
        <v>12</v>
      </c>
      <c r="D2546" s="9">
        <f t="shared" si="202"/>
        <v>20</v>
      </c>
      <c r="E2546" s="8" t="str">
        <f t="shared" si="203"/>
        <v>20151220</v>
      </c>
      <c r="F2546" s="24">
        <v>42358</v>
      </c>
      <c r="G2546" s="25">
        <f t="shared" si="204"/>
        <v>42358</v>
      </c>
    </row>
    <row r="2547" spans="1:7" x14ac:dyDescent="0.2">
      <c r="A2547" s="9">
        <f t="shared" si="200"/>
        <v>2015</v>
      </c>
      <c r="B2547" s="9">
        <f>VLOOKUP($C2547,Quarter_Month!$A$1:$B$13,2)</f>
        <v>4</v>
      </c>
      <c r="C2547" s="9">
        <f t="shared" si="201"/>
        <v>12</v>
      </c>
      <c r="D2547" s="9">
        <f t="shared" si="202"/>
        <v>21</v>
      </c>
      <c r="E2547" s="8" t="str">
        <f t="shared" si="203"/>
        <v>20151221</v>
      </c>
      <c r="F2547" s="24">
        <v>42359</v>
      </c>
      <c r="G2547" s="25">
        <f t="shared" si="204"/>
        <v>42359</v>
      </c>
    </row>
    <row r="2548" spans="1:7" x14ac:dyDescent="0.2">
      <c r="A2548" s="9">
        <f t="shared" si="200"/>
        <v>2015</v>
      </c>
      <c r="B2548" s="9">
        <f>VLOOKUP($C2548,Quarter_Month!$A$1:$B$13,2)</f>
        <v>4</v>
      </c>
      <c r="C2548" s="9">
        <f t="shared" si="201"/>
        <v>12</v>
      </c>
      <c r="D2548" s="9">
        <f t="shared" si="202"/>
        <v>22</v>
      </c>
      <c r="E2548" s="8" t="str">
        <f t="shared" si="203"/>
        <v>20151222</v>
      </c>
      <c r="F2548" s="24">
        <v>42360</v>
      </c>
      <c r="G2548" s="25">
        <f t="shared" si="204"/>
        <v>42360</v>
      </c>
    </row>
    <row r="2549" spans="1:7" x14ac:dyDescent="0.2">
      <c r="A2549" s="9">
        <f t="shared" si="200"/>
        <v>2015</v>
      </c>
      <c r="B2549" s="9">
        <f>VLOOKUP($C2549,Quarter_Month!$A$1:$B$13,2)</f>
        <v>4</v>
      </c>
      <c r="C2549" s="9">
        <f t="shared" si="201"/>
        <v>12</v>
      </c>
      <c r="D2549" s="9">
        <f t="shared" si="202"/>
        <v>23</v>
      </c>
      <c r="E2549" s="8" t="str">
        <f t="shared" si="203"/>
        <v>20151223</v>
      </c>
      <c r="F2549" s="24">
        <v>42361</v>
      </c>
      <c r="G2549" s="25">
        <f t="shared" si="204"/>
        <v>42361</v>
      </c>
    </row>
    <row r="2550" spans="1:7" x14ac:dyDescent="0.2">
      <c r="A2550" s="9">
        <f t="shared" si="200"/>
        <v>2015</v>
      </c>
      <c r="B2550" s="9">
        <f>VLOOKUP($C2550,Quarter_Month!$A$1:$B$13,2)</f>
        <v>4</v>
      </c>
      <c r="C2550" s="9">
        <f t="shared" si="201"/>
        <v>12</v>
      </c>
      <c r="D2550" s="9">
        <f t="shared" si="202"/>
        <v>24</v>
      </c>
      <c r="E2550" s="8" t="str">
        <f t="shared" si="203"/>
        <v>20151224</v>
      </c>
      <c r="F2550" s="24">
        <v>42362</v>
      </c>
      <c r="G2550" s="25">
        <f t="shared" si="204"/>
        <v>42362</v>
      </c>
    </row>
    <row r="2551" spans="1:7" x14ac:dyDescent="0.2">
      <c r="A2551" s="9">
        <f t="shared" si="200"/>
        <v>2015</v>
      </c>
      <c r="B2551" s="9">
        <f>VLOOKUP($C2551,Quarter_Month!$A$1:$B$13,2)</f>
        <v>4</v>
      </c>
      <c r="C2551" s="9">
        <f t="shared" si="201"/>
        <v>12</v>
      </c>
      <c r="D2551" s="9">
        <f t="shared" si="202"/>
        <v>25</v>
      </c>
      <c r="E2551" s="8" t="str">
        <f t="shared" si="203"/>
        <v>20151225</v>
      </c>
      <c r="F2551" s="24">
        <v>42363</v>
      </c>
      <c r="G2551" s="25">
        <f t="shared" si="204"/>
        <v>42363</v>
      </c>
    </row>
    <row r="2552" spans="1:7" x14ac:dyDescent="0.2">
      <c r="A2552" s="9">
        <f t="shared" si="200"/>
        <v>2015</v>
      </c>
      <c r="B2552" s="9">
        <f>VLOOKUP($C2552,Quarter_Month!$A$1:$B$13,2)</f>
        <v>4</v>
      </c>
      <c r="C2552" s="9">
        <f t="shared" si="201"/>
        <v>12</v>
      </c>
      <c r="D2552" s="9">
        <f t="shared" si="202"/>
        <v>26</v>
      </c>
      <c r="E2552" s="8" t="str">
        <f t="shared" si="203"/>
        <v>20151226</v>
      </c>
      <c r="F2552" s="24">
        <v>42364</v>
      </c>
      <c r="G2552" s="25">
        <f t="shared" si="204"/>
        <v>42364</v>
      </c>
    </row>
    <row r="2553" spans="1:7" x14ac:dyDescent="0.2">
      <c r="A2553" s="9">
        <f t="shared" si="200"/>
        <v>2015</v>
      </c>
      <c r="B2553" s="9">
        <f>VLOOKUP($C2553,Quarter_Month!$A$1:$B$13,2)</f>
        <v>4</v>
      </c>
      <c r="C2553" s="9">
        <f t="shared" si="201"/>
        <v>12</v>
      </c>
      <c r="D2553" s="9">
        <f t="shared" si="202"/>
        <v>27</v>
      </c>
      <c r="E2553" s="8" t="str">
        <f t="shared" si="203"/>
        <v>20151227</v>
      </c>
      <c r="F2553" s="24">
        <v>42365</v>
      </c>
      <c r="G2553" s="25">
        <f t="shared" si="204"/>
        <v>42365</v>
      </c>
    </row>
    <row r="2554" spans="1:7" x14ac:dyDescent="0.2">
      <c r="A2554" s="9">
        <f t="shared" si="200"/>
        <v>2015</v>
      </c>
      <c r="B2554" s="9">
        <f>VLOOKUP($C2554,Quarter_Month!$A$1:$B$13,2)</f>
        <v>4</v>
      </c>
      <c r="C2554" s="9">
        <f t="shared" si="201"/>
        <v>12</v>
      </c>
      <c r="D2554" s="9">
        <f t="shared" si="202"/>
        <v>28</v>
      </c>
      <c r="E2554" s="8" t="str">
        <f t="shared" si="203"/>
        <v>20151228</v>
      </c>
      <c r="F2554" s="24">
        <v>42366</v>
      </c>
      <c r="G2554" s="25">
        <f t="shared" si="204"/>
        <v>42366</v>
      </c>
    </row>
    <row r="2555" spans="1:7" x14ac:dyDescent="0.2">
      <c r="A2555" s="9">
        <f t="shared" si="200"/>
        <v>2015</v>
      </c>
      <c r="B2555" s="9">
        <f>VLOOKUP($C2555,Quarter_Month!$A$1:$B$13,2)</f>
        <v>4</v>
      </c>
      <c r="C2555" s="9">
        <f t="shared" si="201"/>
        <v>12</v>
      </c>
      <c r="D2555" s="9">
        <f t="shared" si="202"/>
        <v>29</v>
      </c>
      <c r="E2555" s="8" t="str">
        <f t="shared" si="203"/>
        <v>20151229</v>
      </c>
      <c r="F2555" s="24">
        <v>42367</v>
      </c>
      <c r="G2555" s="25">
        <f t="shared" si="204"/>
        <v>42367</v>
      </c>
    </row>
    <row r="2556" spans="1:7" x14ac:dyDescent="0.2">
      <c r="A2556" s="9">
        <f t="shared" si="200"/>
        <v>2015</v>
      </c>
      <c r="B2556" s="9">
        <f>VLOOKUP($C2556,Quarter_Month!$A$1:$B$13,2)</f>
        <v>4</v>
      </c>
      <c r="C2556" s="9">
        <f t="shared" si="201"/>
        <v>12</v>
      </c>
      <c r="D2556" s="9">
        <f t="shared" si="202"/>
        <v>30</v>
      </c>
      <c r="E2556" s="8" t="str">
        <f t="shared" si="203"/>
        <v>20151230</v>
      </c>
      <c r="F2556" s="24">
        <v>42368</v>
      </c>
      <c r="G2556" s="25">
        <f>F2556</f>
        <v>42368</v>
      </c>
    </row>
    <row r="2557" spans="1:7" x14ac:dyDescent="0.2">
      <c r="A2557" s="9">
        <f t="shared" si="200"/>
        <v>2015</v>
      </c>
      <c r="B2557" s="9">
        <f>VLOOKUP($C2557,Quarter_Month!$A$1:$B$13,2)</f>
        <v>4</v>
      </c>
      <c r="C2557" s="9">
        <f t="shared" si="201"/>
        <v>12</v>
      </c>
      <c r="D2557" s="9">
        <f t="shared" si="202"/>
        <v>31</v>
      </c>
      <c r="E2557" s="8" t="str">
        <f t="shared" si="203"/>
        <v>20151231</v>
      </c>
      <c r="F2557" s="24">
        <v>42369</v>
      </c>
      <c r="G2557" s="25">
        <f t="shared" ref="G2557" si="205">F2557</f>
        <v>42369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C13"/>
  <sheetViews>
    <sheetView workbookViewId="0">
      <selection activeCell="E3" sqref="E3"/>
    </sheetView>
  </sheetViews>
  <sheetFormatPr defaultRowHeight="11.25" x14ac:dyDescent="0.2"/>
  <cols>
    <col min="1" max="2" width="11.42578125" style="3" bestFit="1" customWidth="1"/>
    <col min="3" max="3" width="6" style="8" bestFit="1" customWidth="1"/>
    <col min="4" max="16384" width="9.140625" style="3"/>
  </cols>
  <sheetData>
    <row r="1" spans="1:3" x14ac:dyDescent="0.2">
      <c r="A1" s="23" t="s">
        <v>82</v>
      </c>
      <c r="B1" s="23" t="s">
        <v>83</v>
      </c>
      <c r="C1" s="21" t="s">
        <v>1</v>
      </c>
    </row>
    <row r="2" spans="1:3" x14ac:dyDescent="0.2">
      <c r="A2" s="3" t="s">
        <v>59</v>
      </c>
      <c r="B2" s="29" t="s">
        <v>71</v>
      </c>
      <c r="C2" s="8">
        <v>1</v>
      </c>
    </row>
    <row r="3" spans="1:3" x14ac:dyDescent="0.2">
      <c r="A3" s="3" t="s">
        <v>60</v>
      </c>
      <c r="B3" s="29" t="s">
        <v>72</v>
      </c>
      <c r="C3" s="8">
        <v>2</v>
      </c>
    </row>
    <row r="4" spans="1:3" x14ac:dyDescent="0.2">
      <c r="A4" s="3" t="s">
        <v>61</v>
      </c>
      <c r="B4" s="29" t="s">
        <v>73</v>
      </c>
      <c r="C4" s="8">
        <v>3</v>
      </c>
    </row>
    <row r="5" spans="1:3" x14ac:dyDescent="0.2">
      <c r="A5" s="3" t="s">
        <v>62</v>
      </c>
      <c r="B5" s="29" t="s">
        <v>74</v>
      </c>
      <c r="C5" s="8">
        <v>4</v>
      </c>
    </row>
    <row r="6" spans="1:3" x14ac:dyDescent="0.2">
      <c r="A6" s="3" t="s">
        <v>63</v>
      </c>
      <c r="B6" s="29" t="s">
        <v>63</v>
      </c>
      <c r="C6" s="8">
        <v>5</v>
      </c>
    </row>
    <row r="7" spans="1:3" x14ac:dyDescent="0.2">
      <c r="A7" s="3" t="s">
        <v>64</v>
      </c>
      <c r="B7" s="29" t="s">
        <v>75</v>
      </c>
      <c r="C7" s="8">
        <v>6</v>
      </c>
    </row>
    <row r="8" spans="1:3" x14ac:dyDescent="0.2">
      <c r="A8" s="3" t="s">
        <v>65</v>
      </c>
      <c r="B8" s="29" t="s">
        <v>76</v>
      </c>
      <c r="C8" s="8">
        <v>7</v>
      </c>
    </row>
    <row r="9" spans="1:3" x14ac:dyDescent="0.2">
      <c r="A9" s="3" t="s">
        <v>66</v>
      </c>
      <c r="B9" s="29" t="s">
        <v>77</v>
      </c>
      <c r="C9" s="8">
        <v>8</v>
      </c>
    </row>
    <row r="10" spans="1:3" x14ac:dyDescent="0.2">
      <c r="A10" s="3" t="s">
        <v>67</v>
      </c>
      <c r="B10" s="29" t="s">
        <v>78</v>
      </c>
      <c r="C10" s="8">
        <v>9</v>
      </c>
    </row>
    <row r="11" spans="1:3" x14ac:dyDescent="0.2">
      <c r="A11" s="3" t="s">
        <v>68</v>
      </c>
      <c r="B11" s="29" t="s">
        <v>79</v>
      </c>
      <c r="C11" s="8">
        <v>10</v>
      </c>
    </row>
    <row r="12" spans="1:3" x14ac:dyDescent="0.2">
      <c r="A12" s="3" t="s">
        <v>69</v>
      </c>
      <c r="B12" s="29" t="s">
        <v>80</v>
      </c>
      <c r="C12" s="8">
        <v>11</v>
      </c>
    </row>
    <row r="13" spans="1:3" x14ac:dyDescent="0.2">
      <c r="A13" s="3" t="s">
        <v>70</v>
      </c>
      <c r="B13" s="29" t="s">
        <v>81</v>
      </c>
      <c r="C13" s="8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M32"/>
  <sheetViews>
    <sheetView workbookViewId="0">
      <selection activeCell="M2" sqref="M2"/>
    </sheetView>
  </sheetViews>
  <sheetFormatPr defaultRowHeight="11.25" x14ac:dyDescent="0.2"/>
  <cols>
    <col min="1" max="13" width="9.140625" style="8"/>
    <col min="14" max="16384" width="9.140625" style="3"/>
  </cols>
  <sheetData>
    <row r="1" spans="1:13" s="22" customFormat="1" x14ac:dyDescent="0.2">
      <c r="A1" s="21" t="s">
        <v>71</v>
      </c>
      <c r="B1" s="21" t="s">
        <v>60</v>
      </c>
      <c r="C1" s="21" t="s">
        <v>84</v>
      </c>
      <c r="D1" s="21" t="s">
        <v>73</v>
      </c>
      <c r="E1" s="21" t="s">
        <v>74</v>
      </c>
      <c r="F1" s="21" t="s">
        <v>63</v>
      </c>
      <c r="G1" s="21" t="s">
        <v>75</v>
      </c>
      <c r="H1" s="21" t="s">
        <v>76</v>
      </c>
      <c r="I1" s="21" t="s">
        <v>77</v>
      </c>
      <c r="J1" s="21" t="s">
        <v>78</v>
      </c>
      <c r="K1" s="21" t="s">
        <v>79</v>
      </c>
      <c r="L1" s="21" t="s">
        <v>80</v>
      </c>
      <c r="M1" s="21" t="s">
        <v>81</v>
      </c>
    </row>
    <row r="2" spans="1:13" x14ac:dyDescent="0.2">
      <c r="A2" s="8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</row>
    <row r="3" spans="1:13" x14ac:dyDescent="0.2">
      <c r="A3" s="8">
        <v>2</v>
      </c>
      <c r="B3" s="8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</row>
    <row r="4" spans="1:13" x14ac:dyDescent="0.2">
      <c r="A4" s="8">
        <v>3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x14ac:dyDescent="0.2">
      <c r="A5" s="8">
        <v>4</v>
      </c>
      <c r="B5" s="8">
        <v>4</v>
      </c>
      <c r="C5" s="8">
        <v>4</v>
      </c>
      <c r="D5" s="8">
        <v>4</v>
      </c>
      <c r="E5" s="8">
        <v>4</v>
      </c>
      <c r="F5" s="8">
        <v>4</v>
      </c>
      <c r="G5" s="8">
        <v>4</v>
      </c>
      <c r="H5" s="8">
        <v>4</v>
      </c>
      <c r="I5" s="8">
        <v>4</v>
      </c>
      <c r="J5" s="8">
        <v>4</v>
      </c>
      <c r="K5" s="8">
        <v>4</v>
      </c>
      <c r="L5" s="8">
        <v>4</v>
      </c>
      <c r="M5" s="8">
        <v>4</v>
      </c>
    </row>
    <row r="6" spans="1:13" x14ac:dyDescent="0.2">
      <c r="A6" s="8">
        <v>5</v>
      </c>
      <c r="B6" s="8">
        <v>5</v>
      </c>
      <c r="C6" s="8">
        <v>5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</row>
    <row r="7" spans="1:13" x14ac:dyDescent="0.2">
      <c r="A7" s="8">
        <v>6</v>
      </c>
      <c r="B7" s="8">
        <v>6</v>
      </c>
      <c r="C7" s="8">
        <v>6</v>
      </c>
      <c r="D7" s="8">
        <v>6</v>
      </c>
      <c r="E7" s="8">
        <v>6</v>
      </c>
      <c r="F7" s="8">
        <v>6</v>
      </c>
      <c r="G7" s="8">
        <v>6</v>
      </c>
      <c r="H7" s="8">
        <v>6</v>
      </c>
      <c r="I7" s="8">
        <v>6</v>
      </c>
      <c r="J7" s="8">
        <v>6</v>
      </c>
      <c r="K7" s="8">
        <v>6</v>
      </c>
      <c r="L7" s="8">
        <v>6</v>
      </c>
      <c r="M7" s="8">
        <v>6</v>
      </c>
    </row>
    <row r="8" spans="1:13" x14ac:dyDescent="0.2">
      <c r="A8" s="8">
        <v>7</v>
      </c>
      <c r="B8" s="8">
        <v>7</v>
      </c>
      <c r="C8" s="8">
        <v>7</v>
      </c>
      <c r="D8" s="8">
        <v>7</v>
      </c>
      <c r="E8" s="8">
        <v>7</v>
      </c>
      <c r="F8" s="8">
        <v>7</v>
      </c>
      <c r="G8" s="8">
        <v>7</v>
      </c>
      <c r="H8" s="8">
        <v>7</v>
      </c>
      <c r="I8" s="8">
        <v>7</v>
      </c>
      <c r="J8" s="8">
        <v>7</v>
      </c>
      <c r="K8" s="8">
        <v>7</v>
      </c>
      <c r="L8" s="8">
        <v>7</v>
      </c>
      <c r="M8" s="8">
        <v>7</v>
      </c>
    </row>
    <row r="9" spans="1:13" x14ac:dyDescent="0.2">
      <c r="A9" s="8">
        <v>8</v>
      </c>
      <c r="B9" s="8">
        <v>8</v>
      </c>
      <c r="C9" s="8">
        <v>8</v>
      </c>
      <c r="D9" s="8">
        <v>8</v>
      </c>
      <c r="E9" s="8">
        <v>8</v>
      </c>
      <c r="F9" s="8">
        <v>8</v>
      </c>
      <c r="G9" s="8">
        <v>8</v>
      </c>
      <c r="H9" s="8">
        <v>8</v>
      </c>
      <c r="I9" s="8">
        <v>8</v>
      </c>
      <c r="J9" s="8">
        <v>8</v>
      </c>
      <c r="K9" s="8">
        <v>8</v>
      </c>
      <c r="L9" s="8">
        <v>8</v>
      </c>
      <c r="M9" s="8">
        <v>8</v>
      </c>
    </row>
    <row r="10" spans="1:13" x14ac:dyDescent="0.2">
      <c r="A10" s="8">
        <v>9</v>
      </c>
      <c r="B10" s="8">
        <v>9</v>
      </c>
      <c r="C10" s="8">
        <v>9</v>
      </c>
      <c r="D10" s="8">
        <v>9</v>
      </c>
      <c r="E10" s="8">
        <v>9</v>
      </c>
      <c r="F10" s="8">
        <v>9</v>
      </c>
      <c r="G10" s="8">
        <v>9</v>
      </c>
      <c r="H10" s="8">
        <v>9</v>
      </c>
      <c r="I10" s="8">
        <v>9</v>
      </c>
      <c r="J10" s="8">
        <v>9</v>
      </c>
      <c r="K10" s="8">
        <v>9</v>
      </c>
      <c r="L10" s="8">
        <v>9</v>
      </c>
      <c r="M10" s="8">
        <v>9</v>
      </c>
    </row>
    <row r="11" spans="1:13" x14ac:dyDescent="0.2">
      <c r="A11" s="8">
        <v>10</v>
      </c>
      <c r="B11" s="8">
        <v>10</v>
      </c>
      <c r="C11" s="8">
        <v>10</v>
      </c>
      <c r="D11" s="8">
        <v>10</v>
      </c>
      <c r="E11" s="8">
        <v>10</v>
      </c>
      <c r="F11" s="8">
        <v>10</v>
      </c>
      <c r="G11" s="8">
        <v>10</v>
      </c>
      <c r="H11" s="8">
        <v>10</v>
      </c>
      <c r="I11" s="8">
        <v>10</v>
      </c>
      <c r="J11" s="8">
        <v>10</v>
      </c>
      <c r="K11" s="8">
        <v>10</v>
      </c>
      <c r="L11" s="8">
        <v>10</v>
      </c>
      <c r="M11" s="8">
        <v>10</v>
      </c>
    </row>
    <row r="12" spans="1:13" x14ac:dyDescent="0.2">
      <c r="A12" s="8">
        <v>11</v>
      </c>
      <c r="B12" s="8">
        <v>11</v>
      </c>
      <c r="C12" s="8">
        <v>11</v>
      </c>
      <c r="D12" s="8">
        <v>11</v>
      </c>
      <c r="E12" s="8">
        <v>11</v>
      </c>
      <c r="F12" s="8">
        <v>11</v>
      </c>
      <c r="G12" s="8">
        <v>11</v>
      </c>
      <c r="H12" s="8">
        <v>11</v>
      </c>
      <c r="I12" s="8">
        <v>11</v>
      </c>
      <c r="J12" s="8">
        <v>11</v>
      </c>
      <c r="K12" s="8">
        <v>11</v>
      </c>
      <c r="L12" s="8">
        <v>11</v>
      </c>
      <c r="M12" s="8">
        <v>11</v>
      </c>
    </row>
    <row r="13" spans="1:13" x14ac:dyDescent="0.2">
      <c r="A13" s="8">
        <v>12</v>
      </c>
      <c r="B13" s="8">
        <v>12</v>
      </c>
      <c r="C13" s="8">
        <v>12</v>
      </c>
      <c r="D13" s="8">
        <v>12</v>
      </c>
      <c r="E13" s="8">
        <v>12</v>
      </c>
      <c r="F13" s="8">
        <v>12</v>
      </c>
      <c r="G13" s="8">
        <v>12</v>
      </c>
      <c r="H13" s="8">
        <v>12</v>
      </c>
      <c r="I13" s="8">
        <v>12</v>
      </c>
      <c r="J13" s="8">
        <v>12</v>
      </c>
      <c r="K13" s="8">
        <v>12</v>
      </c>
      <c r="L13" s="8">
        <v>12</v>
      </c>
      <c r="M13" s="8">
        <v>12</v>
      </c>
    </row>
    <row r="14" spans="1:13" x14ac:dyDescent="0.2">
      <c r="A14" s="8">
        <v>13</v>
      </c>
      <c r="B14" s="8">
        <v>13</v>
      </c>
      <c r="C14" s="8">
        <v>13</v>
      </c>
      <c r="D14" s="8">
        <v>13</v>
      </c>
      <c r="E14" s="8">
        <v>13</v>
      </c>
      <c r="F14" s="8">
        <v>13</v>
      </c>
      <c r="G14" s="8">
        <v>13</v>
      </c>
      <c r="H14" s="8">
        <v>13</v>
      </c>
      <c r="I14" s="8">
        <v>13</v>
      </c>
      <c r="J14" s="8">
        <v>13</v>
      </c>
      <c r="K14" s="8">
        <v>13</v>
      </c>
      <c r="L14" s="8">
        <v>13</v>
      </c>
      <c r="M14" s="8">
        <v>13</v>
      </c>
    </row>
    <row r="15" spans="1:13" x14ac:dyDescent="0.2">
      <c r="A15" s="8">
        <v>14</v>
      </c>
      <c r="B15" s="8">
        <v>14</v>
      </c>
      <c r="C15" s="8">
        <v>14</v>
      </c>
      <c r="D15" s="8">
        <v>14</v>
      </c>
      <c r="E15" s="8">
        <v>14</v>
      </c>
      <c r="F15" s="8">
        <v>14</v>
      </c>
      <c r="G15" s="8">
        <v>14</v>
      </c>
      <c r="H15" s="8">
        <v>14</v>
      </c>
      <c r="I15" s="8">
        <v>14</v>
      </c>
      <c r="J15" s="8">
        <v>14</v>
      </c>
      <c r="K15" s="8">
        <v>14</v>
      </c>
      <c r="L15" s="8">
        <v>14</v>
      </c>
      <c r="M15" s="8">
        <v>14</v>
      </c>
    </row>
    <row r="16" spans="1:13" x14ac:dyDescent="0.2">
      <c r="A16" s="8">
        <v>15</v>
      </c>
      <c r="B16" s="8">
        <v>15</v>
      </c>
      <c r="C16" s="8">
        <v>15</v>
      </c>
      <c r="D16" s="8">
        <v>15</v>
      </c>
      <c r="E16" s="8">
        <v>15</v>
      </c>
      <c r="F16" s="8">
        <v>15</v>
      </c>
      <c r="G16" s="8">
        <v>15</v>
      </c>
      <c r="H16" s="8">
        <v>15</v>
      </c>
      <c r="I16" s="8">
        <v>15</v>
      </c>
      <c r="J16" s="8">
        <v>15</v>
      </c>
      <c r="K16" s="8">
        <v>15</v>
      </c>
      <c r="L16" s="8">
        <v>15</v>
      </c>
      <c r="M16" s="8">
        <v>15</v>
      </c>
    </row>
    <row r="17" spans="1:13" x14ac:dyDescent="0.2">
      <c r="A17" s="8">
        <v>16</v>
      </c>
      <c r="B17" s="8">
        <v>16</v>
      </c>
      <c r="C17" s="8">
        <v>16</v>
      </c>
      <c r="D17" s="8">
        <v>16</v>
      </c>
      <c r="E17" s="8">
        <v>16</v>
      </c>
      <c r="F17" s="8">
        <v>16</v>
      </c>
      <c r="G17" s="8">
        <v>16</v>
      </c>
      <c r="H17" s="8">
        <v>16</v>
      </c>
      <c r="I17" s="8">
        <v>16</v>
      </c>
      <c r="J17" s="8">
        <v>16</v>
      </c>
      <c r="K17" s="8">
        <v>16</v>
      </c>
      <c r="L17" s="8">
        <v>16</v>
      </c>
      <c r="M17" s="8">
        <v>16</v>
      </c>
    </row>
    <row r="18" spans="1:13" x14ac:dyDescent="0.2">
      <c r="A18" s="8">
        <v>17</v>
      </c>
      <c r="B18" s="8">
        <v>17</v>
      </c>
      <c r="C18" s="8">
        <v>17</v>
      </c>
      <c r="D18" s="8">
        <v>17</v>
      </c>
      <c r="E18" s="8">
        <v>17</v>
      </c>
      <c r="F18" s="8">
        <v>17</v>
      </c>
      <c r="G18" s="8">
        <v>17</v>
      </c>
      <c r="H18" s="8">
        <v>17</v>
      </c>
      <c r="I18" s="8">
        <v>17</v>
      </c>
      <c r="J18" s="8">
        <v>17</v>
      </c>
      <c r="K18" s="8">
        <v>17</v>
      </c>
      <c r="L18" s="8">
        <v>17</v>
      </c>
      <c r="M18" s="8">
        <v>17</v>
      </c>
    </row>
    <row r="19" spans="1:13" x14ac:dyDescent="0.2">
      <c r="A19" s="8">
        <v>18</v>
      </c>
      <c r="B19" s="8">
        <v>18</v>
      </c>
      <c r="C19" s="8">
        <v>18</v>
      </c>
      <c r="D19" s="8">
        <v>18</v>
      </c>
      <c r="E19" s="8">
        <v>18</v>
      </c>
      <c r="F19" s="8">
        <v>18</v>
      </c>
      <c r="G19" s="8">
        <v>18</v>
      </c>
      <c r="H19" s="8">
        <v>18</v>
      </c>
      <c r="I19" s="8">
        <v>18</v>
      </c>
      <c r="J19" s="8">
        <v>18</v>
      </c>
      <c r="K19" s="8">
        <v>18</v>
      </c>
      <c r="L19" s="8">
        <v>18</v>
      </c>
      <c r="M19" s="8">
        <v>18</v>
      </c>
    </row>
    <row r="20" spans="1:13" x14ac:dyDescent="0.2">
      <c r="A20" s="8">
        <v>19</v>
      </c>
      <c r="B20" s="8">
        <v>19</v>
      </c>
      <c r="C20" s="8">
        <v>19</v>
      </c>
      <c r="D20" s="8">
        <v>19</v>
      </c>
      <c r="E20" s="8">
        <v>19</v>
      </c>
      <c r="F20" s="8">
        <v>19</v>
      </c>
      <c r="G20" s="8">
        <v>19</v>
      </c>
      <c r="H20" s="8">
        <v>19</v>
      </c>
      <c r="I20" s="8">
        <v>19</v>
      </c>
      <c r="J20" s="8">
        <v>19</v>
      </c>
      <c r="K20" s="8">
        <v>19</v>
      </c>
      <c r="L20" s="8">
        <v>19</v>
      </c>
      <c r="M20" s="8">
        <v>19</v>
      </c>
    </row>
    <row r="21" spans="1:13" x14ac:dyDescent="0.2">
      <c r="A21" s="8">
        <v>20</v>
      </c>
      <c r="B21" s="8">
        <v>20</v>
      </c>
      <c r="C21" s="8">
        <v>20</v>
      </c>
      <c r="D21" s="8">
        <v>20</v>
      </c>
      <c r="E21" s="8">
        <v>20</v>
      </c>
      <c r="F21" s="8">
        <v>20</v>
      </c>
      <c r="G21" s="8">
        <v>20</v>
      </c>
      <c r="H21" s="8">
        <v>20</v>
      </c>
      <c r="I21" s="8">
        <v>20</v>
      </c>
      <c r="J21" s="8">
        <v>20</v>
      </c>
      <c r="K21" s="8">
        <v>20</v>
      </c>
      <c r="L21" s="8">
        <v>20</v>
      </c>
      <c r="M21" s="8">
        <v>20</v>
      </c>
    </row>
    <row r="22" spans="1:13" x14ac:dyDescent="0.2">
      <c r="A22" s="8">
        <v>21</v>
      </c>
      <c r="B22" s="8">
        <v>21</v>
      </c>
      <c r="C22" s="8">
        <v>21</v>
      </c>
      <c r="D22" s="8">
        <v>21</v>
      </c>
      <c r="E22" s="8">
        <v>21</v>
      </c>
      <c r="F22" s="8">
        <v>21</v>
      </c>
      <c r="G22" s="8">
        <v>21</v>
      </c>
      <c r="H22" s="8">
        <v>21</v>
      </c>
      <c r="I22" s="8">
        <v>21</v>
      </c>
      <c r="J22" s="8">
        <v>21</v>
      </c>
      <c r="K22" s="8">
        <v>21</v>
      </c>
      <c r="L22" s="8">
        <v>21</v>
      </c>
      <c r="M22" s="8">
        <v>21</v>
      </c>
    </row>
    <row r="23" spans="1:13" x14ac:dyDescent="0.2">
      <c r="A23" s="8">
        <v>22</v>
      </c>
      <c r="B23" s="8">
        <v>22</v>
      </c>
      <c r="C23" s="8">
        <v>22</v>
      </c>
      <c r="D23" s="8">
        <v>22</v>
      </c>
      <c r="E23" s="8">
        <v>22</v>
      </c>
      <c r="F23" s="8">
        <v>22</v>
      </c>
      <c r="G23" s="8">
        <v>22</v>
      </c>
      <c r="H23" s="8">
        <v>22</v>
      </c>
      <c r="I23" s="8">
        <v>22</v>
      </c>
      <c r="J23" s="8">
        <v>22</v>
      </c>
      <c r="K23" s="8">
        <v>22</v>
      </c>
      <c r="L23" s="8">
        <v>22</v>
      </c>
      <c r="M23" s="8">
        <v>22</v>
      </c>
    </row>
    <row r="24" spans="1:13" x14ac:dyDescent="0.2">
      <c r="A24" s="8">
        <v>23</v>
      </c>
      <c r="B24" s="8">
        <v>23</v>
      </c>
      <c r="C24" s="8">
        <v>23</v>
      </c>
      <c r="D24" s="8">
        <v>23</v>
      </c>
      <c r="E24" s="8">
        <v>23</v>
      </c>
      <c r="F24" s="8">
        <v>23</v>
      </c>
      <c r="G24" s="8">
        <v>23</v>
      </c>
      <c r="H24" s="8">
        <v>23</v>
      </c>
      <c r="I24" s="8">
        <v>23</v>
      </c>
      <c r="J24" s="8">
        <v>23</v>
      </c>
      <c r="K24" s="8">
        <v>23</v>
      </c>
      <c r="L24" s="8">
        <v>23</v>
      </c>
      <c r="M24" s="8">
        <v>23</v>
      </c>
    </row>
    <row r="25" spans="1:13" x14ac:dyDescent="0.2">
      <c r="A25" s="8">
        <v>24</v>
      </c>
      <c r="B25" s="8">
        <v>24</v>
      </c>
      <c r="C25" s="8">
        <v>24</v>
      </c>
      <c r="D25" s="8">
        <v>24</v>
      </c>
      <c r="E25" s="8">
        <v>24</v>
      </c>
      <c r="F25" s="8">
        <v>24</v>
      </c>
      <c r="G25" s="8">
        <v>24</v>
      </c>
      <c r="H25" s="8">
        <v>24</v>
      </c>
      <c r="I25" s="8">
        <v>24</v>
      </c>
      <c r="J25" s="8">
        <v>24</v>
      </c>
      <c r="K25" s="8">
        <v>24</v>
      </c>
      <c r="L25" s="8">
        <v>24</v>
      </c>
      <c r="M25" s="8">
        <v>24</v>
      </c>
    </row>
    <row r="26" spans="1:13" x14ac:dyDescent="0.2">
      <c r="A26" s="8">
        <v>25</v>
      </c>
      <c r="B26" s="8">
        <v>25</v>
      </c>
      <c r="C26" s="8">
        <v>25</v>
      </c>
      <c r="D26" s="8">
        <v>25</v>
      </c>
      <c r="E26" s="8">
        <v>25</v>
      </c>
      <c r="F26" s="8">
        <v>25</v>
      </c>
      <c r="G26" s="8">
        <v>25</v>
      </c>
      <c r="H26" s="8">
        <v>25</v>
      </c>
      <c r="I26" s="8">
        <v>25</v>
      </c>
      <c r="J26" s="8">
        <v>25</v>
      </c>
      <c r="K26" s="8">
        <v>25</v>
      </c>
      <c r="L26" s="8">
        <v>25</v>
      </c>
      <c r="M26" s="8">
        <v>25</v>
      </c>
    </row>
    <row r="27" spans="1:13" x14ac:dyDescent="0.2">
      <c r="A27" s="8">
        <v>26</v>
      </c>
      <c r="B27" s="8">
        <v>26</v>
      </c>
      <c r="C27" s="8">
        <v>26</v>
      </c>
      <c r="D27" s="8">
        <v>26</v>
      </c>
      <c r="E27" s="8">
        <v>26</v>
      </c>
      <c r="F27" s="8">
        <v>26</v>
      </c>
      <c r="G27" s="8">
        <v>26</v>
      </c>
      <c r="H27" s="8">
        <v>26</v>
      </c>
      <c r="I27" s="8">
        <v>26</v>
      </c>
      <c r="J27" s="8">
        <v>26</v>
      </c>
      <c r="K27" s="8">
        <v>26</v>
      </c>
      <c r="L27" s="8">
        <v>26</v>
      </c>
      <c r="M27" s="8">
        <v>26</v>
      </c>
    </row>
    <row r="28" spans="1:13" x14ac:dyDescent="0.2">
      <c r="A28" s="8">
        <v>27</v>
      </c>
      <c r="B28" s="8">
        <v>27</v>
      </c>
      <c r="C28" s="8">
        <v>27</v>
      </c>
      <c r="D28" s="8">
        <v>27</v>
      </c>
      <c r="E28" s="8">
        <v>27</v>
      </c>
      <c r="F28" s="8">
        <v>27</v>
      </c>
      <c r="G28" s="8">
        <v>27</v>
      </c>
      <c r="H28" s="8">
        <v>27</v>
      </c>
      <c r="I28" s="8">
        <v>27</v>
      </c>
      <c r="J28" s="8">
        <v>27</v>
      </c>
      <c r="K28" s="8">
        <v>27</v>
      </c>
      <c r="L28" s="8">
        <v>27</v>
      </c>
      <c r="M28" s="8">
        <v>27</v>
      </c>
    </row>
    <row r="29" spans="1:13" x14ac:dyDescent="0.2">
      <c r="A29" s="8">
        <v>28</v>
      </c>
      <c r="B29" s="8">
        <v>28</v>
      </c>
      <c r="C29" s="8">
        <v>28</v>
      </c>
      <c r="D29" s="8">
        <v>28</v>
      </c>
      <c r="E29" s="8">
        <v>28</v>
      </c>
      <c r="F29" s="8">
        <v>28</v>
      </c>
      <c r="G29" s="8">
        <v>28</v>
      </c>
      <c r="H29" s="8">
        <v>28</v>
      </c>
      <c r="I29" s="8">
        <v>28</v>
      </c>
      <c r="J29" s="8">
        <v>28</v>
      </c>
      <c r="K29" s="8">
        <v>28</v>
      </c>
      <c r="L29" s="8">
        <v>28</v>
      </c>
      <c r="M29" s="8">
        <v>28</v>
      </c>
    </row>
    <row r="30" spans="1:13" x14ac:dyDescent="0.2">
      <c r="A30" s="8">
        <v>29</v>
      </c>
      <c r="B30" s="8">
        <v>29</v>
      </c>
      <c r="D30" s="8">
        <v>29</v>
      </c>
      <c r="E30" s="8">
        <v>29</v>
      </c>
      <c r="F30" s="8">
        <v>29</v>
      </c>
      <c r="G30" s="8">
        <v>29</v>
      </c>
      <c r="H30" s="8">
        <v>29</v>
      </c>
      <c r="I30" s="8">
        <v>29</v>
      </c>
      <c r="J30" s="8">
        <v>29</v>
      </c>
      <c r="K30" s="8">
        <v>29</v>
      </c>
      <c r="L30" s="8">
        <v>29</v>
      </c>
      <c r="M30" s="8">
        <v>29</v>
      </c>
    </row>
    <row r="31" spans="1:13" x14ac:dyDescent="0.2">
      <c r="A31" s="8">
        <v>30</v>
      </c>
      <c r="D31" s="8">
        <v>30</v>
      </c>
      <c r="E31" s="8">
        <v>30</v>
      </c>
      <c r="F31" s="8">
        <v>30</v>
      </c>
      <c r="G31" s="8">
        <v>30</v>
      </c>
      <c r="H31" s="8">
        <v>30</v>
      </c>
      <c r="I31" s="8">
        <v>30</v>
      </c>
      <c r="J31" s="8">
        <v>30</v>
      </c>
      <c r="K31" s="8">
        <v>30</v>
      </c>
      <c r="L31" s="8">
        <v>30</v>
      </c>
      <c r="M31" s="8">
        <v>30</v>
      </c>
    </row>
    <row r="32" spans="1:13" x14ac:dyDescent="0.2">
      <c r="A32" s="8">
        <v>31</v>
      </c>
      <c r="D32" s="8">
        <v>31</v>
      </c>
      <c r="F32" s="8">
        <v>31</v>
      </c>
      <c r="H32" s="8">
        <v>31</v>
      </c>
      <c r="I32" s="8">
        <v>31</v>
      </c>
      <c r="K32" s="8">
        <v>31</v>
      </c>
      <c r="M32" s="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13"/>
  <sheetViews>
    <sheetView workbookViewId="0">
      <selection activeCell="D6" sqref="D6"/>
    </sheetView>
  </sheetViews>
  <sheetFormatPr defaultRowHeight="11.25" x14ac:dyDescent="0.2"/>
  <cols>
    <col min="1" max="1" width="6.7109375" style="8" customWidth="1"/>
    <col min="2" max="2" width="6.85546875" style="8" customWidth="1"/>
    <col min="3" max="16384" width="9.140625" style="3"/>
  </cols>
  <sheetData>
    <row r="1" spans="1:2" x14ac:dyDescent="0.2">
      <c r="A1" s="21" t="s">
        <v>1</v>
      </c>
      <c r="B1" s="21" t="s">
        <v>2</v>
      </c>
    </row>
    <row r="2" spans="1:2" x14ac:dyDescent="0.2">
      <c r="A2" s="8">
        <v>1</v>
      </c>
      <c r="B2" s="8">
        <v>1</v>
      </c>
    </row>
    <row r="3" spans="1:2" x14ac:dyDescent="0.2">
      <c r="A3" s="8">
        <v>2</v>
      </c>
      <c r="B3" s="8">
        <v>1</v>
      </c>
    </row>
    <row r="4" spans="1:2" x14ac:dyDescent="0.2">
      <c r="A4" s="8">
        <v>3</v>
      </c>
      <c r="B4" s="8">
        <v>1</v>
      </c>
    </row>
    <row r="5" spans="1:2" x14ac:dyDescent="0.2">
      <c r="A5" s="8">
        <v>4</v>
      </c>
      <c r="B5" s="8">
        <v>2</v>
      </c>
    </row>
    <row r="6" spans="1:2" x14ac:dyDescent="0.2">
      <c r="A6" s="8">
        <v>5</v>
      </c>
      <c r="B6" s="8">
        <v>2</v>
      </c>
    </row>
    <row r="7" spans="1:2" x14ac:dyDescent="0.2">
      <c r="A7" s="8">
        <v>6</v>
      </c>
      <c r="B7" s="8">
        <v>2</v>
      </c>
    </row>
    <row r="8" spans="1:2" x14ac:dyDescent="0.2">
      <c r="A8" s="8">
        <v>7</v>
      </c>
      <c r="B8" s="8">
        <v>3</v>
      </c>
    </row>
    <row r="9" spans="1:2" x14ac:dyDescent="0.2">
      <c r="A9" s="8">
        <v>8</v>
      </c>
      <c r="B9" s="8">
        <v>3</v>
      </c>
    </row>
    <row r="10" spans="1:2" x14ac:dyDescent="0.2">
      <c r="A10" s="8">
        <v>9</v>
      </c>
      <c r="B10" s="8">
        <v>3</v>
      </c>
    </row>
    <row r="11" spans="1:2" x14ac:dyDescent="0.2">
      <c r="A11" s="8">
        <v>10</v>
      </c>
      <c r="B11" s="8">
        <v>4</v>
      </c>
    </row>
    <row r="12" spans="1:2" x14ac:dyDescent="0.2">
      <c r="A12" s="8">
        <v>11</v>
      </c>
      <c r="B12" s="8">
        <v>4</v>
      </c>
    </row>
    <row r="13" spans="1:2" x14ac:dyDescent="0.2">
      <c r="A13" s="8">
        <v>12</v>
      </c>
      <c r="B13" s="8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8"/>
  <sheetViews>
    <sheetView workbookViewId="0">
      <selection activeCell="C1" sqref="C1"/>
    </sheetView>
  </sheetViews>
  <sheetFormatPr defaultRowHeight="11.25" x14ac:dyDescent="0.2"/>
  <cols>
    <col min="1" max="1" width="2.85546875" style="44" bestFit="1" customWidth="1"/>
    <col min="2" max="16384" width="9.140625" style="1"/>
  </cols>
  <sheetData>
    <row r="1" spans="1:2" s="46" customFormat="1" x14ac:dyDescent="0.2">
      <c r="A1" s="45" t="s">
        <v>178</v>
      </c>
      <c r="B1" s="46" t="s">
        <v>35</v>
      </c>
    </row>
    <row r="2" spans="1:2" x14ac:dyDescent="0.2">
      <c r="A2" s="44">
        <v>1</v>
      </c>
      <c r="B2" s="1" t="s">
        <v>179</v>
      </c>
    </row>
    <row r="3" spans="1:2" x14ac:dyDescent="0.2">
      <c r="A3" s="44">
        <v>2</v>
      </c>
      <c r="B3" s="1" t="s">
        <v>180</v>
      </c>
    </row>
    <row r="4" spans="1:2" x14ac:dyDescent="0.2">
      <c r="A4" s="44">
        <v>3</v>
      </c>
      <c r="B4" s="1" t="s">
        <v>181</v>
      </c>
    </row>
    <row r="5" spans="1:2" x14ac:dyDescent="0.2">
      <c r="A5" s="44">
        <v>4</v>
      </c>
      <c r="B5" s="1" t="s">
        <v>182</v>
      </c>
    </row>
    <row r="6" spans="1:2" x14ac:dyDescent="0.2">
      <c r="A6" s="44">
        <v>5</v>
      </c>
      <c r="B6" s="1" t="s">
        <v>183</v>
      </c>
    </row>
    <row r="7" spans="1:2" x14ac:dyDescent="0.2">
      <c r="A7" s="44">
        <v>6</v>
      </c>
      <c r="B7" s="1" t="s">
        <v>184</v>
      </c>
    </row>
    <row r="8" spans="1:2" x14ac:dyDescent="0.2">
      <c r="A8" s="44">
        <v>7</v>
      </c>
      <c r="B8" s="1" t="s">
        <v>185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0"/>
  <sheetViews>
    <sheetView workbookViewId="0">
      <selection activeCell="J36" sqref="J36"/>
    </sheetView>
  </sheetViews>
  <sheetFormatPr defaultRowHeight="11.25" x14ac:dyDescent="0.2"/>
  <cols>
    <col min="1" max="1" width="15.5703125" style="29" bestFit="1" customWidth="1"/>
    <col min="2" max="2" width="13" style="3" customWidth="1"/>
    <col min="3" max="16384" width="9.140625" style="3"/>
  </cols>
  <sheetData>
    <row r="1" spans="1:2" x14ac:dyDescent="0.2">
      <c r="A1" s="28" t="s">
        <v>88</v>
      </c>
      <c r="B1" s="23" t="s">
        <v>91</v>
      </c>
    </row>
    <row r="2" spans="1:2" x14ac:dyDescent="0.2">
      <c r="A2" s="41" t="s">
        <v>0</v>
      </c>
      <c r="B2" s="43" t="s">
        <v>166</v>
      </c>
    </row>
    <row r="3" spans="1:2" s="40" customFormat="1" x14ac:dyDescent="0.2">
      <c r="A3" s="29" t="s">
        <v>3</v>
      </c>
      <c r="B3" s="42" t="s">
        <v>152</v>
      </c>
    </row>
    <row r="4" spans="1:2" x14ac:dyDescent="0.2">
      <c r="A4" s="29" t="s">
        <v>4</v>
      </c>
      <c r="B4" s="3" t="s">
        <v>6</v>
      </c>
    </row>
    <row r="5" spans="1:2" x14ac:dyDescent="0.2">
      <c r="A5" s="29" t="s">
        <v>5</v>
      </c>
      <c r="B5" s="3" t="s">
        <v>7</v>
      </c>
    </row>
    <row r="6" spans="1:2" x14ac:dyDescent="0.2">
      <c r="A6" s="29" t="s">
        <v>11</v>
      </c>
      <c r="B6" s="3" t="s">
        <v>138</v>
      </c>
    </row>
    <row r="7" spans="1:2" x14ac:dyDescent="0.2">
      <c r="A7" s="29" t="s">
        <v>12</v>
      </c>
      <c r="B7" s="3" t="s">
        <v>8</v>
      </c>
    </row>
    <row r="8" spans="1:2" x14ac:dyDescent="0.2">
      <c r="A8" s="29" t="s">
        <v>101</v>
      </c>
      <c r="B8" s="3" t="s">
        <v>127</v>
      </c>
    </row>
    <row r="9" spans="1:2" x14ac:dyDescent="0.2">
      <c r="A9" s="29" t="s">
        <v>153</v>
      </c>
      <c r="B9" s="3" t="s">
        <v>9</v>
      </c>
    </row>
    <row r="10" spans="1:2" x14ac:dyDescent="0.2">
      <c r="A10" s="29" t="s">
        <v>165</v>
      </c>
      <c r="B10" s="3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13"/>
  <sheetViews>
    <sheetView topLeftCell="F1" workbookViewId="0">
      <selection activeCell="G1" sqref="G1"/>
    </sheetView>
  </sheetViews>
  <sheetFormatPr defaultRowHeight="11.25" x14ac:dyDescent="0.2"/>
  <cols>
    <col min="1" max="1" width="9.7109375" style="31" customWidth="1"/>
    <col min="2" max="2" width="14.7109375" style="22" bestFit="1" customWidth="1"/>
    <col min="3" max="3" width="12.7109375" style="31" bestFit="1" customWidth="1"/>
    <col min="4" max="4" width="14.7109375" style="22" bestFit="1" customWidth="1"/>
    <col min="5" max="5" width="12.7109375" style="31" bestFit="1" customWidth="1"/>
    <col min="6" max="6" width="14.7109375" style="22" bestFit="1" customWidth="1"/>
    <col min="7" max="7" width="16.42578125" style="34" bestFit="1" customWidth="1"/>
    <col min="8" max="8" width="13.140625" style="3" bestFit="1" customWidth="1"/>
    <col min="9" max="9" width="11.5703125" style="29" bestFit="1" customWidth="1"/>
    <col min="10" max="10" width="17.5703125" style="3" customWidth="1"/>
    <col min="11" max="11" width="16.85546875" style="34" customWidth="1"/>
    <col min="12" max="12" width="14" style="3" customWidth="1"/>
    <col min="13" max="13" width="9.7109375" style="29" customWidth="1"/>
    <col min="14" max="14" width="11.7109375" style="3" bestFit="1" customWidth="1"/>
    <col min="15" max="15" width="11.140625" style="34" customWidth="1"/>
    <col min="16" max="16" width="11.7109375" style="22" bestFit="1" customWidth="1"/>
    <col min="17" max="17" width="9.140625" style="31"/>
    <col min="18" max="16384" width="9.140625" style="22"/>
  </cols>
  <sheetData>
    <row r="1" spans="1:18" x14ac:dyDescent="0.2">
      <c r="A1" s="30" t="str">
        <f ca="1">B1&amp;"Code"</f>
        <v>CarCode</v>
      </c>
      <c r="B1" s="23" t="str">
        <f ca="1">VLOOKUP($A2,ExpensesCat_Ranges_ExpensesCAT,2)</f>
        <v>Car</v>
      </c>
      <c r="C1" s="30" t="str">
        <f ca="1">D1&amp;"Code"</f>
        <v>DailyCode</v>
      </c>
      <c r="D1" s="23" t="str">
        <f ca="1">VLOOKUP($C2,ExpensesCat_Ranges_ExpensesCAT,2)</f>
        <v>Daily</v>
      </c>
      <c r="E1" s="30" t="str">
        <f ca="1">F1&amp;"Code"</f>
        <v>EducationCode</v>
      </c>
      <c r="F1" s="23" t="str">
        <f ca="1">VLOOKUP($E2,ExpensesCat_Ranges_ExpensesCAT,2)</f>
        <v>Education</v>
      </c>
      <c r="G1" s="30" t="str">
        <f ca="1">H1&amp;"Code"</f>
        <v>EntertainmentCode</v>
      </c>
      <c r="H1" s="23" t="str">
        <f ca="1">VLOOKUP($G2,ExpensesCat_Ranges_ExpensesCAT,2)</f>
        <v>Entertainment</v>
      </c>
      <c r="I1" s="30" t="str">
        <f ca="1">J1&amp;"Code"</f>
        <v>HealthCode</v>
      </c>
      <c r="J1" s="23" t="str">
        <f ca="1">VLOOKUP($I2,ExpensesCat_Ranges_ExpensesCAT,2)</f>
        <v>Health</v>
      </c>
      <c r="K1" s="30" t="str">
        <f ca="1">L1&amp;"Code"</f>
        <v>HouseholdCode</v>
      </c>
      <c r="L1" s="23" t="str">
        <f ca="1">VLOOKUP($K2,ExpensesCat_Ranges_ExpensesCAT,2)</f>
        <v>Household</v>
      </c>
      <c r="M1" s="30" t="str">
        <f ca="1">N1&amp;"Code"</f>
        <v>HomeCode</v>
      </c>
      <c r="N1" s="23" t="str">
        <f ca="1">VLOOKUP($M2,ExpensesCat_Ranges_ExpensesCAT,2)</f>
        <v>Home</v>
      </c>
      <c r="O1" s="30" t="str">
        <f ca="1">P1&amp;"Code"</f>
        <v>HomeCode</v>
      </c>
      <c r="P1" s="23" t="str">
        <f ca="1">VLOOKUP($O2,ExpensesCat_Ranges_ExpensesCAT,2)</f>
        <v>Home</v>
      </c>
      <c r="Q1" s="30" t="str">
        <f ca="1">R1&amp;"Code"</f>
        <v>HolidayCode</v>
      </c>
      <c r="R1" s="23" t="str">
        <f ca="1">VLOOKUP($Q2,ExpensesCat_Ranges_ExpensesCAT,2)</f>
        <v>Holiday</v>
      </c>
    </row>
    <row r="2" spans="1:18" x14ac:dyDescent="0.2">
      <c r="A2" s="29" t="s">
        <v>0</v>
      </c>
      <c r="B2" s="3" t="s">
        <v>167</v>
      </c>
      <c r="C2" s="29" t="str">
        <f>'Expenses Cat'!$A$3</f>
        <v>02</v>
      </c>
      <c r="D2" s="3" t="s">
        <v>154</v>
      </c>
      <c r="E2" s="29" t="str">
        <f>'Expenses Cat'!$A$4</f>
        <v>03</v>
      </c>
      <c r="F2" s="3" t="s">
        <v>21</v>
      </c>
      <c r="G2" s="29" t="str">
        <f>'Expenses Cat'!$A$5</f>
        <v>04</v>
      </c>
      <c r="H2" s="3" t="s">
        <v>136</v>
      </c>
      <c r="I2" s="29" t="str">
        <f>'Expenses Cat'!$A$6</f>
        <v>05</v>
      </c>
      <c r="J2" s="3" t="s">
        <v>45</v>
      </c>
      <c r="K2" s="29" t="str">
        <f>'Expenses Cat'!$A$7</f>
        <v>06</v>
      </c>
      <c r="L2" s="3" t="s">
        <v>50</v>
      </c>
      <c r="M2" s="29" t="str">
        <f>'Expenses Cat'!$A$8</f>
        <v>07</v>
      </c>
      <c r="N2" s="3" t="s">
        <v>131</v>
      </c>
      <c r="O2" s="29" t="s">
        <v>101</v>
      </c>
      <c r="P2" s="3" t="s">
        <v>203</v>
      </c>
      <c r="Q2" s="29" t="s">
        <v>153</v>
      </c>
      <c r="R2" s="3" t="s">
        <v>10</v>
      </c>
    </row>
    <row r="3" spans="1:18" x14ac:dyDescent="0.2">
      <c r="A3" s="29" t="s">
        <v>0</v>
      </c>
      <c r="B3" s="3" t="s">
        <v>133</v>
      </c>
      <c r="C3" s="29" t="str">
        <f>'Expenses Cat'!$A$3</f>
        <v>02</v>
      </c>
      <c r="D3" s="3" t="s">
        <v>155</v>
      </c>
      <c r="E3" s="29" t="str">
        <f>'Expenses Cat'!$A$4</f>
        <v>03</v>
      </c>
      <c r="F3" s="3" t="s">
        <v>22</v>
      </c>
      <c r="G3" s="29" t="str">
        <f>'Expenses Cat'!$A$5</f>
        <v>04</v>
      </c>
      <c r="H3" s="3" t="s">
        <v>58</v>
      </c>
      <c r="I3" s="29" t="str">
        <f>'Expenses Cat'!$A$6</f>
        <v>05</v>
      </c>
      <c r="J3" s="3" t="s">
        <v>139</v>
      </c>
      <c r="K3" s="29" t="str">
        <f>'Expenses Cat'!$A$7</f>
        <v>06</v>
      </c>
      <c r="L3" s="3" t="s">
        <v>141</v>
      </c>
      <c r="M3" s="29" t="str">
        <f>'Expenses Cat'!$A$8</f>
        <v>07</v>
      </c>
      <c r="N3" s="3" t="s">
        <v>128</v>
      </c>
      <c r="O3" s="29" t="s">
        <v>101</v>
      </c>
      <c r="P3" s="3" t="s">
        <v>201</v>
      </c>
      <c r="Q3" s="10"/>
    </row>
    <row r="4" spans="1:18" x14ac:dyDescent="0.2">
      <c r="A4" s="29" t="s">
        <v>0</v>
      </c>
      <c r="B4" s="3" t="s">
        <v>132</v>
      </c>
      <c r="C4" s="29" t="str">
        <f>'Expenses Cat'!$A$3</f>
        <v>02</v>
      </c>
      <c r="D4" s="3" t="s">
        <v>10</v>
      </c>
      <c r="E4" s="29" t="str">
        <f>'Expenses Cat'!$A$4</f>
        <v>03</v>
      </c>
      <c r="F4" s="3" t="s">
        <v>95</v>
      </c>
      <c r="G4" s="29" t="str">
        <f>'Expenses Cat'!$A$5</f>
        <v>04</v>
      </c>
      <c r="H4" s="3" t="s">
        <v>43</v>
      </c>
      <c r="I4" s="29" t="str">
        <f>'Expenses Cat'!$A$6</f>
        <v>05</v>
      </c>
      <c r="J4" s="3" t="s">
        <v>97</v>
      </c>
      <c r="K4" s="29" t="str">
        <f>'Expenses Cat'!$A$7</f>
        <v>06</v>
      </c>
      <c r="L4" s="3" t="s">
        <v>142</v>
      </c>
      <c r="M4" s="29" t="str">
        <f>'Expenses Cat'!$A$8</f>
        <v>07</v>
      </c>
      <c r="N4" s="3" t="s">
        <v>132</v>
      </c>
      <c r="O4" s="29" t="s">
        <v>101</v>
      </c>
      <c r="P4" s="3" t="s">
        <v>10</v>
      </c>
    </row>
    <row r="5" spans="1:18" x14ac:dyDescent="0.2">
      <c r="A5" s="29" t="s">
        <v>0</v>
      </c>
      <c r="B5" s="3" t="s">
        <v>10</v>
      </c>
      <c r="C5" s="29"/>
      <c r="D5" s="3"/>
      <c r="E5" s="29" t="str">
        <f>'Expenses Cat'!$A$4</f>
        <v>03</v>
      </c>
      <c r="F5" s="3" t="s">
        <v>15</v>
      </c>
      <c r="G5" s="29" t="str">
        <f>'Expenses Cat'!$A$5</f>
        <v>04</v>
      </c>
      <c r="H5" s="3" t="s">
        <v>96</v>
      </c>
      <c r="I5" s="29" t="s">
        <v>5</v>
      </c>
      <c r="J5" s="3" t="s">
        <v>47</v>
      </c>
      <c r="K5" s="29" t="str">
        <f>'Expenses Cat'!$A$7</f>
        <v>06</v>
      </c>
      <c r="L5" s="3" t="s">
        <v>129</v>
      </c>
      <c r="M5" s="29" t="str">
        <f>'Expenses Cat'!$A$8</f>
        <v>07</v>
      </c>
      <c r="N5" s="3" t="s">
        <v>96</v>
      </c>
      <c r="O5" s="29"/>
    </row>
    <row r="6" spans="1:18" x14ac:dyDescent="0.2">
      <c r="A6" s="29"/>
      <c r="B6" s="3"/>
      <c r="C6" s="29"/>
      <c r="D6" s="3"/>
      <c r="E6" s="29" t="str">
        <f>'Expenses Cat'!$A$4</f>
        <v>03</v>
      </c>
      <c r="F6" s="3" t="s">
        <v>17</v>
      </c>
      <c r="G6" s="29" t="str">
        <f>'Expenses Cat'!$A$5</f>
        <v>04</v>
      </c>
      <c r="H6" s="3" t="s">
        <v>134</v>
      </c>
      <c r="I6" s="29" t="str">
        <f>'Expenses Cat'!$A$6</f>
        <v>05</v>
      </c>
      <c r="J6" s="3" t="s">
        <v>10</v>
      </c>
      <c r="K6" s="29" t="str">
        <f>'Expenses Cat'!$A$7</f>
        <v>06</v>
      </c>
      <c r="L6" s="3" t="s">
        <v>137</v>
      </c>
      <c r="M6" s="29" t="str">
        <f>'Expenses Cat'!$A$8</f>
        <v>07</v>
      </c>
      <c r="N6" s="3" t="s">
        <v>133</v>
      </c>
    </row>
    <row r="7" spans="1:18" x14ac:dyDescent="0.2">
      <c r="A7" s="29"/>
      <c r="B7" s="3"/>
      <c r="C7" s="29"/>
      <c r="D7" s="3"/>
      <c r="E7" s="29" t="str">
        <f>'Expenses Cat'!$A$4</f>
        <v>03</v>
      </c>
      <c r="F7" s="3" t="s">
        <v>19</v>
      </c>
      <c r="G7" s="29" t="str">
        <f>'Expenses Cat'!$A$5</f>
        <v>04</v>
      </c>
      <c r="H7" s="3" t="s">
        <v>135</v>
      </c>
      <c r="K7" s="29" t="str">
        <f>'Expenses Cat'!$A$7</f>
        <v>06</v>
      </c>
      <c r="L7" s="3" t="s">
        <v>130</v>
      </c>
      <c r="M7" s="29" t="str">
        <f>'Expenses Cat'!$A$8</f>
        <v>07</v>
      </c>
      <c r="N7" s="3" t="s">
        <v>10</v>
      </c>
    </row>
    <row r="8" spans="1:18" x14ac:dyDescent="0.2">
      <c r="A8" s="29"/>
      <c r="B8" s="3"/>
      <c r="C8" s="29"/>
      <c r="D8" s="3"/>
      <c r="E8" s="29" t="str">
        <f>'Expenses Cat'!$A$4</f>
        <v>03</v>
      </c>
      <c r="F8" s="3" t="s">
        <v>10</v>
      </c>
      <c r="G8" s="29" t="s">
        <v>4</v>
      </c>
      <c r="H8" s="3" t="s">
        <v>10</v>
      </c>
      <c r="K8" s="29" t="str">
        <f>'Expenses Cat'!$A$7</f>
        <v>06</v>
      </c>
      <c r="L8" s="3" t="s">
        <v>143</v>
      </c>
    </row>
    <row r="9" spans="1:18" x14ac:dyDescent="0.2">
      <c r="K9" s="29" t="str">
        <f>'Expenses Cat'!$A$7</f>
        <v>06</v>
      </c>
      <c r="L9" s="3" t="s">
        <v>10</v>
      </c>
    </row>
    <row r="12" spans="1:18" x14ac:dyDescent="0.2">
      <c r="K12" s="29"/>
    </row>
    <row r="13" spans="1:18" x14ac:dyDescent="0.2">
      <c r="K13" s="29"/>
    </row>
  </sheetData>
  <sortState ref="L2:L7">
    <sortCondition ref="L2"/>
  </sortState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F45"/>
  <sheetViews>
    <sheetView workbookViewId="0">
      <selection activeCell="A52" sqref="A52"/>
    </sheetView>
  </sheetViews>
  <sheetFormatPr defaultRowHeight="11.25" x14ac:dyDescent="0.2"/>
  <cols>
    <col min="1" max="1" width="15.5703125" style="29" bestFit="1" customWidth="1"/>
    <col min="2" max="2" width="12.85546875" style="29" bestFit="1" customWidth="1"/>
    <col min="3" max="3" width="26.85546875" style="3" customWidth="1"/>
    <col min="4" max="16384" width="9.140625" style="3"/>
  </cols>
  <sheetData>
    <row r="1" spans="1:6" x14ac:dyDescent="0.2">
      <c r="A1" s="28" t="s">
        <v>88</v>
      </c>
      <c r="B1" s="28" t="s">
        <v>87</v>
      </c>
      <c r="C1" s="23" t="s">
        <v>39</v>
      </c>
    </row>
    <row r="2" spans="1:6" x14ac:dyDescent="0.2">
      <c r="A2" s="43" t="s">
        <v>0</v>
      </c>
      <c r="B2" s="43" t="s">
        <v>14</v>
      </c>
      <c r="C2" s="43" t="s">
        <v>133</v>
      </c>
    </row>
    <row r="3" spans="1:6" x14ac:dyDescent="0.2">
      <c r="A3" s="43" t="s">
        <v>0</v>
      </c>
      <c r="B3" s="43" t="s">
        <v>16</v>
      </c>
      <c r="C3" s="43" t="s">
        <v>132</v>
      </c>
    </row>
    <row r="4" spans="1:6" x14ac:dyDescent="0.2">
      <c r="A4" s="43" t="s">
        <v>0</v>
      </c>
      <c r="B4" s="43" t="s">
        <v>18</v>
      </c>
      <c r="C4" s="43" t="s">
        <v>167</v>
      </c>
    </row>
    <row r="5" spans="1:6" x14ac:dyDescent="0.2">
      <c r="A5" s="43" t="s">
        <v>0</v>
      </c>
      <c r="B5" s="43" t="s">
        <v>20</v>
      </c>
      <c r="C5" s="43" t="s">
        <v>10</v>
      </c>
    </row>
    <row r="6" spans="1:6" x14ac:dyDescent="0.2">
      <c r="A6" s="43" t="s">
        <v>3</v>
      </c>
      <c r="B6" s="43" t="s">
        <v>40</v>
      </c>
      <c r="C6" s="43" t="s">
        <v>154</v>
      </c>
    </row>
    <row r="7" spans="1:6" x14ac:dyDescent="0.2">
      <c r="A7" s="43" t="s">
        <v>3</v>
      </c>
      <c r="B7" s="43" t="s">
        <v>42</v>
      </c>
      <c r="C7" s="43" t="s">
        <v>155</v>
      </c>
    </row>
    <row r="8" spans="1:6" x14ac:dyDescent="0.2">
      <c r="A8" s="43" t="s">
        <v>3</v>
      </c>
      <c r="B8" s="43" t="s">
        <v>41</v>
      </c>
      <c r="C8" s="43" t="s">
        <v>10</v>
      </c>
    </row>
    <row r="9" spans="1:6" x14ac:dyDescent="0.2">
      <c r="A9" s="29" t="s">
        <v>4</v>
      </c>
      <c r="B9" s="29" t="s">
        <v>44</v>
      </c>
      <c r="C9" s="3" t="s">
        <v>21</v>
      </c>
      <c r="F9" s="29"/>
    </row>
    <row r="10" spans="1:6" x14ac:dyDescent="0.2">
      <c r="A10" s="29" t="s">
        <v>4</v>
      </c>
      <c r="B10" s="29" t="s">
        <v>46</v>
      </c>
      <c r="C10" s="3" t="s">
        <v>22</v>
      </c>
      <c r="F10" s="29"/>
    </row>
    <row r="11" spans="1:6" x14ac:dyDescent="0.2">
      <c r="A11" s="29" t="s">
        <v>4</v>
      </c>
      <c r="B11" s="29" t="s">
        <v>48</v>
      </c>
      <c r="C11" s="3" t="s">
        <v>95</v>
      </c>
      <c r="F11" s="29"/>
    </row>
    <row r="12" spans="1:6" x14ac:dyDescent="0.2">
      <c r="A12" s="29" t="s">
        <v>4</v>
      </c>
      <c r="B12" s="29" t="s">
        <v>98</v>
      </c>
      <c r="C12" s="3" t="s">
        <v>15</v>
      </c>
      <c r="F12" s="29"/>
    </row>
    <row r="13" spans="1:6" x14ac:dyDescent="0.2">
      <c r="A13" s="29" t="s">
        <v>4</v>
      </c>
      <c r="B13" s="29" t="s">
        <v>140</v>
      </c>
      <c r="C13" s="3" t="s">
        <v>17</v>
      </c>
      <c r="F13" s="29"/>
    </row>
    <row r="14" spans="1:6" x14ac:dyDescent="0.2">
      <c r="A14" s="29" t="s">
        <v>4</v>
      </c>
      <c r="B14" s="29" t="s">
        <v>156</v>
      </c>
      <c r="C14" s="3" t="s">
        <v>19</v>
      </c>
      <c r="F14" s="29"/>
    </row>
    <row r="15" spans="1:6" x14ac:dyDescent="0.2">
      <c r="A15" s="29" t="s">
        <v>4</v>
      </c>
      <c r="B15" s="29" t="s">
        <v>157</v>
      </c>
      <c r="C15" s="3" t="s">
        <v>10</v>
      </c>
      <c r="F15" s="29"/>
    </row>
    <row r="16" spans="1:6" x14ac:dyDescent="0.2">
      <c r="A16" s="29" t="s">
        <v>5</v>
      </c>
      <c r="B16" s="29" t="s">
        <v>49</v>
      </c>
      <c r="C16" s="3" t="s">
        <v>136</v>
      </c>
      <c r="F16" s="29"/>
    </row>
    <row r="17" spans="1:3" x14ac:dyDescent="0.2">
      <c r="A17" s="29" t="s">
        <v>5</v>
      </c>
      <c r="B17" s="29" t="s">
        <v>144</v>
      </c>
      <c r="C17" s="3" t="s">
        <v>58</v>
      </c>
    </row>
    <row r="18" spans="1:3" x14ac:dyDescent="0.2">
      <c r="A18" s="29" t="s">
        <v>5</v>
      </c>
      <c r="B18" s="29" t="s">
        <v>145</v>
      </c>
      <c r="C18" s="3" t="s">
        <v>43</v>
      </c>
    </row>
    <row r="19" spans="1:3" x14ac:dyDescent="0.2">
      <c r="A19" s="29" t="s">
        <v>5</v>
      </c>
      <c r="B19" s="29" t="s">
        <v>51</v>
      </c>
      <c r="C19" s="3" t="s">
        <v>96</v>
      </c>
    </row>
    <row r="20" spans="1:3" x14ac:dyDescent="0.2">
      <c r="A20" s="29" t="s">
        <v>5</v>
      </c>
      <c r="B20" s="29" t="s">
        <v>99</v>
      </c>
      <c r="C20" s="3" t="s">
        <v>134</v>
      </c>
    </row>
    <row r="21" spans="1:3" x14ac:dyDescent="0.2">
      <c r="A21" s="29" t="s">
        <v>5</v>
      </c>
      <c r="B21" s="29" t="s">
        <v>100</v>
      </c>
      <c r="C21" s="3" t="s">
        <v>135</v>
      </c>
    </row>
    <row r="22" spans="1:3" x14ac:dyDescent="0.2">
      <c r="A22" s="29" t="s">
        <v>5</v>
      </c>
      <c r="B22" s="29" t="s">
        <v>146</v>
      </c>
      <c r="C22" s="3" t="s">
        <v>10</v>
      </c>
    </row>
    <row r="23" spans="1:3" x14ac:dyDescent="0.2">
      <c r="A23" s="29" t="s">
        <v>11</v>
      </c>
      <c r="B23" s="29" t="s">
        <v>52</v>
      </c>
      <c r="C23" s="3" t="s">
        <v>45</v>
      </c>
    </row>
    <row r="24" spans="1:3" x14ac:dyDescent="0.2">
      <c r="A24" s="29" t="s">
        <v>11</v>
      </c>
      <c r="B24" s="29" t="s">
        <v>53</v>
      </c>
      <c r="C24" s="3" t="s">
        <v>139</v>
      </c>
    </row>
    <row r="25" spans="1:3" x14ac:dyDescent="0.2">
      <c r="A25" s="29" t="s">
        <v>11</v>
      </c>
      <c r="B25" s="29" t="s">
        <v>56</v>
      </c>
      <c r="C25" s="3" t="s">
        <v>97</v>
      </c>
    </row>
    <row r="26" spans="1:3" x14ac:dyDescent="0.2">
      <c r="A26" s="29" t="s">
        <v>11</v>
      </c>
      <c r="B26" s="29" t="s">
        <v>147</v>
      </c>
      <c r="C26" s="3" t="s">
        <v>47</v>
      </c>
    </row>
    <row r="27" spans="1:3" x14ac:dyDescent="0.2">
      <c r="A27" s="29" t="s">
        <v>11</v>
      </c>
      <c r="B27" s="29" t="s">
        <v>148</v>
      </c>
      <c r="C27" s="3" t="s">
        <v>10</v>
      </c>
    </row>
    <row r="28" spans="1:3" x14ac:dyDescent="0.2">
      <c r="A28" s="29" t="s">
        <v>12</v>
      </c>
      <c r="B28" s="29" t="s">
        <v>106</v>
      </c>
      <c r="C28" s="3" t="s">
        <v>50</v>
      </c>
    </row>
    <row r="29" spans="1:3" x14ac:dyDescent="0.2">
      <c r="A29" s="29" t="s">
        <v>12</v>
      </c>
      <c r="B29" s="29" t="s">
        <v>105</v>
      </c>
      <c r="C29" s="3" t="s">
        <v>141</v>
      </c>
    </row>
    <row r="30" spans="1:3" x14ac:dyDescent="0.2">
      <c r="A30" s="29" t="s">
        <v>12</v>
      </c>
      <c r="B30" s="29" t="s">
        <v>104</v>
      </c>
      <c r="C30" s="3" t="s">
        <v>142</v>
      </c>
    </row>
    <row r="31" spans="1:3" x14ac:dyDescent="0.2">
      <c r="A31" s="29" t="s">
        <v>12</v>
      </c>
      <c r="B31" s="29" t="s">
        <v>158</v>
      </c>
      <c r="C31" s="3" t="s">
        <v>129</v>
      </c>
    </row>
    <row r="32" spans="1:3" x14ac:dyDescent="0.2">
      <c r="A32" s="29" t="s">
        <v>12</v>
      </c>
      <c r="B32" s="29" t="s">
        <v>159</v>
      </c>
      <c r="C32" s="3" t="s">
        <v>137</v>
      </c>
    </row>
    <row r="33" spans="1:3" x14ac:dyDescent="0.2">
      <c r="A33" s="29" t="s">
        <v>12</v>
      </c>
      <c r="B33" s="29" t="s">
        <v>160</v>
      </c>
      <c r="C33" s="3" t="s">
        <v>130</v>
      </c>
    </row>
    <row r="34" spans="1:3" x14ac:dyDescent="0.2">
      <c r="A34" s="29" t="s">
        <v>12</v>
      </c>
      <c r="B34" s="29" t="s">
        <v>161</v>
      </c>
      <c r="C34" s="3" t="s">
        <v>143</v>
      </c>
    </row>
    <row r="35" spans="1:3" x14ac:dyDescent="0.2">
      <c r="A35" s="29" t="s">
        <v>12</v>
      </c>
      <c r="B35" s="29" t="s">
        <v>190</v>
      </c>
      <c r="C35" s="3" t="s">
        <v>10</v>
      </c>
    </row>
    <row r="36" spans="1:3" x14ac:dyDescent="0.2">
      <c r="A36" s="29" t="s">
        <v>101</v>
      </c>
      <c r="B36" s="29" t="s">
        <v>103</v>
      </c>
      <c r="C36" s="3" t="s">
        <v>131</v>
      </c>
    </row>
    <row r="37" spans="1:3" x14ac:dyDescent="0.2">
      <c r="A37" s="29" t="s">
        <v>101</v>
      </c>
      <c r="B37" s="29" t="s">
        <v>162</v>
      </c>
      <c r="C37" s="3" t="s">
        <v>128</v>
      </c>
    </row>
    <row r="38" spans="1:3" x14ac:dyDescent="0.2">
      <c r="A38" s="29" t="s">
        <v>101</v>
      </c>
      <c r="B38" s="29" t="s">
        <v>163</v>
      </c>
      <c r="C38" s="3" t="s">
        <v>132</v>
      </c>
    </row>
    <row r="39" spans="1:3" x14ac:dyDescent="0.2">
      <c r="A39" s="29" t="s">
        <v>101</v>
      </c>
      <c r="B39" s="29" t="s">
        <v>168</v>
      </c>
      <c r="C39" s="3" t="s">
        <v>96</v>
      </c>
    </row>
    <row r="40" spans="1:3" x14ac:dyDescent="0.2">
      <c r="A40" s="29" t="s">
        <v>101</v>
      </c>
      <c r="B40" s="29" t="s">
        <v>169</v>
      </c>
      <c r="C40" s="3" t="s">
        <v>133</v>
      </c>
    </row>
    <row r="41" spans="1:3" x14ac:dyDescent="0.2">
      <c r="A41" s="29" t="s">
        <v>101</v>
      </c>
      <c r="B41" s="29" t="s">
        <v>170</v>
      </c>
      <c r="C41" s="3" t="s">
        <v>10</v>
      </c>
    </row>
    <row r="42" spans="1:3" x14ac:dyDescent="0.2">
      <c r="A42" s="29" t="s">
        <v>153</v>
      </c>
      <c r="B42" s="29" t="s">
        <v>164</v>
      </c>
      <c r="C42" s="3" t="s">
        <v>55</v>
      </c>
    </row>
    <row r="43" spans="1:3" x14ac:dyDescent="0.2">
      <c r="A43" s="29" t="s">
        <v>153</v>
      </c>
      <c r="B43" s="29" t="s">
        <v>171</v>
      </c>
      <c r="C43" s="3" t="s">
        <v>54</v>
      </c>
    </row>
    <row r="44" spans="1:3" x14ac:dyDescent="0.2">
      <c r="A44" s="29" t="s">
        <v>153</v>
      </c>
      <c r="B44" s="29" t="s">
        <v>172</v>
      </c>
      <c r="C44" s="3" t="s">
        <v>10</v>
      </c>
    </row>
    <row r="45" spans="1:3" x14ac:dyDescent="0.2">
      <c r="A45" s="29" t="s">
        <v>165</v>
      </c>
      <c r="B45" s="29" t="s">
        <v>173</v>
      </c>
      <c r="C45" s="3" t="s">
        <v>13</v>
      </c>
    </row>
  </sheetData>
  <sortState ref="C17:C21">
    <sortCondition ref="C2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6"/>
  <sheetViews>
    <sheetView workbookViewId="0">
      <selection activeCell="B6" sqref="B6"/>
    </sheetView>
  </sheetViews>
  <sheetFormatPr defaultRowHeight="11.25" x14ac:dyDescent="0.2"/>
  <cols>
    <col min="1" max="1" width="14.7109375" style="29" bestFit="1" customWidth="1"/>
    <col min="2" max="2" width="11.28515625" style="3" bestFit="1" customWidth="1"/>
    <col min="3" max="16384" width="9.140625" style="3"/>
  </cols>
  <sheetData>
    <row r="1" spans="1:2" x14ac:dyDescent="0.2">
      <c r="A1" s="28" t="s">
        <v>89</v>
      </c>
      <c r="B1" s="23" t="s">
        <v>90</v>
      </c>
    </row>
    <row r="2" spans="1:2" x14ac:dyDescent="0.2">
      <c r="A2" s="29" t="s">
        <v>0</v>
      </c>
      <c r="B2" s="3" t="s">
        <v>118</v>
      </c>
    </row>
    <row r="3" spans="1:2" x14ac:dyDescent="0.2">
      <c r="A3" s="29" t="s">
        <v>3</v>
      </c>
      <c r="B3" s="3" t="s">
        <v>24</v>
      </c>
    </row>
    <row r="4" spans="1:2" x14ac:dyDescent="0.2">
      <c r="A4" s="29" t="s">
        <v>4</v>
      </c>
      <c r="B4" s="3" t="s">
        <v>23</v>
      </c>
    </row>
    <row r="5" spans="1:2" x14ac:dyDescent="0.2">
      <c r="A5" s="29" t="s">
        <v>5</v>
      </c>
      <c r="B5" s="3" t="s">
        <v>33</v>
      </c>
    </row>
    <row r="6" spans="1:2" x14ac:dyDescent="0.2">
      <c r="A6" s="29" t="s">
        <v>11</v>
      </c>
      <c r="B6" s="3" t="s">
        <v>10</v>
      </c>
    </row>
  </sheetData>
  <sortState ref="B2:B6">
    <sortCondition ref="B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5"/>
  <sheetViews>
    <sheetView workbookViewId="0">
      <selection activeCell="K52" sqref="K52"/>
    </sheetView>
  </sheetViews>
  <sheetFormatPr defaultRowHeight="11.25" x14ac:dyDescent="0.2"/>
  <cols>
    <col min="1" max="1" width="14.7109375" style="2" bestFit="1" customWidth="1"/>
    <col min="2" max="2" width="10.28515625" style="2" bestFit="1" customWidth="1"/>
    <col min="3" max="3" width="12.7109375" style="1" bestFit="1" customWidth="1"/>
    <col min="4" max="16384" width="9.140625" style="1"/>
  </cols>
  <sheetData>
    <row r="1" spans="1:3" x14ac:dyDescent="0.2">
      <c r="A1" s="28" t="s">
        <v>89</v>
      </c>
      <c r="B1" s="28" t="s">
        <v>92</v>
      </c>
      <c r="C1" s="23" t="s">
        <v>93</v>
      </c>
    </row>
    <row r="2" spans="1:3" x14ac:dyDescent="0.2">
      <c r="A2" s="2" t="s">
        <v>0</v>
      </c>
      <c r="B2" s="2" t="s">
        <v>25</v>
      </c>
      <c r="C2" s="1" t="s">
        <v>119</v>
      </c>
    </row>
    <row r="3" spans="1:3" x14ac:dyDescent="0.2">
      <c r="A3" s="2" t="s">
        <v>0</v>
      </c>
      <c r="B3" s="2" t="s">
        <v>31</v>
      </c>
      <c r="C3" s="1" t="s">
        <v>120</v>
      </c>
    </row>
    <row r="4" spans="1:3" x14ac:dyDescent="0.2">
      <c r="A4" s="2" t="s">
        <v>0</v>
      </c>
      <c r="B4" s="2" t="s">
        <v>108</v>
      </c>
      <c r="C4" s="1" t="s">
        <v>121</v>
      </c>
    </row>
    <row r="5" spans="1:3" x14ac:dyDescent="0.2">
      <c r="A5" s="2" t="s">
        <v>0</v>
      </c>
      <c r="B5" s="2" t="s">
        <v>109</v>
      </c>
      <c r="C5" s="1" t="s">
        <v>122</v>
      </c>
    </row>
    <row r="6" spans="1:3" x14ac:dyDescent="0.2">
      <c r="A6" s="2" t="s">
        <v>0</v>
      </c>
      <c r="B6" s="2" t="s">
        <v>114</v>
      </c>
      <c r="C6" s="1" t="s">
        <v>10</v>
      </c>
    </row>
    <row r="7" spans="1:3" x14ac:dyDescent="0.2">
      <c r="A7" s="2" t="s">
        <v>3</v>
      </c>
      <c r="B7" s="2" t="s">
        <v>26</v>
      </c>
      <c r="C7" s="1" t="s">
        <v>27</v>
      </c>
    </row>
    <row r="8" spans="1:3" x14ac:dyDescent="0.2">
      <c r="A8" s="2" t="s">
        <v>3</v>
      </c>
      <c r="B8" s="2" t="s">
        <v>28</v>
      </c>
      <c r="C8" s="1" t="s">
        <v>29</v>
      </c>
    </row>
    <row r="9" spans="1:3" x14ac:dyDescent="0.2">
      <c r="A9" s="2" t="s">
        <v>3</v>
      </c>
      <c r="B9" s="2" t="s">
        <v>30</v>
      </c>
      <c r="C9" s="1" t="s">
        <v>110</v>
      </c>
    </row>
    <row r="10" spans="1:3" x14ac:dyDescent="0.2">
      <c r="A10" s="2" t="s">
        <v>3</v>
      </c>
      <c r="B10" s="2" t="s">
        <v>107</v>
      </c>
      <c r="C10" s="1" t="s">
        <v>10</v>
      </c>
    </row>
    <row r="11" spans="1:3" x14ac:dyDescent="0.2">
      <c r="A11" s="2" t="s">
        <v>4</v>
      </c>
      <c r="B11" s="2" t="s">
        <v>32</v>
      </c>
      <c r="C11" s="1" t="s">
        <v>23</v>
      </c>
    </row>
    <row r="12" spans="1:3" x14ac:dyDescent="0.2">
      <c r="A12" s="2" t="s">
        <v>5</v>
      </c>
      <c r="B12" s="2" t="s">
        <v>34</v>
      </c>
      <c r="C12" s="1" t="s">
        <v>33</v>
      </c>
    </row>
    <row r="13" spans="1:3" x14ac:dyDescent="0.2">
      <c r="A13" s="2" t="s">
        <v>5</v>
      </c>
      <c r="B13" s="2" t="s">
        <v>111</v>
      </c>
      <c r="C13" s="1" t="s">
        <v>113</v>
      </c>
    </row>
    <row r="14" spans="1:3" x14ac:dyDescent="0.2">
      <c r="A14" s="2" t="s">
        <v>5</v>
      </c>
      <c r="B14" s="2" t="s">
        <v>112</v>
      </c>
      <c r="C14" s="1" t="s">
        <v>10</v>
      </c>
    </row>
    <row r="15" spans="1:3" x14ac:dyDescent="0.2">
      <c r="A15" s="2" t="s">
        <v>11</v>
      </c>
      <c r="B15" s="2" t="s">
        <v>102</v>
      </c>
      <c r="C15" s="1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6"/>
  <sheetViews>
    <sheetView workbookViewId="0">
      <selection activeCell="H2" sqref="H2"/>
    </sheetView>
  </sheetViews>
  <sheetFormatPr defaultRowHeight="11.25" x14ac:dyDescent="0.2"/>
  <cols>
    <col min="1" max="1" width="11.5703125" style="36" bestFit="1" customWidth="1"/>
    <col min="2" max="3" width="9.140625" style="36"/>
    <col min="4" max="4" width="9.140625" style="33"/>
    <col min="5" max="5" width="9.140625" style="36"/>
    <col min="6" max="6" width="9.140625" style="33"/>
    <col min="7" max="7" width="17.28515625" style="36" bestFit="1" customWidth="1"/>
    <col min="8" max="8" width="12.85546875" style="33" bestFit="1" customWidth="1"/>
    <col min="9" max="9" width="24.5703125" style="36" bestFit="1" customWidth="1"/>
    <col min="10" max="16384" width="9.140625" style="33"/>
  </cols>
  <sheetData>
    <row r="1" spans="1:10" x14ac:dyDescent="0.2">
      <c r="A1" s="37" t="s">
        <v>123</v>
      </c>
      <c r="B1" s="37" t="s">
        <v>118</v>
      </c>
      <c r="C1" s="37" t="s">
        <v>124</v>
      </c>
      <c r="D1" s="38" t="s">
        <v>24</v>
      </c>
      <c r="E1" s="37" t="s">
        <v>125</v>
      </c>
      <c r="F1" s="38" t="s">
        <v>23</v>
      </c>
      <c r="G1" s="37" t="s">
        <v>33</v>
      </c>
      <c r="H1" s="38" t="s">
        <v>33</v>
      </c>
      <c r="I1" s="37" t="s">
        <v>126</v>
      </c>
      <c r="J1" s="37" t="s">
        <v>10</v>
      </c>
    </row>
    <row r="2" spans="1:10" x14ac:dyDescent="0.2">
      <c r="A2" s="36" t="s">
        <v>0</v>
      </c>
      <c r="B2" s="1" t="s">
        <v>119</v>
      </c>
      <c r="C2" s="2" t="s">
        <v>3</v>
      </c>
      <c r="D2" s="1" t="s">
        <v>27</v>
      </c>
      <c r="E2" s="2" t="s">
        <v>4</v>
      </c>
      <c r="F2" s="33" t="s">
        <v>23</v>
      </c>
      <c r="G2" s="36" t="s">
        <v>5</v>
      </c>
      <c r="H2" s="33" t="s">
        <v>33</v>
      </c>
      <c r="I2" s="36" t="s">
        <v>11</v>
      </c>
      <c r="J2" s="33" t="s">
        <v>10</v>
      </c>
    </row>
    <row r="3" spans="1:10" x14ac:dyDescent="0.2">
      <c r="A3" s="36" t="s">
        <v>0</v>
      </c>
      <c r="B3" s="1" t="s">
        <v>120</v>
      </c>
      <c r="C3" s="2" t="s">
        <v>3</v>
      </c>
      <c r="D3" s="1" t="s">
        <v>29</v>
      </c>
      <c r="E3" s="2"/>
      <c r="G3" s="36" t="s">
        <v>5</v>
      </c>
      <c r="H3" s="33" t="s">
        <v>113</v>
      </c>
    </row>
    <row r="4" spans="1:10" x14ac:dyDescent="0.2">
      <c r="A4" s="36" t="s">
        <v>0</v>
      </c>
      <c r="B4" s="1" t="s">
        <v>121</v>
      </c>
      <c r="C4" s="2" t="s">
        <v>3</v>
      </c>
      <c r="D4" s="1" t="s">
        <v>110</v>
      </c>
      <c r="E4" s="2"/>
      <c r="G4" s="36" t="s">
        <v>5</v>
      </c>
      <c r="H4" s="33" t="s">
        <v>10</v>
      </c>
    </row>
    <row r="5" spans="1:10" x14ac:dyDescent="0.2">
      <c r="A5" s="36" t="s">
        <v>0</v>
      </c>
      <c r="B5" s="1" t="s">
        <v>122</v>
      </c>
      <c r="C5" s="2" t="s">
        <v>3</v>
      </c>
      <c r="D5" s="1" t="s">
        <v>10</v>
      </c>
      <c r="E5" s="2"/>
    </row>
    <row r="6" spans="1:10" x14ac:dyDescent="0.2">
      <c r="A6" s="36" t="s">
        <v>0</v>
      </c>
      <c r="B6" s="1" t="s">
        <v>10</v>
      </c>
      <c r="C6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20" sqref="F20"/>
    </sheetView>
  </sheetViews>
  <sheetFormatPr defaultRowHeight="12" x14ac:dyDescent="0.2"/>
  <cols>
    <col min="1" max="1" width="12" style="372" bestFit="1" customWidth="1"/>
    <col min="2" max="2" width="9.140625" style="376"/>
    <col min="3" max="3" width="9.140625" style="378"/>
    <col min="4" max="4" width="3.42578125" style="372" customWidth="1"/>
    <col min="5" max="5" width="2.42578125" style="380" customWidth="1"/>
    <col min="6" max="6" width="12" style="372" bestFit="1" customWidth="1"/>
    <col min="7" max="7" width="9.140625" style="376"/>
    <col min="8" max="8" width="9.140625" style="378"/>
    <col min="9" max="16384" width="9.140625" style="372"/>
  </cols>
  <sheetData>
    <row r="1" spans="1:8" ht="15" customHeight="1" x14ac:dyDescent="0.2">
      <c r="A1" s="424">
        <v>1</v>
      </c>
      <c r="B1" s="424"/>
      <c r="C1" s="424"/>
      <c r="F1" s="425">
        <v>1</v>
      </c>
      <c r="G1" s="425"/>
      <c r="H1" s="425"/>
    </row>
    <row r="2" spans="1:8" x14ac:dyDescent="0.2">
      <c r="A2" s="373" t="s">
        <v>244</v>
      </c>
      <c r="B2" s="374">
        <f>C2-1</f>
        <v>2009</v>
      </c>
      <c r="C2" s="374">
        <v>2010</v>
      </c>
      <c r="F2" s="373" t="s">
        <v>152</v>
      </c>
      <c r="G2" s="374">
        <f>H2-1</f>
        <v>2009</v>
      </c>
      <c r="H2" s="374">
        <v>2010</v>
      </c>
    </row>
    <row r="3" spans="1:8" x14ac:dyDescent="0.2">
      <c r="A3" s="375" t="s">
        <v>166</v>
      </c>
      <c r="B3" s="376">
        <f t="array" aca="1" ref="B3" ca="1">SUM(IF((YearlyData_Column_Year=$B$2)*(YearlyData_Column_Month=$A$1)*(YearlyData_Column_ExpensesCat=$A3),YearlyData_Column_Amount,0))</f>
        <v>0</v>
      </c>
      <c r="C3" s="376">
        <f t="array" aca="1" ref="C3" ca="1">SUM(IF((YearlyData_Column_Year=$C$2)*(YearlyData_Column_Month=$A$1)*(YearlyData_Column_ExpensesCat=$A3),YearlyData_Column_Amount,0))</f>
        <v>0</v>
      </c>
      <c r="E3" s="380" t="str">
        <f ca="1">INDEX('ExpensesCAT List'!$A$1:$R$9,2,MATCH($F$2,'ExpensesCAT List'!$A$1:$R$1,0),1)</f>
        <v>Food</v>
      </c>
      <c r="F3" s="379" t="str">
        <f ca="1">IF(E3=0,"",E3)</f>
        <v>Food</v>
      </c>
      <c r="G3" s="376">
        <f t="array" aca="1" ref="G3" ca="1">SUM(IF((YearlyData_Column_Year=$G$2)*(YearlyData_Column_Month=$F$1)*(YearlyData_Column_ExpensesCat=$F$2)*(YearlyData_Column_Expenses=$F3),YearlyData_Column_Amount,0))</f>
        <v>321</v>
      </c>
      <c r="H3" s="376">
        <f t="array" aca="1" ref="H3" ca="1">SUM(IF((YearlyData_Column_Year=$H$2)*(YearlyData_Column_Month=$F$1)*(YearlyData_Column_ExpensesCat=$F$2)*(YearlyData_Column_Expenses=$F3),YearlyData_Column_Amount,0))</f>
        <v>298</v>
      </c>
    </row>
    <row r="4" spans="1:8" x14ac:dyDescent="0.2">
      <c r="A4" s="377" t="s">
        <v>152</v>
      </c>
      <c r="B4" s="376">
        <f t="array" aca="1" ref="B4" ca="1">SUM(IF((YearlyData_Column_Year=$B$2)*(YearlyData_Column_Month=$A$1)*(YearlyData_Column_ExpensesCat=$A4),YearlyData_Column_Amount,0))</f>
        <v>409</v>
      </c>
      <c r="C4" s="376">
        <f t="array" aca="1" ref="C4" ca="1">SUM(IF((YearlyData_Column_Year=$C$2)*(YearlyData_Column_Month=$A$1)*(YearlyData_Column_ExpensesCat=$A4),YearlyData_Column_Amount,0))</f>
        <v>386</v>
      </c>
      <c r="E4" s="380" t="str">
        <f ca="1">INDEX('ExpensesCAT List'!$A$1:$R$9,3,MATCH($F$2,'ExpensesCAT List'!$A$1:$R$1,0),1)</f>
        <v>Transportation</v>
      </c>
      <c r="F4" s="379" t="str">
        <f t="shared" ref="F4:F10" ca="1" si="0">IF(E4=0,"",E4)</f>
        <v>Transportation</v>
      </c>
      <c r="G4" s="376">
        <f t="array" aca="1" ref="G4" ca="1">SUM(IF((YearlyData_Column_Year=$G$2)*(YearlyData_Column_Month=$F$1)*(YearlyData_Column_ExpensesCat=$F$2)*(YearlyData_Column_Expenses=$F4),YearlyData_Column_Amount,0))</f>
        <v>88</v>
      </c>
      <c r="H4" s="376">
        <f t="array" aca="1" ref="H4" ca="1">SUM(IF((YearlyData_Column_Year=$H$2)*(YearlyData_Column_Month=$F$1)*(YearlyData_Column_ExpensesCat=$F$2)*(YearlyData_Column_Expenses=$F4),YearlyData_Column_Amount,0))</f>
        <v>88</v>
      </c>
    </row>
    <row r="5" spans="1:8" x14ac:dyDescent="0.2">
      <c r="A5" s="372" t="s">
        <v>6</v>
      </c>
      <c r="B5" s="376">
        <f t="array" aca="1" ref="B5" ca="1">SUM(IF((YearlyData_Column_Year=$B$2)*(YearlyData_Column_Month=$A$1)*(YearlyData_Column_ExpensesCat=$A5),YearlyData_Column_Amount,0))</f>
        <v>0</v>
      </c>
      <c r="C5" s="376">
        <f t="array" aca="1" ref="C5" ca="1">SUM(IF((YearlyData_Column_Year=$C$2)*(YearlyData_Column_Month=$A$1)*(YearlyData_Column_ExpensesCat=$A5),YearlyData_Column_Amount,0))</f>
        <v>0</v>
      </c>
      <c r="E5" s="380" t="str">
        <f ca="1">INDEX('ExpensesCAT List'!$A$1:$R$9,4,MATCH($F$2,'ExpensesCAT List'!$A$1:$R$1,0),1)</f>
        <v>Other</v>
      </c>
      <c r="F5" s="379" t="str">
        <f t="shared" ca="1" si="0"/>
        <v>Other</v>
      </c>
      <c r="G5" s="376">
        <f t="array" aca="1" ref="G5" ca="1">SUM(IF((YearlyData_Column_Year=$G$2)*(YearlyData_Column_Month=$F$1)*(YearlyData_Column_ExpensesCat=$F$2)*(YearlyData_Column_Expenses=$F5),YearlyData_Column_Amount,0))</f>
        <v>0</v>
      </c>
      <c r="H5" s="376">
        <f t="array" aca="1" ref="H5" ca="1">SUM(IF((YearlyData_Column_Year=$H$2)*(YearlyData_Column_Month=$F$1)*(YearlyData_Column_ExpensesCat=$F$2)*(YearlyData_Column_Expenses=$F5),YearlyData_Column_Amount,0))</f>
        <v>0</v>
      </c>
    </row>
    <row r="6" spans="1:8" x14ac:dyDescent="0.2">
      <c r="A6" s="372" t="s">
        <v>7</v>
      </c>
      <c r="B6" s="376">
        <f t="array" aca="1" ref="B6" ca="1">SUM(IF((YearlyData_Column_Year=$B$2)*(YearlyData_Column_Month=$A$1)*(YearlyData_Column_ExpensesCat=$A6),YearlyData_Column_Amount,0))</f>
        <v>210</v>
      </c>
      <c r="C6" s="376">
        <f t="array" aca="1" ref="C6" ca="1">SUM(IF((YearlyData_Column_Year=$C$2)*(YearlyData_Column_Month=$A$1)*(YearlyData_Column_ExpensesCat=$A6),YearlyData_Column_Amount,0))</f>
        <v>185</v>
      </c>
      <c r="E6" s="380">
        <f ca="1">INDEX('ExpensesCAT List'!$A$1:$R$9,5,MATCH($F$2,'ExpensesCAT List'!$A$1:$R$1,0),1)</f>
        <v>0</v>
      </c>
      <c r="F6" s="379" t="str">
        <f t="shared" ca="1" si="0"/>
        <v/>
      </c>
      <c r="G6" s="376">
        <f t="array" aca="1" ref="G6" ca="1">SUM(IF((YearlyData_Column_Year=$G$2)*(YearlyData_Column_Month=$F$1)*(YearlyData_Column_ExpensesCat=$F$2)*(YearlyData_Column_Expenses=$F6),YearlyData_Column_Amount,0))</f>
        <v>0</v>
      </c>
      <c r="H6" s="376">
        <f t="array" aca="1" ref="H6" ca="1">SUM(IF((YearlyData_Column_Year=$H$2)*(YearlyData_Column_Month=$F$1)*(YearlyData_Column_ExpensesCat=$F$2)*(YearlyData_Column_Expenses=$F6),YearlyData_Column_Amount,0))</f>
        <v>0</v>
      </c>
    </row>
    <row r="7" spans="1:8" x14ac:dyDescent="0.2">
      <c r="A7" s="372" t="s">
        <v>138</v>
      </c>
      <c r="B7" s="376">
        <f t="array" aca="1" ref="B7" ca="1">SUM(IF((YearlyData_Column_Year=$B$2)*(YearlyData_Column_Month=$A$1)*(YearlyData_Column_ExpensesCat=$A7),YearlyData_Column_Amount,0))</f>
        <v>0</v>
      </c>
      <c r="C7" s="376">
        <f t="array" aca="1" ref="C7" ca="1">SUM(IF((YearlyData_Column_Year=$C$2)*(YearlyData_Column_Month=$A$1)*(YearlyData_Column_ExpensesCat=$A7),YearlyData_Column_Amount,0))</f>
        <v>0</v>
      </c>
      <c r="E7" s="380">
        <f ca="1">INDEX('ExpensesCAT List'!$A$1:$R$9,6,MATCH($F$2,'ExpensesCAT List'!$A$1:$R$1,0),1)</f>
        <v>0</v>
      </c>
      <c r="F7" s="379" t="str">
        <f t="shared" ca="1" si="0"/>
        <v/>
      </c>
      <c r="G7" s="376">
        <f t="array" aca="1" ref="G7" ca="1">SUM(IF((YearlyData_Column_Year=$G$2)*(YearlyData_Column_Month=$F$1)*(YearlyData_Column_ExpensesCat=$F$2)*(YearlyData_Column_Expenses=$F7),YearlyData_Column_Amount,0))</f>
        <v>0</v>
      </c>
      <c r="H7" s="376">
        <f t="array" aca="1" ref="H7" ca="1">SUM(IF((YearlyData_Column_Year=$H$2)*(YearlyData_Column_Month=$F$1)*(YearlyData_Column_ExpensesCat=$F$2)*(YearlyData_Column_Expenses=$F7),YearlyData_Column_Amount,0))</f>
        <v>0</v>
      </c>
    </row>
    <row r="8" spans="1:8" x14ac:dyDescent="0.2">
      <c r="A8" s="372" t="s">
        <v>8</v>
      </c>
      <c r="B8" s="376">
        <f t="array" aca="1" ref="B8" ca="1">SUM(IF((YearlyData_Column_Year=$B$2)*(YearlyData_Column_Month=$A$1)*(YearlyData_Column_ExpensesCat=$A8),YearlyData_Column_Amount,0))</f>
        <v>127</v>
      </c>
      <c r="C8" s="376">
        <f t="array" aca="1" ref="C8" ca="1">SUM(IF((YearlyData_Column_Year=$C$2)*(YearlyData_Column_Month=$A$1)*(YearlyData_Column_ExpensesCat=$A8),YearlyData_Column_Amount,0))</f>
        <v>110</v>
      </c>
      <c r="E8" s="380">
        <f ca="1">INDEX('ExpensesCAT List'!$A$1:$R$9,7,MATCH($F$2,'ExpensesCAT List'!$A$1:$R$1,0),1)</f>
        <v>0</v>
      </c>
      <c r="F8" s="379" t="str">
        <f t="shared" ca="1" si="0"/>
        <v/>
      </c>
      <c r="G8" s="376">
        <f t="array" aca="1" ref="G8" ca="1">SUM(IF((YearlyData_Column_Year=$G$2)*(YearlyData_Column_Month=$F$1)*(YearlyData_Column_ExpensesCat=$F$2)*(YearlyData_Column_Expenses=$F8),YearlyData_Column_Amount,0))</f>
        <v>0</v>
      </c>
      <c r="H8" s="376">
        <f t="array" aca="1" ref="H8" ca="1">SUM(IF((YearlyData_Column_Year=$H$2)*(YearlyData_Column_Month=$F$1)*(YearlyData_Column_ExpensesCat=$F$2)*(YearlyData_Column_Expenses=$F8),YearlyData_Column_Amount,0))</f>
        <v>0</v>
      </c>
    </row>
    <row r="9" spans="1:8" x14ac:dyDescent="0.2">
      <c r="A9" s="372" t="s">
        <v>127</v>
      </c>
      <c r="B9" s="376">
        <f t="array" aca="1" ref="B9" ca="1">SUM(IF((YearlyData_Column_Year=$B$2)*(YearlyData_Column_Month=$A$1)*(YearlyData_Column_ExpensesCat=$A9),YearlyData_Column_Amount,0))</f>
        <v>882</v>
      </c>
      <c r="C9" s="376">
        <f t="array" aca="1" ref="C9" ca="1">SUM(IF((YearlyData_Column_Year=$C$2)*(YearlyData_Column_Month=$A$1)*(YearlyData_Column_ExpensesCat=$A9),YearlyData_Column_Amount,0))</f>
        <v>860</v>
      </c>
      <c r="E9" s="380">
        <f ca="1">INDEX('ExpensesCAT List'!$A$1:$R$9,8,MATCH($F$2,'ExpensesCAT List'!$A$1:$R$1,0),1)</f>
        <v>0</v>
      </c>
      <c r="F9" s="379" t="str">
        <f t="shared" ca="1" si="0"/>
        <v/>
      </c>
      <c r="G9" s="376">
        <f t="array" aca="1" ref="G9" ca="1">SUM(IF((YearlyData_Column_Year=$G$2)*(YearlyData_Column_Month=$F$1)*(YearlyData_Column_ExpensesCat=$F$2)*(YearlyData_Column_Expenses=$F9),YearlyData_Column_Amount,0))</f>
        <v>0</v>
      </c>
      <c r="H9" s="376">
        <f t="array" aca="1" ref="H9" ca="1">SUM(IF((YearlyData_Column_Year=$H$2)*(YearlyData_Column_Month=$F$1)*(YearlyData_Column_ExpensesCat=$F$2)*(YearlyData_Column_Expenses=$F9),YearlyData_Column_Amount,0))</f>
        <v>0</v>
      </c>
    </row>
    <row r="10" spans="1:8" x14ac:dyDescent="0.2">
      <c r="A10" s="372" t="s">
        <v>9</v>
      </c>
      <c r="B10" s="376">
        <f t="array" aca="1" ref="B10" ca="1">SUM(IF((YearlyData_Column_Year=$B$2)*(YearlyData_Column_Month=$A$1)*(YearlyData_Column_ExpensesCat=$A10),YearlyData_Column_Amount,0))</f>
        <v>0</v>
      </c>
      <c r="C10" s="376">
        <f t="array" aca="1" ref="C10" ca="1">SUM(IF((YearlyData_Column_Year=$C$2)*(YearlyData_Column_Month=$A$1)*(YearlyData_Column_ExpensesCat=$A10),YearlyData_Column_Amount,0))</f>
        <v>336</v>
      </c>
      <c r="E10" s="380">
        <f ca="1">INDEX('ExpensesCAT List'!$A$1:$R$9,9,MATCH($F$2,'ExpensesCAT List'!$A$1:$R$1,0),1)</f>
        <v>0</v>
      </c>
      <c r="F10" s="379" t="str">
        <f t="shared" ca="1" si="0"/>
        <v/>
      </c>
      <c r="G10" s="376">
        <f t="array" aca="1" ref="G10" ca="1">SUM(IF((YearlyData_Column_Year=$G$2)*(YearlyData_Column_Month=$F$1)*(YearlyData_Column_ExpensesCat=$F$2)*(YearlyData_Column_Expenses=$F10),YearlyData_Column_Amount,0))</f>
        <v>0</v>
      </c>
      <c r="H10" s="376">
        <f t="array" aca="1" ref="H10" ca="1">SUM(IF((YearlyData_Column_Year=$H$2)*(YearlyData_Column_Month=$F$1)*(YearlyData_Column_ExpensesCat=$F$2)*(YearlyData_Column_Expenses=$F10),YearlyData_Column_Amount,0))</f>
        <v>0</v>
      </c>
    </row>
    <row r="11" spans="1:8" x14ac:dyDescent="0.2">
      <c r="A11" s="372" t="s">
        <v>13</v>
      </c>
      <c r="B11" s="376">
        <f t="array" aca="1" ref="B11" ca="1">SUM(IF((YearlyData_Column_Year=$B$2)*(YearlyData_Column_Month=$A$1)*(YearlyData_Column_ExpensesCat=$A11),YearlyData_Column_Amount,0))</f>
        <v>0</v>
      </c>
      <c r="C11" s="376">
        <f t="array" aca="1" ref="C11" ca="1">SUM(IF((YearlyData_Column_Year=$C$2)*(YearlyData_Column_Month=$A$1)*(YearlyData_Column_ExpensesCat=$A11),YearlyData_Column_Amount,0))</f>
        <v>0</v>
      </c>
      <c r="H11" s="376"/>
    </row>
    <row r="12" spans="1:8" x14ac:dyDescent="0.2">
      <c r="C12" s="376"/>
      <c r="H12" s="376"/>
    </row>
    <row r="13" spans="1:8" x14ac:dyDescent="0.2">
      <c r="C13" s="376"/>
      <c r="H13" s="376"/>
    </row>
    <row r="14" spans="1:8" x14ac:dyDescent="0.2">
      <c r="C14" s="376"/>
      <c r="H14" s="376"/>
    </row>
  </sheetData>
  <mergeCells count="2">
    <mergeCell ref="A1:C1"/>
    <mergeCell ref="F1:H1"/>
  </mergeCells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Expenses</vt:lpstr>
      <vt:lpstr>1. Monthly Analysis</vt:lpstr>
      <vt:lpstr>Monthly Spending Trend</vt:lpstr>
      <vt:lpstr>Trend Data</vt:lpstr>
      <vt:lpstr>TopBottom ExpensesCAT</vt:lpstr>
      <vt:lpstr>TopBottom ExpensesItem</vt:lpstr>
      <vt:lpstr>Yearly Data</vt:lpstr>
      <vt:lpstr>Year To-Date</vt:lpstr>
      <vt:lpstr>Date</vt:lpstr>
      <vt:lpstr>Month</vt:lpstr>
      <vt:lpstr>Month_Day</vt:lpstr>
      <vt:lpstr>Quarter_Month</vt:lpstr>
      <vt:lpstr>Week Day</vt:lpstr>
      <vt:lpstr>Expenses Cat</vt:lpstr>
      <vt:lpstr>ExpensesCAT List</vt:lpstr>
      <vt:lpstr>Expenses List</vt:lpstr>
      <vt:lpstr>Payment Cat</vt:lpstr>
      <vt:lpstr>Payment</vt:lpstr>
      <vt:lpstr>PaymentCAT List</vt:lpstr>
      <vt:lpstr>Top Spending (Data)</vt:lpstr>
      <vt:lpstr>Sheet1</vt:lpstr>
      <vt:lpstr>April</vt:lpstr>
      <vt:lpstr>August</vt:lpstr>
      <vt:lpstr>December</vt:lpstr>
      <vt:lpstr>February</vt:lpstr>
      <vt:lpstr>Friday</vt:lpstr>
      <vt:lpstr>January</vt:lpstr>
      <vt:lpstr>July</vt:lpstr>
      <vt:lpstr>June</vt:lpstr>
      <vt:lpstr>LYFeb</vt:lpstr>
      <vt:lpstr>March</vt:lpstr>
      <vt:lpstr>May</vt:lpstr>
      <vt:lpstr>Monday</vt:lpstr>
      <vt:lpstr>Month_Lookup_LNameMonthNo</vt:lpstr>
      <vt:lpstr>November</vt:lpstr>
      <vt:lpstr>October</vt:lpstr>
      <vt:lpstr>Saturday</vt:lpstr>
      <vt:lpstr>September</vt:lpstr>
      <vt:lpstr>Sunday</vt:lpstr>
      <vt:lpstr>Thursday</vt:lpstr>
      <vt:lpstr>Tuesday</vt:lpstr>
      <vt:lpstr>Wednesday</vt:lpstr>
    </vt:vector>
  </TitlesOfParts>
  <Company>YCC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</dc:creator>
  <cp:lastModifiedBy>Kunle Kuforiji</cp:lastModifiedBy>
  <dcterms:created xsi:type="dcterms:W3CDTF">2010-06-04T02:57:18Z</dcterms:created>
  <dcterms:modified xsi:type="dcterms:W3CDTF">2023-12-01T20:03:56Z</dcterms:modified>
</cp:coreProperties>
</file>