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Sheet1" sheetId="1" r:id="rId1"/>
  </sheets>
  <externalReferences>
    <externalReference r:id="rId2"/>
    <externalReference r:id="rId3"/>
  </externalReferences>
  <definedNames>
    <definedName name="__b1">[1]Ⅲ!$E$3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<sst xmlns="http://schemas.openxmlformats.org/spreadsheetml/2006/main" count="58" uniqueCount="41">
  <si>
    <t>基础数据表</t>
  </si>
  <si>
    <t>工序名称</t>
  </si>
  <si>
    <t>工序内容</t>
  </si>
  <si>
    <t>紧前工序</t>
  </si>
  <si>
    <t>Tin</t>
  </si>
  <si>
    <t>Ti0</t>
  </si>
  <si>
    <t>Cin</t>
  </si>
  <si>
    <t>Ci0</t>
  </si>
  <si>
    <t>Qi0</t>
  </si>
  <si>
    <t>Sin</t>
  </si>
  <si>
    <t>Si0</t>
  </si>
  <si>
    <t>A</t>
  </si>
  <si>
    <t>施工准备</t>
  </si>
  <si>
    <t>－</t>
  </si>
  <si>
    <t>B</t>
  </si>
  <si>
    <t>污水工程</t>
  </si>
  <si>
    <t>C</t>
  </si>
  <si>
    <t>雨水工程</t>
  </si>
  <si>
    <t>D</t>
  </si>
  <si>
    <t>中水工程</t>
  </si>
  <si>
    <t>E</t>
  </si>
  <si>
    <t>给水工程</t>
  </si>
  <si>
    <t>F</t>
  </si>
  <si>
    <t>路基回填</t>
  </si>
  <si>
    <t>C,E</t>
  </si>
  <si>
    <t>G</t>
  </si>
  <si>
    <t>水泥稳定碎石基层铺设</t>
  </si>
  <si>
    <t>H</t>
  </si>
  <si>
    <t>绿化带施工</t>
  </si>
  <si>
    <t>I</t>
  </si>
  <si>
    <t>人行道铺装施工</t>
  </si>
  <si>
    <t>J</t>
  </si>
  <si>
    <t>沥青面层摊铺</t>
  </si>
  <si>
    <t>H,I</t>
  </si>
  <si>
    <t>质量指标</t>
  </si>
  <si>
    <t>重要程度</t>
  </si>
  <si>
    <t>项目活动</t>
  </si>
  <si>
    <t>构件耐久性</t>
  </si>
  <si>
    <t>稳定可靠性</t>
  </si>
  <si>
    <t>实用适用性</t>
  </si>
  <si>
    <t>整体美观性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</si>
</sst>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213360</xdr:colOff>
          <xdr:row>1</xdr:row>
          <xdr:rowOff>24130</xdr:rowOff>
        </xdr:from>
        <xdr:to>
          <xdr:col>3</xdr:col>
          <xdr:colOff>454025</xdr:colOff>
          <xdr:row>1</xdr:row>
          <xdr:rowOff>265430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3233420" y="341630"/>
              <a:ext cx="240665" cy="2413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&#20013;&#26124;\&#21271;&#20140;&#22320;&#38081;15&#21495;&#32447;&#23433;&#31435;&#36335;-&#22823;&#23663;&#36335;&#19996;\15\&#32467;&#31639;\ls\&#24037;&#31243;&#37327;&#28165;&#21333;new1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23447;\Desktop\&#22235;&#36947;&#21475;&#35770;&#25991;&#25104;&#26412;&#24037;&#26399;&#27979;&#316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Ⅱ"/>
      <sheetName val="Ⅲ"/>
      <sheetName val="Ⅲ加"/>
      <sheetName val="Ⅳ"/>
      <sheetName val="Ⅴ"/>
      <sheetName val="Ⅵ"/>
      <sheetName val="Ⅶ"/>
      <sheetName val="正洞汇总"/>
      <sheetName val="横洞"/>
      <sheetName val="洞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二次预算书审批表"/>
      <sheetName val="二次预算汇总表"/>
      <sheetName val="税务筹划表"/>
      <sheetName val="管理费明细表"/>
      <sheetName val="工程款回收情况"/>
      <sheetName val="主要材料量价表"/>
      <sheetName val="附件一"/>
      <sheetName val="工程量清单"/>
      <sheetName val="Sheet1"/>
      <sheetName val="附件3-1"/>
      <sheetName val="二次预算"/>
      <sheetName val="管理费"/>
      <sheetName val="Sheet2"/>
      <sheetName val="Ⅱ"/>
      <sheetName val="Ⅲ"/>
      <sheetName val="Ⅲ加"/>
      <sheetName val="Ⅳ"/>
      <sheetName val="Ⅵ"/>
      <sheetName val="Ⅶ"/>
      <sheetName val="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F4">
            <v>53163.7952977536</v>
          </cell>
        </row>
        <row r="4">
          <cell r="H4">
            <v>485613.901584084</v>
          </cell>
        </row>
        <row r="5">
          <cell r="F5">
            <v>31565.1895369749</v>
          </cell>
        </row>
        <row r="5">
          <cell r="H5">
            <v>53163.7952977536</v>
          </cell>
        </row>
        <row r="6">
          <cell r="F6">
            <v>39430.3565162016</v>
          </cell>
        </row>
        <row r="6">
          <cell r="H6">
            <v>31565.1895369749</v>
          </cell>
        </row>
        <row r="7">
          <cell r="F7">
            <v>20752.5808165443</v>
          </cell>
        </row>
        <row r="7">
          <cell r="H7">
            <v>39430.3565162016</v>
          </cell>
        </row>
        <row r="8">
          <cell r="E8">
            <v>0.0402686325022988</v>
          </cell>
        </row>
        <row r="8">
          <cell r="H8">
            <v>20752.5808165443</v>
          </cell>
        </row>
        <row r="9">
          <cell r="F9">
            <v>8410.93290329817</v>
          </cell>
        </row>
        <row r="9">
          <cell r="H9">
            <v>27107.2235378212</v>
          </cell>
        </row>
      </sheetData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selection activeCell="J13" sqref="J13"/>
    </sheetView>
  </sheetViews>
  <sheetFormatPr defaultColWidth="9.02654867256637" defaultRowHeight="13.5"/>
  <cols>
    <col min="2" max="3" width="16.5309734513274" customWidth="1"/>
    <col min="4" max="4" width="10.0884955752212" customWidth="1"/>
    <col min="5" max="5" width="9.89380530973451" customWidth="1"/>
    <col min="7" max="7" width="12.7964601769912"/>
    <col min="8" max="8" width="10.5309734513274"/>
    <col min="10" max="10" width="9.53097345132743"/>
  </cols>
  <sheetData>
    <row r="1" ht="25" customHeight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5" customHeight="1" spans="1:11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ht="25" customHeight="1" spans="1:11">
      <c r="A3" s="1" t="s">
        <v>11</v>
      </c>
      <c r="B3" s="2" t="s">
        <v>12</v>
      </c>
      <c r="C3" s="3" t="s">
        <v>13</v>
      </c>
      <c r="D3" s="1">
        <v>0</v>
      </c>
      <c r="E3" s="1">
        <v>5</v>
      </c>
      <c r="F3" s="1">
        <v>4</v>
      </c>
      <c r="G3" s="1">
        <v>125677</v>
      </c>
      <c r="H3" s="1">
        <v>130838</v>
      </c>
      <c r="I3" s="1">
        <v>0.8504</v>
      </c>
      <c r="J3" s="1">
        <v>0.9071</v>
      </c>
      <c r="K3" s="1">
        <v>0.9016</v>
      </c>
    </row>
    <row r="4" ht="25" customHeight="1" spans="1:11">
      <c r="A4" s="1" t="s">
        <v>14</v>
      </c>
      <c r="B4" s="2" t="s">
        <v>15</v>
      </c>
      <c r="C4" s="2" t="s">
        <v>11</v>
      </c>
      <c r="D4" s="1">
        <v>0.22</v>
      </c>
      <c r="E4" s="1">
        <v>28</v>
      </c>
      <c r="F4" s="1">
        <v>25</v>
      </c>
      <c r="G4" s="1">
        <f>ROUND([2]Sheet1!$F$6+[2]Sheet1!$H$6,0)</f>
        <v>557495</v>
      </c>
      <c r="H4" s="1">
        <v>573773</v>
      </c>
      <c r="I4" s="1">
        <v>0.8635</v>
      </c>
      <c r="J4" s="1">
        <v>0.9537</v>
      </c>
      <c r="K4" s="1">
        <v>0.927</v>
      </c>
    </row>
    <row r="5" ht="25" customHeight="1" spans="1:11">
      <c r="A5" s="1" t="s">
        <v>16</v>
      </c>
      <c r="B5" s="2" t="s">
        <v>17</v>
      </c>
      <c r="C5" s="2" t="s">
        <v>14</v>
      </c>
      <c r="D5" s="1">
        <v>0.24</v>
      </c>
      <c r="E5" s="1">
        <v>30</v>
      </c>
      <c r="F5" s="1">
        <v>27</v>
      </c>
      <c r="G5" s="1">
        <f>ROUND([2]Sheet1!$F$5+[2]Sheet1!$H$5,0)</f>
        <v>938964</v>
      </c>
      <c r="H5" s="1">
        <v>960342</v>
      </c>
      <c r="I5" s="1">
        <v>0.8594</v>
      </c>
      <c r="J5" s="1">
        <v>0.9338</v>
      </c>
      <c r="K5" s="1">
        <v>0.9122</v>
      </c>
    </row>
    <row r="6" ht="25" customHeight="1" spans="1:11">
      <c r="A6" s="1" t="s">
        <v>18</v>
      </c>
      <c r="B6" s="2" t="s">
        <v>19</v>
      </c>
      <c r="C6" s="2" t="s">
        <v>14</v>
      </c>
      <c r="D6" s="1">
        <v>0.22</v>
      </c>
      <c r="E6" s="1">
        <v>25</v>
      </c>
      <c r="F6" s="1">
        <v>23</v>
      </c>
      <c r="G6" s="1">
        <f>ROUND([2]Sheet1!$F$7+[2]Sheet1!$H$7,0)</f>
        <v>696408</v>
      </c>
      <c r="H6" s="1">
        <v>707344</v>
      </c>
      <c r="I6" s="1">
        <v>0.8865</v>
      </c>
      <c r="J6" s="1">
        <v>0.9378</v>
      </c>
      <c r="K6" s="1">
        <v>0.9296</v>
      </c>
    </row>
    <row r="7" ht="25" customHeight="1" spans="1:11">
      <c r="A7" s="1" t="s">
        <v>20</v>
      </c>
      <c r="B7" s="2" t="s">
        <v>21</v>
      </c>
      <c r="C7" s="2" t="s">
        <v>18</v>
      </c>
      <c r="D7" s="1">
        <v>0.2</v>
      </c>
      <c r="E7" s="1">
        <v>10</v>
      </c>
      <c r="F7" s="1">
        <v>9</v>
      </c>
      <c r="G7" s="1">
        <f>ROUND([2]Sheet1!$E$8+[2]Sheet1!$H$8,0)</f>
        <v>387273</v>
      </c>
      <c r="H7" s="1">
        <v>392403</v>
      </c>
      <c r="I7" s="1">
        <v>0.8508</v>
      </c>
      <c r="J7" s="1">
        <v>0.9292</v>
      </c>
      <c r="K7" s="1">
        <v>0.9255</v>
      </c>
    </row>
    <row r="8" ht="25" customHeight="1" spans="1:11">
      <c r="A8" s="1" t="s">
        <v>22</v>
      </c>
      <c r="B8" s="2" t="s">
        <v>23</v>
      </c>
      <c r="C8" s="2" t="s">
        <v>24</v>
      </c>
      <c r="D8" s="1">
        <v>0.35</v>
      </c>
      <c r="E8" s="2">
        <v>90</v>
      </c>
      <c r="F8" s="2">
        <v>45</v>
      </c>
      <c r="G8" s="2">
        <f>H8+ROUND(200000,250000)</f>
        <v>1915355</v>
      </c>
      <c r="H8" s="2">
        <f>ROUND(([2]Sheet1!$F$4+[2]Sheet1!$H$4)*0.2,0)</f>
        <v>1715355</v>
      </c>
      <c r="I8" s="1">
        <v>0.875</v>
      </c>
      <c r="J8" s="1">
        <v>0.9134</v>
      </c>
      <c r="K8" s="1">
        <v>0.9042</v>
      </c>
    </row>
    <row r="9" ht="25" customHeight="1" spans="1:11">
      <c r="A9" s="1" t="s">
        <v>25</v>
      </c>
      <c r="B9" s="4" t="s">
        <v>26</v>
      </c>
      <c r="C9" s="4" t="s">
        <v>22</v>
      </c>
      <c r="D9" s="1">
        <v>0.54</v>
      </c>
      <c r="E9" s="2">
        <v>32</v>
      </c>
      <c r="F9" s="2">
        <v>30</v>
      </c>
      <c r="G9" s="2">
        <f>ROUND(([2]Sheet1!$F$4+[2]Sheet1!$H$4)*0.25,0)</f>
        <v>2144194</v>
      </c>
      <c r="H9" s="1">
        <v>2157488</v>
      </c>
      <c r="I9" s="1">
        <v>0.8968</v>
      </c>
      <c r="J9" s="1">
        <v>0.928</v>
      </c>
      <c r="K9" s="1">
        <v>0.9166</v>
      </c>
    </row>
    <row r="10" ht="25" customHeight="1" spans="1:11">
      <c r="A10" s="1" t="s">
        <v>27</v>
      </c>
      <c r="B10" s="2" t="s">
        <v>28</v>
      </c>
      <c r="C10" s="2" t="s">
        <v>25</v>
      </c>
      <c r="D10" s="2">
        <v>0.01</v>
      </c>
      <c r="E10" s="2">
        <v>21</v>
      </c>
      <c r="F10" s="2">
        <v>20</v>
      </c>
      <c r="G10" s="2">
        <f>ROUND([2]Sheet1!$F$9+[2]Sheet1!$H$9,0)</f>
        <v>478760</v>
      </c>
      <c r="H10" s="1">
        <v>484314</v>
      </c>
      <c r="I10" s="1">
        <v>0.8538</v>
      </c>
      <c r="J10" s="1">
        <v>0.9257</v>
      </c>
      <c r="K10" s="1">
        <v>0.916</v>
      </c>
    </row>
    <row r="11" ht="25" customHeight="1" spans="1:11">
      <c r="A11" s="1" t="s">
        <v>29</v>
      </c>
      <c r="B11" s="2" t="s">
        <v>30</v>
      </c>
      <c r="C11" s="2" t="s">
        <v>25</v>
      </c>
      <c r="D11" s="2">
        <v>0.15</v>
      </c>
      <c r="E11" s="2">
        <v>22</v>
      </c>
      <c r="F11" s="2">
        <v>20</v>
      </c>
      <c r="G11" s="2">
        <f>ROUND(([2]Sheet1!$F$4+[2]Sheet1!$H$4)*0.2,0)</f>
        <v>1715355</v>
      </c>
      <c r="H11" s="1">
        <v>1725359</v>
      </c>
      <c r="I11" s="1">
        <v>0.8572</v>
      </c>
      <c r="J11" s="1">
        <v>0.945</v>
      </c>
      <c r="K11" s="1">
        <v>0.9278</v>
      </c>
    </row>
    <row r="12" ht="25" customHeight="1" spans="1:11">
      <c r="A12" s="1" t="s">
        <v>31</v>
      </c>
      <c r="B12" s="2" t="s">
        <v>32</v>
      </c>
      <c r="C12" s="2" t="s">
        <v>33</v>
      </c>
      <c r="D12" s="2">
        <v>0.46</v>
      </c>
      <c r="E12" s="2">
        <v>16</v>
      </c>
      <c r="F12" s="2">
        <v>15</v>
      </c>
      <c r="G12" s="2">
        <f>ROUND(([2]Sheet1!$F$4+[2]Sheet1!$H$4)*0.35,0)</f>
        <v>3001871</v>
      </c>
      <c r="H12" s="1">
        <v>3004054</v>
      </c>
      <c r="I12" s="1">
        <v>0.8511</v>
      </c>
      <c r="J12" s="1">
        <v>0.9094</v>
      </c>
      <c r="K12" s="1">
        <v>0.9071</v>
      </c>
    </row>
    <row r="13" ht="25" customHeight="1"/>
    <row r="14" ht="25" customHeight="1" spans="1:12">
      <c r="A14" s="1" t="s">
        <v>34</v>
      </c>
      <c r="B14" s="1" t="s">
        <v>35</v>
      </c>
      <c r="C14" s="1" t="s">
        <v>36</v>
      </c>
      <c r="D14" s="1"/>
      <c r="E14" s="1"/>
      <c r="F14" s="1"/>
      <c r="G14" s="1"/>
      <c r="H14" s="1"/>
      <c r="I14" s="1"/>
      <c r="J14" s="1"/>
      <c r="K14" s="1"/>
      <c r="L14" s="1"/>
    </row>
    <row r="15" ht="25" customHeight="1" spans="1:12">
      <c r="A15" s="1"/>
      <c r="B15" s="1"/>
      <c r="C15" s="1" t="s">
        <v>11</v>
      </c>
      <c r="D15" s="1" t="s">
        <v>14</v>
      </c>
      <c r="E15" s="1" t="s">
        <v>16</v>
      </c>
      <c r="F15" s="1" t="s">
        <v>18</v>
      </c>
      <c r="G15" s="1" t="s">
        <v>20</v>
      </c>
      <c r="H15" s="1" t="s">
        <v>22</v>
      </c>
      <c r="I15" s="1" t="s">
        <v>25</v>
      </c>
      <c r="J15" s="1" t="s">
        <v>27</v>
      </c>
      <c r="K15" s="1" t="s">
        <v>29</v>
      </c>
      <c r="L15" s="1" t="s">
        <v>31</v>
      </c>
    </row>
    <row r="16" ht="25" customHeight="1" spans="1:12">
      <c r="A16" t="s">
        <v>37</v>
      </c>
      <c r="B16" s="1">
        <v>5</v>
      </c>
      <c r="C16" s="1">
        <v>0</v>
      </c>
      <c r="D16" s="1">
        <v>7</v>
      </c>
      <c r="E16" s="1">
        <v>7</v>
      </c>
      <c r="F16" s="1">
        <v>7</v>
      </c>
      <c r="G16" s="1">
        <v>7</v>
      </c>
      <c r="H16" s="1">
        <v>8</v>
      </c>
      <c r="I16" s="1">
        <v>9</v>
      </c>
      <c r="J16" s="1">
        <v>5</v>
      </c>
      <c r="K16" s="1">
        <v>1</v>
      </c>
      <c r="L16" s="1">
        <v>1</v>
      </c>
    </row>
    <row r="17" ht="25" customHeight="1" spans="1:12">
      <c r="A17" t="s">
        <v>38</v>
      </c>
      <c r="B17" s="1">
        <v>4</v>
      </c>
      <c r="C17" s="1">
        <v>0</v>
      </c>
      <c r="D17" s="1">
        <v>7</v>
      </c>
      <c r="E17" s="1">
        <v>6</v>
      </c>
      <c r="F17" s="1">
        <v>6</v>
      </c>
      <c r="G17" s="1">
        <v>6</v>
      </c>
      <c r="H17" s="1">
        <v>9</v>
      </c>
      <c r="I17" s="1">
        <v>9</v>
      </c>
      <c r="J17" s="1">
        <v>0</v>
      </c>
      <c r="K17" s="1">
        <v>2</v>
      </c>
      <c r="L17" s="1">
        <v>2</v>
      </c>
    </row>
    <row r="18" ht="25" customHeight="1" spans="1:12">
      <c r="A18" t="s">
        <v>39</v>
      </c>
      <c r="B18" s="1">
        <v>3.5</v>
      </c>
      <c r="C18" s="1">
        <v>0</v>
      </c>
      <c r="D18" s="1">
        <v>4</v>
      </c>
      <c r="E18" s="1">
        <v>3</v>
      </c>
      <c r="F18" s="1">
        <v>3</v>
      </c>
      <c r="G18" s="1">
        <v>2</v>
      </c>
      <c r="H18" s="1">
        <v>5</v>
      </c>
      <c r="I18" s="1">
        <v>6</v>
      </c>
      <c r="J18" s="1">
        <v>1</v>
      </c>
      <c r="K18" s="1">
        <v>6</v>
      </c>
      <c r="L18" s="1">
        <v>6</v>
      </c>
    </row>
    <row r="19" ht="25" customHeight="1" spans="1:12">
      <c r="A19" t="s">
        <v>40</v>
      </c>
      <c r="B19" s="1">
        <v>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9</v>
      </c>
      <c r="K19" s="1">
        <v>8</v>
      </c>
      <c r="L19" s="1">
        <v>8</v>
      </c>
    </row>
    <row r="20" ht="25" customHeight="1" spans="3:12">
      <c r="C20" s="1">
        <v>0</v>
      </c>
      <c r="D20" s="1">
        <f>$B16*D16+$B17*D17+$B18*D18+$B19*D19</f>
        <v>77</v>
      </c>
      <c r="E20" s="1">
        <f>$B16*E16+$B17*E17+$B18*E18+$B19*E19</f>
        <v>69.5</v>
      </c>
      <c r="F20" s="1">
        <f>$B16*F16+$B17*F17+$B18*F18+$B19*F19</f>
        <v>69.5</v>
      </c>
      <c r="G20" s="1">
        <f>$B16*G16+$B17*G17+$B18*G18+$B19*G19</f>
        <v>66</v>
      </c>
      <c r="H20" s="1">
        <f>$B16*H16+$B17*H17+$B18*H18+$B19*H19</f>
        <v>93.5</v>
      </c>
      <c r="I20" s="1">
        <f>$B16*I16+$B17*I17+$B18*I18+$B19*I19</f>
        <v>102</v>
      </c>
      <c r="J20" s="1">
        <f>$B16*J16+$B17*J17+$B18*J18+$B19*J19</f>
        <v>46.5</v>
      </c>
      <c r="K20" s="1">
        <f>$B16*K16+$B17*K17+$B18*K18+$B19*K19</f>
        <v>50</v>
      </c>
      <c r="L20" s="1">
        <f>$B16*L16+$B17*L17+$B18*L18+$B19*L19</f>
        <v>50</v>
      </c>
    </row>
    <row r="21" ht="25" customHeight="1"/>
    <row r="22" ht="25" customHeight="1"/>
    <row r="23" ht="25" customHeight="1"/>
    <row r="24" ht="25" customHeight="1"/>
    <row r="25" ht="25" customHeight="1"/>
    <row r="26" ht="25" customHeight="1"/>
    <row r="27" ht="25" customHeight="1"/>
    <row r="28" ht="25" customHeight="1"/>
    <row r="29" ht="25" customHeight="1"/>
  </sheetData>
  <mergeCells count="4">
    <mergeCell ref="A1:K1"/>
    <mergeCell ref="C14:L14"/>
    <mergeCell ref="A14:A15"/>
    <mergeCell ref="B14:B15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5" progId="Equation.KSEE3" r:id="rId3">
          <objectPr defaultSize="0" r:id="rId4">
            <anchor moveWithCells="1">
              <from>
                <xdr:col>3</xdr:col>
                <xdr:colOff>213360</xdr:colOff>
                <xdr:row>1</xdr:row>
                <xdr:rowOff>24130</xdr:rowOff>
              </from>
              <to>
                <xdr:col>3</xdr:col>
                <xdr:colOff>454025</xdr:colOff>
                <xdr:row>1</xdr:row>
                <xdr:rowOff>265430</xdr:rowOff>
              </to>
            </anchor>
          </objectPr>
        </oleObject>
      </mc:Choice>
      <mc:Fallback>
        <oleObject shapeId="1025" progId="Equation.KSEE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</dc:creator>
  <cp:lastModifiedBy>李宗</cp:lastModifiedBy>
  <dcterms:created xsi:type="dcterms:W3CDTF">2024-04-19T12:07:00Z</dcterms:created>
  <dcterms:modified xsi:type="dcterms:W3CDTF">2024-04-20T06:47:53Z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B3C5AEF7CF5F44A095150627B081D708_11</vt:lpwstr>
  </property>
  <property fmtid="{D5CDD505-2E9C-101B-9397-08002B2CF9AE}" pid="3" name="KSOProductBuildVer">
    <vt:lpwstr>2052-12.1.0.16729</vt:lpwstr>
  </property>
</Properties>
</file>