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kunzi051\Desktop\"/>
    </mc:Choice>
  </mc:AlternateContent>
  <xr:revisionPtr revIDLastSave="0" documentId="13_ncr:1_{DEA74047-E963-4786-9039-0123687F96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数据新表" sheetId="2" r:id="rId2"/>
  </sheets>
  <externalReferences>
    <externalReference r:id="rId3"/>
    <externalReference r:id="rId4"/>
  </externalReferences>
  <definedNames>
    <definedName name="__b1">[1]Ⅲ!$E$3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2" l="1"/>
  <c r="O24" i="2"/>
  <c r="N24" i="2"/>
  <c r="M24" i="2"/>
  <c r="L24" i="2"/>
  <c r="K24" i="2"/>
  <c r="J24" i="2"/>
  <c r="I24" i="2"/>
  <c r="H24" i="2"/>
  <c r="G24" i="2"/>
  <c r="F24" i="2"/>
  <c r="E24" i="2"/>
  <c r="D24" i="2"/>
  <c r="H17" i="2"/>
  <c r="G17" i="2"/>
  <c r="F17" i="2"/>
  <c r="E17" i="2"/>
  <c r="L24" i="1"/>
  <c r="K24" i="1"/>
  <c r="J24" i="1"/>
  <c r="I24" i="1"/>
  <c r="H24" i="1"/>
  <c r="G24" i="1"/>
  <c r="F24" i="1"/>
  <c r="E24" i="1"/>
  <c r="D24" i="1"/>
  <c r="F17" i="1"/>
  <c r="E17" i="1"/>
  <c r="G16" i="1"/>
  <c r="G15" i="1"/>
  <c r="G14" i="1"/>
  <c r="G13" i="1"/>
  <c r="H8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<sst xmlns="http://schemas.openxmlformats.org/spreadsheetml/2006/main" count="132" uniqueCount="57">
  <si>
    <t>基础数据表</t>
  </si>
  <si>
    <t>工序名称</t>
  </si>
  <si>
    <t>工序内容</t>
  </si>
  <si>
    <t>紧前工序</t>
  </si>
  <si>
    <t>Tin</t>
  </si>
  <si>
    <t>Ti0</t>
  </si>
  <si>
    <t>Cin</t>
  </si>
  <si>
    <t>Ci0</t>
  </si>
  <si>
    <t>Qi0</t>
  </si>
  <si>
    <t>Sin</t>
  </si>
  <si>
    <t>Si0</t>
  </si>
  <si>
    <t>A</t>
  </si>
  <si>
    <t>施工准备</t>
  </si>
  <si>
    <t>－</t>
  </si>
  <si>
    <t>B</t>
  </si>
  <si>
    <t>污水工程</t>
  </si>
  <si>
    <t>C</t>
  </si>
  <si>
    <t>雨水工程</t>
  </si>
  <si>
    <t>D</t>
  </si>
  <si>
    <t>中水工程</t>
  </si>
  <si>
    <t>E</t>
  </si>
  <si>
    <t>给水工程</t>
  </si>
  <si>
    <t>F</t>
  </si>
  <si>
    <t>路基回填</t>
  </si>
  <si>
    <t>C,E</t>
  </si>
  <si>
    <t>G</t>
  </si>
  <si>
    <t>水泥稳定碎石基层铺设</t>
  </si>
  <si>
    <t>H</t>
  </si>
  <si>
    <t>绿化带施工</t>
  </si>
  <si>
    <t>I</t>
  </si>
  <si>
    <t>人行道铺装施工</t>
  </si>
  <si>
    <t>J</t>
  </si>
  <si>
    <t>沥青面层摊铺</t>
  </si>
  <si>
    <t>H,I</t>
  </si>
  <si>
    <t>质量指标</t>
  </si>
  <si>
    <t>重要程度</t>
  </si>
  <si>
    <t>项目活动</t>
  </si>
  <si>
    <t>构件耐久性</t>
  </si>
  <si>
    <t>稳定可靠性</t>
  </si>
  <si>
    <t>实用适用性</t>
  </si>
  <si>
    <t>整体美观性</t>
  </si>
  <si>
    <t>污水管线及检查井施工</t>
  </si>
  <si>
    <t>雨水管线及检查井施工</t>
  </si>
  <si>
    <t>中水管线及检查井施工</t>
  </si>
  <si>
    <t>给水管线及检查井施工</t>
  </si>
  <si>
    <t>C, E</t>
  </si>
  <si>
    <t>污水管线支管施工</t>
  </si>
  <si>
    <t>雨水管线支管与雨水口施工</t>
  </si>
  <si>
    <t>中水管线支管施工</t>
  </si>
  <si>
    <t xml:space="preserve"> F</t>
  </si>
  <si>
    <t>给水管线支管施工</t>
  </si>
  <si>
    <t>F,I</t>
  </si>
  <si>
    <t>K</t>
  </si>
  <si>
    <t>G, H, J</t>
  </si>
  <si>
    <t>M</t>
  </si>
  <si>
    <t>L</t>
  </si>
  <si>
    <t>M,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</si>
</sst>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宋体"/>
      <charset val="134"/>
      <scheme val="minor"/>
    </font>
    <font>
      <sz val="9"/>
      <color rgb="FF000000"/>
      <name val="Times New Roman"/>
      <family val="1"/>
    </font>
    <font>
      <sz val="9"/>
      <color rgb="FF000000"/>
      <name val="宋体"/>
      <charset val="134"/>
    </font>
    <font>
      <sz val="9"/>
      <color rgb="FFFF0000"/>
      <name val="宋体"/>
      <charset val="134"/>
    </font>
    <font>
      <sz val="9"/>
      <color rgb="FFFF0000"/>
      <name val="Times New Roman"/>
      <family val="1"/>
    </font>
    <font>
      <sz val="11"/>
      <color theme="1"/>
      <name val="SimSun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213360</xdr:colOff>
          <xdr:row>1</xdr:row>
          <xdr:rowOff>22860</xdr:rowOff>
        </xdr:from>
        <xdr:to>
          <xdr:col>3</xdr:col>
          <xdr:colOff>457200</xdr:colOff>
          <xdr:row>1</xdr:row>
          <xdr:rowOff>266700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213360</xdr:colOff>
          <xdr:row>1</xdr:row>
          <xdr:rowOff>22860</xdr:rowOff>
        </xdr:from>
        <xdr:to>
          <xdr:col>3</xdr:col>
          <xdr:colOff>457200</xdr:colOff>
          <xdr:row>1</xdr:row>
          <xdr:rowOff>266700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/&#20013;&#26124;/&#21271;&#20140;&#22320;&#38081;15&#21495;&#32447;&#23433;&#31435;&#36335;-&#22823;&#23663;&#36335;&#19996;/15/&#32467;&#31639;/ls/&#24037;&#31243;&#37327;&#28165;&#21333;new1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3447;/Desktop/&#22235;&#36947;&#21475;&#35770;&#25991;&#25104;&#26412;&#24037;&#26399;&#27979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Ⅱ"/>
      <sheetName val="Ⅲ"/>
      <sheetName val="Ⅲ加"/>
      <sheetName val="Ⅳ"/>
      <sheetName val="Ⅴ"/>
      <sheetName val="Ⅵ"/>
      <sheetName val="Ⅶ"/>
      <sheetName val="正洞汇总"/>
      <sheetName val="横洞"/>
      <sheetName val="洞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二次预算书审批表"/>
      <sheetName val="二次预算汇总表"/>
      <sheetName val="税务筹划表"/>
      <sheetName val="管理费明细表"/>
      <sheetName val="工程款回收情况"/>
      <sheetName val="主要材料量价表"/>
      <sheetName val="附件一"/>
      <sheetName val="工程量清单"/>
      <sheetName val="Sheet1"/>
      <sheetName val="附件3-1"/>
      <sheetName val="二次预算"/>
      <sheetName val="管理费"/>
      <sheetName val="Sheet2"/>
      <sheetName val="Ⅱ"/>
      <sheetName val="Ⅲ"/>
      <sheetName val="Ⅲ加"/>
      <sheetName val="Ⅳ"/>
      <sheetName val="Ⅵ"/>
      <sheetName val="Ⅶ"/>
      <sheetName val="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F4">
            <v>53163.795297753597</v>
          </cell>
          <cell r="H4">
            <v>485613.90158408397</v>
          </cell>
        </row>
        <row r="5">
          <cell r="F5">
            <v>31565.1895369749</v>
          </cell>
          <cell r="H5">
            <v>53163.795297753597</v>
          </cell>
        </row>
        <row r="6">
          <cell r="F6">
            <v>39430.356516201602</v>
          </cell>
          <cell r="H6">
            <v>31565.1895369749</v>
          </cell>
        </row>
        <row r="7">
          <cell r="F7">
            <v>20752.580816544301</v>
          </cell>
          <cell r="H7">
            <v>39430.356516201602</v>
          </cell>
        </row>
        <row r="8">
          <cell r="E8">
            <v>4.0268632502298798E-2</v>
          </cell>
          <cell r="H8">
            <v>20752.580816544301</v>
          </cell>
        </row>
        <row r="9">
          <cell r="F9">
            <v>8410.9329032981695</v>
          </cell>
          <cell r="H9">
            <v>27107.223537821199</v>
          </cell>
        </row>
      </sheetData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A9" sqref="A9:XFD12"/>
    </sheetView>
  </sheetViews>
  <sheetFormatPr defaultColWidth="9" defaultRowHeight="14.4"/>
  <cols>
    <col min="2" max="3" width="16.5546875" customWidth="1"/>
    <col min="4" max="4" width="10.109375" customWidth="1"/>
    <col min="5" max="5" width="9.88671875" customWidth="1"/>
    <col min="7" max="7" width="12.77734375"/>
    <col min="8" max="8" width="10.5546875"/>
    <col min="10" max="10" width="9.5546875"/>
  </cols>
  <sheetData>
    <row r="1" spans="1:11" ht="25.0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5.05" customHeight="1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ht="25.05" customHeight="1">
      <c r="A3" s="1" t="s">
        <v>11</v>
      </c>
      <c r="B3" s="1" t="s">
        <v>12</v>
      </c>
      <c r="C3" s="10" t="s">
        <v>13</v>
      </c>
      <c r="D3" s="1">
        <v>0</v>
      </c>
      <c r="E3" s="1">
        <v>5</v>
      </c>
      <c r="F3" s="1">
        <v>4</v>
      </c>
      <c r="G3" s="1">
        <v>125677</v>
      </c>
      <c r="H3" s="1">
        <v>130838</v>
      </c>
      <c r="I3" s="1">
        <v>0.85040000000000004</v>
      </c>
      <c r="J3" s="1">
        <v>0.90710000000000002</v>
      </c>
      <c r="K3" s="1">
        <v>0.90159999999999996</v>
      </c>
    </row>
    <row r="4" spans="1:11" ht="25.05" customHeight="1">
      <c r="A4" s="1" t="s">
        <v>14</v>
      </c>
      <c r="B4" s="1" t="s">
        <v>15</v>
      </c>
      <c r="C4" s="1" t="s">
        <v>11</v>
      </c>
      <c r="D4" s="1">
        <v>0.22</v>
      </c>
      <c r="E4" s="1">
        <v>28</v>
      </c>
      <c r="F4" s="1">
        <v>25</v>
      </c>
      <c r="G4" s="1">
        <f>ROUND([2]Sheet1!$F$6+[2]Sheet1!$H$6,0)</f>
        <v>557495</v>
      </c>
      <c r="H4" s="1">
        <v>573773</v>
      </c>
      <c r="I4" s="1">
        <v>0.86350000000000005</v>
      </c>
      <c r="J4" s="1">
        <v>0.95369999999999999</v>
      </c>
      <c r="K4" s="1">
        <v>0.92700000000000005</v>
      </c>
    </row>
    <row r="5" spans="1:11" ht="25.05" customHeight="1">
      <c r="A5" s="1" t="s">
        <v>16</v>
      </c>
      <c r="B5" s="1" t="s">
        <v>17</v>
      </c>
      <c r="C5" s="1" t="s">
        <v>14</v>
      </c>
      <c r="D5" s="1">
        <v>0.24</v>
      </c>
      <c r="E5" s="1">
        <v>30</v>
      </c>
      <c r="F5" s="1">
        <v>27</v>
      </c>
      <c r="G5" s="1">
        <f>ROUND([2]Sheet1!$F$5+[2]Sheet1!$H$5,0)</f>
        <v>938964</v>
      </c>
      <c r="H5" s="1">
        <v>960342</v>
      </c>
      <c r="I5" s="1">
        <v>0.85940000000000005</v>
      </c>
      <c r="J5" s="1">
        <v>0.93379999999999996</v>
      </c>
      <c r="K5" s="1">
        <v>0.91220000000000001</v>
      </c>
    </row>
    <row r="6" spans="1:11" ht="25.05" customHeight="1">
      <c r="A6" s="1" t="s">
        <v>18</v>
      </c>
      <c r="B6" s="1" t="s">
        <v>19</v>
      </c>
      <c r="C6" s="1" t="s">
        <v>14</v>
      </c>
      <c r="D6" s="1">
        <v>0.22</v>
      </c>
      <c r="E6" s="1">
        <v>25</v>
      </c>
      <c r="F6" s="1">
        <v>23</v>
      </c>
      <c r="G6" s="1">
        <f>ROUND([2]Sheet1!$F$7+[2]Sheet1!$H$7,0)</f>
        <v>696408</v>
      </c>
      <c r="H6" s="1">
        <v>707344</v>
      </c>
      <c r="I6" s="1">
        <v>0.88649999999999995</v>
      </c>
      <c r="J6" s="1">
        <v>0.93779999999999997</v>
      </c>
      <c r="K6" s="1">
        <v>0.92959999999999998</v>
      </c>
    </row>
    <row r="7" spans="1:11" ht="25.05" customHeight="1">
      <c r="A7" s="1" t="s">
        <v>20</v>
      </c>
      <c r="B7" s="1" t="s">
        <v>21</v>
      </c>
      <c r="C7" s="1" t="s">
        <v>18</v>
      </c>
      <c r="D7" s="1">
        <v>0.2</v>
      </c>
      <c r="E7" s="1">
        <v>10</v>
      </c>
      <c r="F7" s="1">
        <v>9</v>
      </c>
      <c r="G7" s="1">
        <f>ROUND([2]Sheet1!$E$8+[2]Sheet1!$H$8,0)</f>
        <v>387273</v>
      </c>
      <c r="H7" s="1">
        <v>392403</v>
      </c>
      <c r="I7" s="1">
        <v>0.8508</v>
      </c>
      <c r="J7" s="1">
        <v>0.92920000000000003</v>
      </c>
      <c r="K7" s="1">
        <v>0.92549999999999999</v>
      </c>
    </row>
    <row r="8" spans="1:11" ht="25.05" customHeight="1">
      <c r="A8" s="1" t="s">
        <v>22</v>
      </c>
      <c r="B8" s="1" t="s">
        <v>23</v>
      </c>
      <c r="C8" s="1" t="s">
        <v>24</v>
      </c>
      <c r="D8" s="1">
        <v>0.35</v>
      </c>
      <c r="E8" s="1">
        <v>90</v>
      </c>
      <c r="F8" s="1">
        <v>45</v>
      </c>
      <c r="G8" s="1">
        <f>H8+ROUND(200000,250000)</f>
        <v>1915355</v>
      </c>
      <c r="H8" s="1">
        <f>ROUND(([2]Sheet1!$F$4+[2]Sheet1!$H$4)*0.2,0)</f>
        <v>1715355</v>
      </c>
      <c r="I8" s="1">
        <v>0.875</v>
      </c>
      <c r="J8" s="1">
        <v>0.91339999999999999</v>
      </c>
      <c r="K8" s="1">
        <v>0.9042</v>
      </c>
    </row>
    <row r="9" spans="1:11" ht="25.0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25.0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25.0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25.0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25.05" customHeight="1">
      <c r="A13" s="1" t="s">
        <v>25</v>
      </c>
      <c r="B13" s="11" t="s">
        <v>26</v>
      </c>
      <c r="C13" s="11" t="s">
        <v>22</v>
      </c>
      <c r="D13" s="1">
        <v>0.54</v>
      </c>
      <c r="E13" s="1">
        <v>32</v>
      </c>
      <c r="F13" s="1">
        <v>30</v>
      </c>
      <c r="G13" s="1">
        <f>ROUND(([2]Sheet1!$F$4+[2]Sheet1!$H$4)*0.25,0)</f>
        <v>2144194</v>
      </c>
      <c r="H13" s="1">
        <v>2157488</v>
      </c>
      <c r="I13" s="1">
        <v>0.89680000000000004</v>
      </c>
      <c r="J13" s="1">
        <v>0.92800000000000005</v>
      </c>
      <c r="K13" s="1">
        <v>0.91659999999999997</v>
      </c>
    </row>
    <row r="14" spans="1:11" ht="25.05" customHeight="1">
      <c r="A14" s="1" t="s">
        <v>27</v>
      </c>
      <c r="B14" s="1" t="s">
        <v>28</v>
      </c>
      <c r="C14" s="1" t="s">
        <v>25</v>
      </c>
      <c r="D14" s="1">
        <v>0.01</v>
      </c>
      <c r="E14" s="1">
        <v>21</v>
      </c>
      <c r="F14" s="1">
        <v>20</v>
      </c>
      <c r="G14" s="1">
        <f>ROUND([2]Sheet1!$F$9+[2]Sheet1!$H$9,0)</f>
        <v>478760</v>
      </c>
      <c r="H14" s="1">
        <v>484314</v>
      </c>
      <c r="I14" s="1">
        <v>0.8538</v>
      </c>
      <c r="J14" s="1">
        <v>0.92569999999999997</v>
      </c>
      <c r="K14" s="1">
        <v>0.91600000000000004</v>
      </c>
    </row>
    <row r="15" spans="1:11" ht="25.05" customHeight="1">
      <c r="A15" s="1" t="s">
        <v>29</v>
      </c>
      <c r="B15" s="1" t="s">
        <v>30</v>
      </c>
      <c r="C15" s="1" t="s">
        <v>25</v>
      </c>
      <c r="D15" s="1">
        <v>0.15</v>
      </c>
      <c r="E15" s="1">
        <v>22</v>
      </c>
      <c r="F15" s="1">
        <v>20</v>
      </c>
      <c r="G15" s="1">
        <f>ROUND(([2]Sheet1!$F$4+[2]Sheet1!$H$4)*0.2,0)</f>
        <v>1715355</v>
      </c>
      <c r="H15" s="1">
        <v>1725359</v>
      </c>
      <c r="I15" s="1">
        <v>0.85719999999999996</v>
      </c>
      <c r="J15" s="1">
        <v>0.94499999999999995</v>
      </c>
      <c r="K15" s="1">
        <v>0.92779999999999996</v>
      </c>
    </row>
    <row r="16" spans="1:11" ht="25.05" customHeight="1">
      <c r="A16" s="1" t="s">
        <v>31</v>
      </c>
      <c r="B16" s="1" t="s">
        <v>32</v>
      </c>
      <c r="C16" s="1" t="s">
        <v>33</v>
      </c>
      <c r="D16" s="1">
        <v>0.46</v>
      </c>
      <c r="E16" s="1">
        <v>16</v>
      </c>
      <c r="F16" s="1">
        <v>15</v>
      </c>
      <c r="G16" s="1">
        <f>ROUND(([2]Sheet1!$F$4+[2]Sheet1!$H$4)*0.35,0)</f>
        <v>3001871</v>
      </c>
      <c r="H16" s="1">
        <v>3004054</v>
      </c>
      <c r="I16" s="1">
        <v>0.85109999999999997</v>
      </c>
      <c r="J16" s="1">
        <v>0.90939999999999999</v>
      </c>
      <c r="K16" s="1">
        <v>0.90710000000000002</v>
      </c>
    </row>
    <row r="17" spans="1:12" ht="25.05" customHeight="1">
      <c r="E17">
        <f>279-30-21</f>
        <v>228</v>
      </c>
      <c r="F17">
        <f>218-27-20</f>
        <v>171</v>
      </c>
    </row>
    <row r="18" spans="1:12" ht="25.05" customHeight="1">
      <c r="A18" s="12" t="s">
        <v>34</v>
      </c>
      <c r="B18" s="12" t="s">
        <v>35</v>
      </c>
      <c r="C18" s="12" t="s">
        <v>36</v>
      </c>
      <c r="D18" s="12"/>
      <c r="E18" s="12"/>
      <c r="F18" s="12"/>
      <c r="G18" s="12"/>
      <c r="H18" s="12"/>
      <c r="I18" s="12"/>
      <c r="J18" s="12"/>
      <c r="K18" s="12"/>
      <c r="L18" s="12"/>
    </row>
    <row r="19" spans="1:12" ht="25.05" customHeight="1">
      <c r="A19" s="12"/>
      <c r="B19" s="12"/>
      <c r="C19" s="1" t="s">
        <v>11</v>
      </c>
      <c r="D19" s="1" t="s">
        <v>14</v>
      </c>
      <c r="E19" s="1" t="s">
        <v>16</v>
      </c>
      <c r="F19" s="1" t="s">
        <v>18</v>
      </c>
      <c r="G19" s="1" t="s">
        <v>20</v>
      </c>
      <c r="H19" s="1" t="s">
        <v>22</v>
      </c>
      <c r="I19" s="1" t="s">
        <v>25</v>
      </c>
      <c r="J19" s="1" t="s">
        <v>27</v>
      </c>
      <c r="K19" s="1" t="s">
        <v>29</v>
      </c>
      <c r="L19" s="1" t="s">
        <v>31</v>
      </c>
    </row>
    <row r="20" spans="1:12" ht="25.05" customHeight="1">
      <c r="A20" t="s">
        <v>37</v>
      </c>
      <c r="B20" s="1">
        <v>5</v>
      </c>
      <c r="C20" s="1">
        <v>0</v>
      </c>
      <c r="D20" s="1">
        <v>7</v>
      </c>
      <c r="E20" s="1">
        <v>7</v>
      </c>
      <c r="F20" s="1">
        <v>7</v>
      </c>
      <c r="G20" s="1">
        <v>7</v>
      </c>
      <c r="H20" s="1">
        <v>8</v>
      </c>
      <c r="I20" s="1">
        <v>9</v>
      </c>
      <c r="J20" s="1">
        <v>5</v>
      </c>
      <c r="K20" s="1">
        <v>1</v>
      </c>
      <c r="L20" s="1">
        <v>1</v>
      </c>
    </row>
    <row r="21" spans="1:12" ht="25.05" customHeight="1">
      <c r="A21" t="s">
        <v>38</v>
      </c>
      <c r="B21" s="1">
        <v>4</v>
      </c>
      <c r="C21" s="1">
        <v>0</v>
      </c>
      <c r="D21" s="1">
        <v>7</v>
      </c>
      <c r="E21" s="1">
        <v>6</v>
      </c>
      <c r="F21" s="1">
        <v>6</v>
      </c>
      <c r="G21" s="1">
        <v>6</v>
      </c>
      <c r="H21" s="1">
        <v>9</v>
      </c>
      <c r="I21" s="1">
        <v>9</v>
      </c>
      <c r="J21" s="1">
        <v>0</v>
      </c>
      <c r="K21" s="1">
        <v>2</v>
      </c>
      <c r="L21" s="1">
        <v>2</v>
      </c>
    </row>
    <row r="22" spans="1:12" ht="25.05" customHeight="1">
      <c r="A22" t="s">
        <v>39</v>
      </c>
      <c r="B22" s="1">
        <v>3.5</v>
      </c>
      <c r="C22" s="1">
        <v>0</v>
      </c>
      <c r="D22" s="1">
        <v>4</v>
      </c>
      <c r="E22" s="1">
        <v>3</v>
      </c>
      <c r="F22" s="1">
        <v>3</v>
      </c>
      <c r="G22" s="1">
        <v>2</v>
      </c>
      <c r="H22" s="1">
        <v>5</v>
      </c>
      <c r="I22" s="1">
        <v>6</v>
      </c>
      <c r="J22" s="1">
        <v>1</v>
      </c>
      <c r="K22" s="1">
        <v>6</v>
      </c>
      <c r="L22" s="1">
        <v>6</v>
      </c>
    </row>
    <row r="23" spans="1:12" ht="25.05" customHeight="1">
      <c r="A23" t="s">
        <v>40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9</v>
      </c>
      <c r="K23" s="1">
        <v>8</v>
      </c>
      <c r="L23" s="1">
        <v>8</v>
      </c>
    </row>
    <row r="24" spans="1:12" ht="25.05" customHeight="1">
      <c r="C24" s="1">
        <v>0</v>
      </c>
      <c r="D24" s="1">
        <f t="shared" ref="D24:L24" si="0">$B20*D20+$B21*D21+$B22*D22+$B23*D23</f>
        <v>77</v>
      </c>
      <c r="E24" s="1">
        <f t="shared" si="0"/>
        <v>69.5</v>
      </c>
      <c r="F24" s="1">
        <f t="shared" si="0"/>
        <v>69.5</v>
      </c>
      <c r="G24" s="1">
        <f t="shared" si="0"/>
        <v>66</v>
      </c>
      <c r="H24" s="1">
        <f t="shared" si="0"/>
        <v>93.5</v>
      </c>
      <c r="I24" s="1">
        <f t="shared" si="0"/>
        <v>102</v>
      </c>
      <c r="J24" s="1">
        <f t="shared" si="0"/>
        <v>46.5</v>
      </c>
      <c r="K24" s="1">
        <f t="shared" si="0"/>
        <v>50</v>
      </c>
      <c r="L24" s="1">
        <f t="shared" si="0"/>
        <v>50</v>
      </c>
    </row>
    <row r="25" spans="1:12" ht="25.05" customHeight="1"/>
    <row r="26" spans="1:12" ht="25.05" customHeight="1"/>
    <row r="27" spans="1:12" ht="25.05" customHeight="1"/>
    <row r="28" spans="1:12" ht="25.05" customHeight="1"/>
    <row r="29" spans="1:12" ht="25.05" customHeight="1"/>
    <row r="30" spans="1:12" ht="25.05" customHeight="1"/>
    <row r="31" spans="1:12" ht="25.05" customHeight="1"/>
    <row r="32" spans="1:12" ht="25.05" customHeight="1"/>
    <row r="33" ht="25.05" customHeight="1"/>
  </sheetData>
  <mergeCells count="4">
    <mergeCell ref="A1:K1"/>
    <mergeCell ref="C18:L18"/>
    <mergeCell ref="A18:A19"/>
    <mergeCell ref="B18:B19"/>
  </mergeCells>
  <phoneticPr fontId="6" type="noConversion"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KSEE3" shapeId="1025" r:id="rId3">
          <objectPr defaultSize="0" altText="" r:id="rId4">
            <anchor moveWithCells="1">
              <from>
                <xdr:col>3</xdr:col>
                <xdr:colOff>213360</xdr:colOff>
                <xdr:row>1</xdr:row>
                <xdr:rowOff>22860</xdr:rowOff>
              </from>
              <to>
                <xdr:col>3</xdr:col>
                <xdr:colOff>457200</xdr:colOff>
                <xdr:row>1</xdr:row>
                <xdr:rowOff>266700</xdr:rowOff>
              </to>
            </anchor>
          </objectPr>
        </oleObject>
      </mc:Choice>
      <mc:Fallback>
        <oleObject progId="Equation.KSEE3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P33"/>
  <sheetViews>
    <sheetView tabSelected="1" zoomScale="75" zoomScaleNormal="145" workbookViewId="0">
      <selection activeCell="N14" sqref="N14"/>
    </sheetView>
  </sheetViews>
  <sheetFormatPr defaultColWidth="9" defaultRowHeight="14.4"/>
  <cols>
    <col min="2" max="3" width="16.5546875" customWidth="1"/>
    <col min="4" max="4" width="10.109375" customWidth="1"/>
    <col min="5" max="5" width="9.88671875" customWidth="1"/>
    <col min="7" max="7" width="12.77734375"/>
    <col min="8" max="12" width="10.5546875"/>
    <col min="14" max="14" width="9.5546875"/>
  </cols>
  <sheetData>
    <row r="1" spans="1:15" ht="25.0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25.05" customHeight="1">
      <c r="A2" s="2" t="s">
        <v>1</v>
      </c>
      <c r="B2" s="3" t="s">
        <v>2</v>
      </c>
      <c r="C2" s="3" t="s">
        <v>3</v>
      </c>
      <c r="D2" s="2"/>
      <c r="E2" s="2" t="s">
        <v>4</v>
      </c>
      <c r="F2" s="2" t="s">
        <v>5</v>
      </c>
      <c r="G2" s="2" t="s">
        <v>6</v>
      </c>
      <c r="H2" s="3" t="s">
        <v>7</v>
      </c>
      <c r="I2" s="3" t="s">
        <v>8</v>
      </c>
      <c r="J2" s="2" t="s">
        <v>9</v>
      </c>
      <c r="K2" s="2" t="s">
        <v>10</v>
      </c>
    </row>
    <row r="3" spans="1:15" ht="25.05" customHeight="1">
      <c r="A3" s="4" t="s">
        <v>11</v>
      </c>
      <c r="B3" s="4" t="s">
        <v>12</v>
      </c>
      <c r="C3" s="4" t="s">
        <v>13</v>
      </c>
      <c r="D3" s="4">
        <v>0</v>
      </c>
      <c r="E3" s="4">
        <v>5</v>
      </c>
      <c r="F3" s="5">
        <v>5</v>
      </c>
      <c r="G3" s="4">
        <v>251354</v>
      </c>
      <c r="H3" s="4">
        <v>254308</v>
      </c>
      <c r="I3" s="4">
        <v>0.85040000000000004</v>
      </c>
      <c r="J3" s="4">
        <v>0.90710000000000002</v>
      </c>
      <c r="K3" s="4">
        <v>0.90159999999999996</v>
      </c>
    </row>
    <row r="4" spans="1:15" ht="25.05" customHeight="1">
      <c r="A4" s="4" t="s">
        <v>14</v>
      </c>
      <c r="B4" s="4" t="s">
        <v>41</v>
      </c>
      <c r="C4" s="4" t="s">
        <v>11</v>
      </c>
      <c r="D4" s="4">
        <v>0.22</v>
      </c>
      <c r="E4" s="4">
        <v>28</v>
      </c>
      <c r="F4" s="5">
        <v>28</v>
      </c>
      <c r="G4" s="4">
        <v>1693868</v>
      </c>
      <c r="H4" s="4">
        <v>1703051</v>
      </c>
      <c r="I4" s="4">
        <v>0.86350000000000005</v>
      </c>
      <c r="J4" s="4">
        <v>0.95369999999999999</v>
      </c>
      <c r="K4" s="4">
        <v>0.92700000000000005</v>
      </c>
    </row>
    <row r="5" spans="1:15" ht="25.05" customHeight="1">
      <c r="A5" s="4" t="s">
        <v>16</v>
      </c>
      <c r="B5" s="4" t="s">
        <v>42</v>
      </c>
      <c r="C5" s="4" t="s">
        <v>14</v>
      </c>
      <c r="D5" s="4">
        <v>0.24</v>
      </c>
      <c r="E5" s="4">
        <v>35</v>
      </c>
      <c r="F5" s="5">
        <v>35</v>
      </c>
      <c r="G5" s="4">
        <v>2340589</v>
      </c>
      <c r="H5" s="4">
        <v>2349358</v>
      </c>
      <c r="I5" s="4">
        <v>0.85940000000000005</v>
      </c>
      <c r="J5" s="4">
        <v>0.93379999999999996</v>
      </c>
      <c r="K5" s="4">
        <v>0.91220000000000001</v>
      </c>
    </row>
    <row r="6" spans="1:15" ht="25.05" customHeight="1">
      <c r="A6" s="6" t="s">
        <v>18</v>
      </c>
      <c r="B6" s="4" t="s">
        <v>43</v>
      </c>
      <c r="C6" s="6" t="s">
        <v>14</v>
      </c>
      <c r="D6" s="6">
        <v>0.22</v>
      </c>
      <c r="E6" s="6">
        <v>30</v>
      </c>
      <c r="F6" s="7">
        <v>30</v>
      </c>
      <c r="G6" s="4">
        <v>1860535</v>
      </c>
      <c r="H6" s="4">
        <v>1866615</v>
      </c>
      <c r="I6" s="7">
        <v>0.86650000000000005</v>
      </c>
      <c r="J6" s="6">
        <v>0.93779999999999997</v>
      </c>
      <c r="K6" s="6">
        <v>0.92959999999999998</v>
      </c>
    </row>
    <row r="7" spans="1:15" ht="25.05" customHeight="1">
      <c r="A7" s="6" t="s">
        <v>20</v>
      </c>
      <c r="B7" s="4" t="s">
        <v>44</v>
      </c>
      <c r="C7" s="6" t="s">
        <v>18</v>
      </c>
      <c r="D7" s="6">
        <v>0.2</v>
      </c>
      <c r="E7" s="6">
        <v>10</v>
      </c>
      <c r="F7" s="7">
        <v>10</v>
      </c>
      <c r="G7" s="4">
        <v>1350945</v>
      </c>
      <c r="H7" s="4">
        <v>1353848</v>
      </c>
      <c r="I7" s="6">
        <v>0.8508</v>
      </c>
      <c r="J7" s="6">
        <v>0.92920000000000003</v>
      </c>
      <c r="K7" s="6">
        <v>0.92549999999999999</v>
      </c>
    </row>
    <row r="8" spans="1:15" ht="25.05" customHeight="1">
      <c r="A8" s="6" t="s">
        <v>22</v>
      </c>
      <c r="B8" s="4" t="s">
        <v>23</v>
      </c>
      <c r="C8" s="6" t="s">
        <v>45</v>
      </c>
      <c r="D8" s="6">
        <v>0.35</v>
      </c>
      <c r="E8" s="6">
        <v>90</v>
      </c>
      <c r="F8" s="6">
        <v>45</v>
      </c>
      <c r="G8" s="4">
        <v>4413522</v>
      </c>
      <c r="H8" s="4">
        <v>4248027</v>
      </c>
      <c r="I8" s="6">
        <v>0.875</v>
      </c>
      <c r="J8" s="13">
        <v>0.93340000000000001</v>
      </c>
      <c r="K8" s="13">
        <v>0.91420000000000001</v>
      </c>
    </row>
    <row r="9" spans="1:15" ht="25.05" customHeight="1">
      <c r="A9" s="6" t="s">
        <v>25</v>
      </c>
      <c r="B9" s="4" t="s">
        <v>46</v>
      </c>
      <c r="C9" s="6" t="s">
        <v>22</v>
      </c>
      <c r="D9" s="6">
        <v>0.61</v>
      </c>
      <c r="E9" s="6">
        <v>12</v>
      </c>
      <c r="F9" s="6">
        <v>11</v>
      </c>
      <c r="G9" s="4">
        <v>456628</v>
      </c>
      <c r="H9" s="4">
        <v>459676</v>
      </c>
      <c r="I9" s="7">
        <v>0.87739999999999996</v>
      </c>
      <c r="J9" s="7">
        <v>0.91459999999999997</v>
      </c>
      <c r="K9" s="7">
        <v>0.91</v>
      </c>
      <c r="N9" s="4"/>
    </row>
    <row r="10" spans="1:15" ht="25.05" customHeight="1">
      <c r="A10" s="6" t="s">
        <v>27</v>
      </c>
      <c r="B10" s="4" t="s">
        <v>47</v>
      </c>
      <c r="C10" s="6" t="s">
        <v>22</v>
      </c>
      <c r="D10" s="6">
        <v>0.59</v>
      </c>
      <c r="E10" s="6">
        <v>30</v>
      </c>
      <c r="F10" s="6">
        <v>28</v>
      </c>
      <c r="G10" s="4">
        <v>1773846</v>
      </c>
      <c r="H10" s="4">
        <v>1779714</v>
      </c>
      <c r="I10" s="6">
        <v>0.8589</v>
      </c>
      <c r="J10" s="7">
        <v>0.92969999999999997</v>
      </c>
      <c r="K10" s="7">
        <v>0.92020000000000002</v>
      </c>
    </row>
    <row r="11" spans="1:15" ht="25.05" customHeight="1">
      <c r="A11" s="6" t="s">
        <v>29</v>
      </c>
      <c r="B11" s="4" t="s">
        <v>48</v>
      </c>
      <c r="C11" s="6" t="s">
        <v>49</v>
      </c>
      <c r="D11" s="6">
        <v>0.62</v>
      </c>
      <c r="E11" s="6">
        <v>15</v>
      </c>
      <c r="F11" s="6">
        <v>13</v>
      </c>
      <c r="G11" s="4">
        <v>653539</v>
      </c>
      <c r="H11" s="4">
        <v>659393</v>
      </c>
      <c r="I11" s="6">
        <v>0.87339999999999995</v>
      </c>
      <c r="J11" s="6">
        <v>0.92349999999999999</v>
      </c>
      <c r="K11" s="6">
        <v>0.9143</v>
      </c>
    </row>
    <row r="12" spans="1:15" ht="25.05" customHeight="1">
      <c r="A12" s="6" t="s">
        <v>31</v>
      </c>
      <c r="B12" s="4" t="s">
        <v>50</v>
      </c>
      <c r="C12" s="6" t="s">
        <v>51</v>
      </c>
      <c r="D12" s="6">
        <v>0.57999999999999996</v>
      </c>
      <c r="E12" s="6">
        <v>2</v>
      </c>
      <c r="F12" s="6">
        <v>1</v>
      </c>
      <c r="G12" s="4">
        <v>179605</v>
      </c>
      <c r="H12" s="4">
        <v>182589</v>
      </c>
      <c r="I12" s="6">
        <v>0.86209999999999998</v>
      </c>
      <c r="J12" s="6">
        <v>0.91339999999999999</v>
      </c>
      <c r="K12" s="6">
        <v>0.90620000000000001</v>
      </c>
    </row>
    <row r="13" spans="1:15" ht="25.05" customHeight="1">
      <c r="A13" s="6" t="s">
        <v>52</v>
      </c>
      <c r="B13" s="4" t="s">
        <v>26</v>
      </c>
      <c r="C13" s="6" t="s">
        <v>53</v>
      </c>
      <c r="D13" s="6">
        <v>0.54</v>
      </c>
      <c r="E13" s="6">
        <v>40</v>
      </c>
      <c r="F13" s="6">
        <v>36</v>
      </c>
      <c r="G13" s="4">
        <v>4788317</v>
      </c>
      <c r="H13" s="4">
        <v>4799941</v>
      </c>
      <c r="I13" s="6">
        <v>0.89680000000000004</v>
      </c>
      <c r="J13" s="6">
        <v>0.92800000000000005</v>
      </c>
      <c r="K13" s="6">
        <v>0.91659999999999997</v>
      </c>
    </row>
    <row r="14" spans="1:15" ht="25.05" customHeight="1">
      <c r="A14" s="6" t="s">
        <v>54</v>
      </c>
      <c r="B14" s="4" t="s">
        <v>28</v>
      </c>
      <c r="C14" s="6" t="s">
        <v>52</v>
      </c>
      <c r="D14" s="6">
        <v>0.01</v>
      </c>
      <c r="E14" s="6">
        <v>21</v>
      </c>
      <c r="F14" s="6">
        <v>20</v>
      </c>
      <c r="G14" s="4">
        <v>1471842</v>
      </c>
      <c r="H14" s="4">
        <v>1474801</v>
      </c>
      <c r="I14" s="6">
        <v>0.8538</v>
      </c>
      <c r="J14" s="6">
        <v>0.92569999999999997</v>
      </c>
      <c r="K14" s="6">
        <v>0.91600000000000004</v>
      </c>
    </row>
    <row r="15" spans="1:15" ht="25.05" customHeight="1">
      <c r="A15" s="6" t="s">
        <v>55</v>
      </c>
      <c r="B15" s="4" t="s">
        <v>30</v>
      </c>
      <c r="C15" s="6" t="s">
        <v>52</v>
      </c>
      <c r="D15" s="6">
        <v>0.15</v>
      </c>
      <c r="E15" s="6">
        <v>22</v>
      </c>
      <c r="F15" s="6">
        <v>20</v>
      </c>
      <c r="G15" s="4">
        <v>3964281</v>
      </c>
      <c r="H15" s="4">
        <v>3970329</v>
      </c>
      <c r="I15" s="6">
        <v>0.85719999999999996</v>
      </c>
      <c r="J15" s="6">
        <v>0.94499999999999995</v>
      </c>
      <c r="K15" s="6">
        <v>0.92779999999999996</v>
      </c>
    </row>
    <row r="16" spans="1:15" ht="25.05" customHeight="1">
      <c r="A16" s="8" t="s">
        <v>54</v>
      </c>
      <c r="B16" s="9" t="s">
        <v>32</v>
      </c>
      <c r="C16" s="8" t="s">
        <v>56</v>
      </c>
      <c r="D16" s="8">
        <v>0.46</v>
      </c>
      <c r="E16" s="8">
        <v>16</v>
      </c>
      <c r="F16" s="8">
        <v>15</v>
      </c>
      <c r="G16" s="9">
        <v>6472140</v>
      </c>
      <c r="H16" s="8">
        <v>6475113</v>
      </c>
      <c r="I16" s="8">
        <v>0.85109999999999997</v>
      </c>
      <c r="J16" s="8">
        <v>0.90939999999999999</v>
      </c>
      <c r="K16" s="8">
        <v>0.90710000000000002</v>
      </c>
    </row>
    <row r="17" spans="1:16" ht="25.05" customHeight="1">
      <c r="E17">
        <f t="shared" ref="E17:F17" si="0">SUM(E3:E16)-E5-E9-E11-E12-E14</f>
        <v>271</v>
      </c>
      <c r="F17">
        <f t="shared" si="0"/>
        <v>217</v>
      </c>
      <c r="G17">
        <f>SUM(G3:G16)</f>
        <v>31671011</v>
      </c>
      <c r="H17">
        <f>SUM(H3:H16)</f>
        <v>31576763</v>
      </c>
    </row>
    <row r="18" spans="1:16" ht="25.05" customHeight="1">
      <c r="A18" s="12" t="s">
        <v>34</v>
      </c>
      <c r="B18" s="12" t="s">
        <v>35</v>
      </c>
      <c r="C18" s="12" t="s">
        <v>36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ht="25.05" customHeight="1">
      <c r="A19" s="12"/>
      <c r="B19" s="12"/>
      <c r="C19" s="4" t="s">
        <v>11</v>
      </c>
      <c r="D19" s="4" t="s">
        <v>14</v>
      </c>
      <c r="E19" s="6" t="s">
        <v>16</v>
      </c>
      <c r="F19" s="6" t="s">
        <v>18</v>
      </c>
      <c r="G19" s="6" t="s">
        <v>25</v>
      </c>
      <c r="H19" s="4" t="s">
        <v>22</v>
      </c>
      <c r="I19" s="4" t="s">
        <v>25</v>
      </c>
      <c r="J19" s="6" t="s">
        <v>27</v>
      </c>
      <c r="K19" s="6" t="s">
        <v>29</v>
      </c>
      <c r="L19" s="6" t="s">
        <v>31</v>
      </c>
      <c r="M19" s="4" t="s">
        <v>52</v>
      </c>
      <c r="N19" s="4" t="s">
        <v>54</v>
      </c>
      <c r="O19" s="6" t="s">
        <v>55</v>
      </c>
      <c r="P19" s="6" t="s">
        <v>54</v>
      </c>
    </row>
    <row r="20" spans="1:16" ht="25.05" customHeight="1">
      <c r="A20" t="s">
        <v>37</v>
      </c>
      <c r="B20" s="1">
        <v>5</v>
      </c>
      <c r="C20" s="4">
        <v>0</v>
      </c>
      <c r="D20" s="4">
        <v>7</v>
      </c>
      <c r="E20" s="6">
        <v>7</v>
      </c>
      <c r="F20" s="6">
        <v>7</v>
      </c>
      <c r="G20" s="6">
        <v>7</v>
      </c>
      <c r="H20" s="4">
        <v>8</v>
      </c>
      <c r="I20" s="4">
        <v>7</v>
      </c>
      <c r="J20" s="6">
        <v>8</v>
      </c>
      <c r="K20" s="6">
        <v>6</v>
      </c>
      <c r="L20" s="6">
        <v>6</v>
      </c>
      <c r="M20" s="4">
        <v>9</v>
      </c>
      <c r="N20" s="4">
        <v>5</v>
      </c>
      <c r="O20" s="6">
        <v>1</v>
      </c>
      <c r="P20" s="6">
        <v>1</v>
      </c>
    </row>
    <row r="21" spans="1:16" ht="25.05" customHeight="1">
      <c r="A21" t="s">
        <v>38</v>
      </c>
      <c r="B21" s="1">
        <v>4</v>
      </c>
      <c r="C21" s="4">
        <v>0</v>
      </c>
      <c r="D21" s="4">
        <v>7</v>
      </c>
      <c r="E21" s="6">
        <v>6</v>
      </c>
      <c r="F21" s="6">
        <v>6</v>
      </c>
      <c r="G21" s="6">
        <v>6</v>
      </c>
      <c r="H21" s="4">
        <v>9</v>
      </c>
      <c r="I21" s="4">
        <v>7</v>
      </c>
      <c r="J21" s="6">
        <v>7</v>
      </c>
      <c r="K21" s="6">
        <v>6</v>
      </c>
      <c r="L21" s="6">
        <v>6</v>
      </c>
      <c r="M21" s="4">
        <v>9</v>
      </c>
      <c r="N21" s="4">
        <v>0</v>
      </c>
      <c r="O21" s="6">
        <v>2</v>
      </c>
      <c r="P21" s="6">
        <v>2</v>
      </c>
    </row>
    <row r="22" spans="1:16" ht="25.05" customHeight="1">
      <c r="A22" t="s">
        <v>39</v>
      </c>
      <c r="B22" s="1">
        <v>3.5</v>
      </c>
      <c r="C22" s="4">
        <v>0</v>
      </c>
      <c r="D22" s="4">
        <v>4</v>
      </c>
      <c r="E22" s="6">
        <v>3</v>
      </c>
      <c r="F22" s="6">
        <v>3</v>
      </c>
      <c r="G22" s="6">
        <v>2</v>
      </c>
      <c r="H22" s="4">
        <v>5</v>
      </c>
      <c r="I22" s="4">
        <v>3</v>
      </c>
      <c r="J22" s="6">
        <v>4</v>
      </c>
      <c r="K22" s="6">
        <v>3</v>
      </c>
      <c r="L22" s="6">
        <v>2</v>
      </c>
      <c r="M22" s="4">
        <v>6</v>
      </c>
      <c r="N22" s="4">
        <v>1</v>
      </c>
      <c r="O22" s="6">
        <v>6</v>
      </c>
      <c r="P22" s="6">
        <v>6</v>
      </c>
    </row>
    <row r="23" spans="1:16" ht="25.05" customHeight="1">
      <c r="A23" t="s">
        <v>40</v>
      </c>
      <c r="B23" s="1">
        <v>2</v>
      </c>
      <c r="C23" s="4">
        <v>0</v>
      </c>
      <c r="D23" s="4">
        <v>0</v>
      </c>
      <c r="E23" s="6">
        <v>0</v>
      </c>
      <c r="F23" s="6">
        <v>0</v>
      </c>
      <c r="G23" s="6">
        <v>0</v>
      </c>
      <c r="H23" s="4">
        <v>0</v>
      </c>
      <c r="I23" s="4">
        <v>0</v>
      </c>
      <c r="J23" s="6">
        <v>0</v>
      </c>
      <c r="K23" s="6">
        <v>0</v>
      </c>
      <c r="L23" s="6">
        <v>0</v>
      </c>
      <c r="M23" s="4">
        <v>0</v>
      </c>
      <c r="N23" s="4">
        <v>9</v>
      </c>
      <c r="O23" s="6">
        <v>8</v>
      </c>
      <c r="P23" s="6">
        <v>8</v>
      </c>
    </row>
    <row r="24" spans="1:16" ht="25.05" customHeight="1">
      <c r="A24" s="8"/>
      <c r="B24" s="8"/>
      <c r="C24" s="8">
        <v>0</v>
      </c>
      <c r="D24" s="8">
        <f t="shared" ref="D24:P24" si="1">$B20*D20+$B21*D21+$B22*D22+$B23*D23</f>
        <v>77</v>
      </c>
      <c r="E24" s="8">
        <f t="shared" si="1"/>
        <v>69.5</v>
      </c>
      <c r="F24" s="8">
        <f t="shared" si="1"/>
        <v>69.5</v>
      </c>
      <c r="G24" s="8">
        <f t="shared" si="1"/>
        <v>66</v>
      </c>
      <c r="H24" s="8">
        <f t="shared" si="1"/>
        <v>93.5</v>
      </c>
      <c r="I24" s="8">
        <f t="shared" si="1"/>
        <v>73.5</v>
      </c>
      <c r="J24" s="8">
        <f t="shared" si="1"/>
        <v>82</v>
      </c>
      <c r="K24" s="8">
        <f t="shared" si="1"/>
        <v>64.5</v>
      </c>
      <c r="L24" s="8">
        <f t="shared" si="1"/>
        <v>61</v>
      </c>
      <c r="M24" s="8">
        <f t="shared" si="1"/>
        <v>102</v>
      </c>
      <c r="N24" s="8">
        <f t="shared" si="1"/>
        <v>46.5</v>
      </c>
      <c r="O24" s="8">
        <f t="shared" si="1"/>
        <v>50</v>
      </c>
      <c r="P24" s="8">
        <f t="shared" si="1"/>
        <v>50</v>
      </c>
    </row>
    <row r="25" spans="1:16" ht="25.05" customHeight="1"/>
    <row r="26" spans="1:16" ht="25.05" customHeight="1"/>
    <row r="27" spans="1:16" ht="25.05" customHeight="1"/>
    <row r="28" spans="1:16" ht="25.05" customHeight="1"/>
    <row r="29" spans="1:16" ht="25.05" customHeight="1"/>
    <row r="30" spans="1:16" ht="25.05" customHeight="1"/>
    <row r="31" spans="1:16" ht="25.05" customHeight="1"/>
    <row r="32" spans="1:16" ht="25.05" customHeight="1"/>
    <row r="33" ht="25.05" customHeight="1"/>
  </sheetData>
  <mergeCells count="4">
    <mergeCell ref="A1:O1"/>
    <mergeCell ref="C18:P18"/>
    <mergeCell ref="A18:A19"/>
    <mergeCell ref="B18:B19"/>
  </mergeCells>
  <phoneticPr fontId="6" type="noConversion"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KSEE3" shapeId="2049" r:id="rId3">
          <objectPr defaultSize="0" altText="" r:id="rId4">
            <anchor moveWithCells="1">
              <from>
                <xdr:col>3</xdr:col>
                <xdr:colOff>213360</xdr:colOff>
                <xdr:row>1</xdr:row>
                <xdr:rowOff>22860</xdr:rowOff>
              </from>
              <to>
                <xdr:col>3</xdr:col>
                <xdr:colOff>457200</xdr:colOff>
                <xdr:row>1</xdr:row>
                <xdr:rowOff>266700</xdr:rowOff>
              </to>
            </anchor>
          </objectPr>
        </oleObject>
      </mc:Choice>
      <mc:Fallback>
        <oleObject progId="Equation.KSEE3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</dc:creator>
  <cp:lastModifiedBy>Yukun Jia</cp:lastModifiedBy>
  <dcterms:created xsi:type="dcterms:W3CDTF">2024-04-19T12:07:00Z</dcterms:created>
  <dcterms:modified xsi:type="dcterms:W3CDTF">2024-05-20T12:59:45Z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38EF1EDBDB7D4DA7B5BFF32411CE896E_13</vt:lpwstr>
  </property>
  <property fmtid="{D5CDD505-2E9C-101B-9397-08002B2CF9AE}" pid="3" name="KSOProductBuildVer">
    <vt:lpwstr>2052-12.1.0.16729</vt:lpwstr>
  </property>
</Properties>
</file>