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we\OneDrive - Washington University in St. Louis\GBS_mapping_population\Drought_exp\parental_lines\LICOR\clean\"/>
    </mc:Choice>
  </mc:AlternateContent>
  <xr:revisionPtr revIDLastSave="0" documentId="13_ncr:1_{7735410E-87CA-49C0-BA4F-914F65D48904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20210919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B2" i="1"/>
  <c r="CH2" i="1" s="1"/>
  <c r="AD2" i="1"/>
  <c r="AE2" i="1"/>
  <c r="AF2" i="1"/>
  <c r="AN2" i="1"/>
  <c r="AP2" i="1" s="1"/>
  <c r="BM2" i="1"/>
  <c r="K2" i="1" s="1"/>
  <c r="BO2" i="1"/>
  <c r="BP2" i="1"/>
  <c r="BQ2" i="1"/>
  <c r="BV2" i="1"/>
  <c r="BW2" i="1" s="1"/>
  <c r="BY2" i="1"/>
  <c r="CG2" i="1"/>
  <c r="U2" i="1" s="1"/>
  <c r="CI2" i="1"/>
  <c r="V2" i="1" s="1"/>
  <c r="CJ2" i="1"/>
  <c r="CK2" i="1"/>
  <c r="W3" i="1"/>
  <c r="AB3" i="1"/>
  <c r="CH3" i="1" s="1"/>
  <c r="AD3" i="1"/>
  <c r="AE3" i="1"/>
  <c r="AF3" i="1"/>
  <c r="AN3" i="1"/>
  <c r="AP3" i="1" s="1"/>
  <c r="BM3" i="1"/>
  <c r="K3" i="1" s="1"/>
  <c r="BO3" i="1"/>
  <c r="BP3" i="1"/>
  <c r="BQ3" i="1"/>
  <c r="BV3" i="1"/>
  <c r="BW3" i="1" s="1"/>
  <c r="BY3" i="1"/>
  <c r="CG3" i="1"/>
  <c r="U3" i="1" s="1"/>
  <c r="CI3" i="1"/>
  <c r="V3" i="1" s="1"/>
  <c r="CJ3" i="1"/>
  <c r="CK3" i="1"/>
  <c r="W4" i="1"/>
  <c r="AB4" i="1"/>
  <c r="AD4" i="1"/>
  <c r="AE4" i="1"/>
  <c r="AF4" i="1"/>
  <c r="AN4" i="1"/>
  <c r="AP4" i="1" s="1"/>
  <c r="BM4" i="1"/>
  <c r="K4" i="1" s="1"/>
  <c r="BO4" i="1"/>
  <c r="BP4" i="1"/>
  <c r="BQ4" i="1"/>
  <c r="BV4" i="1"/>
  <c r="BW4" i="1" s="1"/>
  <c r="BY4" i="1"/>
  <c r="CG4" i="1"/>
  <c r="U4" i="1" s="1"/>
  <c r="CI4" i="1"/>
  <c r="V4" i="1" s="1"/>
  <c r="CJ4" i="1"/>
  <c r="CK4" i="1"/>
  <c r="W5" i="1"/>
  <c r="AB5" i="1"/>
  <c r="CH5" i="1" s="1"/>
  <c r="AD5" i="1"/>
  <c r="AE5" i="1"/>
  <c r="AF5" i="1"/>
  <c r="AN5" i="1"/>
  <c r="AP5" i="1" s="1"/>
  <c r="BM5" i="1"/>
  <c r="K5" i="1" s="1"/>
  <c r="BO5" i="1"/>
  <c r="BP5" i="1"/>
  <c r="BQ5" i="1"/>
  <c r="BV5" i="1"/>
  <c r="BW5" i="1" s="1"/>
  <c r="BY5" i="1"/>
  <c r="CG5" i="1"/>
  <c r="U5" i="1" s="1"/>
  <c r="CI5" i="1"/>
  <c r="V5" i="1" s="1"/>
  <c r="CJ5" i="1"/>
  <c r="CK5" i="1"/>
  <c r="W6" i="1"/>
  <c r="AB6" i="1"/>
  <c r="CH6" i="1" s="1"/>
  <c r="AD6" i="1"/>
  <c r="AE6" i="1"/>
  <c r="AF6" i="1"/>
  <c r="AN6" i="1"/>
  <c r="AP6" i="1" s="1"/>
  <c r="BM6" i="1"/>
  <c r="K6" i="1" s="1"/>
  <c r="BO6" i="1"/>
  <c r="BP6" i="1"/>
  <c r="BQ6" i="1"/>
  <c r="BV6" i="1"/>
  <c r="BW6" i="1" s="1"/>
  <c r="BY6" i="1"/>
  <c r="CG6" i="1"/>
  <c r="U6" i="1" s="1"/>
  <c r="CI6" i="1"/>
  <c r="V6" i="1" s="1"/>
  <c r="CJ6" i="1"/>
  <c r="CK6" i="1"/>
  <c r="W7" i="1"/>
  <c r="AB7" i="1"/>
  <c r="CH7" i="1" s="1"/>
  <c r="AD7" i="1"/>
  <c r="AE7" i="1"/>
  <c r="AF7" i="1"/>
  <c r="AN7" i="1"/>
  <c r="AP7" i="1" s="1"/>
  <c r="BM7" i="1"/>
  <c r="K7" i="1" s="1"/>
  <c r="BO7" i="1"/>
  <c r="BP7" i="1"/>
  <c r="BQ7" i="1"/>
  <c r="BV7" i="1"/>
  <c r="BW7" i="1" s="1"/>
  <c r="BY7" i="1"/>
  <c r="CG7" i="1"/>
  <c r="U7" i="1" s="1"/>
  <c r="CI7" i="1"/>
  <c r="V7" i="1" s="1"/>
  <c r="CJ7" i="1"/>
  <c r="CK7" i="1"/>
  <c r="W8" i="1"/>
  <c r="AB8" i="1"/>
  <c r="CH8" i="1" s="1"/>
  <c r="AD8" i="1"/>
  <c r="AE8" i="1"/>
  <c r="AF8" i="1"/>
  <c r="AN8" i="1"/>
  <c r="AP8" i="1" s="1"/>
  <c r="BM8" i="1"/>
  <c r="BN8" i="1" s="1"/>
  <c r="BO8" i="1"/>
  <c r="BP8" i="1"/>
  <c r="BQ8" i="1"/>
  <c r="BV8" i="1"/>
  <c r="BW8" i="1" s="1"/>
  <c r="BY8" i="1"/>
  <c r="CG8" i="1"/>
  <c r="U8" i="1" s="1"/>
  <c r="CI8" i="1"/>
  <c r="V8" i="1" s="1"/>
  <c r="CJ8" i="1"/>
  <c r="CK8" i="1"/>
  <c r="W9" i="1"/>
  <c r="AB9" i="1"/>
  <c r="CH9" i="1" s="1"/>
  <c r="AD9" i="1"/>
  <c r="AE9" i="1"/>
  <c r="AF9" i="1"/>
  <c r="AN9" i="1"/>
  <c r="AP9" i="1" s="1"/>
  <c r="BM9" i="1"/>
  <c r="K9" i="1" s="1"/>
  <c r="BO9" i="1"/>
  <c r="BP9" i="1"/>
  <c r="BQ9" i="1"/>
  <c r="BV9" i="1"/>
  <c r="BW9" i="1" s="1"/>
  <c r="BY9" i="1"/>
  <c r="CG9" i="1"/>
  <c r="U9" i="1" s="1"/>
  <c r="CI9" i="1"/>
  <c r="V9" i="1" s="1"/>
  <c r="CJ9" i="1"/>
  <c r="CK9" i="1"/>
  <c r="W10" i="1"/>
  <c r="AB10" i="1"/>
  <c r="CH10" i="1" s="1"/>
  <c r="AD10" i="1"/>
  <c r="AE10" i="1"/>
  <c r="AF10" i="1"/>
  <c r="AN10" i="1"/>
  <c r="AP10" i="1" s="1"/>
  <c r="BM10" i="1"/>
  <c r="K10" i="1" s="1"/>
  <c r="BO10" i="1"/>
  <c r="BP10" i="1"/>
  <c r="BQ10" i="1"/>
  <c r="BV10" i="1"/>
  <c r="BW10" i="1" s="1"/>
  <c r="BY10" i="1"/>
  <c r="CG10" i="1"/>
  <c r="U10" i="1" s="1"/>
  <c r="CI10" i="1"/>
  <c r="V10" i="1" s="1"/>
  <c r="CJ10" i="1"/>
  <c r="CK10" i="1"/>
  <c r="W11" i="1"/>
  <c r="AB11" i="1"/>
  <c r="CH11" i="1" s="1"/>
  <c r="AD11" i="1"/>
  <c r="AE11" i="1"/>
  <c r="AF11" i="1"/>
  <c r="AN11" i="1"/>
  <c r="AP11" i="1" s="1"/>
  <c r="BM11" i="1"/>
  <c r="K11" i="1" s="1"/>
  <c r="BO11" i="1"/>
  <c r="BP11" i="1"/>
  <c r="BQ11" i="1"/>
  <c r="BV11" i="1"/>
  <c r="BW11" i="1" s="1"/>
  <c r="BY11" i="1"/>
  <c r="CG11" i="1"/>
  <c r="U11" i="1" s="1"/>
  <c r="CI11" i="1"/>
  <c r="V11" i="1" s="1"/>
  <c r="CJ11" i="1"/>
  <c r="CK11" i="1"/>
  <c r="W12" i="1"/>
  <c r="AB12" i="1"/>
  <c r="AD12" i="1"/>
  <c r="AE12" i="1"/>
  <c r="AF12" i="1"/>
  <c r="AN12" i="1"/>
  <c r="AP12" i="1" s="1"/>
  <c r="BM12" i="1"/>
  <c r="K12" i="1" s="1"/>
  <c r="BO12" i="1"/>
  <c r="BP12" i="1"/>
  <c r="BQ12" i="1"/>
  <c r="BV12" i="1"/>
  <c r="BW12" i="1" s="1"/>
  <c r="BY12" i="1"/>
  <c r="CG12" i="1"/>
  <c r="U12" i="1" s="1"/>
  <c r="CI12" i="1"/>
  <c r="V12" i="1" s="1"/>
  <c r="CJ12" i="1"/>
  <c r="CK12" i="1"/>
  <c r="W13" i="1"/>
  <c r="AB13" i="1"/>
  <c r="CH13" i="1" s="1"/>
  <c r="AD13" i="1"/>
  <c r="AE13" i="1"/>
  <c r="AF13" i="1"/>
  <c r="AN13" i="1"/>
  <c r="AP13" i="1" s="1"/>
  <c r="BM13" i="1"/>
  <c r="K13" i="1" s="1"/>
  <c r="BO13" i="1"/>
  <c r="BP13" i="1"/>
  <c r="BQ13" i="1"/>
  <c r="BV13" i="1"/>
  <c r="BW13" i="1" s="1"/>
  <c r="BY13" i="1"/>
  <c r="CG13" i="1"/>
  <c r="U13" i="1" s="1"/>
  <c r="CI13" i="1"/>
  <c r="V13" i="1" s="1"/>
  <c r="CJ13" i="1"/>
  <c r="CK13" i="1"/>
  <c r="W14" i="1"/>
  <c r="AB14" i="1"/>
  <c r="CH14" i="1" s="1"/>
  <c r="AD14" i="1"/>
  <c r="AE14" i="1"/>
  <c r="AF14" i="1"/>
  <c r="AN14" i="1"/>
  <c r="AP14" i="1" s="1"/>
  <c r="BM14" i="1"/>
  <c r="K14" i="1" s="1"/>
  <c r="BO14" i="1"/>
  <c r="BP14" i="1"/>
  <c r="BQ14" i="1"/>
  <c r="BV14" i="1"/>
  <c r="BW14" i="1" s="1"/>
  <c r="BY14" i="1"/>
  <c r="CG14" i="1"/>
  <c r="U14" i="1" s="1"/>
  <c r="CI14" i="1"/>
  <c r="V14" i="1" s="1"/>
  <c r="CJ14" i="1"/>
  <c r="CK14" i="1"/>
  <c r="W15" i="1"/>
  <c r="AB15" i="1"/>
  <c r="CH15" i="1" s="1"/>
  <c r="AD15" i="1"/>
  <c r="AE15" i="1"/>
  <c r="AF15" i="1"/>
  <c r="AN15" i="1"/>
  <c r="AP15" i="1" s="1"/>
  <c r="BM15" i="1"/>
  <c r="K15" i="1" s="1"/>
  <c r="BO15" i="1"/>
  <c r="BP15" i="1"/>
  <c r="BQ15" i="1"/>
  <c r="BV15" i="1"/>
  <c r="BW15" i="1" s="1"/>
  <c r="BY15" i="1"/>
  <c r="CG15" i="1"/>
  <c r="U15" i="1" s="1"/>
  <c r="CI15" i="1"/>
  <c r="V15" i="1" s="1"/>
  <c r="CJ15" i="1"/>
  <c r="CK15" i="1"/>
  <c r="W16" i="1"/>
  <c r="AB16" i="1"/>
  <c r="CH16" i="1" s="1"/>
  <c r="AD16" i="1"/>
  <c r="AE16" i="1"/>
  <c r="AF16" i="1"/>
  <c r="AN16" i="1"/>
  <c r="AP16" i="1" s="1"/>
  <c r="BM16" i="1"/>
  <c r="K16" i="1" s="1"/>
  <c r="BO16" i="1"/>
  <c r="BP16" i="1"/>
  <c r="BQ16" i="1"/>
  <c r="BV16" i="1"/>
  <c r="BW16" i="1" s="1"/>
  <c r="BY16" i="1"/>
  <c r="CG16" i="1"/>
  <c r="U16" i="1" s="1"/>
  <c r="CI16" i="1"/>
  <c r="V16" i="1" s="1"/>
  <c r="CJ16" i="1"/>
  <c r="CK16" i="1"/>
  <c r="W17" i="1"/>
  <c r="AB17" i="1"/>
  <c r="CH17" i="1" s="1"/>
  <c r="AD17" i="1"/>
  <c r="AE17" i="1"/>
  <c r="AF17" i="1"/>
  <c r="AN17" i="1"/>
  <c r="AP17" i="1" s="1"/>
  <c r="BM17" i="1"/>
  <c r="K17" i="1" s="1"/>
  <c r="BO17" i="1"/>
  <c r="BP17" i="1"/>
  <c r="BQ17" i="1"/>
  <c r="BV17" i="1"/>
  <c r="BW17" i="1" s="1"/>
  <c r="BY17" i="1"/>
  <c r="CG17" i="1"/>
  <c r="U17" i="1" s="1"/>
  <c r="CI17" i="1"/>
  <c r="V17" i="1" s="1"/>
  <c r="CJ17" i="1"/>
  <c r="CK17" i="1"/>
  <c r="W18" i="1"/>
  <c r="AB18" i="1"/>
  <c r="CH18" i="1" s="1"/>
  <c r="AD18" i="1"/>
  <c r="AE18" i="1"/>
  <c r="AF18" i="1"/>
  <c r="AN18" i="1"/>
  <c r="AP18" i="1" s="1"/>
  <c r="BM18" i="1"/>
  <c r="BN18" i="1" s="1"/>
  <c r="AJ18" i="1" s="1"/>
  <c r="BO18" i="1"/>
  <c r="BP18" i="1"/>
  <c r="BQ18" i="1"/>
  <c r="BV18" i="1"/>
  <c r="BW18" i="1" s="1"/>
  <c r="BY18" i="1"/>
  <c r="CG18" i="1"/>
  <c r="U18" i="1" s="1"/>
  <c r="CI18" i="1"/>
  <c r="V18" i="1" s="1"/>
  <c r="CJ18" i="1"/>
  <c r="CK18" i="1"/>
  <c r="W19" i="1"/>
  <c r="AB19" i="1"/>
  <c r="CH19" i="1" s="1"/>
  <c r="AD19" i="1"/>
  <c r="AE19" i="1"/>
  <c r="AF19" i="1"/>
  <c r="AN19" i="1"/>
  <c r="AP19" i="1" s="1"/>
  <c r="BM19" i="1"/>
  <c r="K19" i="1" s="1"/>
  <c r="BO19" i="1"/>
  <c r="BP19" i="1"/>
  <c r="BQ19" i="1"/>
  <c r="BV19" i="1"/>
  <c r="BW19" i="1" s="1"/>
  <c r="BY19" i="1"/>
  <c r="CG19" i="1"/>
  <c r="U19" i="1" s="1"/>
  <c r="CI19" i="1"/>
  <c r="V19" i="1" s="1"/>
  <c r="CJ19" i="1"/>
  <c r="CK19" i="1"/>
  <c r="W20" i="1"/>
  <c r="AB20" i="1"/>
  <c r="CH20" i="1" s="1"/>
  <c r="AD20" i="1"/>
  <c r="AE20" i="1"/>
  <c r="AF20" i="1"/>
  <c r="AN20" i="1"/>
  <c r="AP20" i="1" s="1"/>
  <c r="BM20" i="1"/>
  <c r="K20" i="1" s="1"/>
  <c r="BO20" i="1"/>
  <c r="BP20" i="1"/>
  <c r="BQ20" i="1"/>
  <c r="BV20" i="1"/>
  <c r="BW20" i="1" s="1"/>
  <c r="BY20" i="1"/>
  <c r="CG20" i="1"/>
  <c r="U20" i="1" s="1"/>
  <c r="CI20" i="1"/>
  <c r="V20" i="1" s="1"/>
  <c r="CJ20" i="1"/>
  <c r="CK20" i="1"/>
  <c r="W21" i="1"/>
  <c r="AB21" i="1"/>
  <c r="CH21" i="1" s="1"/>
  <c r="AD21" i="1"/>
  <c r="AE21" i="1"/>
  <c r="AF21" i="1"/>
  <c r="AN21" i="1"/>
  <c r="AP21" i="1" s="1"/>
  <c r="BM21" i="1"/>
  <c r="BN21" i="1" s="1"/>
  <c r="AJ21" i="1" s="1"/>
  <c r="BO21" i="1"/>
  <c r="BP21" i="1"/>
  <c r="BQ21" i="1"/>
  <c r="BV21" i="1"/>
  <c r="BW21" i="1" s="1"/>
  <c r="BY21" i="1"/>
  <c r="CG21" i="1"/>
  <c r="U21" i="1" s="1"/>
  <c r="CI21" i="1"/>
  <c r="V21" i="1" s="1"/>
  <c r="CJ21" i="1"/>
  <c r="CK21" i="1"/>
  <c r="W22" i="1"/>
  <c r="AB22" i="1"/>
  <c r="CH22" i="1" s="1"/>
  <c r="AD22" i="1"/>
  <c r="AE22" i="1"/>
  <c r="AF22" i="1"/>
  <c r="AN22" i="1"/>
  <c r="AP22" i="1" s="1"/>
  <c r="BM22" i="1"/>
  <c r="BN22" i="1" s="1"/>
  <c r="AJ22" i="1" s="1"/>
  <c r="BO22" i="1"/>
  <c r="BP22" i="1"/>
  <c r="BQ22" i="1"/>
  <c r="BV22" i="1"/>
  <c r="BW22" i="1" s="1"/>
  <c r="BY22" i="1"/>
  <c r="CG22" i="1"/>
  <c r="U22" i="1" s="1"/>
  <c r="CI22" i="1"/>
  <c r="V22" i="1" s="1"/>
  <c r="CJ22" i="1"/>
  <c r="CK22" i="1"/>
  <c r="W23" i="1"/>
  <c r="AB23" i="1"/>
  <c r="CH23" i="1" s="1"/>
  <c r="AD23" i="1"/>
  <c r="AE23" i="1"/>
  <c r="AF23" i="1"/>
  <c r="AN23" i="1"/>
  <c r="AP23" i="1" s="1"/>
  <c r="BM23" i="1"/>
  <c r="BN23" i="1" s="1"/>
  <c r="BO23" i="1"/>
  <c r="BP23" i="1"/>
  <c r="BQ23" i="1"/>
  <c r="BV23" i="1"/>
  <c r="BW23" i="1" s="1"/>
  <c r="BY23" i="1"/>
  <c r="CG23" i="1"/>
  <c r="U23" i="1" s="1"/>
  <c r="CI23" i="1"/>
  <c r="V23" i="1" s="1"/>
  <c r="CJ23" i="1"/>
  <c r="CK23" i="1"/>
  <c r="W24" i="1"/>
  <c r="AB24" i="1"/>
  <c r="CH24" i="1" s="1"/>
  <c r="AD24" i="1"/>
  <c r="AE24" i="1"/>
  <c r="AF24" i="1"/>
  <c r="AN24" i="1"/>
  <c r="AP24" i="1" s="1"/>
  <c r="BM24" i="1"/>
  <c r="K24" i="1" s="1"/>
  <c r="BO24" i="1"/>
  <c r="BP24" i="1"/>
  <c r="BQ24" i="1"/>
  <c r="BV24" i="1"/>
  <c r="BW24" i="1" s="1"/>
  <c r="BY24" i="1"/>
  <c r="CG24" i="1"/>
  <c r="U24" i="1" s="1"/>
  <c r="CI24" i="1"/>
  <c r="V24" i="1" s="1"/>
  <c r="CJ24" i="1"/>
  <c r="CK24" i="1"/>
  <c r="W25" i="1"/>
  <c r="AB25" i="1"/>
  <c r="CH25" i="1" s="1"/>
  <c r="AD25" i="1"/>
  <c r="AE25" i="1"/>
  <c r="AF25" i="1"/>
  <c r="AN25" i="1"/>
  <c r="AP25" i="1" s="1"/>
  <c r="BM25" i="1"/>
  <c r="K25" i="1" s="1"/>
  <c r="BO25" i="1"/>
  <c r="BP25" i="1"/>
  <c r="BQ25" i="1"/>
  <c r="BV25" i="1"/>
  <c r="BW25" i="1" s="1"/>
  <c r="BY25" i="1"/>
  <c r="CG25" i="1"/>
  <c r="U25" i="1" s="1"/>
  <c r="CI25" i="1"/>
  <c r="V25" i="1" s="1"/>
  <c r="CJ25" i="1"/>
  <c r="CK25" i="1"/>
  <c r="W26" i="1"/>
  <c r="AB26" i="1"/>
  <c r="CH26" i="1" s="1"/>
  <c r="AD26" i="1"/>
  <c r="AE26" i="1"/>
  <c r="AF26" i="1"/>
  <c r="AN26" i="1"/>
  <c r="AP26" i="1" s="1"/>
  <c r="BM26" i="1"/>
  <c r="BN26" i="1" s="1"/>
  <c r="AJ26" i="1" s="1"/>
  <c r="BO26" i="1"/>
  <c r="BP26" i="1"/>
  <c r="BQ26" i="1"/>
  <c r="BV26" i="1"/>
  <c r="BW26" i="1" s="1"/>
  <c r="BY26" i="1"/>
  <c r="CG26" i="1"/>
  <c r="U26" i="1" s="1"/>
  <c r="CI26" i="1"/>
  <c r="V26" i="1" s="1"/>
  <c r="CJ26" i="1"/>
  <c r="CK26" i="1"/>
  <c r="W27" i="1"/>
  <c r="AB27" i="1"/>
  <c r="CH27" i="1" s="1"/>
  <c r="AD27" i="1"/>
  <c r="AE27" i="1"/>
  <c r="AF27" i="1"/>
  <c r="AN27" i="1"/>
  <c r="AP27" i="1" s="1"/>
  <c r="BM27" i="1"/>
  <c r="K27" i="1" s="1"/>
  <c r="BO27" i="1"/>
  <c r="BP27" i="1"/>
  <c r="BQ27" i="1"/>
  <c r="BV27" i="1"/>
  <c r="BW27" i="1" s="1"/>
  <c r="BY27" i="1"/>
  <c r="CG27" i="1"/>
  <c r="U27" i="1" s="1"/>
  <c r="CI27" i="1"/>
  <c r="V27" i="1" s="1"/>
  <c r="CJ27" i="1"/>
  <c r="CK27" i="1"/>
  <c r="W28" i="1"/>
  <c r="AB28" i="1"/>
  <c r="CH28" i="1" s="1"/>
  <c r="AD28" i="1"/>
  <c r="AE28" i="1"/>
  <c r="AF28" i="1"/>
  <c r="AN28" i="1"/>
  <c r="AP28" i="1" s="1"/>
  <c r="BM28" i="1"/>
  <c r="K28" i="1" s="1"/>
  <c r="BO28" i="1"/>
  <c r="BP28" i="1"/>
  <c r="BQ28" i="1"/>
  <c r="BV28" i="1"/>
  <c r="BW28" i="1" s="1"/>
  <c r="BY28" i="1"/>
  <c r="CG28" i="1"/>
  <c r="U28" i="1" s="1"/>
  <c r="CI28" i="1"/>
  <c r="V28" i="1" s="1"/>
  <c r="CJ28" i="1"/>
  <c r="CK28" i="1"/>
  <c r="W29" i="1"/>
  <c r="AB29" i="1"/>
  <c r="CH29" i="1" s="1"/>
  <c r="AD29" i="1"/>
  <c r="AE29" i="1"/>
  <c r="AF29" i="1"/>
  <c r="AN29" i="1"/>
  <c r="AP29" i="1" s="1"/>
  <c r="BM29" i="1"/>
  <c r="K29" i="1" s="1"/>
  <c r="BO29" i="1"/>
  <c r="BP29" i="1"/>
  <c r="BQ29" i="1"/>
  <c r="BV29" i="1"/>
  <c r="BW29" i="1" s="1"/>
  <c r="BY29" i="1"/>
  <c r="CG29" i="1"/>
  <c r="U29" i="1" s="1"/>
  <c r="CI29" i="1"/>
  <c r="V29" i="1" s="1"/>
  <c r="CJ29" i="1"/>
  <c r="CK29" i="1"/>
  <c r="W30" i="1"/>
  <c r="AB30" i="1"/>
  <c r="CH30" i="1" s="1"/>
  <c r="AD30" i="1"/>
  <c r="AE30" i="1"/>
  <c r="AF30" i="1"/>
  <c r="AN30" i="1"/>
  <c r="AP30" i="1" s="1"/>
  <c r="BM30" i="1"/>
  <c r="K30" i="1" s="1"/>
  <c r="BO30" i="1"/>
  <c r="BP30" i="1"/>
  <c r="BQ30" i="1"/>
  <c r="BV30" i="1"/>
  <c r="BW30" i="1" s="1"/>
  <c r="BY30" i="1"/>
  <c r="CG30" i="1"/>
  <c r="U30" i="1" s="1"/>
  <c r="CI30" i="1"/>
  <c r="V30" i="1" s="1"/>
  <c r="CJ30" i="1"/>
  <c r="CK30" i="1"/>
  <c r="W31" i="1"/>
  <c r="AB31" i="1"/>
  <c r="CH31" i="1" s="1"/>
  <c r="AD31" i="1"/>
  <c r="AE31" i="1"/>
  <c r="AF31" i="1"/>
  <c r="AN31" i="1"/>
  <c r="AP31" i="1" s="1"/>
  <c r="BM31" i="1"/>
  <c r="K31" i="1" s="1"/>
  <c r="BO31" i="1"/>
  <c r="BP31" i="1"/>
  <c r="BQ31" i="1"/>
  <c r="BV31" i="1"/>
  <c r="BW31" i="1" s="1"/>
  <c r="BY31" i="1"/>
  <c r="CG31" i="1"/>
  <c r="U31" i="1" s="1"/>
  <c r="CI31" i="1"/>
  <c r="V31" i="1" s="1"/>
  <c r="CJ31" i="1"/>
  <c r="CK31" i="1"/>
  <c r="AI4" i="1" l="1"/>
  <c r="BN29" i="1"/>
  <c r="AJ29" i="1" s="1"/>
  <c r="BN9" i="1"/>
  <c r="AJ9" i="1" s="1"/>
  <c r="BN14" i="1"/>
  <c r="AJ14" i="1" s="1"/>
  <c r="AI12" i="1"/>
  <c r="BZ5" i="1"/>
  <c r="AI10" i="1"/>
  <c r="BN10" i="1"/>
  <c r="AJ10" i="1" s="1"/>
  <c r="BZ24" i="1"/>
  <c r="CE14" i="1"/>
  <c r="AI21" i="1"/>
  <c r="AI5" i="1"/>
  <c r="BN30" i="1"/>
  <c r="AJ30" i="1" s="1"/>
  <c r="BN16" i="1"/>
  <c r="AJ16" i="1" s="1"/>
  <c r="AI2" i="1"/>
  <c r="BZ27" i="1"/>
  <c r="CE30" i="1"/>
  <c r="BZ20" i="1"/>
  <c r="BZ19" i="1"/>
  <c r="BZ18" i="1"/>
  <c r="CE10" i="1"/>
  <c r="BZ10" i="1"/>
  <c r="BZ6" i="1"/>
  <c r="BZ15" i="1"/>
  <c r="AI14" i="1"/>
  <c r="BZ13" i="1"/>
  <c r="BN3" i="1"/>
  <c r="AJ3" i="1" s="1"/>
  <c r="BZ26" i="1"/>
  <c r="BZ25" i="1"/>
  <c r="BZ16" i="1"/>
  <c r="BN4" i="1"/>
  <c r="AJ4" i="1" s="1"/>
  <c r="BN31" i="1"/>
  <c r="AJ31" i="1" s="1"/>
  <c r="AI31" i="1"/>
  <c r="BR29" i="1"/>
  <c r="AL29" i="1" s="1"/>
  <c r="BS29" i="1" s="1"/>
  <c r="AK29" i="1" s="1"/>
  <c r="BN27" i="1"/>
  <c r="AJ27" i="1" s="1"/>
  <c r="BZ23" i="1"/>
  <c r="BZ22" i="1"/>
  <c r="K21" i="1"/>
  <c r="CE21" i="1" s="1"/>
  <c r="BN17" i="1"/>
  <c r="AJ17" i="1" s="1"/>
  <c r="BN19" i="1"/>
  <c r="AJ19" i="1" s="1"/>
  <c r="AI16" i="1"/>
  <c r="BZ9" i="1"/>
  <c r="BZ2" i="1"/>
  <c r="BZ14" i="1"/>
  <c r="AI6" i="1"/>
  <c r="BZ31" i="1"/>
  <c r="K22" i="1"/>
  <c r="AC22" i="1" s="1"/>
  <c r="AI18" i="1"/>
  <c r="BZ17" i="1"/>
  <c r="AI15" i="1"/>
  <c r="BN13" i="1"/>
  <c r="AJ13" i="1" s="1"/>
  <c r="AC2" i="1"/>
  <c r="CE2" i="1"/>
  <c r="AC6" i="1"/>
  <c r="CE6" i="1"/>
  <c r="CE5" i="1"/>
  <c r="AJ8" i="1"/>
  <c r="BR8" i="1"/>
  <c r="AL8" i="1" s="1"/>
  <c r="BS8" i="1" s="1"/>
  <c r="AK8" i="1" s="1"/>
  <c r="AI26" i="1"/>
  <c r="K26" i="1"/>
  <c r="CE26" i="1" s="1"/>
  <c r="AI19" i="1"/>
  <c r="AI17" i="1"/>
  <c r="AI9" i="1"/>
  <c r="BZ7" i="1"/>
  <c r="CH4" i="1"/>
  <c r="AC4" i="1" s="1"/>
  <c r="AI24" i="1"/>
  <c r="BZ28" i="1"/>
  <c r="BR26" i="1"/>
  <c r="AL26" i="1" s="1"/>
  <c r="BS26" i="1" s="1"/>
  <c r="BT26" i="1" s="1"/>
  <c r="BU26" i="1" s="1"/>
  <c r="BX26" i="1" s="1"/>
  <c r="L26" i="1" s="1"/>
  <c r="CA26" i="1" s="1"/>
  <c r="M26" i="1" s="1"/>
  <c r="BN24" i="1"/>
  <c r="AJ24" i="1" s="1"/>
  <c r="BZ21" i="1"/>
  <c r="BZ12" i="1"/>
  <c r="BN11" i="1"/>
  <c r="AJ11" i="1" s="1"/>
  <c r="AI11" i="1"/>
  <c r="BZ8" i="1"/>
  <c r="K8" i="1"/>
  <c r="AC8" i="1" s="1"/>
  <c r="BN6" i="1"/>
  <c r="AJ6" i="1" s="1"/>
  <c r="BN5" i="1"/>
  <c r="AJ5" i="1" s="1"/>
  <c r="BZ3" i="1"/>
  <c r="CE9" i="1"/>
  <c r="BZ30" i="1"/>
  <c r="BZ29" i="1"/>
  <c r="BN25" i="1"/>
  <c r="AJ25" i="1" s="1"/>
  <c r="BR21" i="1"/>
  <c r="AL21" i="1" s="1"/>
  <c r="BS21" i="1" s="1"/>
  <c r="AK21" i="1" s="1"/>
  <c r="BN20" i="1"/>
  <c r="AJ20" i="1" s="1"/>
  <c r="AC20" i="1"/>
  <c r="K18" i="1"/>
  <c r="CE18" i="1" s="1"/>
  <c r="AI7" i="1"/>
  <c r="BZ4" i="1"/>
  <c r="BN2" i="1"/>
  <c r="AJ2" i="1" s="1"/>
  <c r="BR18" i="1"/>
  <c r="AL18" i="1" s="1"/>
  <c r="BS18" i="1" s="1"/>
  <c r="BT18" i="1" s="1"/>
  <c r="BU18" i="1" s="1"/>
  <c r="BX18" i="1" s="1"/>
  <c r="L18" i="1" s="1"/>
  <c r="AC10" i="1"/>
  <c r="BN28" i="1"/>
  <c r="AJ28" i="1" s="1"/>
  <c r="BR22" i="1"/>
  <c r="AL22" i="1" s="1"/>
  <c r="BS22" i="1" s="1"/>
  <c r="BT22" i="1" s="1"/>
  <c r="BU22" i="1" s="1"/>
  <c r="BX22" i="1" s="1"/>
  <c r="L22" i="1" s="1"/>
  <c r="CA22" i="1" s="1"/>
  <c r="BN12" i="1"/>
  <c r="AJ12" i="1" s="1"/>
  <c r="BZ11" i="1"/>
  <c r="AI3" i="1"/>
  <c r="AC28" i="1"/>
  <c r="CH12" i="1"/>
  <c r="AC12" i="1" s="1"/>
  <c r="AI8" i="1"/>
  <c r="BR23" i="1"/>
  <c r="AL23" i="1" s="1"/>
  <c r="BS23" i="1" s="1"/>
  <c r="AC15" i="1"/>
  <c r="CE15" i="1"/>
  <c r="AC7" i="1"/>
  <c r="CE7" i="1"/>
  <c r="AJ23" i="1"/>
  <c r="K23" i="1"/>
  <c r="CE16" i="1"/>
  <c r="AC14" i="1"/>
  <c r="AC27" i="1"/>
  <c r="CE27" i="1"/>
  <c r="AI25" i="1"/>
  <c r="AC24" i="1"/>
  <c r="CE31" i="1"/>
  <c r="AI29" i="1"/>
  <c r="AI22" i="1"/>
  <c r="AI20" i="1"/>
  <c r="CE17" i="1"/>
  <c r="AC17" i="1"/>
  <c r="BN15" i="1"/>
  <c r="BN7" i="1"/>
  <c r="CE4" i="1"/>
  <c r="AC19" i="1"/>
  <c r="CE19" i="1"/>
  <c r="AC11" i="1"/>
  <c r="CE11" i="1"/>
  <c r="AC3" i="1"/>
  <c r="CE3" i="1"/>
  <c r="AC31" i="1"/>
  <c r="AI30" i="1"/>
  <c r="AI28" i="1"/>
  <c r="CE25" i="1"/>
  <c r="AC25" i="1"/>
  <c r="AI23" i="1"/>
  <c r="CE20" i="1"/>
  <c r="AC16" i="1"/>
  <c r="AI13" i="1"/>
  <c r="CE12" i="1"/>
  <c r="AC30" i="1"/>
  <c r="CE29" i="1"/>
  <c r="AC29" i="1"/>
  <c r="AI27" i="1"/>
  <c r="CE24" i="1"/>
  <c r="CE13" i="1"/>
  <c r="AC13" i="1"/>
  <c r="CE28" i="1"/>
  <c r="AC9" i="1"/>
  <c r="AC5" i="1"/>
  <c r="BR9" i="1" l="1"/>
  <c r="AL9" i="1" s="1"/>
  <c r="BS9" i="1" s="1"/>
  <c r="AK9" i="1" s="1"/>
  <c r="BR3" i="1"/>
  <c r="AL3" i="1" s="1"/>
  <c r="BS3" i="1" s="1"/>
  <c r="AK3" i="1" s="1"/>
  <c r="BR14" i="1"/>
  <c r="AL14" i="1" s="1"/>
  <c r="BS14" i="1" s="1"/>
  <c r="AK14" i="1" s="1"/>
  <c r="AC21" i="1"/>
  <c r="BR6" i="1"/>
  <c r="AL6" i="1" s="1"/>
  <c r="BS6" i="1" s="1"/>
  <c r="AC26" i="1"/>
  <c r="BR16" i="1"/>
  <c r="AL16" i="1" s="1"/>
  <c r="BS16" i="1" s="1"/>
  <c r="AK16" i="1" s="1"/>
  <c r="BR30" i="1"/>
  <c r="AL30" i="1" s="1"/>
  <c r="BS30" i="1" s="1"/>
  <c r="BT30" i="1" s="1"/>
  <c r="BU30" i="1" s="1"/>
  <c r="BX30" i="1" s="1"/>
  <c r="L30" i="1" s="1"/>
  <c r="CA30" i="1" s="1"/>
  <c r="M30" i="1" s="1"/>
  <c r="CC30" i="1" s="1"/>
  <c r="BR19" i="1"/>
  <c r="AL19" i="1" s="1"/>
  <c r="BS19" i="1" s="1"/>
  <c r="AK19" i="1" s="1"/>
  <c r="CE22" i="1"/>
  <c r="BR13" i="1"/>
  <c r="AL13" i="1" s="1"/>
  <c r="BS13" i="1" s="1"/>
  <c r="BT13" i="1" s="1"/>
  <c r="BU13" i="1" s="1"/>
  <c r="BX13" i="1" s="1"/>
  <c r="L13" i="1" s="1"/>
  <c r="CA13" i="1" s="1"/>
  <c r="M13" i="1" s="1"/>
  <c r="CB13" i="1" s="1"/>
  <c r="BT29" i="1"/>
  <c r="BU29" i="1" s="1"/>
  <c r="BX29" i="1" s="1"/>
  <c r="L29" i="1" s="1"/>
  <c r="CA29" i="1" s="1"/>
  <c r="M29" i="1" s="1"/>
  <c r="CB29" i="1" s="1"/>
  <c r="BR10" i="1"/>
  <c r="AL10" i="1" s="1"/>
  <c r="BS10" i="1" s="1"/>
  <c r="BT10" i="1" s="1"/>
  <c r="BU10" i="1" s="1"/>
  <c r="BX10" i="1" s="1"/>
  <c r="L10" i="1" s="1"/>
  <c r="CA10" i="1" s="1"/>
  <c r="M10" i="1" s="1"/>
  <c r="M22" i="1"/>
  <c r="CC22" i="1" s="1"/>
  <c r="BR5" i="1"/>
  <c r="AL5" i="1" s="1"/>
  <c r="BS5" i="1" s="1"/>
  <c r="AK5" i="1" s="1"/>
  <c r="BR17" i="1"/>
  <c r="AL17" i="1" s="1"/>
  <c r="BS17" i="1" s="1"/>
  <c r="AK17" i="1" s="1"/>
  <c r="AK22" i="1"/>
  <c r="BR28" i="1"/>
  <c r="AL28" i="1" s="1"/>
  <c r="BS28" i="1" s="1"/>
  <c r="AK28" i="1" s="1"/>
  <c r="AC18" i="1"/>
  <c r="BT8" i="1"/>
  <c r="BU8" i="1" s="1"/>
  <c r="BX8" i="1" s="1"/>
  <c r="L8" i="1" s="1"/>
  <c r="CA8" i="1" s="1"/>
  <c r="M8" i="1" s="1"/>
  <c r="CC8" i="1" s="1"/>
  <c r="AK26" i="1"/>
  <c r="AK18" i="1"/>
  <c r="BR4" i="1"/>
  <c r="AL4" i="1" s="1"/>
  <c r="BS4" i="1" s="1"/>
  <c r="BR11" i="1"/>
  <c r="AL11" i="1" s="1"/>
  <c r="BS11" i="1" s="1"/>
  <c r="AK11" i="1" s="1"/>
  <c r="BR31" i="1"/>
  <c r="AL31" i="1" s="1"/>
  <c r="BS31" i="1" s="1"/>
  <c r="BR12" i="1"/>
  <c r="AL12" i="1" s="1"/>
  <c r="BS12" i="1" s="1"/>
  <c r="BT12" i="1" s="1"/>
  <c r="BU12" i="1" s="1"/>
  <c r="BX12" i="1" s="1"/>
  <c r="L12" i="1" s="1"/>
  <c r="CA12" i="1" s="1"/>
  <c r="M12" i="1" s="1"/>
  <c r="CD22" i="1"/>
  <c r="CE8" i="1"/>
  <c r="BR27" i="1"/>
  <c r="AL27" i="1" s="1"/>
  <c r="BS27" i="1" s="1"/>
  <c r="CA18" i="1"/>
  <c r="M18" i="1" s="1"/>
  <c r="CB18" i="1" s="1"/>
  <c r="CD18" i="1"/>
  <c r="CF18" i="1" s="1"/>
  <c r="BR20" i="1"/>
  <c r="AL20" i="1" s="1"/>
  <c r="BS20" i="1" s="1"/>
  <c r="BT21" i="1"/>
  <c r="BU21" i="1" s="1"/>
  <c r="BX21" i="1" s="1"/>
  <c r="L21" i="1" s="1"/>
  <c r="CA21" i="1" s="1"/>
  <c r="M21" i="1" s="1"/>
  <c r="CB21" i="1" s="1"/>
  <c r="BR25" i="1"/>
  <c r="AL25" i="1" s="1"/>
  <c r="BS25" i="1" s="1"/>
  <c r="BR2" i="1"/>
  <c r="AL2" i="1" s="1"/>
  <c r="BS2" i="1" s="1"/>
  <c r="BR24" i="1"/>
  <c r="AL24" i="1" s="1"/>
  <c r="BS24" i="1" s="1"/>
  <c r="AK23" i="1"/>
  <c r="BT23" i="1"/>
  <c r="BU23" i="1" s="1"/>
  <c r="BX23" i="1" s="1"/>
  <c r="L23" i="1" s="1"/>
  <c r="CA23" i="1" s="1"/>
  <c r="M23" i="1" s="1"/>
  <c r="BT6" i="1"/>
  <c r="BU6" i="1" s="1"/>
  <c r="BX6" i="1" s="1"/>
  <c r="L6" i="1" s="1"/>
  <c r="CA6" i="1" s="1"/>
  <c r="M6" i="1" s="1"/>
  <c r="AK6" i="1"/>
  <c r="AC23" i="1"/>
  <c r="CE23" i="1"/>
  <c r="AJ7" i="1"/>
  <c r="BR7" i="1"/>
  <c r="AL7" i="1" s="1"/>
  <c r="BS7" i="1" s="1"/>
  <c r="CC26" i="1"/>
  <c r="CB26" i="1"/>
  <c r="AJ15" i="1"/>
  <c r="BR15" i="1"/>
  <c r="AL15" i="1" s="1"/>
  <c r="BS15" i="1" s="1"/>
  <c r="CD26" i="1"/>
  <c r="CF26" i="1" s="1"/>
  <c r="BT9" i="1" l="1"/>
  <c r="BU9" i="1" s="1"/>
  <c r="BX9" i="1" s="1"/>
  <c r="L9" i="1" s="1"/>
  <c r="CA9" i="1" s="1"/>
  <c r="M9" i="1" s="1"/>
  <c r="CB9" i="1" s="1"/>
  <c r="BT3" i="1"/>
  <c r="BU3" i="1" s="1"/>
  <c r="BX3" i="1" s="1"/>
  <c r="L3" i="1" s="1"/>
  <c r="CA3" i="1" s="1"/>
  <c r="M3" i="1" s="1"/>
  <c r="CC3" i="1" s="1"/>
  <c r="BT14" i="1"/>
  <c r="BU14" i="1" s="1"/>
  <c r="BX14" i="1" s="1"/>
  <c r="L14" i="1" s="1"/>
  <c r="CA14" i="1" s="1"/>
  <c r="M14" i="1" s="1"/>
  <c r="CB14" i="1" s="1"/>
  <c r="BT16" i="1"/>
  <c r="BU16" i="1" s="1"/>
  <c r="BX16" i="1" s="1"/>
  <c r="L16" i="1" s="1"/>
  <c r="CA16" i="1" s="1"/>
  <c r="M16" i="1" s="1"/>
  <c r="CC16" i="1" s="1"/>
  <c r="CD13" i="1"/>
  <c r="CF13" i="1" s="1"/>
  <c r="CC13" i="1"/>
  <c r="BT19" i="1"/>
  <c r="BU19" i="1" s="1"/>
  <c r="BX19" i="1" s="1"/>
  <c r="L19" i="1" s="1"/>
  <c r="CA19" i="1" s="1"/>
  <c r="M19" i="1" s="1"/>
  <c r="CB19" i="1" s="1"/>
  <c r="AK13" i="1"/>
  <c r="BT28" i="1"/>
  <c r="BU28" i="1" s="1"/>
  <c r="BX28" i="1" s="1"/>
  <c r="L28" i="1" s="1"/>
  <c r="CA28" i="1" s="1"/>
  <c r="M28" i="1" s="1"/>
  <c r="CC28" i="1" s="1"/>
  <c r="CD29" i="1"/>
  <c r="CF29" i="1" s="1"/>
  <c r="CC29" i="1"/>
  <c r="CF22" i="1"/>
  <c r="CD30" i="1"/>
  <c r="CF30" i="1" s="1"/>
  <c r="CB30" i="1"/>
  <c r="AK30" i="1"/>
  <c r="CD8" i="1"/>
  <c r="CF8" i="1" s="1"/>
  <c r="CB22" i="1"/>
  <c r="CD9" i="1"/>
  <c r="CF9" i="1" s="1"/>
  <c r="AK10" i="1"/>
  <c r="CD21" i="1"/>
  <c r="CF21" i="1" s="1"/>
  <c r="AK12" i="1"/>
  <c r="BT17" i="1"/>
  <c r="BU17" i="1" s="1"/>
  <c r="BX17" i="1" s="1"/>
  <c r="L17" i="1" s="1"/>
  <c r="CA17" i="1" s="1"/>
  <c r="M17" i="1" s="1"/>
  <c r="CC17" i="1" s="1"/>
  <c r="CC21" i="1"/>
  <c r="BT5" i="1"/>
  <c r="BU5" i="1" s="1"/>
  <c r="BX5" i="1" s="1"/>
  <c r="L5" i="1" s="1"/>
  <c r="CA5" i="1" s="1"/>
  <c r="M5" i="1" s="1"/>
  <c r="CB5" i="1" s="1"/>
  <c r="BT11" i="1"/>
  <c r="BU11" i="1" s="1"/>
  <c r="BX11" i="1" s="1"/>
  <c r="L11" i="1" s="1"/>
  <c r="CA11" i="1" s="1"/>
  <c r="M11" i="1" s="1"/>
  <c r="CB11" i="1" s="1"/>
  <c r="CB8" i="1"/>
  <c r="AK4" i="1"/>
  <c r="BT4" i="1"/>
  <c r="BU4" i="1" s="1"/>
  <c r="BX4" i="1" s="1"/>
  <c r="L4" i="1" s="1"/>
  <c r="CA4" i="1" s="1"/>
  <c r="M4" i="1" s="1"/>
  <c r="AK27" i="1"/>
  <c r="BT27" i="1"/>
  <c r="BU27" i="1" s="1"/>
  <c r="BX27" i="1" s="1"/>
  <c r="L27" i="1" s="1"/>
  <c r="CA27" i="1" s="1"/>
  <c r="M27" i="1" s="1"/>
  <c r="AK31" i="1"/>
  <c r="BT31" i="1"/>
  <c r="BU31" i="1" s="1"/>
  <c r="BX31" i="1" s="1"/>
  <c r="L31" i="1" s="1"/>
  <c r="CD6" i="1"/>
  <c r="CF6" i="1" s="1"/>
  <c r="CD10" i="1"/>
  <c r="CF10" i="1" s="1"/>
  <c r="CC18" i="1"/>
  <c r="AK25" i="1"/>
  <c r="BT25" i="1"/>
  <c r="BU25" i="1" s="1"/>
  <c r="BX25" i="1" s="1"/>
  <c r="L25" i="1" s="1"/>
  <c r="CA25" i="1" s="1"/>
  <c r="M25" i="1" s="1"/>
  <c r="AK24" i="1"/>
  <c r="BT24" i="1"/>
  <c r="BU24" i="1" s="1"/>
  <c r="BX24" i="1" s="1"/>
  <c r="L24" i="1" s="1"/>
  <c r="CA24" i="1" s="1"/>
  <c r="M24" i="1" s="1"/>
  <c r="BT2" i="1"/>
  <c r="BU2" i="1" s="1"/>
  <c r="BX2" i="1" s="1"/>
  <c r="L2" i="1" s="1"/>
  <c r="CA2" i="1" s="1"/>
  <c r="M2" i="1" s="1"/>
  <c r="AK2" i="1"/>
  <c r="BT20" i="1"/>
  <c r="BU20" i="1" s="1"/>
  <c r="BX20" i="1" s="1"/>
  <c r="L20" i="1" s="1"/>
  <c r="CA20" i="1" s="1"/>
  <c r="M20" i="1" s="1"/>
  <c r="AK20" i="1"/>
  <c r="AK7" i="1"/>
  <c r="BT7" i="1"/>
  <c r="BU7" i="1" s="1"/>
  <c r="BX7" i="1" s="1"/>
  <c r="L7" i="1" s="1"/>
  <c r="CA7" i="1" s="1"/>
  <c r="M7" i="1" s="1"/>
  <c r="CB6" i="1"/>
  <c r="CC6" i="1"/>
  <c r="CC12" i="1"/>
  <c r="CB12" i="1"/>
  <c r="CD12" i="1"/>
  <c r="CF12" i="1" s="1"/>
  <c r="AK15" i="1"/>
  <c r="BT15" i="1"/>
  <c r="BU15" i="1" s="1"/>
  <c r="BX15" i="1" s="1"/>
  <c r="L15" i="1" s="1"/>
  <c r="CA15" i="1" s="1"/>
  <c r="M15" i="1" s="1"/>
  <c r="CB10" i="1"/>
  <c r="CC10" i="1"/>
  <c r="CB23" i="1"/>
  <c r="CC23" i="1"/>
  <c r="CD23" i="1"/>
  <c r="CF23" i="1" s="1"/>
  <c r="CC9" i="1" l="1"/>
  <c r="CB3" i="1"/>
  <c r="CD3" i="1"/>
  <c r="CF3" i="1" s="1"/>
  <c r="CC19" i="1"/>
  <c r="CD14" i="1"/>
  <c r="CF14" i="1" s="1"/>
  <c r="CD19" i="1"/>
  <c r="CF19" i="1" s="1"/>
  <c r="CC14" i="1"/>
  <c r="CD16" i="1"/>
  <c r="CF16" i="1" s="1"/>
  <c r="CB16" i="1"/>
  <c r="CB28" i="1"/>
  <c r="CD28" i="1"/>
  <c r="CF28" i="1" s="1"/>
  <c r="CC11" i="1"/>
  <c r="CD11" i="1"/>
  <c r="CF11" i="1" s="1"/>
  <c r="CD5" i="1"/>
  <c r="CF5" i="1" s="1"/>
  <c r="CD17" i="1"/>
  <c r="CF17" i="1" s="1"/>
  <c r="CB17" i="1"/>
  <c r="CD4" i="1"/>
  <c r="CF4" i="1" s="1"/>
  <c r="CC5" i="1"/>
  <c r="CD25" i="1"/>
  <c r="CF25" i="1" s="1"/>
  <c r="CC4" i="1"/>
  <c r="CB4" i="1"/>
  <c r="CA31" i="1"/>
  <c r="M31" i="1" s="1"/>
  <c r="CD31" i="1"/>
  <c r="CF31" i="1" s="1"/>
  <c r="CD27" i="1"/>
  <c r="CF27" i="1" s="1"/>
  <c r="CD2" i="1"/>
  <c r="CF2" i="1" s="1"/>
  <c r="CC27" i="1"/>
  <c r="CB27" i="1"/>
  <c r="CC2" i="1"/>
  <c r="CB2" i="1"/>
  <c r="CD24" i="1"/>
  <c r="CF24" i="1" s="1"/>
  <c r="CC24" i="1"/>
  <c r="CB24" i="1"/>
  <c r="CD20" i="1"/>
  <c r="CF20" i="1" s="1"/>
  <c r="CC25" i="1"/>
  <c r="CB25" i="1"/>
  <c r="CC20" i="1"/>
  <c r="CB20" i="1"/>
  <c r="CB7" i="1"/>
  <c r="CC7" i="1"/>
  <c r="CD7" i="1"/>
  <c r="CF7" i="1" s="1"/>
  <c r="CB15" i="1"/>
  <c r="CC15" i="1"/>
  <c r="CD15" i="1"/>
  <c r="CF15" i="1" s="1"/>
  <c r="CB31" i="1" l="1"/>
  <c r="CC31" i="1"/>
</calcChain>
</file>

<file path=xl/sharedStrings.xml><?xml version="1.0" encoding="utf-8"?>
<sst xmlns="http://schemas.openxmlformats.org/spreadsheetml/2006/main" count="209" uniqueCount="132">
  <si>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</si>
  <si>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</si>
  <si>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</si>
  <si>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</si>
  <si>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</si>
  <si>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</si>
  <si>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</si>
  <si>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</si>
  <si>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</si>
  <si>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</si>
  <si>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</si>
  <si>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</si>
  <si>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</si>
  <si>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</si>
  <si>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</si>
  <si>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</si>
  <si>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</si>
  <si>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</si>
  <si>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</si>
  <si>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</si>
  <si>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</si>
  <si>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</si>
  <si>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</si>
  <si>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</si>
  <si>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</si>
  <si>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</si>
  <si>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</si>
  <si>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</si>
  <si>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</si>
  <si>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</si>
  <si>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</si>
  <si>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</si>
  <si>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</si>
  <si>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</si>
  <si>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</si>
  <si>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</si>
  <si>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</si>
  <si>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</si>
  <si>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</si>
  <si>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</si>
  <si>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</si>
  <si>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</si>
  <si>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</si>
  <si>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</si>
  <si>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</si>
  <si>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</si>
  <si>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</si>
  <si>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</si>
  <si>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</si>
  <si>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</si>
  <si>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</si>
  <si>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</si>
  <si>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</si>
  <si>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</si>
  <si>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</si>
  <si>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</si>
  <si>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</si>
  <si>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</si>
  <si>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</si>
  <si>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</si>
  <si>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</si>
  <si>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</si>
  <si>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</si>
  <si>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</si>
  <si>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</si>
  <si>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</si>
  <si>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</si>
  <si>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</si>
  <si>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</si>
  <si>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</si>
  <si>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</si>
  <si>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</si>
  <si>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</si>
  <si>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</si>
  <si>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</si>
  <si>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</si>
  <si>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</si>
  <si>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</si>
  <si>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</si>
  <si>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</si>
  <si>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</si>
  <si>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</si>
  <si>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</si>
  <si>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10:54:05</t>
  </si>
  <si>
    <t>10:54:07</t>
  </si>
  <si>
    <t>10:54:09</t>
  </si>
  <si>
    <t>11:22:02</t>
  </si>
  <si>
    <t>11:22:04</t>
  </si>
  <si>
    <t>11:22:06</t>
  </si>
  <si>
    <t>11:43:38</t>
  </si>
  <si>
    <t>11:43:40</t>
  </si>
  <si>
    <t>11:43:42</t>
  </si>
  <si>
    <t>11:55:55</t>
  </si>
  <si>
    <t>11:55:56</t>
  </si>
  <si>
    <t>11:55:58</t>
  </si>
  <si>
    <t>12:06:48</t>
  </si>
  <si>
    <t>12:06:50</t>
  </si>
  <si>
    <t>12:06:52</t>
  </si>
  <si>
    <t>12:17:50</t>
  </si>
  <si>
    <t>12:17:51</t>
  </si>
  <si>
    <t>12:17:52</t>
  </si>
  <si>
    <t>12:28:35</t>
  </si>
  <si>
    <t>12:28:37</t>
  </si>
  <si>
    <t>12:28:39</t>
  </si>
  <si>
    <t>12:44:52</t>
  </si>
  <si>
    <t>12:44:53</t>
  </si>
  <si>
    <t>12:44:54</t>
  </si>
  <si>
    <t>13:11:27</t>
  </si>
  <si>
    <t>13:11:29</t>
  </si>
  <si>
    <t>13:11:31</t>
  </si>
  <si>
    <t>13:23:34</t>
  </si>
  <si>
    <t>13:23:36</t>
  </si>
  <si>
    <t>13:23:38</t>
  </si>
  <si>
    <t>ID</t>
  </si>
  <si>
    <t>Accession</t>
  </si>
  <si>
    <t>Trt</t>
  </si>
  <si>
    <t>Bio_rep</t>
  </si>
  <si>
    <t>Tec_rep</t>
  </si>
  <si>
    <t>Date</t>
  </si>
  <si>
    <t>022</t>
  </si>
  <si>
    <t>023</t>
  </si>
  <si>
    <t>024</t>
  </si>
  <si>
    <t>025</t>
  </si>
  <si>
    <t>026</t>
  </si>
  <si>
    <t>027</t>
  </si>
  <si>
    <t>031</t>
  </si>
  <si>
    <t>028</t>
  </si>
  <si>
    <t>029</t>
  </si>
  <si>
    <t>030</t>
  </si>
  <si>
    <t>STL0701</t>
  </si>
  <si>
    <t>Control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</si>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</sst>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7"/>
  <sheetViews>
    <sheetView tabSelected="1"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AM28" sqref="AM28"/>
    </sheetView>
  </sheetViews>
  <sheetFormatPr defaultRowHeight="15" x14ac:dyDescent="0.25"/>
  <cols>
    <col min="2" max="2" width="9.140625" style="4"/>
    <col min="7" max="7" width="10.42578125" style="5" bestFit="1" customWidth="1"/>
  </cols>
  <sheetData>
    <row r="1" spans="1:89" x14ac:dyDescent="0.25">
      <c r="A1" s="1" t="s">
        <v>0</v>
      </c>
      <c r="B1" s="2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3" t="s">
        <v>118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</row>
    <row r="2" spans="1:89" x14ac:dyDescent="0.25">
      <c r="A2" s="1">
        <v>1</v>
      </c>
      <c r="B2" s="2" t="s">
        <v>119</v>
      </c>
      <c r="C2" s="1" t="s">
        <v>129</v>
      </c>
      <c r="D2" s="1" t="s">
        <v>130</v>
      </c>
      <c r="E2" s="1">
        <v>2</v>
      </c>
      <c r="F2" s="1">
        <v>1</v>
      </c>
      <c r="G2" s="3">
        <v>44458</v>
      </c>
      <c r="H2" s="1" t="s">
        <v>83</v>
      </c>
      <c r="I2" s="1">
        <v>1207.9999454859644</v>
      </c>
      <c r="J2" s="1">
        <v>1</v>
      </c>
      <c r="K2">
        <f t="shared" ref="K2:K31" si="0">(AT2-AU2*(1000-AV2)/(1000-AW2))*BM2</f>
        <v>21.719284708801759</v>
      </c>
      <c r="L2">
        <f t="shared" ref="L2:L31" si="1">IF(BX2&lt;&gt;0,1/(1/BX2-1/AP2),0)</f>
        <v>0.41488729586301498</v>
      </c>
      <c r="M2">
        <f t="shared" ref="M2:M31" si="2">((CA2-BN2/2)*AU2-K2)/(CA2+BN2/2)</f>
        <v>297.20888670802532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1" si="3">CG2/Q2</f>
        <v>#DIV/0!</v>
      </c>
      <c r="V2" t="e">
        <f t="shared" ref="V2:V31" si="4">CI2/S2</f>
        <v>#DIV/0!</v>
      </c>
      <c r="W2" t="e">
        <f t="shared" ref="W2:W31" si="5">(S2-T2)/S2</f>
        <v>#DIV/0!</v>
      </c>
      <c r="X2" s="1">
        <v>-1</v>
      </c>
      <c r="Y2" s="1">
        <v>0.85</v>
      </c>
      <c r="Z2" s="1">
        <v>0.85</v>
      </c>
      <c r="AA2" s="1">
        <v>10.071352958679199</v>
      </c>
      <c r="AB2">
        <f t="shared" ref="AB2:AB31" si="6">(AA2*Z2+(100-AA2)*Y2)/100</f>
        <v>0.85</v>
      </c>
      <c r="AC2">
        <f t="shared" ref="AC2:AC31" si="7">(K2-X2)/CH2</f>
        <v>2.4338241222462548E-2</v>
      </c>
      <c r="AD2" t="e">
        <f t="shared" ref="AD2:AD31" si="8">(S2-T2)/(S2-R2)</f>
        <v>#DIV/0!</v>
      </c>
      <c r="AE2" t="e">
        <f t="shared" ref="AE2:AE31" si="9">(Q2-S2)/(Q2-R2)</f>
        <v>#DIV/0!</v>
      </c>
      <c r="AF2" t="e">
        <f t="shared" ref="AF2:AF31" si="10">(Q2-S2)/S2</f>
        <v>#DIV/0!</v>
      </c>
      <c r="AG2" s="1">
        <v>0</v>
      </c>
      <c r="AH2" s="1">
        <v>0.5</v>
      </c>
      <c r="AI2" t="e">
        <f t="shared" ref="AI2:AI31" si="11">W2*AH2*AB2*AG2</f>
        <v>#DIV/0!</v>
      </c>
      <c r="AJ2">
        <f t="shared" ref="AJ2:AJ31" si="12">BN2*1000</f>
        <v>4.8011816283207134</v>
      </c>
      <c r="AK2">
        <f t="shared" ref="AK2:AK31" si="13">(BS2-BY2)</f>
        <v>1.1669827342360533</v>
      </c>
      <c r="AL2">
        <f t="shared" ref="AL2:AL31" si="14">(AR2+BR2*J2)</f>
        <v>27.187252441340739</v>
      </c>
      <c r="AM2" s="1">
        <v>2</v>
      </c>
      <c r="AN2">
        <f t="shared" ref="AN2:AN31" si="15">(AM2*BG2+BH2)</f>
        <v>5</v>
      </c>
      <c r="AO2" s="1">
        <v>1</v>
      </c>
      <c r="AP2">
        <f t="shared" ref="AP2:AP31" si="16">AN2*(AO2+1)*(AO2+1)/(AO2*AO2+1)</f>
        <v>10</v>
      </c>
      <c r="AQ2" s="1">
        <v>27.549100875854492</v>
      </c>
      <c r="AR2" s="1">
        <v>27.300771713256836</v>
      </c>
      <c r="AS2" s="1">
        <v>27.477783203125</v>
      </c>
      <c r="AT2" s="1">
        <v>399.9671630859375</v>
      </c>
      <c r="AU2" s="1">
        <v>390.53738403320313</v>
      </c>
      <c r="AV2" s="1">
        <v>22.679628372192383</v>
      </c>
      <c r="AW2" s="1">
        <v>24.551372528076172</v>
      </c>
      <c r="AX2" s="1">
        <v>61.273715972900391</v>
      </c>
      <c r="AY2" s="1">
        <v>66.330619812011719</v>
      </c>
      <c r="AZ2" s="1">
        <v>500.42160034179688</v>
      </c>
      <c r="BA2" s="1">
        <v>1098.212890625</v>
      </c>
      <c r="BB2" s="1">
        <v>119.10980987548828</v>
      </c>
      <c r="BC2" s="1">
        <v>99.861190795898438</v>
      </c>
      <c r="BD2" s="1">
        <v>3.2980296611785889</v>
      </c>
      <c r="BE2" s="1">
        <v>-0.28011107444763184</v>
      </c>
      <c r="BF2" s="1">
        <v>0.66666668653488159</v>
      </c>
      <c r="BG2" s="1">
        <v>0</v>
      </c>
      <c r="BH2" s="1">
        <v>5</v>
      </c>
      <c r="BI2" s="1">
        <v>1</v>
      </c>
      <c r="BJ2" s="1">
        <v>0</v>
      </c>
      <c r="BK2" s="1">
        <v>0.15999999642372131</v>
      </c>
      <c r="BL2" s="1">
        <v>111115</v>
      </c>
      <c r="BM2">
        <f t="shared" ref="BM2:BM31" si="17">AZ2*0.000001/(AM2*0.0001)</f>
        <v>2.5021080017089838</v>
      </c>
      <c r="BN2">
        <f t="shared" ref="BN2:BN31" si="18">(AW2-AV2)/(1000-AW2)*BM2</f>
        <v>4.801181628320713E-3</v>
      </c>
      <c r="BO2">
        <f t="shared" ref="BO2:BO31" si="19">(AR2+273.15)</f>
        <v>300.45077171325681</v>
      </c>
      <c r="BP2">
        <f t="shared" ref="BP2:BP31" si="20">(AQ2+273.15)</f>
        <v>300.69910087585447</v>
      </c>
      <c r="BQ2">
        <f t="shared" ref="BQ2:BQ31" si="21">(BA2*BI2+BB2*BJ2)*BK2</f>
        <v>175.71405857248465</v>
      </c>
      <c r="BR2">
        <f t="shared" ref="BR2:BR31" si="22">((BQ2+0.00000010773*(BP2^4-BO2^4))-BN2*44100)/(AN2*56+0.00000043092*BO2^3)</f>
        <v>-0.11351927191609644</v>
      </c>
      <c r="BS2">
        <f t="shared" ref="BS2:BS31" si="23">0.61365*EXP(17.502*AL2/(240.97+AL2))</f>
        <v>3.6187120305634473</v>
      </c>
      <c r="BT2">
        <f t="shared" ref="BT2:BT31" si="24">BS2*1000/BC2</f>
        <v>36.237421181563533</v>
      </c>
      <c r="BU2">
        <f t="shared" ref="BU2:BU31" si="25">(BT2-AW2)</f>
        <v>11.686048653487362</v>
      </c>
      <c r="BV2">
        <f t="shared" ref="BV2:BV31" si="26">IF(J2,AR2,(AQ2+AR2)/2)</f>
        <v>27.300771713256836</v>
      </c>
      <c r="BW2">
        <f t="shared" ref="BW2:BW31" si="27">0.61365*EXP(17.502*BV2/(240.97+BV2))</f>
        <v>3.6428753903206612</v>
      </c>
      <c r="BX2">
        <f t="shared" ref="BX2:BX31" si="28">IF(BU2&lt;&gt;0,(1000-(BT2+AW2)/2)/BU2*BN2,0)</f>
        <v>0.39835985169788235</v>
      </c>
      <c r="BY2">
        <f t="shared" ref="BY2:BY31" si="29">AW2*BC2/1000</f>
        <v>2.451729296327394</v>
      </c>
      <c r="BZ2">
        <f t="shared" ref="BZ2:BZ31" si="30">(BW2-BY2)</f>
        <v>1.1911460939932672</v>
      </c>
      <c r="CA2">
        <f t="shared" ref="CA2:CA31" si="31">1/(1.6/L2+1.37/AP2)</f>
        <v>0.25040885430083376</v>
      </c>
      <c r="CB2">
        <f t="shared" ref="CB2:CB31" si="32">M2*BC2*0.001</f>
        <v>29.67963334178668</v>
      </c>
      <c r="CC2">
        <f t="shared" ref="CC2:CC31" si="33">M2/AU2</f>
        <v>0.76102544560178875</v>
      </c>
      <c r="CD2">
        <f t="shared" ref="CD2:CD31" si="34">(1-BN2*BC2/BS2/L2)*100</f>
        <v>68.065456289300656</v>
      </c>
      <c r="CE2">
        <f t="shared" ref="CE2:CE31" si="35">(AU2-K2/(AP2/1.35))</f>
        <v>387.60528059751488</v>
      </c>
      <c r="CF2">
        <f t="shared" ref="CF2:CF31" si="36">K2*CD2/100/CE2</f>
        <v>3.8140167277981619E-2</v>
      </c>
      <c r="CG2">
        <f t="shared" ref="CG2:CG31" si="37">(Q2-P2)</f>
        <v>0</v>
      </c>
      <c r="CH2">
        <f t="shared" ref="CH2:CH31" si="38">BA2*AB2</f>
        <v>933.48095703125</v>
      </c>
      <c r="CI2">
        <f t="shared" ref="CI2:CI31" si="39">(S2-R2)</f>
        <v>0</v>
      </c>
      <c r="CJ2" t="e">
        <f t="shared" ref="CJ2:CJ31" si="40">(S2-T2)/(S2-P2)</f>
        <v>#DIV/0!</v>
      </c>
      <c r="CK2" t="e">
        <f t="shared" ref="CK2:CK31" si="41">(Q2-S2)/(Q2-P2)</f>
        <v>#DIV/0!</v>
      </c>
    </row>
    <row r="3" spans="1:89" x14ac:dyDescent="0.25">
      <c r="A3" s="1">
        <v>2</v>
      </c>
      <c r="B3" s="2" t="s">
        <v>119</v>
      </c>
      <c r="C3" s="1" t="s">
        <v>129</v>
      </c>
      <c r="D3" s="1" t="s">
        <v>130</v>
      </c>
      <c r="E3" s="1">
        <v>2</v>
      </c>
      <c r="F3" s="1">
        <v>2</v>
      </c>
      <c r="G3" s="3">
        <v>44458</v>
      </c>
      <c r="H3" s="1" t="s">
        <v>84</v>
      </c>
      <c r="I3" s="1">
        <v>1209.9999453481287</v>
      </c>
      <c r="J3" s="1">
        <v>1</v>
      </c>
      <c r="K3">
        <f t="shared" si="0"/>
        <v>21.811685242962071</v>
      </c>
      <c r="L3">
        <f t="shared" si="1"/>
        <v>0.41457312044891609</v>
      </c>
      <c r="M3">
        <f t="shared" si="2"/>
        <v>296.70888633657745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3"/>
        <v>#DIV/0!</v>
      </c>
      <c r="V3" t="e">
        <f t="shared" si="4"/>
        <v>#DIV/0!</v>
      </c>
      <c r="W3" t="e">
        <f t="shared" si="5"/>
        <v>#DIV/0!</v>
      </c>
      <c r="X3" s="1">
        <v>-1</v>
      </c>
      <c r="Y3" s="1">
        <v>0.85</v>
      </c>
      <c r="Z3" s="1">
        <v>0.85</v>
      </c>
      <c r="AA3" s="1">
        <v>10.071352958679199</v>
      </c>
      <c r="AB3">
        <f t="shared" si="6"/>
        <v>0.85</v>
      </c>
      <c r="AC3">
        <f t="shared" si="7"/>
        <v>2.4436449305527908E-2</v>
      </c>
      <c r="AD3" t="e">
        <f t="shared" si="8"/>
        <v>#DIV/0!</v>
      </c>
      <c r="AE3" t="e">
        <f t="shared" si="9"/>
        <v>#DIV/0!</v>
      </c>
      <c r="AF3" t="e">
        <f t="shared" si="10"/>
        <v>#DIV/0!</v>
      </c>
      <c r="AG3" s="1">
        <v>0</v>
      </c>
      <c r="AH3" s="1">
        <v>0.5</v>
      </c>
      <c r="AI3" t="e">
        <f t="shared" si="11"/>
        <v>#DIV/0!</v>
      </c>
      <c r="AJ3">
        <f t="shared" si="12"/>
        <v>4.7978635742279758</v>
      </c>
      <c r="AK3">
        <f t="shared" si="13"/>
        <v>1.1670332666315177</v>
      </c>
      <c r="AL3">
        <f t="shared" si="14"/>
        <v>27.187584199839641</v>
      </c>
      <c r="AM3" s="1">
        <v>2</v>
      </c>
      <c r="AN3">
        <f t="shared" si="15"/>
        <v>5</v>
      </c>
      <c r="AO3" s="1">
        <v>1</v>
      </c>
      <c r="AP3">
        <f t="shared" si="16"/>
        <v>10</v>
      </c>
      <c r="AQ3" s="1">
        <v>27.549135208129883</v>
      </c>
      <c r="AR3" s="1">
        <v>27.300573348999023</v>
      </c>
      <c r="AS3" s="1">
        <v>27.477184295654297</v>
      </c>
      <c r="AT3" s="1">
        <v>399.93093872070313</v>
      </c>
      <c r="AU3" s="1">
        <v>390.46490478515625</v>
      </c>
      <c r="AV3" s="1">
        <v>22.680940628051758</v>
      </c>
      <c r="AW3" s="1">
        <v>24.551387786865234</v>
      </c>
      <c r="AX3" s="1">
        <v>61.277599334716797</v>
      </c>
      <c r="AY3" s="1">
        <v>66.331024169921875</v>
      </c>
      <c r="AZ3" s="1">
        <v>500.42251586914063</v>
      </c>
      <c r="BA3" s="1">
        <v>1098.247802734375</v>
      </c>
      <c r="BB3" s="1">
        <v>102.75648498535156</v>
      </c>
      <c r="BC3" s="1">
        <v>99.8619384765625</v>
      </c>
      <c r="BD3" s="1">
        <v>3.2980296611785889</v>
      </c>
      <c r="BE3" s="1">
        <v>-0.28011107444763184</v>
      </c>
      <c r="BF3" s="1">
        <v>0.66666668653488159</v>
      </c>
      <c r="BG3" s="1">
        <v>0</v>
      </c>
      <c r="BH3" s="1">
        <v>5</v>
      </c>
      <c r="BI3" s="1">
        <v>1</v>
      </c>
      <c r="BJ3" s="1">
        <v>0</v>
      </c>
      <c r="BK3" s="1">
        <v>0.15999999642372131</v>
      </c>
      <c r="BL3" s="1">
        <v>111115</v>
      </c>
      <c r="BM3">
        <f t="shared" si="17"/>
        <v>2.5021125793457029</v>
      </c>
      <c r="BN3">
        <f t="shared" si="18"/>
        <v>4.7978635742279762E-3</v>
      </c>
      <c r="BO3">
        <f t="shared" si="19"/>
        <v>300.450573348999</v>
      </c>
      <c r="BP3">
        <f t="shared" si="20"/>
        <v>300.69913520812986</v>
      </c>
      <c r="BQ3">
        <f t="shared" si="21"/>
        <v>175.71964450985979</v>
      </c>
      <c r="BR3">
        <f t="shared" si="22"/>
        <v>-0.11298914915938228</v>
      </c>
      <c r="BS3">
        <f t="shared" si="23"/>
        <v>3.6187824433176816</v>
      </c>
      <c r="BT3">
        <f t="shared" si="24"/>
        <v>36.237854967806442</v>
      </c>
      <c r="BU3">
        <f t="shared" si="25"/>
        <v>11.686467180941207</v>
      </c>
      <c r="BV3">
        <f t="shared" si="26"/>
        <v>27.300573348999023</v>
      </c>
      <c r="BW3">
        <f t="shared" si="27"/>
        <v>3.6428330446052466</v>
      </c>
      <c r="BX3">
        <f t="shared" si="28"/>
        <v>0.39807019995366461</v>
      </c>
      <c r="BY3">
        <f t="shared" si="29"/>
        <v>2.4517491766861639</v>
      </c>
      <c r="BZ3">
        <f t="shared" si="30"/>
        <v>1.1910838679190827</v>
      </c>
      <c r="CA3">
        <f t="shared" si="31"/>
        <v>0.25022573144595012</v>
      </c>
      <c r="CB3">
        <f t="shared" si="32"/>
        <v>29.629924552792673</v>
      </c>
      <c r="CC3">
        <f t="shared" si="33"/>
        <v>0.75988618362470817</v>
      </c>
      <c r="CD3">
        <f t="shared" si="34"/>
        <v>68.063724079113413</v>
      </c>
      <c r="CE3">
        <f t="shared" si="35"/>
        <v>387.52032727735639</v>
      </c>
      <c r="CF3">
        <f t="shared" si="36"/>
        <v>3.8309849098958154E-2</v>
      </c>
      <c r="CG3">
        <f t="shared" si="37"/>
        <v>0</v>
      </c>
      <c r="CH3">
        <f t="shared" si="38"/>
        <v>933.5106323242187</v>
      </c>
      <c r="CI3">
        <f t="shared" si="39"/>
        <v>0</v>
      </c>
      <c r="CJ3" t="e">
        <f t="shared" si="40"/>
        <v>#DIV/0!</v>
      </c>
      <c r="CK3" t="e">
        <f t="shared" si="41"/>
        <v>#DIV/0!</v>
      </c>
    </row>
    <row r="4" spans="1:89" x14ac:dyDescent="0.25">
      <c r="A4" s="1">
        <v>3</v>
      </c>
      <c r="B4" s="2" t="s">
        <v>119</v>
      </c>
      <c r="C4" s="1" t="s">
        <v>129</v>
      </c>
      <c r="D4" s="1" t="s">
        <v>130</v>
      </c>
      <c r="E4" s="1">
        <v>2</v>
      </c>
      <c r="F4" s="1">
        <v>3</v>
      </c>
      <c r="G4" s="3">
        <v>44458</v>
      </c>
      <c r="H4" s="1" t="s">
        <v>85</v>
      </c>
      <c r="I4" s="1">
        <v>1211.9999452102929</v>
      </c>
      <c r="J4" s="1">
        <v>1</v>
      </c>
      <c r="K4">
        <f t="shared" si="0"/>
        <v>21.745559801400276</v>
      </c>
      <c r="L4">
        <f t="shared" si="1"/>
        <v>0.41347030281167335</v>
      </c>
      <c r="M4">
        <f t="shared" si="2"/>
        <v>296.732499131515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 s="1">
        <v>-1</v>
      </c>
      <c r="Y4" s="1">
        <v>0.85</v>
      </c>
      <c r="Z4" s="1">
        <v>0.85</v>
      </c>
      <c r="AA4" s="1">
        <v>10.071352958679199</v>
      </c>
      <c r="AB4">
        <f t="shared" si="6"/>
        <v>0.85</v>
      </c>
      <c r="AC4">
        <f t="shared" si="7"/>
        <v>2.4366413031089367E-2</v>
      </c>
      <c r="AD4" t="e">
        <f t="shared" si="8"/>
        <v>#DIV/0!</v>
      </c>
      <c r="AE4" t="e">
        <f t="shared" si="9"/>
        <v>#DIV/0!</v>
      </c>
      <c r="AF4" t="e">
        <f t="shared" si="10"/>
        <v>#DIV/0!</v>
      </c>
      <c r="AG4" s="1">
        <v>0</v>
      </c>
      <c r="AH4" s="1">
        <v>0.5</v>
      </c>
      <c r="AI4" t="e">
        <f t="shared" si="11"/>
        <v>#DIV/0!</v>
      </c>
      <c r="AJ4">
        <f t="shared" si="12"/>
        <v>4.7867115338567592</v>
      </c>
      <c r="AK4">
        <f t="shared" si="13"/>
        <v>1.1672920887743738</v>
      </c>
      <c r="AL4">
        <f t="shared" si="14"/>
        <v>27.188138586124385</v>
      </c>
      <c r="AM4" s="1">
        <v>2</v>
      </c>
      <c r="AN4">
        <f t="shared" si="15"/>
        <v>5</v>
      </c>
      <c r="AO4" s="1">
        <v>1</v>
      </c>
      <c r="AP4">
        <f t="shared" si="16"/>
        <v>10</v>
      </c>
      <c r="AQ4" s="1">
        <v>27.548393249511719</v>
      </c>
      <c r="AR4" s="1">
        <v>27.299446105957031</v>
      </c>
      <c r="AS4" s="1">
        <v>27.476457595825195</v>
      </c>
      <c r="AT4" s="1">
        <v>399.8876953125</v>
      </c>
      <c r="AU4" s="1">
        <v>390.44979858398438</v>
      </c>
      <c r="AV4" s="1">
        <v>22.684076309204102</v>
      </c>
      <c r="AW4" s="1">
        <v>24.550189971923828</v>
      </c>
      <c r="AX4" s="1">
        <v>61.288188934326172</v>
      </c>
      <c r="AY4" s="1">
        <v>66.330085754394531</v>
      </c>
      <c r="AZ4" s="1">
        <v>500.41934204101563</v>
      </c>
      <c r="BA4" s="1">
        <v>1098.2117919921875</v>
      </c>
      <c r="BB4" s="1">
        <v>105.95566558837891</v>
      </c>
      <c r="BC4" s="1">
        <v>99.861061096191406</v>
      </c>
      <c r="BD4" s="1">
        <v>3.2980296611785889</v>
      </c>
      <c r="BE4" s="1">
        <v>-0.28011107444763184</v>
      </c>
      <c r="BF4" s="1">
        <v>0.66666668653488159</v>
      </c>
      <c r="BG4" s="1">
        <v>0</v>
      </c>
      <c r="BH4" s="1">
        <v>5</v>
      </c>
      <c r="BI4" s="1">
        <v>1</v>
      </c>
      <c r="BJ4" s="1">
        <v>0</v>
      </c>
      <c r="BK4" s="1">
        <v>0.15999999642372131</v>
      </c>
      <c r="BL4" s="1">
        <v>111115</v>
      </c>
      <c r="BM4">
        <f t="shared" si="17"/>
        <v>2.5020967102050782</v>
      </c>
      <c r="BN4">
        <f t="shared" si="18"/>
        <v>4.7867115338567591E-3</v>
      </c>
      <c r="BO4">
        <f t="shared" si="19"/>
        <v>300.44944610595701</v>
      </c>
      <c r="BP4">
        <f t="shared" si="20"/>
        <v>300.6983932495117</v>
      </c>
      <c r="BQ4">
        <f t="shared" si="21"/>
        <v>175.71388279123858</v>
      </c>
      <c r="BR4">
        <f t="shared" si="22"/>
        <v>-0.11130751983264497</v>
      </c>
      <c r="BS4">
        <f t="shared" si="23"/>
        <v>3.6189001094837647</v>
      </c>
      <c r="BT4">
        <f t="shared" si="24"/>
        <v>36.239351652771354</v>
      </c>
      <c r="BU4">
        <f t="shared" si="25"/>
        <v>11.689161680847526</v>
      </c>
      <c r="BV4">
        <f t="shared" si="26"/>
        <v>27.299446105957031</v>
      </c>
      <c r="BW4">
        <f t="shared" si="27"/>
        <v>3.6425924150913729</v>
      </c>
      <c r="BX4">
        <f t="shared" si="28"/>
        <v>0.39705332688185119</v>
      </c>
      <c r="BY4">
        <f t="shared" si="29"/>
        <v>2.4516080207093909</v>
      </c>
      <c r="BZ4">
        <f t="shared" si="30"/>
        <v>1.190984394381982</v>
      </c>
      <c r="CA4">
        <f t="shared" si="31"/>
        <v>0.24958285880219583</v>
      </c>
      <c r="CB4">
        <f t="shared" si="32"/>
        <v>29.632022224997783</v>
      </c>
      <c r="CC4">
        <f t="shared" si="33"/>
        <v>0.7599760589137271</v>
      </c>
      <c r="CD4">
        <f t="shared" si="34"/>
        <v>68.054292226852695</v>
      </c>
      <c r="CE4">
        <f t="shared" si="35"/>
        <v>387.51414801079534</v>
      </c>
      <c r="CF4">
        <f t="shared" si="36"/>
        <v>3.8189023264249153E-2</v>
      </c>
      <c r="CG4">
        <f t="shared" si="37"/>
        <v>0</v>
      </c>
      <c r="CH4">
        <f t="shared" si="38"/>
        <v>933.48002319335933</v>
      </c>
      <c r="CI4">
        <f t="shared" si="39"/>
        <v>0</v>
      </c>
      <c r="CJ4" t="e">
        <f t="shared" si="40"/>
        <v>#DIV/0!</v>
      </c>
      <c r="CK4" t="e">
        <f t="shared" si="41"/>
        <v>#DIV/0!</v>
      </c>
    </row>
    <row r="5" spans="1:89" x14ac:dyDescent="0.25">
      <c r="A5" s="1">
        <v>4</v>
      </c>
      <c r="B5" s="2" t="s">
        <v>120</v>
      </c>
      <c r="C5" s="1" t="s">
        <v>129</v>
      </c>
      <c r="D5" s="1" t="s">
        <v>130</v>
      </c>
      <c r="E5" s="1">
        <v>2</v>
      </c>
      <c r="F5" s="1">
        <v>1</v>
      </c>
      <c r="G5" s="3">
        <v>44458</v>
      </c>
      <c r="H5" s="1" t="s">
        <v>86</v>
      </c>
      <c r="I5" s="1">
        <v>2887.9998297039419</v>
      </c>
      <c r="J5" s="1">
        <v>1</v>
      </c>
      <c r="K5">
        <f t="shared" si="0"/>
        <v>23.363877964861047</v>
      </c>
      <c r="L5">
        <f t="shared" si="1"/>
        <v>0.56914349528759822</v>
      </c>
      <c r="M5">
        <f t="shared" si="2"/>
        <v>314.77862423220085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 s="1">
        <v>-1</v>
      </c>
      <c r="Y5" s="1">
        <v>0.85</v>
      </c>
      <c r="Z5" s="1">
        <v>0.85</v>
      </c>
      <c r="AA5" s="1">
        <v>10.029844284057617</v>
      </c>
      <c r="AB5">
        <f t="shared" si="6"/>
        <v>0.85</v>
      </c>
      <c r="AC5">
        <f t="shared" si="7"/>
        <v>2.6005653741676842E-2</v>
      </c>
      <c r="AD5" t="e">
        <f t="shared" si="8"/>
        <v>#DIV/0!</v>
      </c>
      <c r="AE5" t="e">
        <f t="shared" si="9"/>
        <v>#DIV/0!</v>
      </c>
      <c r="AF5" t="e">
        <f t="shared" si="10"/>
        <v>#DIV/0!</v>
      </c>
      <c r="AG5" s="1">
        <v>0</v>
      </c>
      <c r="AH5" s="1">
        <v>0.5</v>
      </c>
      <c r="AI5" t="e">
        <f t="shared" si="11"/>
        <v>#DIV/0!</v>
      </c>
      <c r="AJ5">
        <f t="shared" si="12"/>
        <v>5.8111092131805373</v>
      </c>
      <c r="AK5">
        <f t="shared" si="13"/>
        <v>1.043927775405189</v>
      </c>
      <c r="AL5">
        <f t="shared" si="14"/>
        <v>27.155345273691605</v>
      </c>
      <c r="AM5" s="1">
        <v>2</v>
      </c>
      <c r="AN5">
        <f t="shared" si="15"/>
        <v>5</v>
      </c>
      <c r="AO5" s="1">
        <v>1</v>
      </c>
      <c r="AP5">
        <f t="shared" si="16"/>
        <v>10</v>
      </c>
      <c r="AQ5" s="1">
        <v>27.766759872436523</v>
      </c>
      <c r="AR5" s="1">
        <v>27.415191650390625</v>
      </c>
      <c r="AS5" s="1">
        <v>27.679559707641602</v>
      </c>
      <c r="AT5" s="1">
        <v>399.93917846679688</v>
      </c>
      <c r="AU5" s="1">
        <v>389.69570922851563</v>
      </c>
      <c r="AV5" s="1">
        <v>23.461740493774414</v>
      </c>
      <c r="AW5" s="1">
        <v>25.724641799926758</v>
      </c>
      <c r="AX5" s="1">
        <v>62.564178466796875</v>
      </c>
      <c r="AY5" s="1">
        <v>68.598533630371094</v>
      </c>
      <c r="AZ5" s="1">
        <v>500.385986328125</v>
      </c>
      <c r="BA5" s="1">
        <v>1102.1982421875</v>
      </c>
      <c r="BB5" s="1">
        <v>100.67931365966797</v>
      </c>
      <c r="BC5" s="1">
        <v>99.827156066894531</v>
      </c>
      <c r="BD5" s="1">
        <v>3.2980296611785889</v>
      </c>
      <c r="BE5" s="1">
        <v>-0.28011107444763184</v>
      </c>
      <c r="BF5" s="1">
        <v>0.66666668653488159</v>
      </c>
      <c r="BG5" s="1">
        <v>0</v>
      </c>
      <c r="BH5" s="1">
        <v>5</v>
      </c>
      <c r="BI5" s="1">
        <v>1</v>
      </c>
      <c r="BJ5" s="1">
        <v>0</v>
      </c>
      <c r="BK5" s="1">
        <v>0.15999999642372131</v>
      </c>
      <c r="BL5" s="1">
        <v>111115</v>
      </c>
      <c r="BM5">
        <f t="shared" si="17"/>
        <v>2.5019299316406247</v>
      </c>
      <c r="BN5">
        <f t="shared" si="18"/>
        <v>5.8111092131805375E-3</v>
      </c>
      <c r="BO5">
        <f t="shared" si="19"/>
        <v>300.5651916503906</v>
      </c>
      <c r="BP5">
        <f t="shared" si="20"/>
        <v>300.9167598724365</v>
      </c>
      <c r="BQ5">
        <f t="shared" si="21"/>
        <v>176.35171480823192</v>
      </c>
      <c r="BR5">
        <f t="shared" si="22"/>
        <v>-0.25984637669901867</v>
      </c>
      <c r="BS5">
        <f t="shared" si="23"/>
        <v>3.6119456071314362</v>
      </c>
      <c r="BT5">
        <f t="shared" si="24"/>
        <v>36.181994453603977</v>
      </c>
      <c r="BU5">
        <f t="shared" si="25"/>
        <v>10.457352653677219</v>
      </c>
      <c r="BV5">
        <f t="shared" si="26"/>
        <v>27.415191650390625</v>
      </c>
      <c r="BW5">
        <f t="shared" si="27"/>
        <v>3.6673728446675007</v>
      </c>
      <c r="BX5">
        <f t="shared" si="28"/>
        <v>0.53849538095623251</v>
      </c>
      <c r="BY5">
        <f t="shared" si="29"/>
        <v>2.5680178317262472</v>
      </c>
      <c r="BZ5">
        <f t="shared" si="30"/>
        <v>1.0993550129412535</v>
      </c>
      <c r="CA5">
        <f t="shared" si="31"/>
        <v>0.33918520202597841</v>
      </c>
      <c r="CB5">
        <f t="shared" si="32"/>
        <v>31.423454847750264</v>
      </c>
      <c r="CC5">
        <f t="shared" si="33"/>
        <v>0.80775491435451308</v>
      </c>
      <c r="CD5">
        <f t="shared" si="34"/>
        <v>71.780796061365109</v>
      </c>
      <c r="CE5">
        <f t="shared" si="35"/>
        <v>386.54158570325939</v>
      </c>
      <c r="CF5">
        <f t="shared" si="36"/>
        <v>4.3386735643128789E-2</v>
      </c>
      <c r="CG5">
        <f t="shared" si="37"/>
        <v>0</v>
      </c>
      <c r="CH5">
        <f t="shared" si="38"/>
        <v>936.86850585937498</v>
      </c>
      <c r="CI5">
        <f t="shared" si="39"/>
        <v>0</v>
      </c>
      <c r="CJ5" t="e">
        <f t="shared" si="40"/>
        <v>#DIV/0!</v>
      </c>
      <c r="CK5" t="e">
        <f t="shared" si="41"/>
        <v>#DIV/0!</v>
      </c>
    </row>
    <row r="6" spans="1:89" x14ac:dyDescent="0.25">
      <c r="A6" s="1">
        <v>5</v>
      </c>
      <c r="B6" s="2" t="s">
        <v>120</v>
      </c>
      <c r="C6" s="1" t="s">
        <v>129</v>
      </c>
      <c r="D6" s="1" t="s">
        <v>130</v>
      </c>
      <c r="E6" s="1">
        <v>2</v>
      </c>
      <c r="F6" s="1">
        <v>2</v>
      </c>
      <c r="G6" s="3">
        <v>44458</v>
      </c>
      <c r="H6" s="1" t="s">
        <v>87</v>
      </c>
      <c r="I6" s="1">
        <v>2889.9998295661062</v>
      </c>
      <c r="J6" s="1">
        <v>1</v>
      </c>
      <c r="K6">
        <f t="shared" si="0"/>
        <v>23.259991325257868</v>
      </c>
      <c r="L6">
        <f t="shared" si="1"/>
        <v>0.57086290889944113</v>
      </c>
      <c r="M6">
        <f t="shared" si="2"/>
        <v>315.2850343244973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 s="1">
        <v>-1</v>
      </c>
      <c r="Y6" s="1">
        <v>0.85</v>
      </c>
      <c r="Z6" s="1">
        <v>0.85</v>
      </c>
      <c r="AA6" s="1">
        <v>10.029844284057617</v>
      </c>
      <c r="AB6">
        <f t="shared" si="6"/>
        <v>0.85</v>
      </c>
      <c r="AC6">
        <f t="shared" si="7"/>
        <v>2.5902073207685082E-2</v>
      </c>
      <c r="AD6" t="e">
        <f t="shared" si="8"/>
        <v>#DIV/0!</v>
      </c>
      <c r="AE6" t="e">
        <f t="shared" si="9"/>
        <v>#DIV/0!</v>
      </c>
      <c r="AF6" t="e">
        <f t="shared" si="10"/>
        <v>#DIV/0!</v>
      </c>
      <c r="AG6" s="1">
        <v>0</v>
      </c>
      <c r="AH6" s="1">
        <v>0.5</v>
      </c>
      <c r="AI6" t="e">
        <f t="shared" si="11"/>
        <v>#DIV/0!</v>
      </c>
      <c r="AJ6">
        <f t="shared" si="12"/>
        <v>5.821645663441954</v>
      </c>
      <c r="AK6">
        <f t="shared" si="13"/>
        <v>1.0428470726959658</v>
      </c>
      <c r="AL6">
        <f t="shared" si="14"/>
        <v>27.152035578530121</v>
      </c>
      <c r="AM6" s="1">
        <v>2</v>
      </c>
      <c r="AN6">
        <f t="shared" si="15"/>
        <v>5</v>
      </c>
      <c r="AO6" s="1">
        <v>1</v>
      </c>
      <c r="AP6">
        <f t="shared" si="16"/>
        <v>10</v>
      </c>
      <c r="AQ6" s="1">
        <v>27.76678466796875</v>
      </c>
      <c r="AR6" s="1">
        <v>27.413579940795898</v>
      </c>
      <c r="AS6" s="1">
        <v>27.679786682128906</v>
      </c>
      <c r="AT6" s="1">
        <v>399.9005126953125</v>
      </c>
      <c r="AU6" s="1">
        <v>389.69680786132813</v>
      </c>
      <c r="AV6" s="1">
        <v>23.461299896240234</v>
      </c>
      <c r="AW6" s="1">
        <v>25.728321075439453</v>
      </c>
      <c r="AX6" s="1">
        <v>62.563217163085938</v>
      </c>
      <c r="AY6" s="1">
        <v>68.60858154296875</v>
      </c>
      <c r="AZ6" s="1">
        <v>500.38037109375</v>
      </c>
      <c r="BA6" s="1">
        <v>1101.8873291015625</v>
      </c>
      <c r="BB6" s="1">
        <v>74.57293701171875</v>
      </c>
      <c r="BC6" s="1">
        <v>99.827629089355469</v>
      </c>
      <c r="BD6" s="1">
        <v>3.2980296611785889</v>
      </c>
      <c r="BE6" s="1">
        <v>-0.28011107444763184</v>
      </c>
      <c r="BF6" s="1">
        <v>0.66666668653488159</v>
      </c>
      <c r="BG6" s="1">
        <v>0</v>
      </c>
      <c r="BH6" s="1">
        <v>5</v>
      </c>
      <c r="BI6" s="1">
        <v>1</v>
      </c>
      <c r="BJ6" s="1">
        <v>0</v>
      </c>
      <c r="BK6" s="1">
        <v>0.15999999642372131</v>
      </c>
      <c r="BL6" s="1">
        <v>111115</v>
      </c>
      <c r="BM6">
        <f t="shared" si="17"/>
        <v>2.5019018554687498</v>
      </c>
      <c r="BN6">
        <f t="shared" si="18"/>
        <v>5.8216456634419536E-3</v>
      </c>
      <c r="BO6">
        <f t="shared" si="19"/>
        <v>300.56357994079588</v>
      </c>
      <c r="BP6">
        <f t="shared" si="20"/>
        <v>300.91678466796873</v>
      </c>
      <c r="BQ6">
        <f t="shared" si="21"/>
        <v>176.30196871559383</v>
      </c>
      <c r="BR6">
        <f t="shared" si="22"/>
        <v>-0.26154436226577765</v>
      </c>
      <c r="BS6">
        <f t="shared" si="23"/>
        <v>3.6112443661067828</v>
      </c>
      <c r="BT6">
        <f t="shared" si="24"/>
        <v>36.174798490649984</v>
      </c>
      <c r="BU6">
        <f t="shared" si="25"/>
        <v>10.446477415210531</v>
      </c>
      <c r="BV6">
        <f t="shared" si="26"/>
        <v>27.413579940795898</v>
      </c>
      <c r="BW6">
        <f t="shared" si="27"/>
        <v>3.6670267797851168</v>
      </c>
      <c r="BX6">
        <f t="shared" si="28"/>
        <v>0.540034350855918</v>
      </c>
      <c r="BY6">
        <f t="shared" si="29"/>
        <v>2.568397293410817</v>
      </c>
      <c r="BZ6">
        <f t="shared" si="30"/>
        <v>1.0986294863742998</v>
      </c>
      <c r="CA6">
        <f t="shared" si="31"/>
        <v>0.34016214591246924</v>
      </c>
      <c r="CB6">
        <f t="shared" si="32"/>
        <v>31.474157463970624</v>
      </c>
      <c r="CC6">
        <f t="shared" si="33"/>
        <v>0.80905213479883076</v>
      </c>
      <c r="CD6">
        <f t="shared" si="34"/>
        <v>71.809172661402897</v>
      </c>
      <c r="CE6">
        <f t="shared" si="35"/>
        <v>386.55670903241833</v>
      </c>
      <c r="CF6">
        <f t="shared" si="36"/>
        <v>4.3209203052225351E-2</v>
      </c>
      <c r="CG6">
        <f t="shared" si="37"/>
        <v>0</v>
      </c>
      <c r="CH6">
        <f t="shared" si="38"/>
        <v>936.60422973632808</v>
      </c>
      <c r="CI6">
        <f t="shared" si="39"/>
        <v>0</v>
      </c>
      <c r="CJ6" t="e">
        <f t="shared" si="40"/>
        <v>#DIV/0!</v>
      </c>
      <c r="CK6" t="e">
        <f t="shared" si="41"/>
        <v>#DIV/0!</v>
      </c>
    </row>
    <row r="7" spans="1:89" x14ac:dyDescent="0.25">
      <c r="A7" s="1">
        <v>6</v>
      </c>
      <c r="B7" s="2" t="s">
        <v>120</v>
      </c>
      <c r="C7" s="1" t="s">
        <v>129</v>
      </c>
      <c r="D7" s="1" t="s">
        <v>130</v>
      </c>
      <c r="E7" s="1">
        <v>2</v>
      </c>
      <c r="F7" s="1">
        <v>3</v>
      </c>
      <c r="G7" s="3">
        <v>44458</v>
      </c>
      <c r="H7" s="1" t="s">
        <v>88</v>
      </c>
      <c r="I7" s="1">
        <v>2891.9998294282705</v>
      </c>
      <c r="J7" s="1">
        <v>1</v>
      </c>
      <c r="K7">
        <f t="shared" si="0"/>
        <v>23.267148582522502</v>
      </c>
      <c r="L7">
        <f t="shared" si="1"/>
        <v>0.57105186039789502</v>
      </c>
      <c r="M7">
        <f t="shared" si="2"/>
        <v>315.27366589421541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 s="1">
        <v>-1</v>
      </c>
      <c r="Y7" s="1">
        <v>0.85</v>
      </c>
      <c r="Z7" s="1">
        <v>0.85</v>
      </c>
      <c r="AA7" s="1">
        <v>10.029844284057617</v>
      </c>
      <c r="AB7">
        <f t="shared" si="6"/>
        <v>0.85</v>
      </c>
      <c r="AC7">
        <f t="shared" si="7"/>
        <v>2.5907961249243577E-2</v>
      </c>
      <c r="AD7" t="e">
        <f t="shared" si="8"/>
        <v>#DIV/0!</v>
      </c>
      <c r="AE7" t="e">
        <f t="shared" si="9"/>
        <v>#DIV/0!</v>
      </c>
      <c r="AF7" t="e">
        <f t="shared" si="10"/>
        <v>#DIV/0!</v>
      </c>
      <c r="AG7" s="1">
        <v>0</v>
      </c>
      <c r="AH7" s="1">
        <v>0.5</v>
      </c>
      <c r="AI7" t="e">
        <f t="shared" si="11"/>
        <v>#DIV/0!</v>
      </c>
      <c r="AJ7">
        <f t="shared" si="12"/>
        <v>5.82490521265371</v>
      </c>
      <c r="AK7">
        <f t="shared" si="13"/>
        <v>1.0431037609123588</v>
      </c>
      <c r="AL7">
        <f t="shared" si="14"/>
        <v>27.154234024342941</v>
      </c>
      <c r="AM7" s="1">
        <v>2</v>
      </c>
      <c r="AN7">
        <f t="shared" si="15"/>
        <v>5</v>
      </c>
      <c r="AO7" s="1">
        <v>1</v>
      </c>
      <c r="AP7">
        <f t="shared" si="16"/>
        <v>10</v>
      </c>
      <c r="AQ7" s="1">
        <v>27.766349792480469</v>
      </c>
      <c r="AR7" s="1">
        <v>27.416358947753906</v>
      </c>
      <c r="AS7" s="1">
        <v>27.679489135742188</v>
      </c>
      <c r="AT7" s="1">
        <v>399.8929443359375</v>
      </c>
      <c r="AU7" s="1">
        <v>389.68618774414063</v>
      </c>
      <c r="AV7" s="1">
        <v>23.462121963500977</v>
      </c>
      <c r="AW7" s="1">
        <v>25.730342864990234</v>
      </c>
      <c r="AX7" s="1">
        <v>62.567165374755859</v>
      </c>
      <c r="AY7" s="1">
        <v>68.61590576171875</v>
      </c>
      <c r="AZ7" s="1">
        <v>500.39468383789063</v>
      </c>
      <c r="BA7" s="1">
        <v>1101.9619140625</v>
      </c>
      <c r="BB7" s="1">
        <v>72.870498657226563</v>
      </c>
      <c r="BC7" s="1">
        <v>99.827911376953125</v>
      </c>
      <c r="BD7" s="1">
        <v>3.2980296611785889</v>
      </c>
      <c r="BE7" s="1">
        <v>-0.28011107444763184</v>
      </c>
      <c r="BF7" s="1">
        <v>0.66666668653488159</v>
      </c>
      <c r="BG7" s="1">
        <v>0</v>
      </c>
      <c r="BH7" s="1">
        <v>5</v>
      </c>
      <c r="BI7" s="1">
        <v>1</v>
      </c>
      <c r="BJ7" s="1">
        <v>0</v>
      </c>
      <c r="BK7" s="1">
        <v>0.15999999642372131</v>
      </c>
      <c r="BL7" s="1">
        <v>111115</v>
      </c>
      <c r="BM7">
        <f t="shared" si="17"/>
        <v>2.5019734191894529</v>
      </c>
      <c r="BN7">
        <f t="shared" si="18"/>
        <v>5.8249052126537098E-3</v>
      </c>
      <c r="BO7">
        <f t="shared" si="19"/>
        <v>300.56635894775388</v>
      </c>
      <c r="BP7">
        <f t="shared" si="20"/>
        <v>300.91634979248045</v>
      </c>
      <c r="BQ7">
        <f t="shared" si="21"/>
        <v>176.31390230907709</v>
      </c>
      <c r="BR7">
        <f t="shared" si="22"/>
        <v>-0.26212492341096705</v>
      </c>
      <c r="BS7">
        <f t="shared" si="23"/>
        <v>3.611710148137222</v>
      </c>
      <c r="BT7">
        <f t="shared" si="24"/>
        <v>36.179362047346643</v>
      </c>
      <c r="BU7">
        <f t="shared" si="25"/>
        <v>10.449019182356409</v>
      </c>
      <c r="BV7">
        <f t="shared" si="26"/>
        <v>27.416358947753906</v>
      </c>
      <c r="BW7">
        <f t="shared" si="27"/>
        <v>3.6676235035387488</v>
      </c>
      <c r="BX7">
        <f t="shared" si="28"/>
        <v>0.54020344232461326</v>
      </c>
      <c r="BY7">
        <f t="shared" si="29"/>
        <v>2.5686063872248632</v>
      </c>
      <c r="BZ7">
        <f t="shared" si="30"/>
        <v>1.0990171163138855</v>
      </c>
      <c r="CA7">
        <f t="shared" si="31"/>
        <v>0.3402694884696047</v>
      </c>
      <c r="CB7">
        <f t="shared" si="32"/>
        <v>31.473111578374866</v>
      </c>
      <c r="CC7">
        <f t="shared" si="33"/>
        <v>0.8090450106002145</v>
      </c>
      <c r="CD7">
        <f t="shared" si="34"/>
        <v>71.806278385596983</v>
      </c>
      <c r="CE7">
        <f t="shared" si="35"/>
        <v>386.54512268550008</v>
      </c>
      <c r="CF7">
        <f t="shared" si="36"/>
        <v>4.3222052234118923E-2</v>
      </c>
      <c r="CG7">
        <f t="shared" si="37"/>
        <v>0</v>
      </c>
      <c r="CH7">
        <f t="shared" si="38"/>
        <v>936.66762695312502</v>
      </c>
      <c r="CI7">
        <f t="shared" si="39"/>
        <v>0</v>
      </c>
      <c r="CJ7" t="e">
        <f t="shared" si="40"/>
        <v>#DIV/0!</v>
      </c>
      <c r="CK7" t="e">
        <f t="shared" si="41"/>
        <v>#DIV/0!</v>
      </c>
    </row>
    <row r="8" spans="1:89" x14ac:dyDescent="0.25">
      <c r="A8" s="1">
        <v>7</v>
      </c>
      <c r="B8" s="2" t="s">
        <v>121</v>
      </c>
      <c r="C8" s="1" t="s">
        <v>129</v>
      </c>
      <c r="D8" s="1" t="s">
        <v>130</v>
      </c>
      <c r="E8" s="1">
        <v>2</v>
      </c>
      <c r="F8" s="1">
        <v>1</v>
      </c>
      <c r="G8" s="3">
        <v>44458</v>
      </c>
      <c r="H8" s="1" t="s">
        <v>89</v>
      </c>
      <c r="I8" s="1">
        <v>4186.4997402140871</v>
      </c>
      <c r="J8" s="1">
        <v>1</v>
      </c>
      <c r="K8">
        <f t="shared" si="0"/>
        <v>23.476392961125928</v>
      </c>
      <c r="L8">
        <f t="shared" si="1"/>
        <v>0.4755394259411635</v>
      </c>
      <c r="M8">
        <f t="shared" si="2"/>
        <v>301.25000648506153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 s="1">
        <v>-1</v>
      </c>
      <c r="Y8" s="1">
        <v>0.85</v>
      </c>
      <c r="Z8" s="1">
        <v>0.85</v>
      </c>
      <c r="AA8" s="1">
        <v>10.029844284057617</v>
      </c>
      <c r="AB8">
        <f t="shared" si="6"/>
        <v>0.85</v>
      </c>
      <c r="AC8">
        <f t="shared" si="7"/>
        <v>2.6180479304416856E-2</v>
      </c>
      <c r="AD8" t="e">
        <f t="shared" si="8"/>
        <v>#DIV/0!</v>
      </c>
      <c r="AE8" t="e">
        <f t="shared" si="9"/>
        <v>#DIV/0!</v>
      </c>
      <c r="AF8" t="e">
        <f t="shared" si="10"/>
        <v>#DIV/0!</v>
      </c>
      <c r="AG8" s="1">
        <v>0</v>
      </c>
      <c r="AH8" s="1">
        <v>0.5</v>
      </c>
      <c r="AI8" t="e">
        <f t="shared" si="11"/>
        <v>#DIV/0!</v>
      </c>
      <c r="AJ8">
        <f t="shared" si="12"/>
        <v>5.19479787417034</v>
      </c>
      <c r="AK8">
        <f t="shared" si="13"/>
        <v>1.105773353513825</v>
      </c>
      <c r="AL8">
        <f t="shared" si="14"/>
        <v>27.69775847516846</v>
      </c>
      <c r="AM8" s="1">
        <v>2</v>
      </c>
      <c r="AN8">
        <f t="shared" si="15"/>
        <v>5</v>
      </c>
      <c r="AO8" s="1">
        <v>1</v>
      </c>
      <c r="AP8">
        <f t="shared" si="16"/>
        <v>10</v>
      </c>
      <c r="AQ8" s="1">
        <v>28.117195129394531</v>
      </c>
      <c r="AR8" s="1">
        <v>27.869808197021484</v>
      </c>
      <c r="AS8" s="1">
        <v>28.03350830078125</v>
      </c>
      <c r="AT8" s="1">
        <v>399.93115234375</v>
      </c>
      <c r="AU8" s="1">
        <v>389.73953247070313</v>
      </c>
      <c r="AV8" s="1">
        <v>24.256912231445313</v>
      </c>
      <c r="AW8" s="1">
        <v>26.278484344482422</v>
      </c>
      <c r="AX8" s="1">
        <v>63.361713409423828</v>
      </c>
      <c r="AY8" s="1">
        <v>68.642280578613281</v>
      </c>
      <c r="AZ8" s="1">
        <v>500.43096923828125</v>
      </c>
      <c r="BA8" s="1">
        <v>1099.8941650390625</v>
      </c>
      <c r="BB8" s="1">
        <v>157.32847595214844</v>
      </c>
      <c r="BC8" s="1">
        <v>99.80462646484375</v>
      </c>
      <c r="BD8" s="1">
        <v>3.2980296611785889</v>
      </c>
      <c r="BE8" s="1">
        <v>-0.28011107444763184</v>
      </c>
      <c r="BF8" s="1">
        <v>0.66666668653488159</v>
      </c>
      <c r="BG8" s="1">
        <v>0</v>
      </c>
      <c r="BH8" s="1">
        <v>5</v>
      </c>
      <c r="BI8" s="1">
        <v>1</v>
      </c>
      <c r="BJ8" s="1">
        <v>0</v>
      </c>
      <c r="BK8" s="1">
        <v>0.15999999642372131</v>
      </c>
      <c r="BL8" s="1">
        <v>111115</v>
      </c>
      <c r="BM8">
        <f t="shared" si="17"/>
        <v>2.5021548461914063</v>
      </c>
      <c r="BN8">
        <f t="shared" si="18"/>
        <v>5.1947978741703404E-3</v>
      </c>
      <c r="BO8">
        <f t="shared" si="19"/>
        <v>301.01980819702146</v>
      </c>
      <c r="BP8">
        <f t="shared" si="20"/>
        <v>301.26719512939451</v>
      </c>
      <c r="BQ8">
        <f t="shared" si="21"/>
        <v>175.98306247272194</v>
      </c>
      <c r="BR8">
        <f t="shared" si="22"/>
        <v>-0.17204972185302564</v>
      </c>
      <c r="BS8">
        <f t="shared" si="23"/>
        <v>3.7284876675771375</v>
      </c>
      <c r="BT8">
        <f t="shared" si="24"/>
        <v>37.357864055435343</v>
      </c>
      <c r="BU8">
        <f t="shared" si="25"/>
        <v>11.079379710952921</v>
      </c>
      <c r="BV8">
        <f t="shared" si="26"/>
        <v>27.869808197021484</v>
      </c>
      <c r="BW8">
        <f t="shared" si="27"/>
        <v>3.7661330326591056</v>
      </c>
      <c r="BX8">
        <f t="shared" si="28"/>
        <v>0.45395220866961622</v>
      </c>
      <c r="BY8">
        <f t="shared" si="29"/>
        <v>2.6227143140633125</v>
      </c>
      <c r="BZ8">
        <f t="shared" si="30"/>
        <v>1.1434187185957931</v>
      </c>
      <c r="CA8">
        <f t="shared" si="31"/>
        <v>0.28558372500771578</v>
      </c>
      <c r="CB8">
        <f t="shared" si="32"/>
        <v>30.066144369773323</v>
      </c>
      <c r="CC8">
        <f t="shared" si="33"/>
        <v>0.77295214210199892</v>
      </c>
      <c r="CD8">
        <f t="shared" si="34"/>
        <v>70.758470324763081</v>
      </c>
      <c r="CE8">
        <f t="shared" si="35"/>
        <v>386.5702194209511</v>
      </c>
      <c r="CF8">
        <f t="shared" si="36"/>
        <v>4.2971588891678493E-2</v>
      </c>
      <c r="CG8">
        <f t="shared" si="37"/>
        <v>0</v>
      </c>
      <c r="CH8">
        <f t="shared" si="38"/>
        <v>934.9100402832031</v>
      </c>
      <c r="CI8">
        <f t="shared" si="39"/>
        <v>0</v>
      </c>
      <c r="CJ8" t="e">
        <f t="shared" si="40"/>
        <v>#DIV/0!</v>
      </c>
      <c r="CK8" t="e">
        <f t="shared" si="41"/>
        <v>#DIV/0!</v>
      </c>
    </row>
    <row r="9" spans="1:89" x14ac:dyDescent="0.25">
      <c r="A9" s="1">
        <v>8</v>
      </c>
      <c r="B9" s="2" t="s">
        <v>121</v>
      </c>
      <c r="C9" s="1" t="s">
        <v>129</v>
      </c>
      <c r="D9" s="1" t="s">
        <v>130</v>
      </c>
      <c r="E9" s="1">
        <v>2</v>
      </c>
      <c r="F9" s="1">
        <v>2</v>
      </c>
      <c r="G9" s="3">
        <v>44458</v>
      </c>
      <c r="H9" s="1" t="s">
        <v>90</v>
      </c>
      <c r="I9" s="1">
        <v>4188.4997400762513</v>
      </c>
      <c r="J9" s="1">
        <v>1</v>
      </c>
      <c r="K9">
        <f t="shared" si="0"/>
        <v>23.296370475019188</v>
      </c>
      <c r="L9">
        <f t="shared" si="1"/>
        <v>0.47652206267267894</v>
      </c>
      <c r="M9">
        <f t="shared" si="2"/>
        <v>302.04734952574643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 s="1">
        <v>-1</v>
      </c>
      <c r="Y9" s="1">
        <v>0.85</v>
      </c>
      <c r="Z9" s="1">
        <v>0.85</v>
      </c>
      <c r="AA9" s="1">
        <v>10.029844284057617</v>
      </c>
      <c r="AB9">
        <f t="shared" si="6"/>
        <v>0.85</v>
      </c>
      <c r="AC9">
        <f t="shared" si="7"/>
        <v>2.5989241522153636E-2</v>
      </c>
      <c r="AD9" t="e">
        <f t="shared" si="8"/>
        <v>#DIV/0!</v>
      </c>
      <c r="AE9" t="e">
        <f t="shared" si="9"/>
        <v>#DIV/0!</v>
      </c>
      <c r="AF9" t="e">
        <f t="shared" si="10"/>
        <v>#DIV/0!</v>
      </c>
      <c r="AG9" s="1">
        <v>0</v>
      </c>
      <c r="AH9" s="1">
        <v>0.5</v>
      </c>
      <c r="AI9" t="e">
        <f t="shared" si="11"/>
        <v>#DIV/0!</v>
      </c>
      <c r="AJ9">
        <f t="shared" si="12"/>
        <v>5.1978443593482648</v>
      </c>
      <c r="AK9">
        <f t="shared" si="13"/>
        <v>1.1042406274566057</v>
      </c>
      <c r="AL9">
        <f t="shared" si="14"/>
        <v>27.691682216919084</v>
      </c>
      <c r="AM9" s="1">
        <v>2</v>
      </c>
      <c r="AN9">
        <f t="shared" si="15"/>
        <v>5</v>
      </c>
      <c r="AO9" s="1">
        <v>1</v>
      </c>
      <c r="AP9">
        <f t="shared" si="16"/>
        <v>10</v>
      </c>
      <c r="AQ9" s="1">
        <v>28.118059158325195</v>
      </c>
      <c r="AR9" s="1">
        <v>27.86395263671875</v>
      </c>
      <c r="AS9" s="1">
        <v>28.033603668212891</v>
      </c>
      <c r="AT9" s="1">
        <v>399.86410522460938</v>
      </c>
      <c r="AU9" s="1">
        <v>389.74337768554688</v>
      </c>
      <c r="AV9" s="1">
        <v>24.2579345703125</v>
      </c>
      <c r="AW9" s="1">
        <v>26.280801773071289</v>
      </c>
      <c r="AX9" s="1">
        <v>63.360664367675781</v>
      </c>
      <c r="AY9" s="1">
        <v>68.644302368164063</v>
      </c>
      <c r="AZ9" s="1">
        <v>500.40267944335938</v>
      </c>
      <c r="BA9" s="1">
        <v>1099.83837890625</v>
      </c>
      <c r="BB9" s="1">
        <v>151.88458251953125</v>
      </c>
      <c r="BC9" s="1">
        <v>99.803787231445313</v>
      </c>
      <c r="BD9" s="1">
        <v>3.2980296611785889</v>
      </c>
      <c r="BE9" s="1">
        <v>-0.28011107444763184</v>
      </c>
      <c r="BF9" s="1">
        <v>0.66666668653488159</v>
      </c>
      <c r="BG9" s="1">
        <v>0</v>
      </c>
      <c r="BH9" s="1">
        <v>5</v>
      </c>
      <c r="BI9" s="1">
        <v>1</v>
      </c>
      <c r="BJ9" s="1">
        <v>0</v>
      </c>
      <c r="BK9" s="1">
        <v>0.15999999642372131</v>
      </c>
      <c r="BL9" s="1">
        <v>111115</v>
      </c>
      <c r="BM9">
        <f t="shared" si="17"/>
        <v>2.5020133972167966</v>
      </c>
      <c r="BN9">
        <f t="shared" si="18"/>
        <v>5.1978443593482648E-3</v>
      </c>
      <c r="BO9">
        <f t="shared" si="19"/>
        <v>301.01395263671873</v>
      </c>
      <c r="BP9">
        <f t="shared" si="20"/>
        <v>301.26805915832517</v>
      </c>
      <c r="BQ9">
        <f t="shared" si="21"/>
        <v>175.97413669167145</v>
      </c>
      <c r="BR9">
        <f t="shared" si="22"/>
        <v>-0.17227041979966692</v>
      </c>
      <c r="BS9">
        <f t="shared" si="23"/>
        <v>3.7271641758880034</v>
      </c>
      <c r="BT9">
        <f t="shared" si="24"/>
        <v>37.344917254940405</v>
      </c>
      <c r="BU9">
        <f t="shared" si="25"/>
        <v>11.064115481869116</v>
      </c>
      <c r="BV9">
        <f t="shared" si="26"/>
        <v>27.86395263671875</v>
      </c>
      <c r="BW9">
        <f t="shared" si="27"/>
        <v>3.764846375381266</v>
      </c>
      <c r="BX9">
        <f t="shared" si="28"/>
        <v>0.45484757233557793</v>
      </c>
      <c r="BY9">
        <f t="shared" si="29"/>
        <v>2.6229235484313977</v>
      </c>
      <c r="BZ9">
        <f t="shared" si="30"/>
        <v>1.1419228269498682</v>
      </c>
      <c r="CA9">
        <f t="shared" si="31"/>
        <v>0.28615071020017557</v>
      </c>
      <c r="CB9">
        <f t="shared" si="32"/>
        <v>30.145469405889592</v>
      </c>
      <c r="CC9">
        <f t="shared" si="33"/>
        <v>0.77499033163674313</v>
      </c>
      <c r="CD9">
        <f t="shared" si="34"/>
        <v>70.791533476618469</v>
      </c>
      <c r="CE9">
        <f t="shared" si="35"/>
        <v>386.59836767141928</v>
      </c>
      <c r="CF9">
        <f t="shared" si="36"/>
        <v>4.2658891714920953E-2</v>
      </c>
      <c r="CG9">
        <f t="shared" si="37"/>
        <v>0</v>
      </c>
      <c r="CH9">
        <f t="shared" si="38"/>
        <v>934.86262207031245</v>
      </c>
      <c r="CI9">
        <f t="shared" si="39"/>
        <v>0</v>
      </c>
      <c r="CJ9" t="e">
        <f t="shared" si="40"/>
        <v>#DIV/0!</v>
      </c>
      <c r="CK9" t="e">
        <f t="shared" si="41"/>
        <v>#DIV/0!</v>
      </c>
    </row>
    <row r="10" spans="1:89" x14ac:dyDescent="0.25">
      <c r="A10" s="1">
        <v>9</v>
      </c>
      <c r="B10" s="2" t="s">
        <v>121</v>
      </c>
      <c r="C10" s="1" t="s">
        <v>129</v>
      </c>
      <c r="D10" s="1" t="s">
        <v>130</v>
      </c>
      <c r="E10" s="1">
        <v>2</v>
      </c>
      <c r="F10" s="1">
        <v>3</v>
      </c>
      <c r="G10" s="3">
        <v>44458</v>
      </c>
      <c r="H10" s="1" t="s">
        <v>91</v>
      </c>
      <c r="I10" s="1">
        <v>4190.4997399384156</v>
      </c>
      <c r="J10" s="1">
        <v>1</v>
      </c>
      <c r="K10">
        <f t="shared" si="0"/>
        <v>23.525807708041746</v>
      </c>
      <c r="L10">
        <f t="shared" si="1"/>
        <v>0.47664393200211919</v>
      </c>
      <c r="M10">
        <f t="shared" si="2"/>
        <v>301.26239132524853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 s="1">
        <v>-1</v>
      </c>
      <c r="Y10" s="1">
        <v>0.85</v>
      </c>
      <c r="Z10" s="1">
        <v>0.85</v>
      </c>
      <c r="AA10" s="1">
        <v>10.029844284057617</v>
      </c>
      <c r="AB10">
        <f t="shared" si="6"/>
        <v>0.85</v>
      </c>
      <c r="AC10">
        <f t="shared" si="7"/>
        <v>2.623612678557689E-2</v>
      </c>
      <c r="AD10" t="e">
        <f t="shared" si="8"/>
        <v>#DIV/0!</v>
      </c>
      <c r="AE10" t="e">
        <f t="shared" si="9"/>
        <v>#DIV/0!</v>
      </c>
      <c r="AF10" t="e">
        <f t="shared" si="10"/>
        <v>#DIV/0!</v>
      </c>
      <c r="AG10" s="1">
        <v>0</v>
      </c>
      <c r="AH10" s="1">
        <v>0.5</v>
      </c>
      <c r="AI10" t="e">
        <f t="shared" si="11"/>
        <v>#DIV/0!</v>
      </c>
      <c r="AJ10">
        <f t="shared" si="12"/>
        <v>5.1997105962621593</v>
      </c>
      <c r="AK10">
        <f t="shared" si="13"/>
        <v>1.1043637741399395</v>
      </c>
      <c r="AL10">
        <f t="shared" si="14"/>
        <v>27.692798318103033</v>
      </c>
      <c r="AM10" s="1">
        <v>2</v>
      </c>
      <c r="AN10">
        <f t="shared" si="15"/>
        <v>5</v>
      </c>
      <c r="AO10" s="1">
        <v>1</v>
      </c>
      <c r="AP10">
        <f t="shared" si="16"/>
        <v>10</v>
      </c>
      <c r="AQ10" s="1">
        <v>28.118654251098633</v>
      </c>
      <c r="AR10" s="1">
        <v>27.865419387817383</v>
      </c>
      <c r="AS10" s="1">
        <v>28.036449432373047</v>
      </c>
      <c r="AT10" s="1">
        <v>399.9461669921875</v>
      </c>
      <c r="AU10" s="1">
        <v>389.7335205078125</v>
      </c>
      <c r="AV10" s="1">
        <v>24.258460998535156</v>
      </c>
      <c r="AW10" s="1">
        <v>26.282041549682617</v>
      </c>
      <c r="AX10" s="1">
        <v>63.359748840332031</v>
      </c>
      <c r="AY10" s="1">
        <v>68.645065307617188</v>
      </c>
      <c r="AZ10" s="1">
        <v>500.40524291992188</v>
      </c>
      <c r="BA10" s="1">
        <v>1099.777099609375</v>
      </c>
      <c r="BB10" s="1">
        <v>146.31222534179688</v>
      </c>
      <c r="BC10" s="1">
        <v>99.803642272949219</v>
      </c>
      <c r="BD10" s="1">
        <v>3.2980296611785889</v>
      </c>
      <c r="BE10" s="1">
        <v>-0.28011107444763184</v>
      </c>
      <c r="BF10" s="1">
        <v>0.66666668653488159</v>
      </c>
      <c r="BG10" s="1">
        <v>0</v>
      </c>
      <c r="BH10" s="1">
        <v>5</v>
      </c>
      <c r="BI10" s="1">
        <v>1</v>
      </c>
      <c r="BJ10" s="1">
        <v>0</v>
      </c>
      <c r="BK10" s="1">
        <v>0.15999999642372131</v>
      </c>
      <c r="BL10" s="1">
        <v>111115</v>
      </c>
      <c r="BM10">
        <f t="shared" si="17"/>
        <v>2.5020262145996091</v>
      </c>
      <c r="BN10">
        <f t="shared" si="18"/>
        <v>5.1997105962621592E-3</v>
      </c>
      <c r="BO10">
        <f t="shared" si="19"/>
        <v>301.01541938781736</v>
      </c>
      <c r="BP10">
        <f t="shared" si="20"/>
        <v>301.26865425109861</v>
      </c>
      <c r="BQ10">
        <f t="shared" si="21"/>
        <v>175.9643320043906</v>
      </c>
      <c r="BR10">
        <f t="shared" si="22"/>
        <v>-0.17262106971434776</v>
      </c>
      <c r="BS10">
        <f t="shared" si="23"/>
        <v>3.7274072471672515</v>
      </c>
      <c r="BT10">
        <f t="shared" si="24"/>
        <v>37.347406991152745</v>
      </c>
      <c r="BU10">
        <f t="shared" si="25"/>
        <v>11.065365441470128</v>
      </c>
      <c r="BV10">
        <f t="shared" si="26"/>
        <v>27.865419387817383</v>
      </c>
      <c r="BW10">
        <f t="shared" si="27"/>
        <v>3.7651686323523017</v>
      </c>
      <c r="BX10">
        <f t="shared" si="28"/>
        <v>0.45495860611064126</v>
      </c>
      <c r="BY10">
        <f t="shared" si="29"/>
        <v>2.623043473027312</v>
      </c>
      <c r="BZ10">
        <f t="shared" si="30"/>
        <v>1.1421251593249897</v>
      </c>
      <c r="CA10">
        <f t="shared" si="31"/>
        <v>0.28622102288481227</v>
      </c>
      <c r="CB10">
        <f t="shared" si="32"/>
        <v>30.067083934118347</v>
      </c>
      <c r="CC10">
        <f t="shared" si="33"/>
        <v>0.77299584324363879</v>
      </c>
      <c r="CD10">
        <f t="shared" si="34"/>
        <v>70.790464577603672</v>
      </c>
      <c r="CE10">
        <f t="shared" si="35"/>
        <v>386.55753646722684</v>
      </c>
      <c r="CF10">
        <f t="shared" si="36"/>
        <v>4.308292298310528E-2</v>
      </c>
      <c r="CG10">
        <f t="shared" si="37"/>
        <v>0</v>
      </c>
      <c r="CH10">
        <f t="shared" si="38"/>
        <v>934.81053466796868</v>
      </c>
      <c r="CI10">
        <f t="shared" si="39"/>
        <v>0</v>
      </c>
      <c r="CJ10" t="e">
        <f t="shared" si="40"/>
        <v>#DIV/0!</v>
      </c>
      <c r="CK10" t="e">
        <f t="shared" si="41"/>
        <v>#DIV/0!</v>
      </c>
    </row>
    <row r="11" spans="1:89" x14ac:dyDescent="0.25">
      <c r="A11" s="1">
        <v>10</v>
      </c>
      <c r="B11" s="2" t="s">
        <v>122</v>
      </c>
      <c r="C11" s="1" t="s">
        <v>129</v>
      </c>
      <c r="D11" s="1" t="s">
        <v>131</v>
      </c>
      <c r="E11" s="1">
        <v>2</v>
      </c>
      <c r="F11" s="1">
        <v>1</v>
      </c>
      <c r="G11" s="3">
        <v>44458</v>
      </c>
      <c r="H11" s="1" t="s">
        <v>92</v>
      </c>
      <c r="I11" s="1">
        <v>4924.4996893526986</v>
      </c>
      <c r="J11" s="1">
        <v>1</v>
      </c>
      <c r="K11">
        <f t="shared" si="0"/>
        <v>12.698808843544292</v>
      </c>
      <c r="L11">
        <f t="shared" si="1"/>
        <v>0.16881669249401743</v>
      </c>
      <c r="M11">
        <f t="shared" si="2"/>
        <v>265.22271826146181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 s="1">
        <v>-1</v>
      </c>
      <c r="Y11" s="1">
        <v>0.85</v>
      </c>
      <c r="Z11" s="1">
        <v>0.85</v>
      </c>
      <c r="AA11" s="1">
        <v>10.029844284057617</v>
      </c>
      <c r="AB11">
        <f t="shared" si="6"/>
        <v>0.85</v>
      </c>
      <c r="AC11">
        <f t="shared" si="7"/>
        <v>1.4656444503297917E-2</v>
      </c>
      <c r="AD11" t="e">
        <f t="shared" si="8"/>
        <v>#DIV/0!</v>
      </c>
      <c r="AE11" t="e">
        <f t="shared" si="9"/>
        <v>#DIV/0!</v>
      </c>
      <c r="AF11" t="e">
        <f t="shared" si="10"/>
        <v>#DIV/0!</v>
      </c>
      <c r="AG11" s="1">
        <v>0</v>
      </c>
      <c r="AH11" s="1">
        <v>0.5</v>
      </c>
      <c r="AI11" t="e">
        <f t="shared" si="11"/>
        <v>#DIV/0!</v>
      </c>
      <c r="AJ11">
        <f t="shared" si="12"/>
        <v>2.5695502547790512</v>
      </c>
      <c r="AK11">
        <f t="shared" si="13"/>
        <v>1.4935573039403374</v>
      </c>
      <c r="AL11">
        <f t="shared" si="14"/>
        <v>29.09705282878501</v>
      </c>
      <c r="AM11">
        <v>1.645</v>
      </c>
      <c r="AN11">
        <f t="shared" si="15"/>
        <v>5</v>
      </c>
      <c r="AO11" s="1">
        <v>1</v>
      </c>
      <c r="AP11">
        <f t="shared" si="16"/>
        <v>10</v>
      </c>
      <c r="AQ11" s="1">
        <v>28.566444396972656</v>
      </c>
      <c r="AR11" s="1">
        <v>28.895893096923828</v>
      </c>
      <c r="AS11" s="1">
        <v>28.489116668701172</v>
      </c>
      <c r="AT11" s="1">
        <v>399.98870849609375</v>
      </c>
      <c r="AU11" s="1">
        <v>395.47991943359375</v>
      </c>
      <c r="AV11" s="1">
        <v>24.738153457641602</v>
      </c>
      <c r="AW11" s="1">
        <v>25.561296463012695</v>
      </c>
      <c r="AX11" s="1">
        <v>62.945697784423828</v>
      </c>
      <c r="AY11" s="1">
        <v>65.040168762207031</v>
      </c>
      <c r="AZ11" s="1">
        <v>500.38265991210938</v>
      </c>
      <c r="BA11" s="1">
        <v>1099.601318359375</v>
      </c>
      <c r="BB11" s="1">
        <v>235.48556518554688</v>
      </c>
      <c r="BC11" s="1">
        <v>99.793731689453125</v>
      </c>
      <c r="BD11" s="1">
        <v>3.2980296611785889</v>
      </c>
      <c r="BE11" s="1">
        <v>-0.28011107444763184</v>
      </c>
      <c r="BF11" s="1">
        <v>0.66666668653488159</v>
      </c>
      <c r="BG11" s="1">
        <v>0</v>
      </c>
      <c r="BH11" s="1">
        <v>5</v>
      </c>
      <c r="BI11" s="1">
        <v>1</v>
      </c>
      <c r="BJ11" s="1">
        <v>0</v>
      </c>
      <c r="BK11" s="1">
        <v>0.15999999642372131</v>
      </c>
      <c r="BL11" s="1">
        <v>111115</v>
      </c>
      <c r="BM11">
        <f t="shared" si="17"/>
        <v>3.0418398778851632</v>
      </c>
      <c r="BN11">
        <f t="shared" si="18"/>
        <v>2.569550254779051E-3</v>
      </c>
      <c r="BO11">
        <f t="shared" si="19"/>
        <v>302.04589309692381</v>
      </c>
      <c r="BP11">
        <f t="shared" si="20"/>
        <v>301.71644439697263</v>
      </c>
      <c r="BQ11">
        <f t="shared" si="21"/>
        <v>175.93620700501924</v>
      </c>
      <c r="BR11">
        <f t="shared" si="22"/>
        <v>0.20115973186118255</v>
      </c>
      <c r="BS11">
        <f t="shared" si="23"/>
        <v>4.0444144648047935</v>
      </c>
      <c r="BT11">
        <f t="shared" si="24"/>
        <v>40.527740533749721</v>
      </c>
      <c r="BU11">
        <f t="shared" si="25"/>
        <v>14.966444070737026</v>
      </c>
      <c r="BV11">
        <f t="shared" si="26"/>
        <v>28.895893096923828</v>
      </c>
      <c r="BW11">
        <f t="shared" si="27"/>
        <v>3.9976083598621561</v>
      </c>
      <c r="BX11">
        <f t="shared" si="28"/>
        <v>0.16601409741079051</v>
      </c>
      <c r="BY11">
        <f t="shared" si="29"/>
        <v>2.5508571608644561</v>
      </c>
      <c r="BZ11">
        <f t="shared" si="30"/>
        <v>1.4467511989977</v>
      </c>
      <c r="CA11">
        <f t="shared" si="31"/>
        <v>0.10400701870718554</v>
      </c>
      <c r="CB11">
        <f t="shared" si="32"/>
        <v>26.467564784131742</v>
      </c>
      <c r="CC11">
        <f t="shared" si="33"/>
        <v>0.67063510744442778</v>
      </c>
      <c r="CD11">
        <f t="shared" si="34"/>
        <v>62.443134681745136</v>
      </c>
      <c r="CE11">
        <f t="shared" si="35"/>
        <v>393.76558023971529</v>
      </c>
      <c r="CF11">
        <f t="shared" si="36"/>
        <v>2.0137703006759523E-2</v>
      </c>
      <c r="CG11">
        <f t="shared" si="37"/>
        <v>0</v>
      </c>
      <c r="CH11">
        <f t="shared" si="38"/>
        <v>934.66112060546868</v>
      </c>
      <c r="CI11">
        <f t="shared" si="39"/>
        <v>0</v>
      </c>
      <c r="CJ11" t="e">
        <f t="shared" si="40"/>
        <v>#DIV/0!</v>
      </c>
      <c r="CK11" t="e">
        <f t="shared" si="41"/>
        <v>#DIV/0!</v>
      </c>
    </row>
    <row r="12" spans="1:89" x14ac:dyDescent="0.25">
      <c r="A12" s="1">
        <v>11</v>
      </c>
      <c r="B12" s="2" t="s">
        <v>122</v>
      </c>
      <c r="C12" s="1" t="s">
        <v>129</v>
      </c>
      <c r="D12" s="1" t="s">
        <v>131</v>
      </c>
      <c r="E12" s="1">
        <v>2</v>
      </c>
      <c r="F12" s="1">
        <v>2</v>
      </c>
      <c r="G12" s="3">
        <v>44458</v>
      </c>
      <c r="H12" s="1" t="s">
        <v>93</v>
      </c>
      <c r="I12" s="1">
        <v>4925.4996892837808</v>
      </c>
      <c r="J12" s="1">
        <v>1</v>
      </c>
      <c r="K12">
        <f t="shared" si="0"/>
        <v>12.508426510957202</v>
      </c>
      <c r="L12">
        <f t="shared" si="1"/>
        <v>0.16924621275955015</v>
      </c>
      <c r="M12">
        <f t="shared" si="2"/>
        <v>267.36597051287595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s="1">
        <v>-1</v>
      </c>
      <c r="Y12" s="1">
        <v>0.85</v>
      </c>
      <c r="Z12" s="1">
        <v>0.85</v>
      </c>
      <c r="AA12" s="1">
        <v>10.029844284057617</v>
      </c>
      <c r="AB12">
        <f t="shared" si="6"/>
        <v>0.85</v>
      </c>
      <c r="AC12">
        <f t="shared" si="7"/>
        <v>1.4449913896467685E-2</v>
      </c>
      <c r="AD12" t="e">
        <f t="shared" si="8"/>
        <v>#DIV/0!</v>
      </c>
      <c r="AE12" t="e">
        <f t="shared" si="9"/>
        <v>#DIV/0!</v>
      </c>
      <c r="AF12" t="e">
        <f t="shared" si="10"/>
        <v>#DIV/0!</v>
      </c>
      <c r="AG12" s="1">
        <v>0</v>
      </c>
      <c r="AH12" s="1">
        <v>0.5</v>
      </c>
      <c r="AI12" t="e">
        <f t="shared" si="11"/>
        <v>#DIV/0!</v>
      </c>
      <c r="AJ12">
        <f t="shared" si="12"/>
        <v>2.573571208083175</v>
      </c>
      <c r="AK12">
        <f t="shared" si="13"/>
        <v>1.4921693498491169</v>
      </c>
      <c r="AL12">
        <f t="shared" si="14"/>
        <v>29.091986644911724</v>
      </c>
      <c r="AM12">
        <v>1.645</v>
      </c>
      <c r="AN12">
        <f t="shared" si="15"/>
        <v>5</v>
      </c>
      <c r="AO12" s="1">
        <v>1</v>
      </c>
      <c r="AP12">
        <f t="shared" si="16"/>
        <v>10</v>
      </c>
      <c r="AQ12" s="1">
        <v>28.567541122436523</v>
      </c>
      <c r="AR12" s="1">
        <v>28.891075134277344</v>
      </c>
      <c r="AS12" s="1">
        <v>28.489850997924805</v>
      </c>
      <c r="AT12" s="1">
        <v>399.95782470703125</v>
      </c>
      <c r="AU12" s="1">
        <v>395.510986328125</v>
      </c>
      <c r="AV12" s="1">
        <v>24.73887825012207</v>
      </c>
      <c r="AW12" s="1">
        <v>25.563323974609375</v>
      </c>
      <c r="AX12" s="1">
        <v>62.943565368652344</v>
      </c>
      <c r="AY12" s="1">
        <v>65.041213989257813</v>
      </c>
      <c r="AZ12" s="1">
        <v>500.37274169921875</v>
      </c>
      <c r="BA12" s="1">
        <v>1099.8173828125</v>
      </c>
      <c r="BB12" s="1">
        <v>235.06619262695313</v>
      </c>
      <c r="BC12" s="1">
        <v>99.793769836425781</v>
      </c>
      <c r="BD12" s="1">
        <v>3.2980296611785889</v>
      </c>
      <c r="BE12" s="1">
        <v>-0.28011107444763184</v>
      </c>
      <c r="BF12" s="1">
        <v>0.66666668653488159</v>
      </c>
      <c r="BG12" s="1">
        <v>0</v>
      </c>
      <c r="BH12" s="1">
        <v>5</v>
      </c>
      <c r="BI12" s="1">
        <v>1</v>
      </c>
      <c r="BJ12" s="1">
        <v>0</v>
      </c>
      <c r="BK12" s="1">
        <v>0.15999999642372131</v>
      </c>
      <c r="BL12" s="1">
        <v>111115</v>
      </c>
      <c r="BM12">
        <f t="shared" si="17"/>
        <v>3.0417795847976823</v>
      </c>
      <c r="BN12">
        <f t="shared" si="18"/>
        <v>2.573571208083175E-3</v>
      </c>
      <c r="BO12">
        <f t="shared" si="19"/>
        <v>302.04107513427732</v>
      </c>
      <c r="BP12">
        <f t="shared" si="20"/>
        <v>301.7175411224365</v>
      </c>
      <c r="BQ12">
        <f t="shared" si="21"/>
        <v>175.97077731674653</v>
      </c>
      <c r="BR12">
        <f t="shared" si="22"/>
        <v>0.20091151063438029</v>
      </c>
      <c r="BS12">
        <f t="shared" si="23"/>
        <v>4.04322981882527</v>
      </c>
      <c r="BT12">
        <f t="shared" si="24"/>
        <v>40.515854100437522</v>
      </c>
      <c r="BU12">
        <f t="shared" si="25"/>
        <v>14.952530125828147</v>
      </c>
      <c r="BV12">
        <f t="shared" si="26"/>
        <v>28.891075134277344</v>
      </c>
      <c r="BW12">
        <f t="shared" si="27"/>
        <v>3.9964931271529647</v>
      </c>
      <c r="BX12">
        <f t="shared" si="28"/>
        <v>0.16642945722682342</v>
      </c>
      <c r="BY12">
        <f t="shared" si="29"/>
        <v>2.5510604689761531</v>
      </c>
      <c r="BZ12">
        <f t="shared" si="30"/>
        <v>1.4454326581768115</v>
      </c>
      <c r="CA12">
        <f t="shared" si="31"/>
        <v>0.10426786364859238</v>
      </c>
      <c r="CB12">
        <f t="shared" si="32"/>
        <v>26.681458123454544</v>
      </c>
      <c r="CC12">
        <f t="shared" si="33"/>
        <v>0.67600137481658473</v>
      </c>
      <c r="CD12">
        <f t="shared" si="34"/>
        <v>62.468818928269123</v>
      </c>
      <c r="CE12">
        <f t="shared" si="35"/>
        <v>393.82234874914576</v>
      </c>
      <c r="CF12">
        <f t="shared" si="36"/>
        <v>1.9841094170312535E-2</v>
      </c>
      <c r="CG12">
        <f t="shared" si="37"/>
        <v>0</v>
      </c>
      <c r="CH12">
        <f t="shared" si="38"/>
        <v>934.84477539062493</v>
      </c>
      <c r="CI12">
        <f t="shared" si="39"/>
        <v>0</v>
      </c>
      <c r="CJ12" t="e">
        <f t="shared" si="40"/>
        <v>#DIV/0!</v>
      </c>
      <c r="CK12" t="e">
        <f t="shared" si="41"/>
        <v>#DIV/0!</v>
      </c>
    </row>
    <row r="13" spans="1:89" x14ac:dyDescent="0.25">
      <c r="A13" s="1">
        <v>12</v>
      </c>
      <c r="B13" s="2" t="s">
        <v>122</v>
      </c>
      <c r="C13" s="1" t="s">
        <v>129</v>
      </c>
      <c r="D13" s="1" t="s">
        <v>131</v>
      </c>
      <c r="E13" s="1">
        <v>2</v>
      </c>
      <c r="F13" s="1">
        <v>3</v>
      </c>
      <c r="G13" s="3">
        <v>44458</v>
      </c>
      <c r="H13" s="1" t="s">
        <v>94</v>
      </c>
      <c r="I13" s="1">
        <v>4927.499689145945</v>
      </c>
      <c r="J13" s="1">
        <v>1</v>
      </c>
      <c r="K13">
        <f t="shared" si="0"/>
        <v>12.460515151712467</v>
      </c>
      <c r="L13">
        <f t="shared" si="1"/>
        <v>0.16869407114462415</v>
      </c>
      <c r="M13">
        <f t="shared" si="2"/>
        <v>267.44663069516372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 s="1">
        <v>-1</v>
      </c>
      <c r="Y13" s="1">
        <v>0.85</v>
      </c>
      <c r="Z13" s="1">
        <v>0.85</v>
      </c>
      <c r="AA13" s="1">
        <v>10.029844284057617</v>
      </c>
      <c r="AB13">
        <f t="shared" si="6"/>
        <v>0.85</v>
      </c>
      <c r="AC13">
        <f t="shared" si="7"/>
        <v>1.4398727218035126E-2</v>
      </c>
      <c r="AD13" t="e">
        <f t="shared" si="8"/>
        <v>#DIV/0!</v>
      </c>
      <c r="AE13" t="e">
        <f t="shared" si="9"/>
        <v>#DIV/0!</v>
      </c>
      <c r="AF13" t="e">
        <f t="shared" si="10"/>
        <v>#DIV/0!</v>
      </c>
      <c r="AG13" s="1">
        <v>0</v>
      </c>
      <c r="AH13" s="1">
        <v>0.5</v>
      </c>
      <c r="AI13" t="e">
        <f t="shared" si="11"/>
        <v>#DIV/0!</v>
      </c>
      <c r="AJ13">
        <f t="shared" si="12"/>
        <v>2.5656088761050304</v>
      </c>
      <c r="AK13">
        <f t="shared" si="13"/>
        <v>1.4923358339737982</v>
      </c>
      <c r="AL13">
        <f t="shared" si="14"/>
        <v>29.092858589561295</v>
      </c>
      <c r="AM13">
        <v>1.645</v>
      </c>
      <c r="AN13">
        <f t="shared" si="15"/>
        <v>5</v>
      </c>
      <c r="AO13" s="1">
        <v>1</v>
      </c>
      <c r="AP13">
        <f t="shared" si="16"/>
        <v>10</v>
      </c>
      <c r="AQ13" s="1">
        <v>28.568691253662109</v>
      </c>
      <c r="AR13" s="1">
        <v>28.890684127807617</v>
      </c>
      <c r="AS13" s="1">
        <v>28.490589141845703</v>
      </c>
      <c r="AT13" s="1">
        <v>399.94979858398438</v>
      </c>
      <c r="AU13" s="1">
        <v>395.51980590820313</v>
      </c>
      <c r="AV13" s="1">
        <v>24.741863250732422</v>
      </c>
      <c r="AW13" s="1">
        <v>25.563745498657227</v>
      </c>
      <c r="AX13" s="1">
        <v>62.94683837890625</v>
      </c>
      <c r="AY13" s="1">
        <v>65.037826538085938</v>
      </c>
      <c r="AZ13" s="1">
        <v>500.38027954101563</v>
      </c>
      <c r="BA13" s="1">
        <v>1099.8125</v>
      </c>
      <c r="BB13" s="1">
        <v>230.19740295410156</v>
      </c>
      <c r="BC13" s="1">
        <v>99.793586730957031</v>
      </c>
      <c r="BD13" s="1">
        <v>3.2980296611785889</v>
      </c>
      <c r="BE13" s="1">
        <v>-0.28011107444763184</v>
      </c>
      <c r="BF13" s="1">
        <v>0.66666668653488159</v>
      </c>
      <c r="BG13" s="1">
        <v>0</v>
      </c>
      <c r="BH13" s="1">
        <v>5</v>
      </c>
      <c r="BI13" s="1">
        <v>1</v>
      </c>
      <c r="BJ13" s="1">
        <v>0</v>
      </c>
      <c r="BK13" s="1">
        <v>0.15999999642372131</v>
      </c>
      <c r="BL13" s="1">
        <v>111115</v>
      </c>
      <c r="BM13">
        <f t="shared" si="17"/>
        <v>3.0418254075441675</v>
      </c>
      <c r="BN13">
        <f t="shared" si="18"/>
        <v>2.5656088761050306E-3</v>
      </c>
      <c r="BO13">
        <f t="shared" si="19"/>
        <v>302.04068412780759</v>
      </c>
      <c r="BP13">
        <f t="shared" si="20"/>
        <v>301.71869125366209</v>
      </c>
      <c r="BQ13">
        <f t="shared" si="21"/>
        <v>175.969996066764</v>
      </c>
      <c r="BR13">
        <f t="shared" si="22"/>
        <v>0.2021744617536794</v>
      </c>
      <c r="BS13">
        <f t="shared" si="23"/>
        <v>4.0434336875621604</v>
      </c>
      <c r="BT13">
        <f t="shared" si="24"/>
        <v>40.517971344824346</v>
      </c>
      <c r="BU13">
        <f t="shared" si="25"/>
        <v>14.95422584616712</v>
      </c>
      <c r="BV13">
        <f t="shared" si="26"/>
        <v>28.890684127807617</v>
      </c>
      <c r="BW13">
        <f t="shared" si="27"/>
        <v>3.9964026312556475</v>
      </c>
      <c r="BX13">
        <f t="shared" si="28"/>
        <v>0.16589551221067991</v>
      </c>
      <c r="BY13">
        <f t="shared" si="29"/>
        <v>2.5510978535883622</v>
      </c>
      <c r="BZ13">
        <f t="shared" si="30"/>
        <v>1.4453047776672854</v>
      </c>
      <c r="CA13">
        <f t="shared" si="31"/>
        <v>0.10393254806656736</v>
      </c>
      <c r="CB13">
        <f t="shared" si="32"/>
        <v>26.689458536180059</v>
      </c>
      <c r="CC13">
        <f t="shared" si="33"/>
        <v>0.6761902354827608</v>
      </c>
      <c r="CD13">
        <f t="shared" si="34"/>
        <v>62.464436751811235</v>
      </c>
      <c r="CE13">
        <f t="shared" si="35"/>
        <v>393.83763636272192</v>
      </c>
      <c r="CF13">
        <f t="shared" si="36"/>
        <v>1.9762942612023087E-2</v>
      </c>
      <c r="CG13">
        <f t="shared" si="37"/>
        <v>0</v>
      </c>
      <c r="CH13">
        <f t="shared" si="38"/>
        <v>934.84062499999993</v>
      </c>
      <c r="CI13">
        <f t="shared" si="39"/>
        <v>0</v>
      </c>
      <c r="CJ13" t="e">
        <f t="shared" si="40"/>
        <v>#DIV/0!</v>
      </c>
      <c r="CK13" t="e">
        <f t="shared" si="41"/>
        <v>#DIV/0!</v>
      </c>
    </row>
    <row r="14" spans="1:89" x14ac:dyDescent="0.25">
      <c r="A14" s="1">
        <v>13</v>
      </c>
      <c r="B14" s="2" t="s">
        <v>123</v>
      </c>
      <c r="C14" s="1" t="s">
        <v>129</v>
      </c>
      <c r="D14" s="1" t="s">
        <v>131</v>
      </c>
      <c r="E14" s="1">
        <v>2</v>
      </c>
      <c r="F14" s="1">
        <v>1</v>
      </c>
      <c r="G14" s="3">
        <v>44458</v>
      </c>
      <c r="H14" s="1" t="s">
        <v>95</v>
      </c>
      <c r="I14" s="1">
        <v>5578.9996442459524</v>
      </c>
      <c r="J14" s="1">
        <v>1</v>
      </c>
      <c r="K14">
        <f t="shared" si="0"/>
        <v>10.697738367203911</v>
      </c>
      <c r="L14">
        <f t="shared" si="1"/>
        <v>0.19468939227904514</v>
      </c>
      <c r="M14">
        <f t="shared" si="2"/>
        <v>298.98673192447239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 s="1">
        <v>-1</v>
      </c>
      <c r="Y14" s="1">
        <v>0.85</v>
      </c>
      <c r="Z14" s="1">
        <v>0.85</v>
      </c>
      <c r="AA14" s="1">
        <v>10.029844284057617</v>
      </c>
      <c r="AB14">
        <f t="shared" si="6"/>
        <v>0.85</v>
      </c>
      <c r="AC14">
        <f t="shared" si="7"/>
        <v>1.2517380229342547E-2</v>
      </c>
      <c r="AD14" t="e">
        <f t="shared" si="8"/>
        <v>#DIV/0!</v>
      </c>
      <c r="AE14" t="e">
        <f t="shared" si="9"/>
        <v>#DIV/0!</v>
      </c>
      <c r="AF14" t="e">
        <f t="shared" si="10"/>
        <v>#DIV/0!</v>
      </c>
      <c r="AG14" s="1">
        <v>0</v>
      </c>
      <c r="AH14" s="1">
        <v>0.5</v>
      </c>
      <c r="AI14" t="e">
        <f t="shared" si="11"/>
        <v>#DIV/0!</v>
      </c>
      <c r="AJ14">
        <f t="shared" si="12"/>
        <v>2.9020434984626471</v>
      </c>
      <c r="AK14">
        <f t="shared" si="13"/>
        <v>1.4662347242055294</v>
      </c>
      <c r="AL14">
        <f t="shared" si="14"/>
        <v>29.023372652553142</v>
      </c>
      <c r="AM14">
        <v>1.3740000000000001</v>
      </c>
      <c r="AN14">
        <f t="shared" si="15"/>
        <v>5</v>
      </c>
      <c r="AO14" s="1">
        <v>1</v>
      </c>
      <c r="AP14">
        <f t="shared" si="16"/>
        <v>10</v>
      </c>
      <c r="AQ14" s="1">
        <v>28.729238510131836</v>
      </c>
      <c r="AR14" s="1">
        <v>28.864662170410156</v>
      </c>
      <c r="AS14" s="1">
        <v>28.658117294311523</v>
      </c>
      <c r="AT14" s="1">
        <v>400.0577392578125</v>
      </c>
      <c r="AU14" s="1">
        <v>396.80416870117188</v>
      </c>
      <c r="AV14" s="1">
        <v>24.889652252197266</v>
      </c>
      <c r="AW14" s="1">
        <v>25.666042327880859</v>
      </c>
      <c r="AX14" s="1">
        <v>62.727783203125</v>
      </c>
      <c r="AY14" s="1">
        <v>64.684463500976563</v>
      </c>
      <c r="AZ14" s="1">
        <v>500.40139770507813</v>
      </c>
      <c r="BA14" s="1">
        <v>1099.4349365234375</v>
      </c>
      <c r="BB14" s="1">
        <v>107.16277313232422</v>
      </c>
      <c r="BC14" s="1">
        <v>99.780891418457031</v>
      </c>
      <c r="BD14" s="1">
        <v>3.2980296611785889</v>
      </c>
      <c r="BE14" s="1">
        <v>-0.28011107444763184</v>
      </c>
      <c r="BF14" s="1">
        <v>0.66666668653488159</v>
      </c>
      <c r="BG14" s="1">
        <v>0</v>
      </c>
      <c r="BH14" s="1">
        <v>5</v>
      </c>
      <c r="BI14" s="1">
        <v>1</v>
      </c>
      <c r="BJ14" s="1">
        <v>0</v>
      </c>
      <c r="BK14" s="1">
        <v>0.15999999642372131</v>
      </c>
      <c r="BL14" s="1">
        <v>111115</v>
      </c>
      <c r="BM14">
        <f t="shared" si="17"/>
        <v>3.641931569905954</v>
      </c>
      <c r="BN14">
        <f t="shared" si="18"/>
        <v>2.902043498462647E-3</v>
      </c>
      <c r="BO14">
        <f t="shared" si="19"/>
        <v>302.01466217041013</v>
      </c>
      <c r="BP14">
        <f t="shared" si="20"/>
        <v>301.87923851013181</v>
      </c>
      <c r="BQ14">
        <f t="shared" si="21"/>
        <v>175.90958591186427</v>
      </c>
      <c r="BR14">
        <f t="shared" si="22"/>
        <v>0.15871048214298439</v>
      </c>
      <c r="BS14">
        <f t="shared" si="23"/>
        <v>4.0272153068653314</v>
      </c>
      <c r="BT14">
        <f t="shared" si="24"/>
        <v>40.360586577405492</v>
      </c>
      <c r="BU14">
        <f t="shared" si="25"/>
        <v>14.694544249524633</v>
      </c>
      <c r="BV14">
        <f t="shared" si="26"/>
        <v>28.864662170410156</v>
      </c>
      <c r="BW14">
        <f t="shared" si="27"/>
        <v>3.9903840341651282</v>
      </c>
      <c r="BX14">
        <f t="shared" si="28"/>
        <v>0.19097138204768974</v>
      </c>
      <c r="BY14">
        <f t="shared" si="29"/>
        <v>2.560980582659802</v>
      </c>
      <c r="BZ14">
        <f t="shared" si="30"/>
        <v>1.4294034515053262</v>
      </c>
      <c r="CA14">
        <f t="shared" si="31"/>
        <v>0.11968567652876498</v>
      </c>
      <c r="CB14">
        <f t="shared" si="32"/>
        <v>29.833162633715101</v>
      </c>
      <c r="CC14">
        <f t="shared" si="33"/>
        <v>0.75348687213423771</v>
      </c>
      <c r="CD14">
        <f t="shared" si="34"/>
        <v>63.067886728498344</v>
      </c>
      <c r="CE14">
        <f t="shared" si="35"/>
        <v>395.35997402159933</v>
      </c>
      <c r="CF14">
        <f t="shared" si="36"/>
        <v>1.7065049472030462E-2</v>
      </c>
      <c r="CG14">
        <f t="shared" si="37"/>
        <v>0</v>
      </c>
      <c r="CH14">
        <f t="shared" si="38"/>
        <v>934.51969604492183</v>
      </c>
      <c r="CI14">
        <f t="shared" si="39"/>
        <v>0</v>
      </c>
      <c r="CJ14" t="e">
        <f t="shared" si="40"/>
        <v>#DIV/0!</v>
      </c>
      <c r="CK14" t="e">
        <f t="shared" si="41"/>
        <v>#DIV/0!</v>
      </c>
    </row>
    <row r="15" spans="1:89" x14ac:dyDescent="0.25">
      <c r="A15" s="1">
        <v>14</v>
      </c>
      <c r="B15" s="2" t="s">
        <v>123</v>
      </c>
      <c r="C15" s="1" t="s">
        <v>129</v>
      </c>
      <c r="D15" s="1" t="s">
        <v>131</v>
      </c>
      <c r="E15" s="1">
        <v>2</v>
      </c>
      <c r="F15" s="1">
        <v>2</v>
      </c>
      <c r="G15" s="3">
        <v>44458</v>
      </c>
      <c r="H15" s="1" t="s">
        <v>96</v>
      </c>
      <c r="I15" s="1">
        <v>5580.9996441081166</v>
      </c>
      <c r="J15" s="1">
        <v>1</v>
      </c>
      <c r="K15">
        <f t="shared" si="0"/>
        <v>10.73817824464717</v>
      </c>
      <c r="L15">
        <f t="shared" si="1"/>
        <v>0.1949733707126928</v>
      </c>
      <c r="M15">
        <f t="shared" si="2"/>
        <v>298.76439792744543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 s="1">
        <v>-1</v>
      </c>
      <c r="Y15" s="1">
        <v>0.85</v>
      </c>
      <c r="Z15" s="1">
        <v>0.85</v>
      </c>
      <c r="AA15" s="1">
        <v>10.029844284057617</v>
      </c>
      <c r="AB15">
        <f t="shared" si="6"/>
        <v>0.85</v>
      </c>
      <c r="AC15">
        <f t="shared" si="7"/>
        <v>1.2560811257374446E-2</v>
      </c>
      <c r="AD15" t="e">
        <f t="shared" si="8"/>
        <v>#DIV/0!</v>
      </c>
      <c r="AE15" t="e">
        <f t="shared" si="9"/>
        <v>#DIV/0!</v>
      </c>
      <c r="AF15" t="e">
        <f t="shared" si="10"/>
        <v>#DIV/0!</v>
      </c>
      <c r="AG15" s="1">
        <v>0</v>
      </c>
      <c r="AH15" s="1">
        <v>0.5</v>
      </c>
      <c r="AI15" t="e">
        <f t="shared" si="11"/>
        <v>#DIV/0!</v>
      </c>
      <c r="AJ15">
        <f t="shared" si="12"/>
        <v>2.9056780559707631</v>
      </c>
      <c r="AK15">
        <f t="shared" si="13"/>
        <v>1.4659662483989879</v>
      </c>
      <c r="AL15">
        <f t="shared" si="14"/>
        <v>29.022135857992325</v>
      </c>
      <c r="AM15">
        <v>1.3740000000000001</v>
      </c>
      <c r="AN15">
        <f t="shared" si="15"/>
        <v>5</v>
      </c>
      <c r="AO15" s="1">
        <v>1</v>
      </c>
      <c r="AP15">
        <f t="shared" si="16"/>
        <v>10</v>
      </c>
      <c r="AQ15" s="1">
        <v>28.729747772216797</v>
      </c>
      <c r="AR15" s="1">
        <v>28.863931655883789</v>
      </c>
      <c r="AS15" s="1">
        <v>28.658519744873047</v>
      </c>
      <c r="AT15" s="1">
        <v>400.05184936523438</v>
      </c>
      <c r="AU15" s="1">
        <v>396.7867431640625</v>
      </c>
      <c r="AV15" s="1">
        <v>24.888635635375977</v>
      </c>
      <c r="AW15" s="1">
        <v>25.666009902954102</v>
      </c>
      <c r="AX15" s="1">
        <v>62.722969055175781</v>
      </c>
      <c r="AY15" s="1">
        <v>64.68206787109375</v>
      </c>
      <c r="AZ15" s="1">
        <v>500.393798828125</v>
      </c>
      <c r="BA15" s="1">
        <v>1099.421142578125</v>
      </c>
      <c r="BB15" s="1">
        <v>58.598838806152344</v>
      </c>
      <c r="BC15" s="1">
        <v>99.780250549316406</v>
      </c>
      <c r="BD15" s="1">
        <v>3.2980296611785889</v>
      </c>
      <c r="BE15" s="1">
        <v>-0.28011107444763184</v>
      </c>
      <c r="BF15" s="1">
        <v>0.66666668653488159</v>
      </c>
      <c r="BG15" s="1">
        <v>0</v>
      </c>
      <c r="BH15" s="1">
        <v>5</v>
      </c>
      <c r="BI15" s="1">
        <v>1</v>
      </c>
      <c r="BJ15" s="1">
        <v>0</v>
      </c>
      <c r="BK15" s="1">
        <v>0.15999999642372131</v>
      </c>
      <c r="BL15" s="1">
        <v>111115</v>
      </c>
      <c r="BM15">
        <f t="shared" si="17"/>
        <v>3.6418762651246359</v>
      </c>
      <c r="BN15">
        <f t="shared" si="18"/>
        <v>2.9056780559707633E-3</v>
      </c>
      <c r="BO15">
        <f t="shared" si="19"/>
        <v>302.01393165588377</v>
      </c>
      <c r="BP15">
        <f t="shared" si="20"/>
        <v>301.87974777221677</v>
      </c>
      <c r="BQ15">
        <f t="shared" si="21"/>
        <v>175.9073788806636</v>
      </c>
      <c r="BR15">
        <f t="shared" si="22"/>
        <v>0.15820420210853425</v>
      </c>
      <c r="BS15">
        <f t="shared" si="23"/>
        <v>4.0269271471169841</v>
      </c>
      <c r="BT15">
        <f t="shared" si="24"/>
        <v>40.357957861878432</v>
      </c>
      <c r="BU15">
        <f t="shared" si="25"/>
        <v>14.691947958924331</v>
      </c>
      <c r="BV15">
        <f t="shared" si="26"/>
        <v>28.863931655883789</v>
      </c>
      <c r="BW15">
        <f t="shared" si="27"/>
        <v>3.9902151881867942</v>
      </c>
      <c r="BX15">
        <f t="shared" si="28"/>
        <v>0.19124461008676766</v>
      </c>
      <c r="BY15">
        <f t="shared" si="29"/>
        <v>2.5609608987179961</v>
      </c>
      <c r="BZ15">
        <f t="shared" si="30"/>
        <v>1.4292542894687981</v>
      </c>
      <c r="CA15">
        <f t="shared" si="31"/>
        <v>0.11985738619112178</v>
      </c>
      <c r="CB15">
        <f t="shared" si="32"/>
        <v>29.810786480416173</v>
      </c>
      <c r="CC15">
        <f t="shared" si="33"/>
        <v>0.75295962648609205</v>
      </c>
      <c r="CD15">
        <f t="shared" si="34"/>
        <v>63.07308632455242</v>
      </c>
      <c r="CE15">
        <f t="shared" si="35"/>
        <v>395.33708910103513</v>
      </c>
      <c r="CF15">
        <f t="shared" si="36"/>
        <v>1.7131963128811541E-2</v>
      </c>
      <c r="CG15">
        <f t="shared" si="37"/>
        <v>0</v>
      </c>
      <c r="CH15">
        <f t="shared" si="38"/>
        <v>934.50797119140623</v>
      </c>
      <c r="CI15">
        <f t="shared" si="39"/>
        <v>0</v>
      </c>
      <c r="CJ15" t="e">
        <f t="shared" si="40"/>
        <v>#DIV/0!</v>
      </c>
      <c r="CK15" t="e">
        <f t="shared" si="41"/>
        <v>#DIV/0!</v>
      </c>
    </row>
    <row r="16" spans="1:89" x14ac:dyDescent="0.25">
      <c r="A16" s="1">
        <v>15</v>
      </c>
      <c r="B16" s="2" t="s">
        <v>123</v>
      </c>
      <c r="C16" s="1" t="s">
        <v>129</v>
      </c>
      <c r="D16" s="1" t="s">
        <v>131</v>
      </c>
      <c r="E16" s="1">
        <v>2</v>
      </c>
      <c r="F16" s="1">
        <v>3</v>
      </c>
      <c r="G16" s="3">
        <v>44458</v>
      </c>
      <c r="H16" s="1" t="s">
        <v>97</v>
      </c>
      <c r="I16" s="1">
        <v>5582.9996439702809</v>
      </c>
      <c r="J16" s="1">
        <v>1</v>
      </c>
      <c r="K16">
        <f t="shared" si="0"/>
        <v>10.804385621574184</v>
      </c>
      <c r="L16">
        <f t="shared" si="1"/>
        <v>0.19554135748833235</v>
      </c>
      <c r="M16">
        <f t="shared" si="2"/>
        <v>298.45486695855959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 s="1">
        <v>-1</v>
      </c>
      <c r="Y16" s="1">
        <v>0.85</v>
      </c>
      <c r="Z16" s="1">
        <v>0.85</v>
      </c>
      <c r="AA16" s="1">
        <v>10.029844284057617</v>
      </c>
      <c r="AB16">
        <f t="shared" si="6"/>
        <v>0.85</v>
      </c>
      <c r="AC16">
        <f t="shared" si="7"/>
        <v>1.263289009336247E-2</v>
      </c>
      <c r="AD16" t="e">
        <f t="shared" si="8"/>
        <v>#DIV/0!</v>
      </c>
      <c r="AE16" t="e">
        <f t="shared" si="9"/>
        <v>#DIV/0!</v>
      </c>
      <c r="AF16" t="e">
        <f t="shared" si="10"/>
        <v>#DIV/0!</v>
      </c>
      <c r="AG16" s="1">
        <v>0</v>
      </c>
      <c r="AH16" s="1">
        <v>0.5</v>
      </c>
      <c r="AI16" t="e">
        <f t="shared" si="11"/>
        <v>#DIV/0!</v>
      </c>
      <c r="AJ16">
        <f t="shared" si="12"/>
        <v>2.9132902105286509</v>
      </c>
      <c r="AK16">
        <f t="shared" si="13"/>
        <v>1.4656046382796579</v>
      </c>
      <c r="AL16">
        <f t="shared" si="14"/>
        <v>29.020711825110823</v>
      </c>
      <c r="AM16">
        <v>1.3740000000000001</v>
      </c>
      <c r="AN16">
        <f t="shared" si="15"/>
        <v>5</v>
      </c>
      <c r="AO16" s="1">
        <v>1</v>
      </c>
      <c r="AP16">
        <f t="shared" si="16"/>
        <v>10</v>
      </c>
      <c r="AQ16" s="1">
        <v>28.730352401733398</v>
      </c>
      <c r="AR16" s="1">
        <v>28.863681793212891</v>
      </c>
      <c r="AS16" s="1">
        <v>28.658941268920898</v>
      </c>
      <c r="AT16" s="1">
        <v>400.05010986328125</v>
      </c>
      <c r="AU16" s="1">
        <v>396.7659912109375</v>
      </c>
      <c r="AV16" s="1">
        <v>24.887176513671875</v>
      </c>
      <c r="AW16" s="1">
        <v>25.666591644287109</v>
      </c>
      <c r="AX16" s="1">
        <v>62.716392517089844</v>
      </c>
      <c r="AY16" s="1">
        <v>64.680549621582031</v>
      </c>
      <c r="AZ16" s="1">
        <v>500.39071655273438</v>
      </c>
      <c r="BA16" s="1">
        <v>1099.31396484375</v>
      </c>
      <c r="BB16" s="1">
        <v>42.592063903808594</v>
      </c>
      <c r="BC16" s="1">
        <v>99.779151916503906</v>
      </c>
      <c r="BD16" s="1">
        <v>3.2980296611785889</v>
      </c>
      <c r="BE16" s="1">
        <v>-0.28011107444763184</v>
      </c>
      <c r="BF16" s="1">
        <v>0.66666668653488159</v>
      </c>
      <c r="BG16" s="1">
        <v>0</v>
      </c>
      <c r="BH16" s="1">
        <v>5</v>
      </c>
      <c r="BI16" s="1">
        <v>1</v>
      </c>
      <c r="BJ16" s="1">
        <v>0</v>
      </c>
      <c r="BK16" s="1">
        <v>0.15999999642372131</v>
      </c>
      <c r="BL16" s="1">
        <v>111115</v>
      </c>
      <c r="BM16">
        <f t="shared" si="17"/>
        <v>3.6418538322615306</v>
      </c>
      <c r="BN16">
        <f t="shared" si="18"/>
        <v>2.9132902105286507E-3</v>
      </c>
      <c r="BO16">
        <f t="shared" si="19"/>
        <v>302.01368179321287</v>
      </c>
      <c r="BP16">
        <f t="shared" si="20"/>
        <v>301.88035240173338</v>
      </c>
      <c r="BQ16">
        <f t="shared" si="21"/>
        <v>175.8902304435469</v>
      </c>
      <c r="BR16">
        <f t="shared" si="22"/>
        <v>0.15703003189793094</v>
      </c>
      <c r="BS16">
        <f t="shared" si="23"/>
        <v>4.0265953851338514</v>
      </c>
      <c r="BT16">
        <f t="shared" si="24"/>
        <v>40.355077266074005</v>
      </c>
      <c r="BU16">
        <f t="shared" si="25"/>
        <v>14.688485621786896</v>
      </c>
      <c r="BV16">
        <f t="shared" si="26"/>
        <v>28.863681793212891</v>
      </c>
      <c r="BW16">
        <f t="shared" si="27"/>
        <v>3.9901574381202187</v>
      </c>
      <c r="BX16">
        <f t="shared" si="28"/>
        <v>0.19179104927539023</v>
      </c>
      <c r="BY16">
        <f t="shared" si="29"/>
        <v>2.5609907468541935</v>
      </c>
      <c r="BZ16">
        <f t="shared" si="30"/>
        <v>1.4291666912660252</v>
      </c>
      <c r="CA16">
        <f t="shared" si="31"/>
        <v>0.12020079895911293</v>
      </c>
      <c r="CB16">
        <f t="shared" si="32"/>
        <v>29.77957351047808</v>
      </c>
      <c r="CC16">
        <f t="shared" si="33"/>
        <v>0.75221887351703087</v>
      </c>
      <c r="CD16">
        <f t="shared" si="34"/>
        <v>63.081254054879722</v>
      </c>
      <c r="CE16">
        <f t="shared" si="35"/>
        <v>395.30739915202497</v>
      </c>
      <c r="CF16">
        <f t="shared" si="36"/>
        <v>1.724111908260292E-2</v>
      </c>
      <c r="CG16">
        <f t="shared" si="37"/>
        <v>0</v>
      </c>
      <c r="CH16">
        <f t="shared" si="38"/>
        <v>934.4168701171875</v>
      </c>
      <c r="CI16">
        <f t="shared" si="39"/>
        <v>0</v>
      </c>
      <c r="CJ16" t="e">
        <f t="shared" si="40"/>
        <v>#DIV/0!</v>
      </c>
      <c r="CK16" t="e">
        <f t="shared" si="41"/>
        <v>#DIV/0!</v>
      </c>
    </row>
    <row r="17" spans="1:89" x14ac:dyDescent="0.25">
      <c r="A17" s="1">
        <v>16</v>
      </c>
      <c r="B17" s="2" t="s">
        <v>124</v>
      </c>
      <c r="C17" s="1" t="s">
        <v>129</v>
      </c>
      <c r="D17" s="1" t="s">
        <v>131</v>
      </c>
      <c r="E17" s="1">
        <v>2</v>
      </c>
      <c r="F17" s="1">
        <v>1</v>
      </c>
      <c r="G17" s="3">
        <v>44458</v>
      </c>
      <c r="H17" s="1" t="s">
        <v>98</v>
      </c>
      <c r="I17" s="1">
        <v>6232.4999691592529</v>
      </c>
      <c r="J17" s="1">
        <v>1</v>
      </c>
      <c r="K17">
        <f t="shared" si="0"/>
        <v>5.7473663710702247</v>
      </c>
      <c r="L17">
        <f t="shared" si="1"/>
        <v>4.3257717756623341E-2</v>
      </c>
      <c r="M17">
        <f t="shared" si="2"/>
        <v>176.42603435492896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 s="1">
        <v>-1</v>
      </c>
      <c r="Y17" s="1">
        <v>0.85</v>
      </c>
      <c r="Z17" s="1">
        <v>0.85</v>
      </c>
      <c r="AA17" s="1">
        <v>9.6634836196899414</v>
      </c>
      <c r="AB17">
        <f t="shared" si="6"/>
        <v>0.85</v>
      </c>
      <c r="AC17">
        <f t="shared" si="7"/>
        <v>7.2070523049494392E-3</v>
      </c>
      <c r="AD17" t="e">
        <f t="shared" si="8"/>
        <v>#DIV/0!</v>
      </c>
      <c r="AE17" t="e">
        <f t="shared" si="9"/>
        <v>#DIV/0!</v>
      </c>
      <c r="AF17" t="e">
        <f t="shared" si="10"/>
        <v>#DIV/0!</v>
      </c>
      <c r="AG17" s="1">
        <v>0</v>
      </c>
      <c r="AH17" s="1">
        <v>0.5</v>
      </c>
      <c r="AI17" t="e">
        <f t="shared" si="11"/>
        <v>#DIV/0!</v>
      </c>
      <c r="AJ17">
        <f t="shared" si="12"/>
        <v>0.77683492940556809</v>
      </c>
      <c r="AK17">
        <f t="shared" si="13"/>
        <v>1.7379127147561344</v>
      </c>
      <c r="AL17">
        <f t="shared" si="14"/>
        <v>30.019095096450204</v>
      </c>
      <c r="AM17">
        <v>1.585</v>
      </c>
      <c r="AN17">
        <f t="shared" si="15"/>
        <v>5</v>
      </c>
      <c r="AO17" s="1">
        <v>1</v>
      </c>
      <c r="AP17">
        <f t="shared" si="16"/>
        <v>10</v>
      </c>
      <c r="AQ17" s="1">
        <v>29.041719436645508</v>
      </c>
      <c r="AR17" s="1">
        <v>29.553722381591797</v>
      </c>
      <c r="AS17" s="1">
        <v>28.964000701904297</v>
      </c>
      <c r="AT17" s="1">
        <v>399.9974365234375</v>
      </c>
      <c r="AU17" s="1">
        <v>398.0791015625</v>
      </c>
      <c r="AV17" s="1">
        <v>25.094560623168945</v>
      </c>
      <c r="AW17" s="1">
        <v>25.334377288818359</v>
      </c>
      <c r="AX17" s="1">
        <v>62.093372344970703</v>
      </c>
      <c r="AY17" s="1">
        <v>62.686767578125</v>
      </c>
      <c r="AZ17" s="1">
        <v>500.41958618164063</v>
      </c>
      <c r="BA17" s="1">
        <v>1101.4320068359375</v>
      </c>
      <c r="BB17" s="1">
        <v>153.92463684082031</v>
      </c>
      <c r="BC17" s="1">
        <v>99.754264831542969</v>
      </c>
      <c r="BD17" s="1">
        <v>3.1438746452331543</v>
      </c>
      <c r="BE17" s="1">
        <v>-0.30983215570449829</v>
      </c>
      <c r="BF17" s="1">
        <v>0.66666668653488159</v>
      </c>
      <c r="BG17" s="1">
        <v>0</v>
      </c>
      <c r="BH17" s="1">
        <v>5</v>
      </c>
      <c r="BI17" s="1">
        <v>1</v>
      </c>
      <c r="BJ17" s="1">
        <v>0</v>
      </c>
      <c r="BK17" s="1">
        <v>0.15999999642372131</v>
      </c>
      <c r="BL17" s="1">
        <v>111115</v>
      </c>
      <c r="BM17">
        <f t="shared" si="17"/>
        <v>3.157221363922023</v>
      </c>
      <c r="BN17">
        <f t="shared" si="18"/>
        <v>7.7683492940556803E-4</v>
      </c>
      <c r="BO17">
        <f t="shared" si="19"/>
        <v>302.70372238159177</v>
      </c>
      <c r="BP17">
        <f t="shared" si="20"/>
        <v>302.19171943664549</v>
      </c>
      <c r="BQ17">
        <f t="shared" si="21"/>
        <v>176.22911715472219</v>
      </c>
      <c r="BR17">
        <f t="shared" si="22"/>
        <v>0.46537271485840598</v>
      </c>
      <c r="BS17">
        <f t="shared" si="23"/>
        <v>4.2651248961671486</v>
      </c>
      <c r="BT17">
        <f t="shared" si="24"/>
        <v>42.756316267477395</v>
      </c>
      <c r="BU17">
        <f t="shared" si="25"/>
        <v>17.421938978659036</v>
      </c>
      <c r="BV17">
        <f t="shared" si="26"/>
        <v>29.553722381591797</v>
      </c>
      <c r="BW17">
        <f t="shared" si="27"/>
        <v>4.1524504374509679</v>
      </c>
      <c r="BX17">
        <f t="shared" si="28"/>
        <v>4.3071400707106293E-2</v>
      </c>
      <c r="BY17">
        <f t="shared" si="29"/>
        <v>2.5272121814110142</v>
      </c>
      <c r="BZ17">
        <f t="shared" si="30"/>
        <v>1.6252382560399536</v>
      </c>
      <c r="CA17">
        <f t="shared" si="31"/>
        <v>2.6936303091311634E-2</v>
      </c>
      <c r="CB17">
        <f t="shared" si="32"/>
        <v>17.599249354220483</v>
      </c>
      <c r="CC17">
        <f t="shared" si="33"/>
        <v>0.44319340970786775</v>
      </c>
      <c r="CD17">
        <f t="shared" si="34"/>
        <v>57.998494133525384</v>
      </c>
      <c r="CE17">
        <f t="shared" si="35"/>
        <v>397.30320710240551</v>
      </c>
      <c r="CF17">
        <f t="shared" si="36"/>
        <v>8.3900303042310706E-3</v>
      </c>
      <c r="CG17">
        <f t="shared" si="37"/>
        <v>0</v>
      </c>
      <c r="CH17">
        <f t="shared" si="38"/>
        <v>936.21720581054683</v>
      </c>
      <c r="CI17">
        <f t="shared" si="39"/>
        <v>0</v>
      </c>
      <c r="CJ17" t="e">
        <f t="shared" si="40"/>
        <v>#DIV/0!</v>
      </c>
      <c r="CK17" t="e">
        <f t="shared" si="41"/>
        <v>#DIV/0!</v>
      </c>
    </row>
    <row r="18" spans="1:89" x14ac:dyDescent="0.25">
      <c r="A18" s="1">
        <v>17</v>
      </c>
      <c r="B18" s="2" t="s">
        <v>124</v>
      </c>
      <c r="C18" s="1" t="s">
        <v>129</v>
      </c>
      <c r="D18" s="1" t="s">
        <v>131</v>
      </c>
      <c r="E18" s="1">
        <v>2</v>
      </c>
      <c r="F18" s="1">
        <v>2</v>
      </c>
      <c r="G18" s="3">
        <v>44458</v>
      </c>
      <c r="H18" s="1" t="s">
        <v>99</v>
      </c>
      <c r="I18" s="1">
        <v>6233.4999690903351</v>
      </c>
      <c r="J18" s="1">
        <v>1</v>
      </c>
      <c r="K18">
        <f t="shared" si="0"/>
        <v>5.6897901657938164</v>
      </c>
      <c r="L18">
        <f t="shared" si="1"/>
        <v>4.3278403458728659E-2</v>
      </c>
      <c r="M18">
        <f t="shared" si="2"/>
        <v>178.6179181672419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 s="1">
        <v>-1</v>
      </c>
      <c r="Y18" s="1">
        <v>0.85</v>
      </c>
      <c r="Z18" s="1">
        <v>0.85</v>
      </c>
      <c r="AA18" s="1">
        <v>9.6634836196899414</v>
      </c>
      <c r="AB18">
        <f t="shared" si="6"/>
        <v>0.85</v>
      </c>
      <c r="AC18">
        <f t="shared" si="7"/>
        <v>7.1454363322663306E-3</v>
      </c>
      <c r="AD18" t="e">
        <f t="shared" si="8"/>
        <v>#DIV/0!</v>
      </c>
      <c r="AE18" t="e">
        <f t="shared" si="9"/>
        <v>#DIV/0!</v>
      </c>
      <c r="AF18" t="e">
        <f t="shared" si="10"/>
        <v>#DIV/0!</v>
      </c>
      <c r="AG18" s="1">
        <v>0</v>
      </c>
      <c r="AH18" s="1">
        <v>0.5</v>
      </c>
      <c r="AI18" t="e">
        <f t="shared" si="11"/>
        <v>#DIV/0!</v>
      </c>
      <c r="AJ18">
        <f t="shared" si="12"/>
        <v>0.77633694024113098</v>
      </c>
      <c r="AK18">
        <f t="shared" si="13"/>
        <v>1.7359905830773181</v>
      </c>
      <c r="AL18">
        <f t="shared" si="14"/>
        <v>30.011379579272162</v>
      </c>
      <c r="AM18">
        <v>1.585</v>
      </c>
      <c r="AN18">
        <f t="shared" si="15"/>
        <v>5</v>
      </c>
      <c r="AO18" s="1">
        <v>1</v>
      </c>
      <c r="AP18">
        <f t="shared" si="16"/>
        <v>10</v>
      </c>
      <c r="AQ18" s="1">
        <v>29.042339324951172</v>
      </c>
      <c r="AR18" s="1">
        <v>29.545560836791992</v>
      </c>
      <c r="AS18" s="1">
        <v>28.964946746826172</v>
      </c>
      <c r="AT18" s="1">
        <v>399.95489501953125</v>
      </c>
      <c r="AU18" s="1">
        <v>398.05487060546875</v>
      </c>
      <c r="AV18" s="1">
        <v>25.095016479492188</v>
      </c>
      <c r="AW18" s="1">
        <v>25.334678649902344</v>
      </c>
      <c r="AX18" s="1">
        <v>62.092334747314453</v>
      </c>
      <c r="AY18" s="1">
        <v>62.685329437255859</v>
      </c>
      <c r="AZ18" s="1">
        <v>500.4210205078125</v>
      </c>
      <c r="BA18" s="1">
        <v>1101.4500732421875</v>
      </c>
      <c r="BB18" s="1">
        <v>137.42439270019531</v>
      </c>
      <c r="BC18" s="1">
        <v>99.754364013671875</v>
      </c>
      <c r="BD18" s="1">
        <v>3.1438746452331543</v>
      </c>
      <c r="BE18" s="1">
        <v>-0.30983215570449829</v>
      </c>
      <c r="BF18" s="1">
        <v>0.66666668653488159</v>
      </c>
      <c r="BG18" s="1">
        <v>0</v>
      </c>
      <c r="BH18" s="1">
        <v>5</v>
      </c>
      <c r="BI18" s="1">
        <v>1</v>
      </c>
      <c r="BJ18" s="1">
        <v>0</v>
      </c>
      <c r="BK18" s="1">
        <v>0.15999999642372131</v>
      </c>
      <c r="BL18" s="1">
        <v>111115</v>
      </c>
      <c r="BM18">
        <f t="shared" si="17"/>
        <v>3.1572304132985014</v>
      </c>
      <c r="BN18">
        <f t="shared" si="18"/>
        <v>7.7633694024113102E-4</v>
      </c>
      <c r="BO18">
        <f t="shared" si="19"/>
        <v>302.69556083679197</v>
      </c>
      <c r="BP18">
        <f t="shared" si="20"/>
        <v>302.19233932495115</v>
      </c>
      <c r="BQ18">
        <f t="shared" si="21"/>
        <v>176.23200777965758</v>
      </c>
      <c r="BR18">
        <f t="shared" si="22"/>
        <v>0.46581874248017074</v>
      </c>
      <c r="BS18">
        <f t="shared" si="23"/>
        <v>4.2632353392890776</v>
      </c>
      <c r="BT18">
        <f t="shared" si="24"/>
        <v>42.737331659041779</v>
      </c>
      <c r="BU18">
        <f t="shared" si="25"/>
        <v>17.402653009139435</v>
      </c>
      <c r="BV18">
        <f t="shared" si="26"/>
        <v>29.545560836791992</v>
      </c>
      <c r="BW18">
        <f t="shared" si="27"/>
        <v>4.1504977724386833</v>
      </c>
      <c r="BX18">
        <f t="shared" si="28"/>
        <v>4.3091908558289427E-2</v>
      </c>
      <c r="BY18">
        <f t="shared" si="29"/>
        <v>2.5272447562117595</v>
      </c>
      <c r="BZ18">
        <f t="shared" si="30"/>
        <v>1.6232530162269239</v>
      </c>
      <c r="CA18">
        <f t="shared" si="31"/>
        <v>2.6949136388670056E-2</v>
      </c>
      <c r="CB18">
        <f t="shared" si="32"/>
        <v>17.817916828219303</v>
      </c>
      <c r="CC18">
        <f t="shared" si="33"/>
        <v>0.44872687500482483</v>
      </c>
      <c r="CD18">
        <f t="shared" si="34"/>
        <v>58.026844798099518</v>
      </c>
      <c r="CE18">
        <f t="shared" si="35"/>
        <v>397.28674893308659</v>
      </c>
      <c r="CF18">
        <f t="shared" si="36"/>
        <v>8.3103846723032362E-3</v>
      </c>
      <c r="CG18">
        <f t="shared" si="37"/>
        <v>0</v>
      </c>
      <c r="CH18">
        <f t="shared" si="38"/>
        <v>936.23256225585931</v>
      </c>
      <c r="CI18">
        <f t="shared" si="39"/>
        <v>0</v>
      </c>
      <c r="CJ18" t="e">
        <f t="shared" si="40"/>
        <v>#DIV/0!</v>
      </c>
      <c r="CK18" t="e">
        <f t="shared" si="41"/>
        <v>#DIV/0!</v>
      </c>
    </row>
    <row r="19" spans="1:89" x14ac:dyDescent="0.25">
      <c r="A19" s="1">
        <v>18</v>
      </c>
      <c r="B19" s="2" t="s">
        <v>124</v>
      </c>
      <c r="C19" s="1" t="s">
        <v>129</v>
      </c>
      <c r="D19" s="1" t="s">
        <v>131</v>
      </c>
      <c r="E19" s="1">
        <v>2</v>
      </c>
      <c r="F19" s="1">
        <v>3</v>
      </c>
      <c r="G19" s="3">
        <v>44458</v>
      </c>
      <c r="H19" s="1" t="s">
        <v>100</v>
      </c>
      <c r="I19" s="1">
        <v>6234.4999690214172</v>
      </c>
      <c r="J19" s="1">
        <v>1</v>
      </c>
      <c r="K19">
        <f t="shared" si="0"/>
        <v>5.8400608666306795</v>
      </c>
      <c r="L19">
        <f t="shared" si="1"/>
        <v>4.3198988761235076E-2</v>
      </c>
      <c r="M19">
        <f t="shared" si="2"/>
        <v>172.71415722079826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 s="1">
        <v>-1</v>
      </c>
      <c r="Y19" s="1">
        <v>0.85</v>
      </c>
      <c r="Z19" s="1">
        <v>0.85</v>
      </c>
      <c r="AA19" s="1">
        <v>9.6634836196899414</v>
      </c>
      <c r="AB19">
        <f t="shared" si="6"/>
        <v>0.85</v>
      </c>
      <c r="AC19">
        <f t="shared" si="7"/>
        <v>7.3053583294684157E-3</v>
      </c>
      <c r="AD19" t="e">
        <f t="shared" si="8"/>
        <v>#DIV/0!</v>
      </c>
      <c r="AE19" t="e">
        <f t="shared" si="9"/>
        <v>#DIV/0!</v>
      </c>
      <c r="AF19" t="e">
        <f t="shared" si="10"/>
        <v>#DIV/0!</v>
      </c>
      <c r="AG19" s="1">
        <v>0</v>
      </c>
      <c r="AH19" s="1">
        <v>0.5</v>
      </c>
      <c r="AI19" t="e">
        <f t="shared" si="11"/>
        <v>#DIV/0!</v>
      </c>
      <c r="AJ19">
        <f t="shared" si="12"/>
        <v>0.77459243627643692</v>
      </c>
      <c r="AK19">
        <f t="shared" si="13"/>
        <v>1.7352687811827403</v>
      </c>
      <c r="AL19">
        <f t="shared" si="14"/>
        <v>30.008934718731911</v>
      </c>
      <c r="AM19">
        <v>1.585</v>
      </c>
      <c r="AN19">
        <f t="shared" si="15"/>
        <v>5</v>
      </c>
      <c r="AO19" s="1">
        <v>1</v>
      </c>
      <c r="AP19">
        <f t="shared" si="16"/>
        <v>10</v>
      </c>
      <c r="AQ19" s="1">
        <v>29.043046951293945</v>
      </c>
      <c r="AR19" s="1">
        <v>29.542655944824219</v>
      </c>
      <c r="AS19" s="1">
        <v>28.965499877929688</v>
      </c>
      <c r="AT19" s="1">
        <v>399.98272705078125</v>
      </c>
      <c r="AU19" s="1">
        <v>398.03533935546875</v>
      </c>
      <c r="AV19" s="1">
        <v>25.096729278564453</v>
      </c>
      <c r="AW19" s="1">
        <v>25.335851669311523</v>
      </c>
      <c r="AX19" s="1">
        <v>62.094188690185547</v>
      </c>
      <c r="AY19" s="1">
        <v>62.685821533203125</v>
      </c>
      <c r="AZ19" s="1">
        <v>500.42300415039063</v>
      </c>
      <c r="BA19" s="1">
        <v>1101.5380859375</v>
      </c>
      <c r="BB19" s="1">
        <v>122.56796264648438</v>
      </c>
      <c r="BC19" s="1">
        <v>99.754608154296875</v>
      </c>
      <c r="BD19" s="1">
        <v>3.1438746452331543</v>
      </c>
      <c r="BE19" s="1">
        <v>-0.30983215570449829</v>
      </c>
      <c r="BF19" s="1">
        <v>0.66666668653488159</v>
      </c>
      <c r="BG19" s="1">
        <v>0</v>
      </c>
      <c r="BH19" s="1">
        <v>5</v>
      </c>
      <c r="BI19" s="1">
        <v>1</v>
      </c>
      <c r="BJ19" s="1">
        <v>0</v>
      </c>
      <c r="BK19" s="1">
        <v>0.15999999642372131</v>
      </c>
      <c r="BL19" s="1">
        <v>111115</v>
      </c>
      <c r="BM19">
        <f t="shared" si="17"/>
        <v>3.1572429283936314</v>
      </c>
      <c r="BN19">
        <f t="shared" si="18"/>
        <v>7.7459243627643691E-4</v>
      </c>
      <c r="BO19">
        <f t="shared" si="19"/>
        <v>302.6926559448242</v>
      </c>
      <c r="BP19">
        <f t="shared" si="20"/>
        <v>302.19304695129392</v>
      </c>
      <c r="BQ19">
        <f t="shared" si="21"/>
        <v>176.24608981059282</v>
      </c>
      <c r="BR19">
        <f t="shared" si="22"/>
        <v>0.46627877390769334</v>
      </c>
      <c r="BS19">
        <f t="shared" si="23"/>
        <v>4.2626367367102995</v>
      </c>
      <c r="BT19">
        <f t="shared" si="24"/>
        <v>42.731226312041692</v>
      </c>
      <c r="BU19">
        <f t="shared" si="25"/>
        <v>17.395374642730168</v>
      </c>
      <c r="BV19">
        <f t="shared" si="26"/>
        <v>29.542655944824219</v>
      </c>
      <c r="BW19">
        <f t="shared" si="27"/>
        <v>4.1498029647209576</v>
      </c>
      <c r="BX19">
        <f t="shared" si="28"/>
        <v>4.3013176189754448E-2</v>
      </c>
      <c r="BY19">
        <f t="shared" si="29"/>
        <v>2.5273679555275592</v>
      </c>
      <c r="BZ19">
        <f t="shared" si="30"/>
        <v>1.6224350091933983</v>
      </c>
      <c r="CA19">
        <f t="shared" si="31"/>
        <v>2.6899867694357923E-2</v>
      </c>
      <c r="CB19">
        <f t="shared" si="32"/>
        <v>17.229033076260357</v>
      </c>
      <c r="CC19">
        <f t="shared" si="33"/>
        <v>0.43391664041808725</v>
      </c>
      <c r="CD19">
        <f t="shared" si="34"/>
        <v>58.038180163473555</v>
      </c>
      <c r="CE19">
        <f t="shared" si="35"/>
        <v>397.2469311384736</v>
      </c>
      <c r="CF19">
        <f t="shared" si="36"/>
        <v>8.5323882495900744E-3</v>
      </c>
      <c r="CG19">
        <f t="shared" si="37"/>
        <v>0</v>
      </c>
      <c r="CH19">
        <f t="shared" si="38"/>
        <v>936.307373046875</v>
      </c>
      <c r="CI19">
        <f t="shared" si="39"/>
        <v>0</v>
      </c>
      <c r="CJ19" t="e">
        <f t="shared" si="40"/>
        <v>#DIV/0!</v>
      </c>
      <c r="CK19" t="e">
        <f t="shared" si="41"/>
        <v>#DIV/0!</v>
      </c>
    </row>
    <row r="20" spans="1:89" x14ac:dyDescent="0.25">
      <c r="A20" s="1">
        <v>19</v>
      </c>
      <c r="B20" s="2" t="s">
        <v>126</v>
      </c>
      <c r="C20" s="1" t="s">
        <v>129</v>
      </c>
      <c r="D20" s="1" t="s">
        <v>131</v>
      </c>
      <c r="E20" s="1">
        <v>2</v>
      </c>
      <c r="F20" s="1">
        <v>1</v>
      </c>
      <c r="G20" s="3">
        <v>44458</v>
      </c>
      <c r="H20" s="1" t="s">
        <v>101</v>
      </c>
      <c r="I20" s="1">
        <v>6878.9999246038496</v>
      </c>
      <c r="J20" s="1">
        <v>1</v>
      </c>
      <c r="K20">
        <f t="shared" si="0"/>
        <v>9.6097629527117174</v>
      </c>
      <c r="L20">
        <f t="shared" si="1"/>
        <v>8.2258637277896313E-2</v>
      </c>
      <c r="M20">
        <f t="shared" si="2"/>
        <v>200.03275053838473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 s="1">
        <v>-1</v>
      </c>
      <c r="Y20" s="1">
        <v>0.85</v>
      </c>
      <c r="Z20" s="1">
        <v>0.85</v>
      </c>
      <c r="AA20" s="1">
        <v>9.9886770248413086</v>
      </c>
      <c r="AB20">
        <f t="shared" si="6"/>
        <v>0.85</v>
      </c>
      <c r="AC20">
        <f t="shared" si="7"/>
        <v>1.1332059532652219E-2</v>
      </c>
      <c r="AD20" t="e">
        <f t="shared" si="8"/>
        <v>#DIV/0!</v>
      </c>
      <c r="AE20" t="e">
        <f t="shared" si="9"/>
        <v>#DIV/0!</v>
      </c>
      <c r="AF20" t="e">
        <f t="shared" si="10"/>
        <v>#DIV/0!</v>
      </c>
      <c r="AG20" s="1">
        <v>0</v>
      </c>
      <c r="AH20" s="1">
        <v>0.5</v>
      </c>
      <c r="AI20" t="e">
        <f t="shared" si="11"/>
        <v>#DIV/0!</v>
      </c>
      <c r="AJ20">
        <f t="shared" si="12"/>
        <v>1.4678640313601461</v>
      </c>
      <c r="AK20">
        <f t="shared" si="13"/>
        <v>1.7321363183366012</v>
      </c>
      <c r="AL20">
        <f t="shared" si="14"/>
        <v>30.277628242709152</v>
      </c>
      <c r="AM20">
        <v>1.5069999999999999</v>
      </c>
      <c r="AN20">
        <f t="shared" si="15"/>
        <v>5</v>
      </c>
      <c r="AO20" s="1">
        <v>1</v>
      </c>
      <c r="AP20">
        <f t="shared" si="16"/>
        <v>10</v>
      </c>
      <c r="AQ20" s="1">
        <v>29.613615036010742</v>
      </c>
      <c r="AR20" s="1">
        <v>29.90782356262207</v>
      </c>
      <c r="AS20" s="1">
        <v>29.545917510986328</v>
      </c>
      <c r="AT20" s="1">
        <v>399.9176025390625</v>
      </c>
      <c r="AU20" s="1">
        <v>396.84814453125</v>
      </c>
      <c r="AV20" s="1">
        <v>25.60462760925293</v>
      </c>
      <c r="AW20" s="1">
        <v>26.035173416137695</v>
      </c>
      <c r="AX20" s="1">
        <v>61.288822174072266</v>
      </c>
      <c r="AY20" s="1">
        <v>62.319404602050781</v>
      </c>
      <c r="AZ20" s="1">
        <v>500.40655517578125</v>
      </c>
      <c r="BA20" s="1">
        <v>1101.4832763671875</v>
      </c>
      <c r="BB20" s="1">
        <v>103.91161346435547</v>
      </c>
      <c r="BC20" s="1">
        <v>99.739212036132813</v>
      </c>
      <c r="BD20" s="1">
        <v>3.1438746452331543</v>
      </c>
      <c r="BE20" s="1">
        <v>-0.30983215570449829</v>
      </c>
      <c r="BF20" s="1">
        <v>0.66666668653488159</v>
      </c>
      <c r="BG20" s="1">
        <v>0</v>
      </c>
      <c r="BH20" s="1">
        <v>5</v>
      </c>
      <c r="BI20" s="1">
        <v>1</v>
      </c>
      <c r="BJ20" s="1">
        <v>0</v>
      </c>
      <c r="BK20" s="1">
        <v>0.15999999642372131</v>
      </c>
      <c r="BL20" s="1">
        <v>111115</v>
      </c>
      <c r="BM20">
        <f t="shared" si="17"/>
        <v>3.3205478113854094</v>
      </c>
      <c r="BN20">
        <f t="shared" si="18"/>
        <v>1.4678640313601462E-3</v>
      </c>
      <c r="BO20">
        <f t="shared" si="19"/>
        <v>303.05782356262205</v>
      </c>
      <c r="BP20">
        <f t="shared" si="20"/>
        <v>302.76361503601072</v>
      </c>
      <c r="BQ20">
        <f t="shared" si="21"/>
        <v>176.23732027953884</v>
      </c>
      <c r="BR20">
        <f t="shared" si="22"/>
        <v>0.36980468008708289</v>
      </c>
      <c r="BS20">
        <f t="shared" si="23"/>
        <v>4.3288640000862468</v>
      </c>
      <c r="BT20">
        <f t="shared" si="24"/>
        <v>43.40182674110175</v>
      </c>
      <c r="BU20">
        <f t="shared" si="25"/>
        <v>17.366653324964055</v>
      </c>
      <c r="BV20">
        <f t="shared" si="26"/>
        <v>29.90782356262207</v>
      </c>
      <c r="BW20">
        <f t="shared" si="27"/>
        <v>4.2379446290188518</v>
      </c>
      <c r="BX20">
        <f t="shared" si="28"/>
        <v>8.1587509542509887E-2</v>
      </c>
      <c r="BY20">
        <f t="shared" si="29"/>
        <v>2.5967276817496456</v>
      </c>
      <c r="BZ20">
        <f t="shared" si="30"/>
        <v>1.6412169472692062</v>
      </c>
      <c r="CA20">
        <f t="shared" si="31"/>
        <v>5.1052068373855675E-2</v>
      </c>
      <c r="CB20">
        <f t="shared" si="32"/>
        <v>19.951108920118816</v>
      </c>
      <c r="CC20">
        <f t="shared" si="33"/>
        <v>0.50405363687578753</v>
      </c>
      <c r="CD20">
        <f t="shared" si="34"/>
        <v>58.885377306424694</v>
      </c>
      <c r="CE20">
        <f t="shared" si="35"/>
        <v>395.55082653263389</v>
      </c>
      <c r="CF20">
        <f t="shared" si="36"/>
        <v>1.4305987482219186E-2</v>
      </c>
      <c r="CG20">
        <f t="shared" si="37"/>
        <v>0</v>
      </c>
      <c r="CH20">
        <f t="shared" si="38"/>
        <v>936.26078491210933</v>
      </c>
      <c r="CI20">
        <f t="shared" si="39"/>
        <v>0</v>
      </c>
      <c r="CJ20" t="e">
        <f t="shared" si="40"/>
        <v>#DIV/0!</v>
      </c>
      <c r="CK20" t="e">
        <f t="shared" si="41"/>
        <v>#DIV/0!</v>
      </c>
    </row>
    <row r="21" spans="1:89" x14ac:dyDescent="0.25">
      <c r="A21" s="1">
        <v>20</v>
      </c>
      <c r="B21" s="2" t="s">
        <v>126</v>
      </c>
      <c r="C21" s="1" t="s">
        <v>129</v>
      </c>
      <c r="D21" s="1" t="s">
        <v>131</v>
      </c>
      <c r="E21" s="1">
        <v>2</v>
      </c>
      <c r="F21" s="1">
        <v>2</v>
      </c>
      <c r="G21" s="3">
        <v>44458</v>
      </c>
      <c r="H21" s="1" t="s">
        <v>102</v>
      </c>
      <c r="I21" s="1">
        <v>6880.9999244660139</v>
      </c>
      <c r="J21" s="1">
        <v>1</v>
      </c>
      <c r="K21">
        <f t="shared" si="0"/>
        <v>9.5478812369058126</v>
      </c>
      <c r="L21">
        <f t="shared" si="1"/>
        <v>8.3068762350684791E-2</v>
      </c>
      <c r="M21">
        <f t="shared" si="2"/>
        <v>203.01671583513789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 s="1">
        <v>-1</v>
      </c>
      <c r="Y21" s="1">
        <v>0.85</v>
      </c>
      <c r="Z21" s="1">
        <v>0.85</v>
      </c>
      <c r="AA21" s="1">
        <v>9.9886770248413086</v>
      </c>
      <c r="AB21">
        <f t="shared" si="6"/>
        <v>0.85</v>
      </c>
      <c r="AC21">
        <f t="shared" si="7"/>
        <v>1.1265042411997796E-2</v>
      </c>
      <c r="AD21" t="e">
        <f t="shared" si="8"/>
        <v>#DIV/0!</v>
      </c>
      <c r="AE21" t="e">
        <f t="shared" si="9"/>
        <v>#DIV/0!</v>
      </c>
      <c r="AF21" t="e">
        <f t="shared" si="10"/>
        <v>#DIV/0!</v>
      </c>
      <c r="AG21" s="1">
        <v>0</v>
      </c>
      <c r="AH21" s="1">
        <v>0.5</v>
      </c>
      <c r="AI21" t="e">
        <f t="shared" si="11"/>
        <v>#DIV/0!</v>
      </c>
      <c r="AJ21">
        <f t="shared" si="12"/>
        <v>1.4781887069847774</v>
      </c>
      <c r="AK21">
        <f t="shared" si="13"/>
        <v>1.7274900045611354</v>
      </c>
      <c r="AL21">
        <f t="shared" si="14"/>
        <v>30.259753103744607</v>
      </c>
      <c r="AM21">
        <v>1.5069999999999999</v>
      </c>
      <c r="AN21">
        <f t="shared" si="15"/>
        <v>5</v>
      </c>
      <c r="AO21" s="1">
        <v>1</v>
      </c>
      <c r="AP21">
        <f t="shared" si="16"/>
        <v>10</v>
      </c>
      <c r="AQ21" s="1">
        <v>29.613079071044922</v>
      </c>
      <c r="AR21" s="1">
        <v>29.890777587890625</v>
      </c>
      <c r="AS21" s="1">
        <v>29.544868469238281</v>
      </c>
      <c r="AT21" s="1">
        <v>399.88009643554688</v>
      </c>
      <c r="AU21" s="1">
        <v>396.82797241210938</v>
      </c>
      <c r="AV21" s="1">
        <v>25.60365104675293</v>
      </c>
      <c r="AW21" s="1">
        <v>26.037235260009766</v>
      </c>
      <c r="AX21" s="1">
        <v>61.288547515869141</v>
      </c>
      <c r="AY21" s="1">
        <v>62.326438903808594</v>
      </c>
      <c r="AZ21" s="1">
        <v>500.3939208984375</v>
      </c>
      <c r="BA21" s="1">
        <v>1101.573486328125</v>
      </c>
      <c r="BB21" s="1">
        <v>96.390304565429688</v>
      </c>
      <c r="BC21" s="1">
        <v>99.739486694335938</v>
      </c>
      <c r="BD21" s="1">
        <v>3.1438746452331543</v>
      </c>
      <c r="BE21" s="1">
        <v>-0.30983215570449829</v>
      </c>
      <c r="BF21" s="1">
        <v>0.66666668653488159</v>
      </c>
      <c r="BG21" s="1">
        <v>0</v>
      </c>
      <c r="BH21" s="1">
        <v>5</v>
      </c>
      <c r="BI21" s="1">
        <v>1</v>
      </c>
      <c r="BJ21" s="1">
        <v>0</v>
      </c>
      <c r="BK21" s="1">
        <v>0.15999999642372131</v>
      </c>
      <c r="BL21" s="1">
        <v>111115</v>
      </c>
      <c r="BM21">
        <f t="shared" si="17"/>
        <v>3.3204639741104014</v>
      </c>
      <c r="BN21">
        <f t="shared" si="18"/>
        <v>1.4781887069847774E-3</v>
      </c>
      <c r="BO21">
        <f t="shared" si="19"/>
        <v>303.0407775878906</v>
      </c>
      <c r="BP21">
        <f t="shared" si="20"/>
        <v>302.7630790710449</v>
      </c>
      <c r="BQ21">
        <f t="shared" si="21"/>
        <v>176.25175387296622</v>
      </c>
      <c r="BR21">
        <f t="shared" si="22"/>
        <v>0.36897551585398408</v>
      </c>
      <c r="BS21">
        <f t="shared" si="23"/>
        <v>4.3244304843341741</v>
      </c>
      <c r="BT21">
        <f t="shared" si="24"/>
        <v>43.357256264882629</v>
      </c>
      <c r="BU21">
        <f t="shared" si="25"/>
        <v>17.320021004872864</v>
      </c>
      <c r="BV21">
        <f t="shared" si="26"/>
        <v>29.890777587890625</v>
      </c>
      <c r="BW21">
        <f t="shared" si="27"/>
        <v>4.2337941764771463</v>
      </c>
      <c r="BX21">
        <f t="shared" si="28"/>
        <v>8.2384405292222573E-2</v>
      </c>
      <c r="BY21">
        <f t="shared" si="29"/>
        <v>2.5969404797730387</v>
      </c>
      <c r="BZ21">
        <f t="shared" si="30"/>
        <v>1.6368536967041076</v>
      </c>
      <c r="CA21">
        <f t="shared" si="31"/>
        <v>5.1551304271090032E-2</v>
      </c>
      <c r="CB21">
        <f t="shared" si="32"/>
        <v>20.248783027766518</v>
      </c>
      <c r="CC21">
        <f t="shared" si="33"/>
        <v>0.5115988033835055</v>
      </c>
      <c r="CD21">
        <f t="shared" si="34"/>
        <v>58.957826801951462</v>
      </c>
      <c r="CE21">
        <f t="shared" si="35"/>
        <v>395.53900844512708</v>
      </c>
      <c r="CF21">
        <f t="shared" si="36"/>
        <v>1.423177780881728E-2</v>
      </c>
      <c r="CG21">
        <f t="shared" si="37"/>
        <v>0</v>
      </c>
      <c r="CH21">
        <f t="shared" si="38"/>
        <v>936.33746337890625</v>
      </c>
      <c r="CI21">
        <f t="shared" si="39"/>
        <v>0</v>
      </c>
      <c r="CJ21" t="e">
        <f t="shared" si="40"/>
        <v>#DIV/0!</v>
      </c>
      <c r="CK21" t="e">
        <f t="shared" si="41"/>
        <v>#DIV/0!</v>
      </c>
    </row>
    <row r="22" spans="1:89" x14ac:dyDescent="0.25">
      <c r="A22" s="1">
        <v>21</v>
      </c>
      <c r="B22" s="2" t="s">
        <v>126</v>
      </c>
      <c r="C22" s="1" t="s">
        <v>129</v>
      </c>
      <c r="D22" s="1" t="s">
        <v>131</v>
      </c>
      <c r="E22" s="1">
        <v>2</v>
      </c>
      <c r="F22" s="1">
        <v>3</v>
      </c>
      <c r="G22" s="3">
        <v>44458</v>
      </c>
      <c r="H22" s="1" t="s">
        <v>103</v>
      </c>
      <c r="I22" s="1">
        <v>6882.9999243281782</v>
      </c>
      <c r="J22" s="1">
        <v>1</v>
      </c>
      <c r="K22">
        <f t="shared" si="0"/>
        <v>9.5223827506136409</v>
      </c>
      <c r="L22">
        <f t="shared" si="1"/>
        <v>8.322859434621907E-2</v>
      </c>
      <c r="M22">
        <f t="shared" si="2"/>
        <v>203.84387601951343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 s="1">
        <v>-1</v>
      </c>
      <c r="Y22" s="1">
        <v>0.85</v>
      </c>
      <c r="Z22" s="1">
        <v>0.85</v>
      </c>
      <c r="AA22" s="1">
        <v>9.9886770248413086</v>
      </c>
      <c r="AB22">
        <f t="shared" si="6"/>
        <v>0.85</v>
      </c>
      <c r="AC22">
        <f t="shared" si="7"/>
        <v>1.1238603577617903E-2</v>
      </c>
      <c r="AD22" t="e">
        <f t="shared" si="8"/>
        <v>#DIV/0!</v>
      </c>
      <c r="AE22" t="e">
        <f t="shared" si="9"/>
        <v>#DIV/0!</v>
      </c>
      <c r="AF22" t="e">
        <f t="shared" si="10"/>
        <v>#DIV/0!</v>
      </c>
      <c r="AG22" s="1">
        <v>0</v>
      </c>
      <c r="AH22" s="1">
        <v>0.5</v>
      </c>
      <c r="AI22" t="e">
        <f t="shared" si="11"/>
        <v>#DIV/0!</v>
      </c>
      <c r="AJ22">
        <f t="shared" si="12"/>
        <v>1.4803881066960669</v>
      </c>
      <c r="AK22">
        <f t="shared" si="13"/>
        <v>1.7267626681079959</v>
      </c>
      <c r="AL22">
        <f t="shared" si="14"/>
        <v>30.256171430151952</v>
      </c>
      <c r="AM22">
        <v>1.5069999999999999</v>
      </c>
      <c r="AN22">
        <f t="shared" si="15"/>
        <v>5</v>
      </c>
      <c r="AO22" s="1">
        <v>1</v>
      </c>
      <c r="AP22">
        <f t="shared" si="16"/>
        <v>10</v>
      </c>
      <c r="AQ22" s="1">
        <v>29.612113952636719</v>
      </c>
      <c r="AR22" s="1">
        <v>29.887474060058594</v>
      </c>
      <c r="AS22" s="1">
        <v>29.543584823608398</v>
      </c>
      <c r="AT22" s="1">
        <v>399.86105346679688</v>
      </c>
      <c r="AU22" s="1">
        <v>396.81634521484375</v>
      </c>
      <c r="AV22" s="1">
        <v>25.601570129394531</v>
      </c>
      <c r="AW22" s="1">
        <v>26.035800933837891</v>
      </c>
      <c r="AX22" s="1">
        <v>61.286552429199219</v>
      </c>
      <c r="AY22" s="1">
        <v>62.326042175292969</v>
      </c>
      <c r="AZ22" s="1">
        <v>500.39297485351563</v>
      </c>
      <c r="BA22" s="1">
        <v>1101.4957275390625</v>
      </c>
      <c r="BB22" s="1">
        <v>93.207572937011719</v>
      </c>
      <c r="BC22" s="1">
        <v>99.738815307617188</v>
      </c>
      <c r="BD22" s="1">
        <v>3.1438746452331543</v>
      </c>
      <c r="BE22" s="1">
        <v>-0.30983215570449829</v>
      </c>
      <c r="BF22" s="1">
        <v>0.66666668653488159</v>
      </c>
      <c r="BG22" s="1">
        <v>0</v>
      </c>
      <c r="BH22" s="1">
        <v>5</v>
      </c>
      <c r="BI22" s="1">
        <v>1</v>
      </c>
      <c r="BJ22" s="1">
        <v>0</v>
      </c>
      <c r="BK22" s="1">
        <v>0.15999999642372131</v>
      </c>
      <c r="BL22" s="1">
        <v>111115</v>
      </c>
      <c r="BM22">
        <f t="shared" si="17"/>
        <v>3.3204576964400503</v>
      </c>
      <c r="BN22">
        <f t="shared" si="18"/>
        <v>1.4803881066960669E-3</v>
      </c>
      <c r="BO22">
        <f t="shared" si="19"/>
        <v>303.03747406005857</v>
      </c>
      <c r="BP22">
        <f t="shared" si="20"/>
        <v>302.7621139526367</v>
      </c>
      <c r="BQ22">
        <f t="shared" si="21"/>
        <v>176.23931246699431</v>
      </c>
      <c r="BR22">
        <f t="shared" si="22"/>
        <v>0.36869737009335674</v>
      </c>
      <c r="BS22">
        <f t="shared" si="23"/>
        <v>4.3235426088339404</v>
      </c>
      <c r="BT22">
        <f t="shared" si="24"/>
        <v>43.348646116350501</v>
      </c>
      <c r="BU22">
        <f t="shared" si="25"/>
        <v>17.312845182512611</v>
      </c>
      <c r="BV22">
        <f t="shared" si="26"/>
        <v>29.887474060058594</v>
      </c>
      <c r="BW22">
        <f t="shared" si="27"/>
        <v>4.2329902243543129</v>
      </c>
      <c r="BX22">
        <f t="shared" si="28"/>
        <v>8.2541612111111204E-2</v>
      </c>
      <c r="BY22">
        <f t="shared" si="29"/>
        <v>2.5967799407259444</v>
      </c>
      <c r="BZ22">
        <f t="shared" si="30"/>
        <v>1.6362102836283685</v>
      </c>
      <c r="CA22">
        <f t="shared" si="31"/>
        <v>5.164979189008178E-2</v>
      </c>
      <c r="CB22">
        <f t="shared" si="32"/>
        <v>20.331146701899065</v>
      </c>
      <c r="CC22">
        <f t="shared" si="33"/>
        <v>0.51369828505715553</v>
      </c>
      <c r="CD22">
        <f t="shared" si="34"/>
        <v>58.967546166091807</v>
      </c>
      <c r="CE22">
        <f t="shared" si="35"/>
        <v>395.53082354351091</v>
      </c>
      <c r="CF22">
        <f t="shared" si="36"/>
        <v>1.4196404199993689E-2</v>
      </c>
      <c r="CG22">
        <f t="shared" si="37"/>
        <v>0</v>
      </c>
      <c r="CH22">
        <f t="shared" si="38"/>
        <v>936.2713684082031</v>
      </c>
      <c r="CI22">
        <f t="shared" si="39"/>
        <v>0</v>
      </c>
      <c r="CJ22" t="e">
        <f t="shared" si="40"/>
        <v>#DIV/0!</v>
      </c>
      <c r="CK22" t="e">
        <f t="shared" si="41"/>
        <v>#DIV/0!</v>
      </c>
    </row>
    <row r="23" spans="1:89" x14ac:dyDescent="0.25">
      <c r="A23" s="1">
        <v>22</v>
      </c>
      <c r="B23" s="2" t="s">
        <v>127</v>
      </c>
      <c r="C23" s="1" t="s">
        <v>129</v>
      </c>
      <c r="D23" s="1" t="s">
        <v>131</v>
      </c>
      <c r="E23" s="1">
        <v>2</v>
      </c>
      <c r="F23" s="1">
        <v>1</v>
      </c>
      <c r="G23" s="3">
        <v>44458</v>
      </c>
      <c r="H23" s="1" t="s">
        <v>104</v>
      </c>
      <c r="I23" s="1">
        <v>7857.4998571677133</v>
      </c>
      <c r="J23" s="1">
        <v>1</v>
      </c>
      <c r="K23">
        <f t="shared" si="0"/>
        <v>12.200490708532595</v>
      </c>
      <c r="L23">
        <f t="shared" si="1"/>
        <v>0.10823641649899074</v>
      </c>
      <c r="M23">
        <f t="shared" si="2"/>
        <v>204.81470297177165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 s="1">
        <v>-1</v>
      </c>
      <c r="Y23" s="1">
        <v>0.85</v>
      </c>
      <c r="Z23" s="1">
        <v>0.85</v>
      </c>
      <c r="AA23" s="1">
        <v>10.029844284057617</v>
      </c>
      <c r="AB23">
        <f t="shared" si="6"/>
        <v>0.85</v>
      </c>
      <c r="AC23">
        <f t="shared" si="7"/>
        <v>1.4118085710826792E-2</v>
      </c>
      <c r="AD23" t="e">
        <f t="shared" si="8"/>
        <v>#DIV/0!</v>
      </c>
      <c r="AE23" t="e">
        <f t="shared" si="9"/>
        <v>#DIV/0!</v>
      </c>
      <c r="AF23" t="e">
        <f t="shared" si="10"/>
        <v>#DIV/0!</v>
      </c>
      <c r="AG23" s="1">
        <v>0</v>
      </c>
      <c r="AH23" s="1">
        <v>0.5</v>
      </c>
      <c r="AI23" t="e">
        <f t="shared" si="11"/>
        <v>#DIV/0!</v>
      </c>
      <c r="AJ23">
        <f t="shared" si="12"/>
        <v>1.8696842702780545</v>
      </c>
      <c r="AK23">
        <f t="shared" si="13"/>
        <v>1.680745254683055</v>
      </c>
      <c r="AL23">
        <f t="shared" si="14"/>
        <v>30.171825194099007</v>
      </c>
      <c r="AM23">
        <v>1.7989999999999999</v>
      </c>
      <c r="AN23">
        <f t="shared" si="15"/>
        <v>5</v>
      </c>
      <c r="AO23" s="1">
        <v>1</v>
      </c>
      <c r="AP23">
        <f t="shared" si="16"/>
        <v>10</v>
      </c>
      <c r="AQ23" s="1">
        <v>29.553337097167969</v>
      </c>
      <c r="AR23" s="1">
        <v>29.864187240600586</v>
      </c>
      <c r="AS23" s="1">
        <v>29.493379592895508</v>
      </c>
      <c r="AT23" s="1">
        <v>399.86001586914063</v>
      </c>
      <c r="AU23" s="1">
        <v>395.20809936523438</v>
      </c>
      <c r="AV23" s="1">
        <v>25.638679504394531</v>
      </c>
      <c r="AW23" s="1">
        <v>26.293186187744141</v>
      </c>
      <c r="AX23" s="1">
        <v>61.571456909179688</v>
      </c>
      <c r="AY23" s="1">
        <v>63.143257141113281</v>
      </c>
      <c r="AZ23" s="1">
        <v>500.39569091796875</v>
      </c>
      <c r="BA23" s="1">
        <v>1100.0067138671875</v>
      </c>
      <c r="BB23" s="1">
        <v>277.12478637695313</v>
      </c>
      <c r="BC23" s="1">
        <v>99.719154357910156</v>
      </c>
      <c r="BD23" s="1">
        <v>3.1438746452331543</v>
      </c>
      <c r="BE23" s="1">
        <v>-0.30983215570449829</v>
      </c>
      <c r="BF23" s="1">
        <v>0.66666668653488159</v>
      </c>
      <c r="BG23" s="1">
        <v>0</v>
      </c>
      <c r="BH23" s="1">
        <v>5</v>
      </c>
      <c r="BI23" s="1">
        <v>1</v>
      </c>
      <c r="BJ23" s="1">
        <v>0</v>
      </c>
      <c r="BK23" s="1">
        <v>0.15999999642372131</v>
      </c>
      <c r="BL23" s="1">
        <v>111115</v>
      </c>
      <c r="BM23">
        <f t="shared" si="17"/>
        <v>2.781521350294434</v>
      </c>
      <c r="BN23">
        <f t="shared" si="18"/>
        <v>1.8696842702780544E-3</v>
      </c>
      <c r="BO23">
        <f t="shared" si="19"/>
        <v>303.01418724060056</v>
      </c>
      <c r="BP23">
        <f t="shared" si="20"/>
        <v>302.70333709716795</v>
      </c>
      <c r="BQ23">
        <f t="shared" si="21"/>
        <v>176.00107028481943</v>
      </c>
      <c r="BR23">
        <f t="shared" si="22"/>
        <v>0.30763795349842205</v>
      </c>
      <c r="BS23">
        <f t="shared" si="23"/>
        <v>4.3026795466999843</v>
      </c>
      <c r="BT23">
        <f t="shared" si="24"/>
        <v>43.147974673520459</v>
      </c>
      <c r="BU23">
        <f t="shared" si="25"/>
        <v>16.854788485776318</v>
      </c>
      <c r="BV23">
        <f t="shared" si="26"/>
        <v>29.864187240600586</v>
      </c>
      <c r="BW23">
        <f t="shared" si="27"/>
        <v>4.2273268782211852</v>
      </c>
      <c r="BX23">
        <f t="shared" si="28"/>
        <v>0.10707744856691692</v>
      </c>
      <c r="BY23">
        <f t="shared" si="29"/>
        <v>2.6219342920169293</v>
      </c>
      <c r="BZ23">
        <f t="shared" si="30"/>
        <v>1.605392586204256</v>
      </c>
      <c r="CA23">
        <f t="shared" si="31"/>
        <v>6.7026575227582832E-2</v>
      </c>
      <c r="CB23">
        <f t="shared" si="32"/>
        <v>20.423948980411616</v>
      </c>
      <c r="CC23">
        <f t="shared" si="33"/>
        <v>0.51824520626155157</v>
      </c>
      <c r="CD23">
        <f t="shared" si="34"/>
        <v>59.96549583970895</v>
      </c>
      <c r="CE23">
        <f t="shared" si="35"/>
        <v>393.56103311958248</v>
      </c>
      <c r="CF23">
        <f t="shared" si="36"/>
        <v>1.8589454068300041E-2</v>
      </c>
      <c r="CG23">
        <f t="shared" si="37"/>
        <v>0</v>
      </c>
      <c r="CH23">
        <f t="shared" si="38"/>
        <v>935.00570678710938</v>
      </c>
      <c r="CI23">
        <f t="shared" si="39"/>
        <v>0</v>
      </c>
      <c r="CJ23" t="e">
        <f t="shared" si="40"/>
        <v>#DIV/0!</v>
      </c>
      <c r="CK23" t="e">
        <f t="shared" si="41"/>
        <v>#DIV/0!</v>
      </c>
    </row>
    <row r="24" spans="1:89" x14ac:dyDescent="0.25">
      <c r="A24" s="1">
        <v>23</v>
      </c>
      <c r="B24" s="2" t="s">
        <v>127</v>
      </c>
      <c r="C24" s="1" t="s">
        <v>129</v>
      </c>
      <c r="D24" s="1" t="s">
        <v>131</v>
      </c>
      <c r="E24" s="1">
        <v>2</v>
      </c>
      <c r="F24" s="1">
        <v>2</v>
      </c>
      <c r="G24" s="3">
        <v>44458</v>
      </c>
      <c r="H24" s="1" t="s">
        <v>105</v>
      </c>
      <c r="I24" s="1">
        <v>7858.4998570987955</v>
      </c>
      <c r="J24" s="1">
        <v>1</v>
      </c>
      <c r="K24">
        <f t="shared" si="0"/>
        <v>12.332685526128129</v>
      </c>
      <c r="L24">
        <f t="shared" si="1"/>
        <v>0.10833338416678259</v>
      </c>
      <c r="M24">
        <f t="shared" si="2"/>
        <v>203.03146305782468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 s="1">
        <v>-1</v>
      </c>
      <c r="Y24" s="1">
        <v>0.85</v>
      </c>
      <c r="Z24" s="1">
        <v>0.85</v>
      </c>
      <c r="AA24" s="1">
        <v>10.029844284057617</v>
      </c>
      <c r="AB24">
        <f t="shared" si="6"/>
        <v>0.85</v>
      </c>
      <c r="AC24">
        <f t="shared" si="7"/>
        <v>1.4261517607801833E-2</v>
      </c>
      <c r="AD24" t="e">
        <f t="shared" si="8"/>
        <v>#DIV/0!</v>
      </c>
      <c r="AE24" t="e">
        <f t="shared" si="9"/>
        <v>#DIV/0!</v>
      </c>
      <c r="AF24" t="e">
        <f t="shared" si="10"/>
        <v>#DIV/0!</v>
      </c>
      <c r="AG24" s="1">
        <v>0</v>
      </c>
      <c r="AH24" s="1">
        <v>0.5</v>
      </c>
      <c r="AI24" t="e">
        <f t="shared" si="11"/>
        <v>#DIV/0!</v>
      </c>
      <c r="AJ24">
        <f t="shared" si="12"/>
        <v>1.8683496389106808</v>
      </c>
      <c r="AK24">
        <f t="shared" si="13"/>
        <v>1.6780902525898598</v>
      </c>
      <c r="AL24">
        <f t="shared" si="14"/>
        <v>30.160676480150922</v>
      </c>
      <c r="AM24">
        <v>1.7989999999999999</v>
      </c>
      <c r="AN24">
        <f t="shared" si="15"/>
        <v>5</v>
      </c>
      <c r="AO24" s="1">
        <v>1</v>
      </c>
      <c r="AP24">
        <f t="shared" si="16"/>
        <v>10</v>
      </c>
      <c r="AQ24" s="1">
        <v>29.552707672119141</v>
      </c>
      <c r="AR24" s="1">
        <v>29.852466583251953</v>
      </c>
      <c r="AS24" s="1">
        <v>29.492874145507813</v>
      </c>
      <c r="AT24" s="1">
        <v>399.89483642578125</v>
      </c>
      <c r="AU24" s="1">
        <v>395.195556640625</v>
      </c>
      <c r="AV24" s="1">
        <v>25.638069152832031</v>
      </c>
      <c r="AW24" s="1">
        <v>26.2921142578125</v>
      </c>
      <c r="AX24" s="1">
        <v>61.572479248046875</v>
      </c>
      <c r="AY24" s="1">
        <v>63.143234252929688</v>
      </c>
      <c r="AZ24" s="1">
        <v>500.39193725585938</v>
      </c>
      <c r="BA24" s="1">
        <v>1099.8487548828125</v>
      </c>
      <c r="BB24" s="1">
        <v>281.79470825195313</v>
      </c>
      <c r="BC24" s="1">
        <v>99.719566345214844</v>
      </c>
      <c r="BD24" s="1">
        <v>3.1438746452331543</v>
      </c>
      <c r="BE24" s="1">
        <v>-0.30983215570449829</v>
      </c>
      <c r="BF24" s="1">
        <v>0.66666668653488159</v>
      </c>
      <c r="BG24" s="1">
        <v>0</v>
      </c>
      <c r="BH24" s="1">
        <v>5</v>
      </c>
      <c r="BI24" s="1">
        <v>1</v>
      </c>
      <c r="BJ24" s="1">
        <v>0</v>
      </c>
      <c r="BK24" s="1">
        <v>0.15999999642372131</v>
      </c>
      <c r="BL24" s="1">
        <v>111115</v>
      </c>
      <c r="BM24">
        <f t="shared" si="17"/>
        <v>2.7815004850242322</v>
      </c>
      <c r="BN24">
        <f t="shared" si="18"/>
        <v>1.8683496389106809E-3</v>
      </c>
      <c r="BO24">
        <f t="shared" si="19"/>
        <v>303.00246658325193</v>
      </c>
      <c r="BP24">
        <f t="shared" si="20"/>
        <v>302.70270767211912</v>
      </c>
      <c r="BQ24">
        <f t="shared" si="21"/>
        <v>175.97579684788434</v>
      </c>
      <c r="BR24">
        <f t="shared" si="22"/>
        <v>0.30820989689896972</v>
      </c>
      <c r="BS24">
        <f t="shared" si="23"/>
        <v>4.2999284846777623</v>
      </c>
      <c r="BT24">
        <f t="shared" si="24"/>
        <v>43.12020842320981</v>
      </c>
      <c r="BU24">
        <f t="shared" si="25"/>
        <v>16.82809416539731</v>
      </c>
      <c r="BV24">
        <f t="shared" si="26"/>
        <v>29.852466583251953</v>
      </c>
      <c r="BW24">
        <f t="shared" si="27"/>
        <v>4.2244789177928546</v>
      </c>
      <c r="BX24">
        <f t="shared" si="28"/>
        <v>0.10717234983214038</v>
      </c>
      <c r="BY24">
        <f t="shared" si="29"/>
        <v>2.6218382320879026</v>
      </c>
      <c r="BZ24">
        <f t="shared" si="30"/>
        <v>1.602640685704952</v>
      </c>
      <c r="CA24">
        <f t="shared" si="31"/>
        <v>6.7086071616670115E-2</v>
      </c>
      <c r="CB24">
        <f t="shared" si="32"/>
        <v>20.246209450560787</v>
      </c>
      <c r="CC24">
        <f t="shared" si="33"/>
        <v>0.5137493568594278</v>
      </c>
      <c r="CD24">
        <f t="shared" si="34"/>
        <v>60.004144466562373</v>
      </c>
      <c r="CE24">
        <f t="shared" si="35"/>
        <v>393.53064409459768</v>
      </c>
      <c r="CF24">
        <f t="shared" si="36"/>
        <v>1.880443759781486E-2</v>
      </c>
      <c r="CG24">
        <f t="shared" si="37"/>
        <v>0</v>
      </c>
      <c r="CH24">
        <f t="shared" si="38"/>
        <v>934.87144165039058</v>
      </c>
      <c r="CI24">
        <f t="shared" si="39"/>
        <v>0</v>
      </c>
      <c r="CJ24" t="e">
        <f t="shared" si="40"/>
        <v>#DIV/0!</v>
      </c>
      <c r="CK24" t="e">
        <f t="shared" si="41"/>
        <v>#DIV/0!</v>
      </c>
    </row>
    <row r="25" spans="1:89" x14ac:dyDescent="0.25">
      <c r="A25" s="1">
        <v>24</v>
      </c>
      <c r="B25" s="2" t="s">
        <v>127</v>
      </c>
      <c r="C25" s="1" t="s">
        <v>129</v>
      </c>
      <c r="D25" s="1" t="s">
        <v>131</v>
      </c>
      <c r="E25" s="1">
        <v>2</v>
      </c>
      <c r="F25" s="1">
        <v>3</v>
      </c>
      <c r="G25" s="3">
        <v>44458</v>
      </c>
      <c r="H25" s="1" t="s">
        <v>106</v>
      </c>
      <c r="I25" s="1">
        <v>7859.4998570298776</v>
      </c>
      <c r="J25" s="1">
        <v>1</v>
      </c>
      <c r="K25">
        <f t="shared" si="0"/>
        <v>12.293244634067598</v>
      </c>
      <c r="L25">
        <f t="shared" si="1"/>
        <v>0.10841450624749149</v>
      </c>
      <c r="M25">
        <f t="shared" si="2"/>
        <v>203.75689232498326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 s="1">
        <v>-1</v>
      </c>
      <c r="Y25" s="1">
        <v>0.85</v>
      </c>
      <c r="Z25" s="1">
        <v>0.85</v>
      </c>
      <c r="AA25" s="1">
        <v>10.029844284057617</v>
      </c>
      <c r="AB25">
        <f t="shared" si="6"/>
        <v>0.85</v>
      </c>
      <c r="AC25">
        <f t="shared" si="7"/>
        <v>1.4219917719849482E-2</v>
      </c>
      <c r="AD25" t="e">
        <f t="shared" si="8"/>
        <v>#DIV/0!</v>
      </c>
      <c r="AE25" t="e">
        <f t="shared" si="9"/>
        <v>#DIV/0!</v>
      </c>
      <c r="AF25" t="e">
        <f t="shared" si="10"/>
        <v>#DIV/0!</v>
      </c>
      <c r="AG25" s="1">
        <v>0</v>
      </c>
      <c r="AH25" s="1">
        <v>0.5</v>
      </c>
      <c r="AI25" t="e">
        <f t="shared" si="11"/>
        <v>#DIV/0!</v>
      </c>
      <c r="AJ25">
        <f t="shared" si="12"/>
        <v>1.8674163374795616</v>
      </c>
      <c r="AK25">
        <f t="shared" si="13"/>
        <v>1.6760222640364328</v>
      </c>
      <c r="AL25">
        <f t="shared" si="14"/>
        <v>30.15258260714905</v>
      </c>
      <c r="AM25">
        <v>1.7989999999999999</v>
      </c>
      <c r="AN25">
        <f t="shared" si="15"/>
        <v>5</v>
      </c>
      <c r="AO25" s="1">
        <v>1</v>
      </c>
      <c r="AP25">
        <f t="shared" si="16"/>
        <v>10</v>
      </c>
      <c r="AQ25" s="1">
        <v>29.551939010620117</v>
      </c>
      <c r="AR25" s="1">
        <v>29.843936920166016</v>
      </c>
      <c r="AS25" s="1">
        <v>29.492162704467773</v>
      </c>
      <c r="AT25" s="1">
        <v>399.88165283203125</v>
      </c>
      <c r="AU25" s="1">
        <v>395.19699096679688</v>
      </c>
      <c r="AV25" s="1">
        <v>25.639232635498047</v>
      </c>
      <c r="AW25" s="1">
        <v>26.29290771484375</v>
      </c>
      <c r="AX25" s="1">
        <v>61.577827453613281</v>
      </c>
      <c r="AY25" s="1">
        <v>63.147762298583984</v>
      </c>
      <c r="AZ25" s="1">
        <v>500.4246826171875</v>
      </c>
      <c r="BA25" s="1">
        <v>1099.80322265625</v>
      </c>
      <c r="BB25" s="1">
        <v>225.31712341308594</v>
      </c>
      <c r="BC25" s="1">
        <v>99.719284057617188</v>
      </c>
      <c r="BD25" s="1">
        <v>3.1438746452331543</v>
      </c>
      <c r="BE25" s="1">
        <v>-0.30983215570449829</v>
      </c>
      <c r="BF25" s="1">
        <v>0.66666668653488159</v>
      </c>
      <c r="BG25" s="1">
        <v>0</v>
      </c>
      <c r="BH25" s="1">
        <v>5</v>
      </c>
      <c r="BI25" s="1">
        <v>1</v>
      </c>
      <c r="BJ25" s="1">
        <v>0</v>
      </c>
      <c r="BK25" s="1">
        <v>0.15999999642372131</v>
      </c>
      <c r="BL25" s="1">
        <v>111115</v>
      </c>
      <c r="BM25">
        <f t="shared" si="17"/>
        <v>2.7816825048203859</v>
      </c>
      <c r="BN25">
        <f t="shared" si="18"/>
        <v>1.8674163374795617E-3</v>
      </c>
      <c r="BO25">
        <f t="shared" si="19"/>
        <v>302.99393692016599</v>
      </c>
      <c r="BP25">
        <f t="shared" si="20"/>
        <v>302.70193901062009</v>
      </c>
      <c r="BQ25">
        <f t="shared" si="21"/>
        <v>175.96851169179718</v>
      </c>
      <c r="BR25">
        <f t="shared" si="22"/>
        <v>0.30864568698303324</v>
      </c>
      <c r="BS25">
        <f t="shared" si="23"/>
        <v>4.297932197153651</v>
      </c>
      <c r="BT25">
        <f t="shared" si="24"/>
        <v>43.100311416900389</v>
      </c>
      <c r="BU25">
        <f t="shared" si="25"/>
        <v>16.807403702056639</v>
      </c>
      <c r="BV25">
        <f t="shared" si="26"/>
        <v>29.843936920166016</v>
      </c>
      <c r="BW25">
        <f t="shared" si="27"/>
        <v>4.2224073770555446</v>
      </c>
      <c r="BX25">
        <f t="shared" si="28"/>
        <v>0.10725174178451632</v>
      </c>
      <c r="BY25">
        <f t="shared" si="29"/>
        <v>2.6219099331172182</v>
      </c>
      <c r="BZ25">
        <f t="shared" si="30"/>
        <v>1.6004974439383264</v>
      </c>
      <c r="CA25">
        <f t="shared" si="31"/>
        <v>6.7135844887139806E-2</v>
      </c>
      <c r="CB25">
        <f t="shared" si="32"/>
        <v>20.318491424452326</v>
      </c>
      <c r="CC25">
        <f t="shared" si="33"/>
        <v>0.51558310660847673</v>
      </c>
      <c r="CD25">
        <f t="shared" si="34"/>
        <v>60.035595168394494</v>
      </c>
      <c r="CE25">
        <f t="shared" si="35"/>
        <v>393.53740294119774</v>
      </c>
      <c r="CF25">
        <f t="shared" si="36"/>
        <v>1.8753802119977826E-2</v>
      </c>
      <c r="CG25">
        <f t="shared" si="37"/>
        <v>0</v>
      </c>
      <c r="CH25">
        <f t="shared" si="38"/>
        <v>934.83273925781248</v>
      </c>
      <c r="CI25">
        <f t="shared" si="39"/>
        <v>0</v>
      </c>
      <c r="CJ25" t="e">
        <f t="shared" si="40"/>
        <v>#DIV/0!</v>
      </c>
      <c r="CK25" t="e">
        <f t="shared" si="41"/>
        <v>#DIV/0!</v>
      </c>
    </row>
    <row r="26" spans="1:89" x14ac:dyDescent="0.25">
      <c r="A26" s="1">
        <v>25</v>
      </c>
      <c r="B26" s="2" t="s">
        <v>128</v>
      </c>
      <c r="C26" s="1" t="s">
        <v>129</v>
      </c>
      <c r="D26" s="1" t="s">
        <v>131</v>
      </c>
      <c r="E26" s="1">
        <v>2</v>
      </c>
      <c r="F26" s="1">
        <v>1</v>
      </c>
      <c r="G26" s="3">
        <v>44458</v>
      </c>
      <c r="H26" s="1" t="s">
        <v>107</v>
      </c>
      <c r="I26" s="1">
        <v>9454.9997470714152</v>
      </c>
      <c r="J26" s="1">
        <v>1</v>
      </c>
      <c r="K26">
        <f t="shared" si="0"/>
        <v>11.313494526066428</v>
      </c>
      <c r="L26">
        <f t="shared" si="1"/>
        <v>0.17588130437723659</v>
      </c>
      <c r="M26">
        <f t="shared" si="2"/>
        <v>282.19732895911073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t="e">
        <f t="shared" si="4"/>
        <v>#DIV/0!</v>
      </c>
      <c r="W26" t="e">
        <f t="shared" si="5"/>
        <v>#DIV/0!</v>
      </c>
      <c r="X26" s="1">
        <v>-1</v>
      </c>
      <c r="Y26" s="1">
        <v>0.85</v>
      </c>
      <c r="Z26" s="1">
        <v>0.85</v>
      </c>
      <c r="AA26" s="1">
        <v>10.029844284057617</v>
      </c>
      <c r="AB26">
        <f t="shared" si="6"/>
        <v>0.85</v>
      </c>
      <c r="AC26">
        <f t="shared" si="7"/>
        <v>1.3185144175938308E-2</v>
      </c>
      <c r="AD26" t="e">
        <f t="shared" si="8"/>
        <v>#DIV/0!</v>
      </c>
      <c r="AE26" t="e">
        <f t="shared" si="9"/>
        <v>#DIV/0!</v>
      </c>
      <c r="AF26" t="e">
        <f t="shared" si="10"/>
        <v>#DIV/0!</v>
      </c>
      <c r="AG26" s="1">
        <v>0</v>
      </c>
      <c r="AH26" s="1">
        <v>0.5</v>
      </c>
      <c r="AI26" t="e">
        <f t="shared" si="11"/>
        <v>#DIV/0!</v>
      </c>
      <c r="AJ26">
        <f t="shared" si="12"/>
        <v>2.9269391713933119</v>
      </c>
      <c r="AK26">
        <f t="shared" si="13"/>
        <v>1.6278644067676797</v>
      </c>
      <c r="AL26">
        <f t="shared" si="14"/>
        <v>30.418407224183579</v>
      </c>
      <c r="AM26">
        <v>1.7110000000000001</v>
      </c>
      <c r="AN26">
        <f t="shared" si="15"/>
        <v>5</v>
      </c>
      <c r="AO26" s="1">
        <v>1</v>
      </c>
      <c r="AP26">
        <f t="shared" si="16"/>
        <v>10</v>
      </c>
      <c r="AQ26" s="1">
        <v>30.229921340942383</v>
      </c>
      <c r="AR26" s="1">
        <v>30.259675979614258</v>
      </c>
      <c r="AS26" s="1">
        <v>30.16912841796875</v>
      </c>
      <c r="AT26" s="1">
        <v>400.0936279296875</v>
      </c>
      <c r="AU26" s="1">
        <v>395.82931518554688</v>
      </c>
      <c r="AV26" s="1">
        <v>26.47552490234375</v>
      </c>
      <c r="AW26" s="1">
        <v>27.448802947998047</v>
      </c>
      <c r="AX26" s="1">
        <v>61.130775451660156</v>
      </c>
      <c r="AY26" s="1">
        <v>63.378028869628906</v>
      </c>
      <c r="AZ26" s="1">
        <v>500.42529296875</v>
      </c>
      <c r="BA26" s="1">
        <v>1098.6959228515625</v>
      </c>
      <c r="BB26" s="1">
        <v>195.12968444824219</v>
      </c>
      <c r="BC26" s="1">
        <v>99.678489685058594</v>
      </c>
      <c r="BD26" s="1">
        <v>3.1438746452331543</v>
      </c>
      <c r="BE26" s="1">
        <v>-0.30983215570449829</v>
      </c>
      <c r="BF26" s="1">
        <v>0.66666668653488159</v>
      </c>
      <c r="BG26" s="1">
        <v>0</v>
      </c>
      <c r="BH26" s="1">
        <v>5</v>
      </c>
      <c r="BI26" s="1">
        <v>1</v>
      </c>
      <c r="BJ26" s="1">
        <v>0</v>
      </c>
      <c r="BK26" s="1">
        <v>0.15999999642372131</v>
      </c>
      <c r="BL26" s="1">
        <v>111115</v>
      </c>
      <c r="BM26">
        <f t="shared" si="17"/>
        <v>2.9247533195134419</v>
      </c>
      <c r="BN26">
        <f t="shared" si="18"/>
        <v>2.9269391713933118E-3</v>
      </c>
      <c r="BO26">
        <f t="shared" si="19"/>
        <v>303.40967597961424</v>
      </c>
      <c r="BP26">
        <f t="shared" si="20"/>
        <v>303.37992134094236</v>
      </c>
      <c r="BQ26">
        <f t="shared" si="21"/>
        <v>175.79134372700719</v>
      </c>
      <c r="BR26">
        <f t="shared" si="22"/>
        <v>0.15873124456932039</v>
      </c>
      <c r="BS26">
        <f t="shared" si="23"/>
        <v>4.3639196282869088</v>
      </c>
      <c r="BT26">
        <f t="shared" si="24"/>
        <v>43.779953348761893</v>
      </c>
      <c r="BU26">
        <f t="shared" si="25"/>
        <v>16.331150400763846</v>
      </c>
      <c r="BV26">
        <f t="shared" si="26"/>
        <v>30.259675979614258</v>
      </c>
      <c r="BW26">
        <f t="shared" si="27"/>
        <v>4.3244113640490855</v>
      </c>
      <c r="BX26">
        <f t="shared" si="28"/>
        <v>0.17284134820006192</v>
      </c>
      <c r="BY26">
        <f t="shared" si="29"/>
        <v>2.7360552215192291</v>
      </c>
      <c r="BZ26">
        <f t="shared" si="30"/>
        <v>1.5883561425298565</v>
      </c>
      <c r="CA26">
        <f t="shared" si="31"/>
        <v>0.10829491155370832</v>
      </c>
      <c r="CB26">
        <f t="shared" si="32"/>
        <v>28.129003543801808</v>
      </c>
      <c r="CC26">
        <f t="shared" si="33"/>
        <v>0.71292680489525995</v>
      </c>
      <c r="CD26">
        <f t="shared" si="34"/>
        <v>61.988174697688756</v>
      </c>
      <c r="CE26">
        <f t="shared" si="35"/>
        <v>394.30199342452789</v>
      </c>
      <c r="CF26">
        <f t="shared" si="36"/>
        <v>1.7785932782949154E-2</v>
      </c>
      <c r="CG26">
        <f t="shared" si="37"/>
        <v>0</v>
      </c>
      <c r="CH26">
        <f t="shared" si="38"/>
        <v>933.89153442382815</v>
      </c>
      <c r="CI26">
        <f t="shared" si="39"/>
        <v>0</v>
      </c>
      <c r="CJ26" t="e">
        <f t="shared" si="40"/>
        <v>#DIV/0!</v>
      </c>
      <c r="CK26" t="e">
        <f t="shared" si="41"/>
        <v>#DIV/0!</v>
      </c>
    </row>
    <row r="27" spans="1:89" x14ac:dyDescent="0.25">
      <c r="A27" s="1">
        <v>26</v>
      </c>
      <c r="B27" s="2" t="s">
        <v>128</v>
      </c>
      <c r="C27" s="1" t="s">
        <v>129</v>
      </c>
      <c r="D27" s="1" t="s">
        <v>131</v>
      </c>
      <c r="E27" s="1">
        <v>2</v>
      </c>
      <c r="F27" s="1">
        <v>2</v>
      </c>
      <c r="G27" s="3">
        <v>44458</v>
      </c>
      <c r="H27" s="1" t="s">
        <v>108</v>
      </c>
      <c r="I27" s="1">
        <v>9456.9997469335794</v>
      </c>
      <c r="J27" s="1">
        <v>1</v>
      </c>
      <c r="K27">
        <f t="shared" si="0"/>
        <v>11.160114580133733</v>
      </c>
      <c r="L27">
        <f t="shared" si="1"/>
        <v>0.17539274758677653</v>
      </c>
      <c r="M27">
        <f t="shared" si="2"/>
        <v>283.34802243699829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t="e">
        <f t="shared" si="4"/>
        <v>#DIV/0!</v>
      </c>
      <c r="W27" t="e">
        <f t="shared" si="5"/>
        <v>#DIV/0!</v>
      </c>
      <c r="X27" s="1">
        <v>-1</v>
      </c>
      <c r="Y27" s="1">
        <v>0.85</v>
      </c>
      <c r="Z27" s="1">
        <v>0.85</v>
      </c>
      <c r="AA27" s="1">
        <v>10.029844284057617</v>
      </c>
      <c r="AB27">
        <f t="shared" si="6"/>
        <v>0.85</v>
      </c>
      <c r="AC27">
        <f t="shared" si="7"/>
        <v>1.302149846626096E-2</v>
      </c>
      <c r="AD27" t="e">
        <f t="shared" si="8"/>
        <v>#DIV/0!</v>
      </c>
      <c r="AE27" t="e">
        <f t="shared" si="9"/>
        <v>#DIV/0!</v>
      </c>
      <c r="AF27" t="e">
        <f t="shared" si="10"/>
        <v>#DIV/0!</v>
      </c>
      <c r="AG27" s="1">
        <v>0</v>
      </c>
      <c r="AH27" s="1">
        <v>0.5</v>
      </c>
      <c r="AI27" t="e">
        <f t="shared" si="11"/>
        <v>#DIV/0!</v>
      </c>
      <c r="AJ27">
        <f t="shared" si="12"/>
        <v>2.921150995859342</v>
      </c>
      <c r="AK27">
        <f t="shared" si="13"/>
        <v>1.6290666678467076</v>
      </c>
      <c r="AL27">
        <f t="shared" si="14"/>
        <v>30.42351201536146</v>
      </c>
      <c r="AM27">
        <v>1.7110000000000001</v>
      </c>
      <c r="AN27">
        <f t="shared" si="15"/>
        <v>5</v>
      </c>
      <c r="AO27" s="1">
        <v>1</v>
      </c>
      <c r="AP27">
        <f t="shared" si="16"/>
        <v>10</v>
      </c>
      <c r="AQ27" s="1">
        <v>30.231500625610352</v>
      </c>
      <c r="AR27" s="1">
        <v>30.264049530029297</v>
      </c>
      <c r="AS27" s="1">
        <v>30.170680999755859</v>
      </c>
      <c r="AT27" s="1">
        <v>400.08084106445313</v>
      </c>
      <c r="AU27" s="1">
        <v>395.86956787109375</v>
      </c>
      <c r="AV27" s="1">
        <v>26.478387832641602</v>
      </c>
      <c r="AW27" s="1">
        <v>27.449773788452148</v>
      </c>
      <c r="AX27" s="1">
        <v>61.131340026855469</v>
      </c>
      <c r="AY27" s="1">
        <v>63.374000549316406</v>
      </c>
      <c r="AZ27" s="1">
        <v>500.40798950195313</v>
      </c>
      <c r="BA27" s="1">
        <v>1098.64599609375</v>
      </c>
      <c r="BB27" s="1">
        <v>169.33329772949219</v>
      </c>
      <c r="BC27" s="1">
        <v>99.677642822265625</v>
      </c>
      <c r="BD27" s="1">
        <v>3.1438746452331543</v>
      </c>
      <c r="BE27" s="1">
        <v>-0.30983215570449829</v>
      </c>
      <c r="BF27" s="1">
        <v>0.66666668653488159</v>
      </c>
      <c r="BG27" s="1">
        <v>0</v>
      </c>
      <c r="BH27" s="1">
        <v>5</v>
      </c>
      <c r="BI27" s="1">
        <v>1</v>
      </c>
      <c r="BJ27" s="1">
        <v>0</v>
      </c>
      <c r="BK27" s="1">
        <v>0.15999999642372131</v>
      </c>
      <c r="BL27" s="1">
        <v>111115</v>
      </c>
      <c r="BM27">
        <f t="shared" si="17"/>
        <v>2.9246521887899064</v>
      </c>
      <c r="BN27">
        <f t="shared" si="18"/>
        <v>2.921150995859342E-3</v>
      </c>
      <c r="BO27">
        <f t="shared" si="19"/>
        <v>303.41404953002927</v>
      </c>
      <c r="BP27">
        <f t="shared" si="20"/>
        <v>303.38150062561033</v>
      </c>
      <c r="BQ27">
        <f t="shared" si="21"/>
        <v>175.78335544593574</v>
      </c>
      <c r="BR27">
        <f t="shared" si="22"/>
        <v>0.1594624853321634</v>
      </c>
      <c r="BS27">
        <f t="shared" si="23"/>
        <v>4.3651954150840302</v>
      </c>
      <c r="BT27">
        <f t="shared" si="24"/>
        <v>43.793124430797121</v>
      </c>
      <c r="BU27">
        <f t="shared" si="25"/>
        <v>16.343350642344973</v>
      </c>
      <c r="BV27">
        <f t="shared" si="26"/>
        <v>30.264049530029297</v>
      </c>
      <c r="BW27">
        <f t="shared" si="27"/>
        <v>4.3254957523591564</v>
      </c>
      <c r="BX27">
        <f t="shared" si="28"/>
        <v>0.17236951136689357</v>
      </c>
      <c r="BY27">
        <f t="shared" si="29"/>
        <v>2.7361287472373226</v>
      </c>
      <c r="BZ27">
        <f t="shared" si="30"/>
        <v>1.5893670051218338</v>
      </c>
      <c r="CA27">
        <f t="shared" si="31"/>
        <v>0.10799854466465861</v>
      </c>
      <c r="CB27">
        <f t="shared" si="32"/>
        <v>28.243462974870422</v>
      </c>
      <c r="CC27">
        <f t="shared" si="33"/>
        <v>0.71576106231349501</v>
      </c>
      <c r="CD27">
        <f t="shared" si="34"/>
        <v>61.969113948431541</v>
      </c>
      <c r="CE27">
        <f t="shared" si="35"/>
        <v>394.3629524027757</v>
      </c>
      <c r="CF27">
        <f t="shared" si="36"/>
        <v>1.7536698310025935E-2</v>
      </c>
      <c r="CG27">
        <f t="shared" si="37"/>
        <v>0</v>
      </c>
      <c r="CH27">
        <f t="shared" si="38"/>
        <v>933.84909667968748</v>
      </c>
      <c r="CI27">
        <f t="shared" si="39"/>
        <v>0</v>
      </c>
      <c r="CJ27" t="e">
        <f t="shared" si="40"/>
        <v>#DIV/0!</v>
      </c>
      <c r="CK27" t="e">
        <f t="shared" si="41"/>
        <v>#DIV/0!</v>
      </c>
    </row>
    <row r="28" spans="1:89" x14ac:dyDescent="0.25">
      <c r="A28" s="1">
        <v>27</v>
      </c>
      <c r="B28" s="2" t="s">
        <v>128</v>
      </c>
      <c r="C28" s="1" t="s">
        <v>129</v>
      </c>
      <c r="D28" s="1" t="s">
        <v>131</v>
      </c>
      <c r="E28" s="1">
        <v>2</v>
      </c>
      <c r="F28" s="1">
        <v>3</v>
      </c>
      <c r="G28" s="3">
        <v>44458</v>
      </c>
      <c r="H28" s="1" t="s">
        <v>109</v>
      </c>
      <c r="I28" s="1">
        <v>9458.9997467957437</v>
      </c>
      <c r="J28" s="1">
        <v>1</v>
      </c>
      <c r="K28">
        <f t="shared" si="0"/>
        <v>10.965601438944883</v>
      </c>
      <c r="L28">
        <f t="shared" si="1"/>
        <v>0.173409371319561</v>
      </c>
      <c r="M28">
        <f t="shared" si="2"/>
        <v>284.01245206339752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t="e">
        <f t="shared" si="4"/>
        <v>#DIV/0!</v>
      </c>
      <c r="W28" t="e">
        <f t="shared" si="5"/>
        <v>#DIV/0!</v>
      </c>
      <c r="X28" s="1">
        <v>-1</v>
      </c>
      <c r="Y28" s="1">
        <v>0.85</v>
      </c>
      <c r="Z28" s="1">
        <v>0.85</v>
      </c>
      <c r="AA28" s="1">
        <v>10.029844284057617</v>
      </c>
      <c r="AB28">
        <f t="shared" si="6"/>
        <v>0.85</v>
      </c>
      <c r="AC28">
        <f t="shared" si="7"/>
        <v>1.2813539780123784E-2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s="1">
        <v>0</v>
      </c>
      <c r="AH28" s="1">
        <v>0.5</v>
      </c>
      <c r="AI28" t="e">
        <f t="shared" si="11"/>
        <v>#DIV/0!</v>
      </c>
      <c r="AJ28">
        <f t="shared" si="12"/>
        <v>2.8921286410369902</v>
      </c>
      <c r="AK28">
        <f t="shared" si="13"/>
        <v>1.6309869492222835</v>
      </c>
      <c r="AL28">
        <f t="shared" si="14"/>
        <v>30.42942997239653</v>
      </c>
      <c r="AM28">
        <v>1.7110000000000001</v>
      </c>
      <c r="AN28">
        <f t="shared" si="15"/>
        <v>5</v>
      </c>
      <c r="AO28" s="1">
        <v>1</v>
      </c>
      <c r="AP28">
        <f t="shared" si="16"/>
        <v>10</v>
      </c>
      <c r="AQ28" s="1">
        <v>30.232973098754883</v>
      </c>
      <c r="AR28" s="1">
        <v>30.265604019165039</v>
      </c>
      <c r="AS28" s="1">
        <v>30.171873092651367</v>
      </c>
      <c r="AT28" s="1">
        <v>400.03860473632813</v>
      </c>
      <c r="AU28" s="1">
        <v>395.89764404296875</v>
      </c>
      <c r="AV28" s="1">
        <v>26.483835220336914</v>
      </c>
      <c r="AW28" s="1">
        <v>27.445596694946289</v>
      </c>
      <c r="AX28" s="1">
        <v>61.138202667236328</v>
      </c>
      <c r="AY28" s="1">
        <v>63.358440399169922</v>
      </c>
      <c r="AZ28" s="1">
        <v>500.3963623046875</v>
      </c>
      <c r="BA28" s="1">
        <v>1098.617431640625</v>
      </c>
      <c r="BB28" s="1">
        <v>159.1011962890625</v>
      </c>
      <c r="BC28" s="1">
        <v>99.676750183105469</v>
      </c>
      <c r="BD28" s="1">
        <v>3.1438746452331543</v>
      </c>
      <c r="BE28" s="1">
        <v>-0.30983215570449829</v>
      </c>
      <c r="BF28" s="1">
        <v>0.66666668653488159</v>
      </c>
      <c r="BG28" s="1">
        <v>0</v>
      </c>
      <c r="BH28" s="1">
        <v>5</v>
      </c>
      <c r="BI28" s="1">
        <v>1</v>
      </c>
      <c r="BJ28" s="1">
        <v>0</v>
      </c>
      <c r="BK28" s="1">
        <v>0.15999999642372131</v>
      </c>
      <c r="BL28" s="1">
        <v>111115</v>
      </c>
      <c r="BM28">
        <f t="shared" si="17"/>
        <v>2.924584233224357</v>
      </c>
      <c r="BN28">
        <f t="shared" si="18"/>
        <v>2.8921286410369903E-3</v>
      </c>
      <c r="BO28">
        <f t="shared" si="19"/>
        <v>303.41560401916502</v>
      </c>
      <c r="BP28">
        <f t="shared" si="20"/>
        <v>303.38297309875486</v>
      </c>
      <c r="BQ28">
        <f t="shared" si="21"/>
        <v>175.77878513353789</v>
      </c>
      <c r="BR28">
        <f t="shared" si="22"/>
        <v>0.16382595323149257</v>
      </c>
      <c r="BS28">
        <f t="shared" si="23"/>
        <v>4.36667483461071</v>
      </c>
      <c r="BT28">
        <f t="shared" si="24"/>
        <v>43.808358785666265</v>
      </c>
      <c r="BU28">
        <f t="shared" si="25"/>
        <v>16.362762090719976</v>
      </c>
      <c r="BV28">
        <f t="shared" si="26"/>
        <v>30.265604019165039</v>
      </c>
      <c r="BW28">
        <f t="shared" si="27"/>
        <v>4.3258812330992704</v>
      </c>
      <c r="BX28">
        <f t="shared" si="28"/>
        <v>0.17045354707580063</v>
      </c>
      <c r="BY28">
        <f t="shared" si="29"/>
        <v>2.7356878853884266</v>
      </c>
      <c r="BZ28">
        <f t="shared" si="30"/>
        <v>1.5901933477108439</v>
      </c>
      <c r="CA28">
        <f t="shared" si="31"/>
        <v>0.10679514383160102</v>
      </c>
      <c r="CB28">
        <f t="shared" si="32"/>
        <v>28.309438233214493</v>
      </c>
      <c r="CC28">
        <f t="shared" si="33"/>
        <v>0.71738858853267695</v>
      </c>
      <c r="CD28">
        <f t="shared" si="34"/>
        <v>61.929545702864644</v>
      </c>
      <c r="CE28">
        <f t="shared" si="35"/>
        <v>394.41728784871117</v>
      </c>
      <c r="CF28">
        <f t="shared" si="36"/>
        <v>1.72176711415606E-2</v>
      </c>
      <c r="CG28">
        <f t="shared" si="37"/>
        <v>0</v>
      </c>
      <c r="CH28">
        <f t="shared" si="38"/>
        <v>933.82481689453118</v>
      </c>
      <c r="CI28">
        <f t="shared" si="39"/>
        <v>0</v>
      </c>
      <c r="CJ28" t="e">
        <f t="shared" si="40"/>
        <v>#DIV/0!</v>
      </c>
      <c r="CK28" t="e">
        <f t="shared" si="41"/>
        <v>#DIV/0!</v>
      </c>
    </row>
    <row r="29" spans="1:89" x14ac:dyDescent="0.25">
      <c r="A29" s="1">
        <v>28</v>
      </c>
      <c r="B29" s="2" t="s">
        <v>125</v>
      </c>
      <c r="C29" s="1" t="s">
        <v>129</v>
      </c>
      <c r="D29" s="1" t="s">
        <v>131</v>
      </c>
      <c r="E29" s="1">
        <v>2</v>
      </c>
      <c r="F29" s="1">
        <v>1</v>
      </c>
      <c r="G29" s="3">
        <v>44458</v>
      </c>
      <c r="H29" s="1" t="s">
        <v>110</v>
      </c>
      <c r="I29" s="1">
        <v>10183.499696864747</v>
      </c>
      <c r="J29" s="1">
        <v>1</v>
      </c>
      <c r="K29">
        <f t="shared" si="0"/>
        <v>9.9346751828271724</v>
      </c>
      <c r="L29">
        <f t="shared" si="1"/>
        <v>0.11140122953448685</v>
      </c>
      <c r="M29">
        <f t="shared" si="2"/>
        <v>242.38157385978218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t="e">
        <f t="shared" si="4"/>
        <v>#DIV/0!</v>
      </c>
      <c r="W29" t="e">
        <f t="shared" si="5"/>
        <v>#DIV/0!</v>
      </c>
      <c r="X29" s="1">
        <v>-1</v>
      </c>
      <c r="Y29" s="1">
        <v>0.85</v>
      </c>
      <c r="Z29" s="1">
        <v>0.85</v>
      </c>
      <c r="AA29" s="1">
        <v>10.029844284057617</v>
      </c>
      <c r="AB29">
        <f t="shared" si="6"/>
        <v>0.85</v>
      </c>
      <c r="AC29">
        <f t="shared" si="7"/>
        <v>1.1698347506428368E-2</v>
      </c>
      <c r="AD29" t="e">
        <f t="shared" si="8"/>
        <v>#DIV/0!</v>
      </c>
      <c r="AE29" t="e">
        <f t="shared" si="9"/>
        <v>#DIV/0!</v>
      </c>
      <c r="AF29" t="e">
        <f t="shared" si="10"/>
        <v>#DIV/0!</v>
      </c>
      <c r="AG29" s="1">
        <v>0</v>
      </c>
      <c r="AH29" s="1">
        <v>0.5</v>
      </c>
      <c r="AI29" t="e">
        <f t="shared" si="11"/>
        <v>#DIV/0!</v>
      </c>
      <c r="AJ29">
        <f t="shared" si="12"/>
        <v>1.9961574051401776</v>
      </c>
      <c r="AK29">
        <f t="shared" si="13"/>
        <v>1.73948868727966</v>
      </c>
      <c r="AL29">
        <f t="shared" si="14"/>
        <v>31.025785119412234</v>
      </c>
      <c r="AM29" s="1">
        <v>2</v>
      </c>
      <c r="AN29">
        <f t="shared" si="15"/>
        <v>5</v>
      </c>
      <c r="AO29" s="1">
        <v>1</v>
      </c>
      <c r="AP29">
        <f t="shared" si="16"/>
        <v>10</v>
      </c>
      <c r="AQ29" s="1">
        <v>30.566007614135742</v>
      </c>
      <c r="AR29" s="1">
        <v>30.731647491455078</v>
      </c>
      <c r="AS29" s="1">
        <v>30.484401702880859</v>
      </c>
      <c r="AT29" s="1">
        <v>399.94924926757813</v>
      </c>
      <c r="AU29" s="1">
        <v>395.66293334960938</v>
      </c>
      <c r="AV29" s="1">
        <v>27.105649948120117</v>
      </c>
      <c r="AW29" s="1">
        <v>27.881221771240234</v>
      </c>
      <c r="AX29" s="1">
        <v>61.378627777099609</v>
      </c>
      <c r="AY29" s="1">
        <v>63.134849548339844</v>
      </c>
      <c r="AZ29" s="1">
        <v>500.405517578125</v>
      </c>
      <c r="BA29" s="1">
        <v>1099.670166015625</v>
      </c>
      <c r="BB29" s="1">
        <v>118.96405029296875</v>
      </c>
      <c r="BC29" s="1">
        <v>99.655838012695313</v>
      </c>
      <c r="BD29" s="1">
        <v>3.1438746452331543</v>
      </c>
      <c r="BE29" s="1">
        <v>-0.30983215570449829</v>
      </c>
      <c r="BF29" s="1">
        <v>0.66666668653488159</v>
      </c>
      <c r="BG29" s="1">
        <v>0</v>
      </c>
      <c r="BH29" s="1">
        <v>5</v>
      </c>
      <c r="BI29" s="1">
        <v>1</v>
      </c>
      <c r="BJ29" s="1">
        <v>0</v>
      </c>
      <c r="BK29" s="1">
        <v>0.15999999642372131</v>
      </c>
      <c r="BL29" s="1">
        <v>111115</v>
      </c>
      <c r="BM29">
        <f t="shared" si="17"/>
        <v>2.5020275878906246</v>
      </c>
      <c r="BN29">
        <f t="shared" si="18"/>
        <v>1.9961574051401776E-3</v>
      </c>
      <c r="BO29">
        <f t="shared" si="19"/>
        <v>303.88164749145506</v>
      </c>
      <c r="BP29">
        <f t="shared" si="20"/>
        <v>303.71600761413572</v>
      </c>
      <c r="BQ29">
        <f t="shared" si="21"/>
        <v>175.94722262977302</v>
      </c>
      <c r="BR29">
        <f t="shared" si="22"/>
        <v>0.2941376279571572</v>
      </c>
      <c r="BS29">
        <f t="shared" si="23"/>
        <v>4.5180152077104108</v>
      </c>
      <c r="BT29">
        <f t="shared" si="24"/>
        <v>45.336181981981362</v>
      </c>
      <c r="BU29">
        <f t="shared" si="25"/>
        <v>17.454960210741127</v>
      </c>
      <c r="BV29">
        <f t="shared" si="26"/>
        <v>30.731647491455078</v>
      </c>
      <c r="BW29">
        <f t="shared" si="27"/>
        <v>4.4428088503412804</v>
      </c>
      <c r="BX29">
        <f t="shared" si="28"/>
        <v>0.11017387897643102</v>
      </c>
      <c r="BY29">
        <f t="shared" si="29"/>
        <v>2.7785265204307508</v>
      </c>
      <c r="BZ29">
        <f t="shared" si="30"/>
        <v>1.6642823299105296</v>
      </c>
      <c r="CA29">
        <f t="shared" si="31"/>
        <v>6.8967902241670098E-2</v>
      </c>
      <c r="CB29">
        <f t="shared" si="32"/>
        <v>24.154738861832598</v>
      </c>
      <c r="CC29">
        <f t="shared" si="33"/>
        <v>0.61259611004706582</v>
      </c>
      <c r="CD29">
        <f t="shared" si="34"/>
        <v>60.476094057900475</v>
      </c>
      <c r="CE29">
        <f t="shared" si="35"/>
        <v>394.32175219992769</v>
      </c>
      <c r="CF29">
        <f t="shared" si="36"/>
        <v>1.5236551050998698E-2</v>
      </c>
      <c r="CG29">
        <f t="shared" si="37"/>
        <v>0</v>
      </c>
      <c r="CH29">
        <f t="shared" si="38"/>
        <v>934.71964111328123</v>
      </c>
      <c r="CI29">
        <f t="shared" si="39"/>
        <v>0</v>
      </c>
      <c r="CJ29" t="e">
        <f t="shared" si="40"/>
        <v>#DIV/0!</v>
      </c>
      <c r="CK29" t="e">
        <f t="shared" si="41"/>
        <v>#DIV/0!</v>
      </c>
    </row>
    <row r="30" spans="1:89" x14ac:dyDescent="0.25">
      <c r="A30" s="1">
        <v>29</v>
      </c>
      <c r="B30" s="2" t="s">
        <v>125</v>
      </c>
      <c r="C30" s="1" t="s">
        <v>129</v>
      </c>
      <c r="D30" s="1" t="s">
        <v>131</v>
      </c>
      <c r="E30" s="1">
        <v>2</v>
      </c>
      <c r="F30" s="1">
        <v>2</v>
      </c>
      <c r="G30" s="3">
        <v>44458</v>
      </c>
      <c r="H30" s="1" t="s">
        <v>111</v>
      </c>
      <c r="I30" s="1">
        <v>10185.499696726911</v>
      </c>
      <c r="J30" s="1">
        <v>1</v>
      </c>
      <c r="K30">
        <f t="shared" si="0"/>
        <v>9.9016807099860351</v>
      </c>
      <c r="L30">
        <f t="shared" si="1"/>
        <v>0.11111276058803148</v>
      </c>
      <c r="M30">
        <f t="shared" si="2"/>
        <v>242.51419042195627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t="e">
        <f t="shared" si="4"/>
        <v>#DIV/0!</v>
      </c>
      <c r="W30" t="e">
        <f t="shared" si="5"/>
        <v>#DIV/0!</v>
      </c>
      <c r="X30" s="1">
        <v>-1</v>
      </c>
      <c r="Y30" s="1">
        <v>0.85</v>
      </c>
      <c r="Z30" s="1">
        <v>0.85</v>
      </c>
      <c r="AA30" s="1">
        <v>10.029844284057617</v>
      </c>
      <c r="AB30">
        <f t="shared" si="6"/>
        <v>0.85</v>
      </c>
      <c r="AC30">
        <f t="shared" si="7"/>
        <v>1.1663957646335477E-2</v>
      </c>
      <c r="AD30" t="e">
        <f t="shared" si="8"/>
        <v>#DIV/0!</v>
      </c>
      <c r="AE30" t="e">
        <f t="shared" si="9"/>
        <v>#DIV/0!</v>
      </c>
      <c r="AF30" t="e">
        <f t="shared" si="10"/>
        <v>#DIV/0!</v>
      </c>
      <c r="AG30" s="1">
        <v>0</v>
      </c>
      <c r="AH30" s="1">
        <v>0.5</v>
      </c>
      <c r="AI30" t="e">
        <f t="shared" si="11"/>
        <v>#DIV/0!</v>
      </c>
      <c r="AJ30">
        <f t="shared" si="12"/>
        <v>1.9897946611535364</v>
      </c>
      <c r="AK30">
        <f t="shared" si="13"/>
        <v>1.7384183869574268</v>
      </c>
      <c r="AL30">
        <f t="shared" si="14"/>
        <v>31.019907600092267</v>
      </c>
      <c r="AM30" s="1">
        <v>2</v>
      </c>
      <c r="AN30">
        <f t="shared" si="15"/>
        <v>5</v>
      </c>
      <c r="AO30" s="1">
        <v>1</v>
      </c>
      <c r="AP30">
        <f t="shared" si="16"/>
        <v>10</v>
      </c>
      <c r="AQ30" s="1">
        <v>30.564645767211914</v>
      </c>
      <c r="AR30" s="1">
        <v>30.724620819091797</v>
      </c>
      <c r="AS30" s="1">
        <v>30.483427047729492</v>
      </c>
      <c r="AT30" s="1">
        <v>399.955078125</v>
      </c>
      <c r="AU30" s="1">
        <v>395.68280029296875</v>
      </c>
      <c r="AV30" s="1">
        <v>27.103574752807617</v>
      </c>
      <c r="AW30" s="1">
        <v>27.876703262329102</v>
      </c>
      <c r="AX30" s="1">
        <v>61.378864288330078</v>
      </c>
      <c r="AY30" s="1">
        <v>63.129695892333984</v>
      </c>
      <c r="AZ30" s="1">
        <v>500.38919067382813</v>
      </c>
      <c r="BA30" s="1">
        <v>1099.58447265625</v>
      </c>
      <c r="BB30" s="1">
        <v>121.96148681640625</v>
      </c>
      <c r="BC30" s="1">
        <v>99.656089782714844</v>
      </c>
      <c r="BD30" s="1">
        <v>3.1438746452331543</v>
      </c>
      <c r="BE30" s="1">
        <v>-0.30983215570449829</v>
      </c>
      <c r="BF30" s="1">
        <v>0.66666668653488159</v>
      </c>
      <c r="BG30" s="1">
        <v>0</v>
      </c>
      <c r="BH30" s="1">
        <v>5</v>
      </c>
      <c r="BI30" s="1">
        <v>1</v>
      </c>
      <c r="BJ30" s="1">
        <v>0</v>
      </c>
      <c r="BK30" s="1">
        <v>0.15999999642372131</v>
      </c>
      <c r="BL30" s="1">
        <v>111115</v>
      </c>
      <c r="BM30">
        <f t="shared" si="17"/>
        <v>2.5019459533691406</v>
      </c>
      <c r="BN30">
        <f t="shared" si="18"/>
        <v>1.9897946611535365E-3</v>
      </c>
      <c r="BO30">
        <f t="shared" si="19"/>
        <v>303.87462081909177</v>
      </c>
      <c r="BP30">
        <f t="shared" si="20"/>
        <v>303.71464576721189</v>
      </c>
      <c r="BQ30">
        <f t="shared" si="21"/>
        <v>175.93351169257949</v>
      </c>
      <c r="BR30">
        <f t="shared" si="22"/>
        <v>0.29528678100047223</v>
      </c>
      <c r="BS30">
        <f t="shared" si="23"/>
        <v>4.5165016301141954</v>
      </c>
      <c r="BT30">
        <f t="shared" si="24"/>
        <v>45.320879436086138</v>
      </c>
      <c r="BU30">
        <f t="shared" si="25"/>
        <v>17.444176173757036</v>
      </c>
      <c r="BV30">
        <f t="shared" si="26"/>
        <v>30.724620819091797</v>
      </c>
      <c r="BW30">
        <f t="shared" si="27"/>
        <v>4.4410256608028744</v>
      </c>
      <c r="BX30">
        <f t="shared" si="28"/>
        <v>0.10989172331371516</v>
      </c>
      <c r="BY30">
        <f t="shared" si="29"/>
        <v>2.7780832431567686</v>
      </c>
      <c r="BZ30">
        <f t="shared" si="30"/>
        <v>1.6629424176461058</v>
      </c>
      <c r="CA30">
        <f t="shared" si="31"/>
        <v>6.8790995761492002E-2</v>
      </c>
      <c r="CB30">
        <f t="shared" si="32"/>
        <v>24.16801593427288</v>
      </c>
      <c r="CC30">
        <f t="shared" si="33"/>
        <v>0.61290051081926122</v>
      </c>
      <c r="CD30">
        <f t="shared" si="34"/>
        <v>60.486454973070217</v>
      </c>
      <c r="CE30">
        <f t="shared" si="35"/>
        <v>394.34607339712062</v>
      </c>
      <c r="CF30">
        <f t="shared" si="36"/>
        <v>1.5187613236842271E-2</v>
      </c>
      <c r="CG30">
        <f t="shared" si="37"/>
        <v>0</v>
      </c>
      <c r="CH30">
        <f t="shared" si="38"/>
        <v>934.64680175781245</v>
      </c>
      <c r="CI30">
        <f t="shared" si="39"/>
        <v>0</v>
      </c>
      <c r="CJ30" t="e">
        <f t="shared" si="40"/>
        <v>#DIV/0!</v>
      </c>
      <c r="CK30" t="e">
        <f t="shared" si="41"/>
        <v>#DIV/0!</v>
      </c>
    </row>
    <row r="31" spans="1:89" x14ac:dyDescent="0.25">
      <c r="A31" s="1">
        <v>30</v>
      </c>
      <c r="B31" s="2" t="s">
        <v>125</v>
      </c>
      <c r="C31" s="1" t="s">
        <v>129</v>
      </c>
      <c r="D31" s="1" t="s">
        <v>131</v>
      </c>
      <c r="E31" s="1">
        <v>2</v>
      </c>
      <c r="F31" s="1">
        <v>3</v>
      </c>
      <c r="G31" s="3">
        <v>44458</v>
      </c>
      <c r="H31" s="1" t="s">
        <v>112</v>
      </c>
      <c r="I31" s="1">
        <v>10187.499696589075</v>
      </c>
      <c r="J31" s="1">
        <v>1</v>
      </c>
      <c r="K31">
        <f t="shared" si="0"/>
        <v>9.888831967939085</v>
      </c>
      <c r="L31">
        <f t="shared" si="1"/>
        <v>0.11118270289317474</v>
      </c>
      <c r="M31">
        <f t="shared" si="2"/>
        <v>242.78951626750069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t="e">
        <f t="shared" si="4"/>
        <v>#DIV/0!</v>
      </c>
      <c r="W31" t="e">
        <f t="shared" si="5"/>
        <v>#DIV/0!</v>
      </c>
      <c r="X31" s="1">
        <v>-1</v>
      </c>
      <c r="Y31" s="1">
        <v>0.85</v>
      </c>
      <c r="Z31" s="1">
        <v>0.85</v>
      </c>
      <c r="AA31" s="1">
        <v>10.029844284057617</v>
      </c>
      <c r="AB31">
        <f t="shared" si="6"/>
        <v>0.85</v>
      </c>
      <c r="AC31">
        <f t="shared" si="7"/>
        <v>1.1650557110655858E-2</v>
      </c>
      <c r="AD31" t="e">
        <f t="shared" si="8"/>
        <v>#DIV/0!</v>
      </c>
      <c r="AE31" t="e">
        <f t="shared" si="9"/>
        <v>#DIV/0!</v>
      </c>
      <c r="AF31" t="e">
        <f t="shared" si="10"/>
        <v>#DIV/0!</v>
      </c>
      <c r="AG31" s="1">
        <v>0</v>
      </c>
      <c r="AH31" s="1">
        <v>0.5</v>
      </c>
      <c r="AI31" t="e">
        <f t="shared" si="11"/>
        <v>#DIV/0!</v>
      </c>
      <c r="AJ31">
        <f t="shared" si="12"/>
        <v>1.9903344658464983</v>
      </c>
      <c r="AK31">
        <f t="shared" si="13"/>
        <v>1.73781270691949</v>
      </c>
      <c r="AL31">
        <f t="shared" si="14"/>
        <v>31.017155437636696</v>
      </c>
      <c r="AM31" s="1">
        <v>2</v>
      </c>
      <c r="AN31">
        <f t="shared" si="15"/>
        <v>5</v>
      </c>
      <c r="AO31" s="1">
        <v>1</v>
      </c>
      <c r="AP31">
        <f t="shared" si="16"/>
        <v>10</v>
      </c>
      <c r="AQ31" s="1">
        <v>30.563714981079102</v>
      </c>
      <c r="AR31" s="1">
        <v>30.721893310546875</v>
      </c>
      <c r="AS31" s="1">
        <v>30.481897354125977</v>
      </c>
      <c r="AT31" s="1">
        <v>399.94967651367188</v>
      </c>
      <c r="AU31" s="1">
        <v>395.6824951171875</v>
      </c>
      <c r="AV31" s="1">
        <v>27.102382659912109</v>
      </c>
      <c r="AW31" s="1">
        <v>27.875713348388672</v>
      </c>
      <c r="AX31" s="1">
        <v>61.379341125488281</v>
      </c>
      <c r="AY31" s="1">
        <v>63.130722045898438</v>
      </c>
      <c r="AZ31" s="1">
        <v>500.39459228515625</v>
      </c>
      <c r="BA31" s="1">
        <v>1099.5517578125</v>
      </c>
      <c r="BB31" s="1">
        <v>121.07534027099609</v>
      </c>
      <c r="BC31" s="1">
        <v>99.655937194824219</v>
      </c>
      <c r="BD31" s="1">
        <v>3.1438746452331543</v>
      </c>
      <c r="BE31" s="1">
        <v>-0.30983215570449829</v>
      </c>
      <c r="BF31" s="1">
        <v>0.66666668653488159</v>
      </c>
      <c r="BG31" s="1">
        <v>0</v>
      </c>
      <c r="BH31" s="1">
        <v>5</v>
      </c>
      <c r="BI31" s="1">
        <v>1</v>
      </c>
      <c r="BJ31" s="1">
        <v>0</v>
      </c>
      <c r="BK31" s="1">
        <v>0.15999999642372131</v>
      </c>
      <c r="BL31" s="1">
        <v>111115</v>
      </c>
      <c r="BM31">
        <f t="shared" si="17"/>
        <v>2.5019729614257806</v>
      </c>
      <c r="BN31">
        <f t="shared" si="18"/>
        <v>1.9903344658464984E-3</v>
      </c>
      <c r="BO31">
        <f t="shared" si="19"/>
        <v>303.87189331054685</v>
      </c>
      <c r="BP31">
        <f t="shared" si="20"/>
        <v>303.71371498107908</v>
      </c>
      <c r="BQ31">
        <f t="shared" si="21"/>
        <v>175.92827731769648</v>
      </c>
      <c r="BR31">
        <f t="shared" si="22"/>
        <v>0.29526212708982108</v>
      </c>
      <c r="BS31">
        <f t="shared" si="23"/>
        <v>4.5157930456274347</v>
      </c>
      <c r="BT31">
        <f t="shared" si="24"/>
        <v>45.313838520219839</v>
      </c>
      <c r="BU31">
        <f t="shared" si="25"/>
        <v>17.438125171831167</v>
      </c>
      <c r="BV31">
        <f t="shared" si="26"/>
        <v>30.721893310546875</v>
      </c>
      <c r="BW31">
        <f t="shared" si="27"/>
        <v>4.4403336569681837</v>
      </c>
      <c r="BX31">
        <f t="shared" si="28"/>
        <v>0.1099601363758973</v>
      </c>
      <c r="BY31">
        <f t="shared" si="29"/>
        <v>2.7779803387079447</v>
      </c>
      <c r="BZ31">
        <f t="shared" si="30"/>
        <v>1.662353318260239</v>
      </c>
      <c r="CA31">
        <f t="shared" si="31"/>
        <v>6.8833889377970539E-2</v>
      </c>
      <c r="CB31">
        <f t="shared" si="32"/>
        <v>24.195416784715803</v>
      </c>
      <c r="CC31">
        <f t="shared" si="33"/>
        <v>0.61359680871299305</v>
      </c>
      <c r="CD31">
        <f t="shared" si="34"/>
        <v>60.494461757769471</v>
      </c>
      <c r="CE31">
        <f t="shared" si="35"/>
        <v>394.3475028015157</v>
      </c>
      <c r="CF31">
        <f t="shared" si="36"/>
        <v>1.5169858134352053E-2</v>
      </c>
      <c r="CG31">
        <f t="shared" si="37"/>
        <v>0</v>
      </c>
      <c r="CH31">
        <f t="shared" si="38"/>
        <v>934.61899414062498</v>
      </c>
      <c r="CI31">
        <f t="shared" si="39"/>
        <v>0</v>
      </c>
      <c r="CJ31" t="e">
        <f t="shared" si="40"/>
        <v>#DIV/0!</v>
      </c>
      <c r="CK31" t="e">
        <f t="shared" si="41"/>
        <v>#DIV/0!</v>
      </c>
    </row>
    <row r="32" spans="1:89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20210919_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聞喜郭</cp:lastModifiedBy>
  <dcterms:created xsi:type="dcterms:W3CDTF">2021-09-24T04:41:48Z</dcterms:created>
  <dcterms:modified xsi:type="dcterms:W3CDTF">2021-10-07T04:25:57Z</dcterms:modified>
</cp:coreProperties>
</file>