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uowe\OneDrive - Washington University in St. Louis\GBS_mapping_population\Drought_exp\parental_lines\LICOR\clean\"/>
    </mc:Choice>
  </mc:AlternateContent>
  <xr:revisionPtr revIDLastSave="0" documentId="13_ncr:1_{FEBBDCA2-A4DB-4991-BEA6-B825AA761D4F}" xr6:coauthVersionLast="47" xr6:coauthVersionMax="47" xr10:uidLastSave="{00000000-0000-0000-0000-000000000000}"/>
  <bookViews>
    <workbookView xWindow="2205" yWindow="2205" windowWidth="21600" windowHeight="11385" xr2:uid="{00000000-000D-0000-FFFF-FFFF00000000}"/>
  </bookViews>
  <sheets>
    <sheet name="20210922_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2" i="1" l="1"/>
  <c r="AB2" i="1"/>
  <c r="CH2" i="1" s="1"/>
  <c r="AD2" i="1"/>
  <c r="AE2" i="1"/>
  <c r="AF2" i="1"/>
  <c r="AN2" i="1"/>
  <c r="AP2" i="1" s="1"/>
  <c r="BM2" i="1"/>
  <c r="BO2" i="1"/>
  <c r="BP2" i="1"/>
  <c r="BQ2" i="1"/>
  <c r="BV2" i="1"/>
  <c r="BW2" i="1" s="1"/>
  <c r="BY2" i="1"/>
  <c r="CG2" i="1"/>
  <c r="U2" i="1" s="1"/>
  <c r="CI2" i="1"/>
  <c r="V2" i="1" s="1"/>
  <c r="CJ2" i="1"/>
  <c r="CK2" i="1"/>
  <c r="W3" i="1"/>
  <c r="AB3" i="1"/>
  <c r="CH3" i="1" s="1"/>
  <c r="AD3" i="1"/>
  <c r="AE3" i="1"/>
  <c r="AF3" i="1"/>
  <c r="AN3" i="1"/>
  <c r="AP3" i="1" s="1"/>
  <c r="BM3" i="1"/>
  <c r="BO3" i="1"/>
  <c r="BP3" i="1"/>
  <c r="BQ3" i="1"/>
  <c r="BV3" i="1"/>
  <c r="BW3" i="1" s="1"/>
  <c r="BY3" i="1"/>
  <c r="CG3" i="1"/>
  <c r="U3" i="1" s="1"/>
  <c r="CI3" i="1"/>
  <c r="V3" i="1" s="1"/>
  <c r="CJ3" i="1"/>
  <c r="CK3" i="1"/>
  <c r="W4" i="1"/>
  <c r="AB4" i="1"/>
  <c r="CH4" i="1" s="1"/>
  <c r="AD4" i="1"/>
  <c r="AE4" i="1"/>
  <c r="AF4" i="1"/>
  <c r="AN4" i="1"/>
  <c r="AP4" i="1" s="1"/>
  <c r="BM4" i="1"/>
  <c r="K4" i="1" s="1"/>
  <c r="BO4" i="1"/>
  <c r="BP4" i="1"/>
  <c r="BQ4" i="1"/>
  <c r="BV4" i="1"/>
  <c r="BW4" i="1" s="1"/>
  <c r="BY4" i="1"/>
  <c r="CG4" i="1"/>
  <c r="U4" i="1" s="1"/>
  <c r="CI4" i="1"/>
  <c r="V4" i="1" s="1"/>
  <c r="CJ4" i="1"/>
  <c r="CK4" i="1"/>
  <c r="W5" i="1"/>
  <c r="AB5" i="1"/>
  <c r="CH5" i="1" s="1"/>
  <c r="AD5" i="1"/>
  <c r="AE5" i="1"/>
  <c r="AF5" i="1"/>
  <c r="AN5" i="1"/>
  <c r="AP5" i="1" s="1"/>
  <c r="BM5" i="1"/>
  <c r="BN5" i="1" s="1"/>
  <c r="BO5" i="1"/>
  <c r="BP5" i="1"/>
  <c r="BQ5" i="1"/>
  <c r="BV5" i="1"/>
  <c r="BW5" i="1" s="1"/>
  <c r="BY5" i="1"/>
  <c r="CG5" i="1"/>
  <c r="U5" i="1" s="1"/>
  <c r="CI5" i="1"/>
  <c r="V5" i="1" s="1"/>
  <c r="CJ5" i="1"/>
  <c r="CK5" i="1"/>
  <c r="W6" i="1"/>
  <c r="AB6" i="1"/>
  <c r="CH6" i="1" s="1"/>
  <c r="AD6" i="1"/>
  <c r="AE6" i="1"/>
  <c r="AF6" i="1"/>
  <c r="AN6" i="1"/>
  <c r="AP6" i="1" s="1"/>
  <c r="BM6" i="1"/>
  <c r="BO6" i="1"/>
  <c r="BP6" i="1"/>
  <c r="BQ6" i="1"/>
  <c r="BV6" i="1"/>
  <c r="BW6" i="1" s="1"/>
  <c r="BY6" i="1"/>
  <c r="CG6" i="1"/>
  <c r="U6" i="1" s="1"/>
  <c r="CI6" i="1"/>
  <c r="V6" i="1" s="1"/>
  <c r="CJ6" i="1"/>
  <c r="CK6" i="1"/>
  <c r="W7" i="1"/>
  <c r="AB7" i="1"/>
  <c r="CH7" i="1" s="1"/>
  <c r="AD7" i="1"/>
  <c r="AE7" i="1"/>
  <c r="AF7" i="1"/>
  <c r="AN7" i="1"/>
  <c r="AP7" i="1" s="1"/>
  <c r="BM7" i="1"/>
  <c r="BO7" i="1"/>
  <c r="BP7" i="1"/>
  <c r="BQ7" i="1"/>
  <c r="BV7" i="1"/>
  <c r="BW7" i="1" s="1"/>
  <c r="BY7" i="1"/>
  <c r="CG7" i="1"/>
  <c r="U7" i="1" s="1"/>
  <c r="CI7" i="1"/>
  <c r="V7" i="1" s="1"/>
  <c r="CJ7" i="1"/>
  <c r="CK7" i="1"/>
  <c r="W8" i="1"/>
  <c r="AB8" i="1"/>
  <c r="CH8" i="1" s="1"/>
  <c r="AD8" i="1"/>
  <c r="AE8" i="1"/>
  <c r="AF8" i="1"/>
  <c r="AN8" i="1"/>
  <c r="AP8" i="1" s="1"/>
  <c r="BM8" i="1"/>
  <c r="K8" i="1" s="1"/>
  <c r="BO8" i="1"/>
  <c r="BP8" i="1"/>
  <c r="BQ8" i="1"/>
  <c r="BV8" i="1"/>
  <c r="BW8" i="1" s="1"/>
  <c r="BY8" i="1"/>
  <c r="CG8" i="1"/>
  <c r="U8" i="1" s="1"/>
  <c r="CI8" i="1"/>
  <c r="V8" i="1" s="1"/>
  <c r="CJ8" i="1"/>
  <c r="CK8" i="1"/>
  <c r="W9" i="1"/>
  <c r="AB9" i="1"/>
  <c r="CH9" i="1" s="1"/>
  <c r="AD9" i="1"/>
  <c r="AE9" i="1"/>
  <c r="AF9" i="1"/>
  <c r="AN9" i="1"/>
  <c r="AP9" i="1" s="1"/>
  <c r="BM9" i="1"/>
  <c r="BN9" i="1" s="1"/>
  <c r="BO9" i="1"/>
  <c r="BP9" i="1"/>
  <c r="BQ9" i="1"/>
  <c r="BV9" i="1"/>
  <c r="BW9" i="1" s="1"/>
  <c r="BY9" i="1"/>
  <c r="CG9" i="1"/>
  <c r="U9" i="1" s="1"/>
  <c r="CI9" i="1"/>
  <c r="V9" i="1" s="1"/>
  <c r="CJ9" i="1"/>
  <c r="CK9" i="1"/>
  <c r="W10" i="1"/>
  <c r="AB10" i="1"/>
  <c r="CH10" i="1" s="1"/>
  <c r="AD10" i="1"/>
  <c r="AE10" i="1"/>
  <c r="AF10" i="1"/>
  <c r="AN10" i="1"/>
  <c r="AP10" i="1" s="1"/>
  <c r="BM10" i="1"/>
  <c r="BO10" i="1"/>
  <c r="BP10" i="1"/>
  <c r="BQ10" i="1"/>
  <c r="BV10" i="1"/>
  <c r="BW10" i="1" s="1"/>
  <c r="BY10" i="1"/>
  <c r="CG10" i="1"/>
  <c r="U10" i="1" s="1"/>
  <c r="CI10" i="1"/>
  <c r="V10" i="1" s="1"/>
  <c r="CJ10" i="1"/>
  <c r="CK10" i="1"/>
  <c r="W11" i="1"/>
  <c r="AB11" i="1"/>
  <c r="CH11" i="1" s="1"/>
  <c r="AD11" i="1"/>
  <c r="AE11" i="1"/>
  <c r="AF11" i="1"/>
  <c r="AN11" i="1"/>
  <c r="AP11" i="1" s="1"/>
  <c r="BM11" i="1"/>
  <c r="BO11" i="1"/>
  <c r="BP11" i="1"/>
  <c r="BQ11" i="1"/>
  <c r="BV11" i="1"/>
  <c r="BW11" i="1" s="1"/>
  <c r="BY11" i="1"/>
  <c r="CG11" i="1"/>
  <c r="U11" i="1" s="1"/>
  <c r="CI11" i="1"/>
  <c r="V11" i="1" s="1"/>
  <c r="CJ11" i="1"/>
  <c r="CK11" i="1"/>
  <c r="W12" i="1"/>
  <c r="AB12" i="1"/>
  <c r="CH12" i="1" s="1"/>
  <c r="AD12" i="1"/>
  <c r="AE12" i="1"/>
  <c r="AF12" i="1"/>
  <c r="AN12" i="1"/>
  <c r="AP12" i="1" s="1"/>
  <c r="BM12" i="1"/>
  <c r="K12" i="1" s="1"/>
  <c r="BO12" i="1"/>
  <c r="BP12" i="1"/>
  <c r="BQ12" i="1"/>
  <c r="BV12" i="1"/>
  <c r="BW12" i="1" s="1"/>
  <c r="BY12" i="1"/>
  <c r="CG12" i="1"/>
  <c r="U12" i="1" s="1"/>
  <c r="CI12" i="1"/>
  <c r="V12" i="1" s="1"/>
  <c r="CJ12" i="1"/>
  <c r="CK12" i="1"/>
  <c r="W13" i="1"/>
  <c r="AB13" i="1"/>
  <c r="CH13" i="1" s="1"/>
  <c r="AD13" i="1"/>
  <c r="AE13" i="1"/>
  <c r="AF13" i="1"/>
  <c r="AN13" i="1"/>
  <c r="AP13" i="1" s="1"/>
  <c r="BM13" i="1"/>
  <c r="BN13" i="1" s="1"/>
  <c r="BO13" i="1"/>
  <c r="BP13" i="1"/>
  <c r="BQ13" i="1"/>
  <c r="BV13" i="1"/>
  <c r="BW13" i="1" s="1"/>
  <c r="BY13" i="1"/>
  <c r="CG13" i="1"/>
  <c r="U13" i="1" s="1"/>
  <c r="CI13" i="1"/>
  <c r="V13" i="1" s="1"/>
  <c r="CJ13" i="1"/>
  <c r="CK13" i="1"/>
  <c r="W14" i="1"/>
  <c r="AB14" i="1"/>
  <c r="CH14" i="1" s="1"/>
  <c r="AD14" i="1"/>
  <c r="AE14" i="1"/>
  <c r="AF14" i="1"/>
  <c r="AN14" i="1"/>
  <c r="AP14" i="1" s="1"/>
  <c r="BM14" i="1"/>
  <c r="BO14" i="1"/>
  <c r="BP14" i="1"/>
  <c r="BQ14" i="1"/>
  <c r="BV14" i="1"/>
  <c r="BW14" i="1" s="1"/>
  <c r="BY14" i="1"/>
  <c r="CG14" i="1"/>
  <c r="U14" i="1" s="1"/>
  <c r="CI14" i="1"/>
  <c r="V14" i="1" s="1"/>
  <c r="CJ14" i="1"/>
  <c r="CK14" i="1"/>
  <c r="W15" i="1"/>
  <c r="AB15" i="1"/>
  <c r="CH15" i="1" s="1"/>
  <c r="AD15" i="1"/>
  <c r="AE15" i="1"/>
  <c r="AF15" i="1"/>
  <c r="AN15" i="1"/>
  <c r="AP15" i="1" s="1"/>
  <c r="BM15" i="1"/>
  <c r="BO15" i="1"/>
  <c r="BP15" i="1"/>
  <c r="BQ15" i="1"/>
  <c r="BV15" i="1"/>
  <c r="BW15" i="1" s="1"/>
  <c r="BY15" i="1"/>
  <c r="CG15" i="1"/>
  <c r="U15" i="1" s="1"/>
  <c r="CI15" i="1"/>
  <c r="V15" i="1" s="1"/>
  <c r="CJ15" i="1"/>
  <c r="CK15" i="1"/>
  <c r="W16" i="1"/>
  <c r="AB16" i="1"/>
  <c r="CH16" i="1" s="1"/>
  <c r="AD16" i="1"/>
  <c r="AE16" i="1"/>
  <c r="AF16" i="1"/>
  <c r="AN16" i="1"/>
  <c r="AP16" i="1" s="1"/>
  <c r="BM16" i="1"/>
  <c r="K16" i="1" s="1"/>
  <c r="BO16" i="1"/>
  <c r="BP16" i="1"/>
  <c r="BQ16" i="1"/>
  <c r="BV16" i="1"/>
  <c r="BW16" i="1" s="1"/>
  <c r="BY16" i="1"/>
  <c r="CG16" i="1"/>
  <c r="U16" i="1" s="1"/>
  <c r="CI16" i="1"/>
  <c r="V16" i="1" s="1"/>
  <c r="CJ16" i="1"/>
  <c r="CK16" i="1"/>
  <c r="W17" i="1"/>
  <c r="AB17" i="1"/>
  <c r="CH17" i="1" s="1"/>
  <c r="AD17" i="1"/>
  <c r="AE17" i="1"/>
  <c r="AF17" i="1"/>
  <c r="AN17" i="1"/>
  <c r="AP17" i="1" s="1"/>
  <c r="BM17" i="1"/>
  <c r="BO17" i="1"/>
  <c r="BP17" i="1"/>
  <c r="BQ17" i="1"/>
  <c r="BV17" i="1"/>
  <c r="BW17" i="1" s="1"/>
  <c r="BY17" i="1"/>
  <c r="CG17" i="1"/>
  <c r="U17" i="1" s="1"/>
  <c r="CI17" i="1"/>
  <c r="V17" i="1" s="1"/>
  <c r="CJ17" i="1"/>
  <c r="CK17" i="1"/>
  <c r="W18" i="1"/>
  <c r="AB18" i="1"/>
  <c r="CH18" i="1" s="1"/>
  <c r="AD18" i="1"/>
  <c r="AE18" i="1"/>
  <c r="AF18" i="1"/>
  <c r="AN18" i="1"/>
  <c r="AP18" i="1" s="1"/>
  <c r="BM18" i="1"/>
  <c r="BO18" i="1"/>
  <c r="BP18" i="1"/>
  <c r="BQ18" i="1"/>
  <c r="BV18" i="1"/>
  <c r="BW18" i="1" s="1"/>
  <c r="BY18" i="1"/>
  <c r="CG18" i="1"/>
  <c r="U18" i="1" s="1"/>
  <c r="CI18" i="1"/>
  <c r="V18" i="1" s="1"/>
  <c r="CJ18" i="1"/>
  <c r="CK18" i="1"/>
  <c r="W19" i="1"/>
  <c r="AB19" i="1"/>
  <c r="CH19" i="1" s="1"/>
  <c r="AD19" i="1"/>
  <c r="AE19" i="1"/>
  <c r="AF19" i="1"/>
  <c r="AN19" i="1"/>
  <c r="AP19" i="1" s="1"/>
  <c r="BM19" i="1"/>
  <c r="BO19" i="1"/>
  <c r="BP19" i="1"/>
  <c r="BQ19" i="1"/>
  <c r="BV19" i="1"/>
  <c r="BW19" i="1" s="1"/>
  <c r="BY19" i="1"/>
  <c r="CG19" i="1"/>
  <c r="U19" i="1" s="1"/>
  <c r="CI19" i="1"/>
  <c r="V19" i="1" s="1"/>
  <c r="CJ19" i="1"/>
  <c r="CK19" i="1"/>
  <c r="W20" i="1"/>
  <c r="AB20" i="1"/>
  <c r="CH20" i="1" s="1"/>
  <c r="AD20" i="1"/>
  <c r="AE20" i="1"/>
  <c r="AF20" i="1"/>
  <c r="AN20" i="1"/>
  <c r="AP20" i="1" s="1"/>
  <c r="BM20" i="1"/>
  <c r="K20" i="1" s="1"/>
  <c r="BO20" i="1"/>
  <c r="BP20" i="1"/>
  <c r="BQ20" i="1"/>
  <c r="BV20" i="1"/>
  <c r="BW20" i="1" s="1"/>
  <c r="BY20" i="1"/>
  <c r="CG20" i="1"/>
  <c r="U20" i="1" s="1"/>
  <c r="CI20" i="1"/>
  <c r="V20" i="1" s="1"/>
  <c r="CJ20" i="1"/>
  <c r="CK20" i="1"/>
  <c r="W21" i="1"/>
  <c r="AB21" i="1"/>
  <c r="CH21" i="1" s="1"/>
  <c r="AD21" i="1"/>
  <c r="AE21" i="1"/>
  <c r="AF21" i="1"/>
  <c r="AN21" i="1"/>
  <c r="AP21" i="1" s="1"/>
  <c r="BM21" i="1"/>
  <c r="BN21" i="1" s="1"/>
  <c r="BO21" i="1"/>
  <c r="BP21" i="1"/>
  <c r="BQ21" i="1"/>
  <c r="BV21" i="1"/>
  <c r="BW21" i="1" s="1"/>
  <c r="BY21" i="1"/>
  <c r="CG21" i="1"/>
  <c r="U21" i="1" s="1"/>
  <c r="CI21" i="1"/>
  <c r="V21" i="1" s="1"/>
  <c r="CJ21" i="1"/>
  <c r="CK21" i="1"/>
  <c r="W22" i="1"/>
  <c r="AB22" i="1"/>
  <c r="CH22" i="1" s="1"/>
  <c r="AD22" i="1"/>
  <c r="AE22" i="1"/>
  <c r="AF22" i="1"/>
  <c r="AN22" i="1"/>
  <c r="AP22" i="1" s="1"/>
  <c r="BM22" i="1"/>
  <c r="BO22" i="1"/>
  <c r="BP22" i="1"/>
  <c r="BQ22" i="1"/>
  <c r="BV22" i="1"/>
  <c r="BW22" i="1" s="1"/>
  <c r="BY22" i="1"/>
  <c r="CG22" i="1"/>
  <c r="U22" i="1" s="1"/>
  <c r="CI22" i="1"/>
  <c r="V22" i="1" s="1"/>
  <c r="CJ22" i="1"/>
  <c r="CK22" i="1"/>
  <c r="W23" i="1"/>
  <c r="AB23" i="1"/>
  <c r="AD23" i="1"/>
  <c r="AE23" i="1"/>
  <c r="AF23" i="1"/>
  <c r="AN23" i="1"/>
  <c r="AP23" i="1" s="1"/>
  <c r="BM23" i="1"/>
  <c r="BO23" i="1"/>
  <c r="BP23" i="1"/>
  <c r="BQ23" i="1"/>
  <c r="BV23" i="1"/>
  <c r="BW23" i="1" s="1"/>
  <c r="BY23" i="1"/>
  <c r="CG23" i="1"/>
  <c r="U23" i="1" s="1"/>
  <c r="CI23" i="1"/>
  <c r="V23" i="1" s="1"/>
  <c r="CJ23" i="1"/>
  <c r="CK23" i="1"/>
  <c r="W24" i="1"/>
  <c r="AB24" i="1"/>
  <c r="CH24" i="1" s="1"/>
  <c r="AD24" i="1"/>
  <c r="AE24" i="1"/>
  <c r="AF24" i="1"/>
  <c r="AN24" i="1"/>
  <c r="AP24" i="1" s="1"/>
  <c r="BM24" i="1"/>
  <c r="K24" i="1" s="1"/>
  <c r="BO24" i="1"/>
  <c r="BP24" i="1"/>
  <c r="BQ24" i="1"/>
  <c r="BV24" i="1"/>
  <c r="BW24" i="1" s="1"/>
  <c r="BY24" i="1"/>
  <c r="CG24" i="1"/>
  <c r="U24" i="1" s="1"/>
  <c r="CI24" i="1"/>
  <c r="V24" i="1" s="1"/>
  <c r="CJ24" i="1"/>
  <c r="CK24" i="1"/>
  <c r="W25" i="1"/>
  <c r="AB25" i="1"/>
  <c r="CH25" i="1" s="1"/>
  <c r="AD25" i="1"/>
  <c r="AE25" i="1"/>
  <c r="AF25" i="1"/>
  <c r="AN25" i="1"/>
  <c r="AP25" i="1" s="1"/>
  <c r="BM25" i="1"/>
  <c r="BN25" i="1" s="1"/>
  <c r="BO25" i="1"/>
  <c r="BP25" i="1"/>
  <c r="BQ25" i="1"/>
  <c r="BV25" i="1"/>
  <c r="BW25" i="1" s="1"/>
  <c r="BY25" i="1"/>
  <c r="CG25" i="1"/>
  <c r="U25" i="1" s="1"/>
  <c r="CI25" i="1"/>
  <c r="V25" i="1" s="1"/>
  <c r="CJ25" i="1"/>
  <c r="CK25" i="1"/>
  <c r="W26" i="1"/>
  <c r="AB26" i="1"/>
  <c r="CH26" i="1" s="1"/>
  <c r="AD26" i="1"/>
  <c r="AE26" i="1"/>
  <c r="AF26" i="1"/>
  <c r="AN26" i="1"/>
  <c r="AP26" i="1" s="1"/>
  <c r="BM26" i="1"/>
  <c r="K26" i="1" s="1"/>
  <c r="BO26" i="1"/>
  <c r="BP26" i="1"/>
  <c r="BQ26" i="1"/>
  <c r="BV26" i="1"/>
  <c r="BW26" i="1" s="1"/>
  <c r="BY26" i="1"/>
  <c r="CG26" i="1"/>
  <c r="U26" i="1" s="1"/>
  <c r="CI26" i="1"/>
  <c r="V26" i="1" s="1"/>
  <c r="CJ26" i="1"/>
  <c r="CK26" i="1"/>
  <c r="W27" i="1"/>
  <c r="AB27" i="1"/>
  <c r="CH27" i="1" s="1"/>
  <c r="AD27" i="1"/>
  <c r="AE27" i="1"/>
  <c r="AF27" i="1"/>
  <c r="AN27" i="1"/>
  <c r="AP27" i="1" s="1"/>
  <c r="BM27" i="1"/>
  <c r="K27" i="1" s="1"/>
  <c r="BO27" i="1"/>
  <c r="BP27" i="1"/>
  <c r="BQ27" i="1"/>
  <c r="BV27" i="1"/>
  <c r="BW27" i="1" s="1"/>
  <c r="BY27" i="1"/>
  <c r="CG27" i="1"/>
  <c r="U27" i="1" s="1"/>
  <c r="CI27" i="1"/>
  <c r="V27" i="1" s="1"/>
  <c r="CJ27" i="1"/>
  <c r="CK27" i="1"/>
  <c r="W28" i="1"/>
  <c r="AB28" i="1"/>
  <c r="CH28" i="1" s="1"/>
  <c r="AD28" i="1"/>
  <c r="AE28" i="1"/>
  <c r="AF28" i="1"/>
  <c r="AN28" i="1"/>
  <c r="AP28" i="1" s="1"/>
  <c r="BM28" i="1"/>
  <c r="BO28" i="1"/>
  <c r="BP28" i="1"/>
  <c r="BQ28" i="1"/>
  <c r="BV28" i="1"/>
  <c r="BW28" i="1" s="1"/>
  <c r="BY28" i="1"/>
  <c r="CG28" i="1"/>
  <c r="U28" i="1" s="1"/>
  <c r="CI28" i="1"/>
  <c r="V28" i="1" s="1"/>
  <c r="CJ28" i="1"/>
  <c r="CK28" i="1"/>
  <c r="W29" i="1"/>
  <c r="AB29" i="1"/>
  <c r="CH29" i="1" s="1"/>
  <c r="AD29" i="1"/>
  <c r="AE29" i="1"/>
  <c r="AF29" i="1"/>
  <c r="AN29" i="1"/>
  <c r="AP29" i="1" s="1"/>
  <c r="BM29" i="1"/>
  <c r="K29" i="1" s="1"/>
  <c r="BO29" i="1"/>
  <c r="BP29" i="1"/>
  <c r="BQ29" i="1"/>
  <c r="BV29" i="1"/>
  <c r="BW29" i="1" s="1"/>
  <c r="BY29" i="1"/>
  <c r="CG29" i="1"/>
  <c r="U29" i="1" s="1"/>
  <c r="CI29" i="1"/>
  <c r="V29" i="1" s="1"/>
  <c r="CJ29" i="1"/>
  <c r="CK29" i="1"/>
  <c r="W30" i="1"/>
  <c r="AB30" i="1"/>
  <c r="CH30" i="1" s="1"/>
  <c r="AD30" i="1"/>
  <c r="AE30" i="1"/>
  <c r="AF30" i="1"/>
  <c r="AN30" i="1"/>
  <c r="AP30" i="1" s="1"/>
  <c r="BM30" i="1"/>
  <c r="K30" i="1" s="1"/>
  <c r="BO30" i="1"/>
  <c r="BP30" i="1"/>
  <c r="BQ30" i="1"/>
  <c r="BV30" i="1"/>
  <c r="BW30" i="1" s="1"/>
  <c r="BY30" i="1"/>
  <c r="CG30" i="1"/>
  <c r="U30" i="1" s="1"/>
  <c r="CI30" i="1"/>
  <c r="V30" i="1" s="1"/>
  <c r="CJ30" i="1"/>
  <c r="CK30" i="1"/>
  <c r="W31" i="1"/>
  <c r="AB31" i="1"/>
  <c r="CH31" i="1" s="1"/>
  <c r="AD31" i="1"/>
  <c r="AE31" i="1"/>
  <c r="AF31" i="1"/>
  <c r="AN31" i="1"/>
  <c r="AP31" i="1" s="1"/>
  <c r="BM31" i="1"/>
  <c r="K31" i="1" s="1"/>
  <c r="BO31" i="1"/>
  <c r="BP31" i="1"/>
  <c r="BQ31" i="1"/>
  <c r="BV31" i="1"/>
  <c r="BW31" i="1" s="1"/>
  <c r="BY31" i="1"/>
  <c r="CG31" i="1"/>
  <c r="U31" i="1" s="1"/>
  <c r="CI31" i="1"/>
  <c r="V31" i="1" s="1"/>
  <c r="CJ31" i="1"/>
  <c r="CK31" i="1"/>
  <c r="W32" i="1"/>
  <c r="AB32" i="1"/>
  <c r="CH32" i="1" s="1"/>
  <c r="AD32" i="1"/>
  <c r="AE32" i="1"/>
  <c r="AF32" i="1"/>
  <c r="AN32" i="1"/>
  <c r="AP32" i="1" s="1"/>
  <c r="BM32" i="1"/>
  <c r="BO32" i="1"/>
  <c r="BP32" i="1"/>
  <c r="BQ32" i="1"/>
  <c r="BV32" i="1"/>
  <c r="BW32" i="1" s="1"/>
  <c r="BY32" i="1"/>
  <c r="CG32" i="1"/>
  <c r="U32" i="1" s="1"/>
  <c r="CI32" i="1"/>
  <c r="V32" i="1" s="1"/>
  <c r="CJ32" i="1"/>
  <c r="CK32" i="1"/>
  <c r="W33" i="1"/>
  <c r="AB33" i="1"/>
  <c r="AD33" i="1"/>
  <c r="AE33" i="1"/>
  <c r="AF33" i="1"/>
  <c r="AN33" i="1"/>
  <c r="AP33" i="1" s="1"/>
  <c r="BM33" i="1"/>
  <c r="K33" i="1" s="1"/>
  <c r="BO33" i="1"/>
  <c r="BP33" i="1"/>
  <c r="BQ33" i="1"/>
  <c r="BV33" i="1"/>
  <c r="BW33" i="1" s="1"/>
  <c r="BY33" i="1"/>
  <c r="CG33" i="1"/>
  <c r="U33" i="1" s="1"/>
  <c r="CI33" i="1"/>
  <c r="V33" i="1" s="1"/>
  <c r="CJ33" i="1"/>
  <c r="CK33" i="1"/>
  <c r="W34" i="1"/>
  <c r="AB34" i="1"/>
  <c r="CH34" i="1" s="1"/>
  <c r="AD34" i="1"/>
  <c r="AE34" i="1"/>
  <c r="AF34" i="1"/>
  <c r="AN34" i="1"/>
  <c r="AP34" i="1" s="1"/>
  <c r="BM34" i="1"/>
  <c r="K34" i="1" s="1"/>
  <c r="BO34" i="1"/>
  <c r="BP34" i="1"/>
  <c r="BQ34" i="1"/>
  <c r="BV34" i="1"/>
  <c r="BW34" i="1" s="1"/>
  <c r="BY34" i="1"/>
  <c r="CG34" i="1"/>
  <c r="U34" i="1" s="1"/>
  <c r="CI34" i="1"/>
  <c r="V34" i="1" s="1"/>
  <c r="CJ34" i="1"/>
  <c r="CK34" i="1"/>
  <c r="W35" i="1"/>
  <c r="AB35" i="1"/>
  <c r="CH35" i="1" s="1"/>
  <c r="AD35" i="1"/>
  <c r="AE35" i="1"/>
  <c r="AF35" i="1"/>
  <c r="AN35" i="1"/>
  <c r="AP35" i="1" s="1"/>
  <c r="BM35" i="1"/>
  <c r="BN35" i="1" s="1"/>
  <c r="AJ35" i="1" s="1"/>
  <c r="BO35" i="1"/>
  <c r="BP35" i="1"/>
  <c r="BQ35" i="1"/>
  <c r="BV35" i="1"/>
  <c r="BW35" i="1" s="1"/>
  <c r="BY35" i="1"/>
  <c r="CG35" i="1"/>
  <c r="U35" i="1" s="1"/>
  <c r="CI35" i="1"/>
  <c r="V35" i="1" s="1"/>
  <c r="CJ35" i="1"/>
  <c r="CK35" i="1"/>
  <c r="W36" i="1"/>
  <c r="AB36" i="1"/>
  <c r="AD36" i="1"/>
  <c r="AE36" i="1"/>
  <c r="AF36" i="1"/>
  <c r="AN36" i="1"/>
  <c r="AP36" i="1" s="1"/>
  <c r="BM36" i="1"/>
  <c r="BO36" i="1"/>
  <c r="BP36" i="1"/>
  <c r="BQ36" i="1"/>
  <c r="BV36" i="1"/>
  <c r="BW36" i="1" s="1"/>
  <c r="BY36" i="1"/>
  <c r="CG36" i="1"/>
  <c r="U36" i="1" s="1"/>
  <c r="CI36" i="1"/>
  <c r="V36" i="1" s="1"/>
  <c r="CJ36" i="1"/>
  <c r="CK36" i="1"/>
  <c r="W37" i="1"/>
  <c r="AB37" i="1"/>
  <c r="CH37" i="1" s="1"/>
  <c r="AD37" i="1"/>
  <c r="AE37" i="1"/>
  <c r="AF37" i="1"/>
  <c r="AN37" i="1"/>
  <c r="AP37" i="1" s="1"/>
  <c r="BM37" i="1"/>
  <c r="K37" i="1" s="1"/>
  <c r="BO37" i="1"/>
  <c r="BP37" i="1"/>
  <c r="BQ37" i="1"/>
  <c r="BV37" i="1"/>
  <c r="BW37" i="1" s="1"/>
  <c r="BY37" i="1"/>
  <c r="CG37" i="1"/>
  <c r="U37" i="1" s="1"/>
  <c r="CI37" i="1"/>
  <c r="V37" i="1" s="1"/>
  <c r="CJ37" i="1"/>
  <c r="CK37" i="1"/>
  <c r="W38" i="1"/>
  <c r="AB38" i="1"/>
  <c r="CH38" i="1" s="1"/>
  <c r="AD38" i="1"/>
  <c r="AE38" i="1"/>
  <c r="AF38" i="1"/>
  <c r="AN38" i="1"/>
  <c r="AP38" i="1" s="1"/>
  <c r="BM38" i="1"/>
  <c r="K38" i="1" s="1"/>
  <c r="BO38" i="1"/>
  <c r="BP38" i="1"/>
  <c r="BQ38" i="1"/>
  <c r="BV38" i="1"/>
  <c r="BW38" i="1" s="1"/>
  <c r="BY38" i="1"/>
  <c r="CG38" i="1"/>
  <c r="U38" i="1" s="1"/>
  <c r="CI38" i="1"/>
  <c r="V38" i="1" s="1"/>
  <c r="CJ38" i="1"/>
  <c r="CK38" i="1"/>
  <c r="W39" i="1"/>
  <c r="AB39" i="1"/>
  <c r="CH39" i="1" s="1"/>
  <c r="AD39" i="1"/>
  <c r="AE39" i="1"/>
  <c r="AF39" i="1"/>
  <c r="AN39" i="1"/>
  <c r="AP39" i="1" s="1"/>
  <c r="BM39" i="1"/>
  <c r="K39" i="1" s="1"/>
  <c r="BO39" i="1"/>
  <c r="BP39" i="1"/>
  <c r="BQ39" i="1"/>
  <c r="BV39" i="1"/>
  <c r="BW39" i="1" s="1"/>
  <c r="BY39" i="1"/>
  <c r="CG39" i="1"/>
  <c r="U39" i="1" s="1"/>
  <c r="CI39" i="1"/>
  <c r="V39" i="1" s="1"/>
  <c r="CJ39" i="1"/>
  <c r="CK39" i="1"/>
  <c r="W40" i="1"/>
  <c r="AB40" i="1"/>
  <c r="CH40" i="1" s="1"/>
  <c r="AD40" i="1"/>
  <c r="AE40" i="1"/>
  <c r="AF40" i="1"/>
  <c r="AN40" i="1"/>
  <c r="AP40" i="1" s="1"/>
  <c r="BM40" i="1"/>
  <c r="BN40" i="1" s="1"/>
  <c r="AJ40" i="1" s="1"/>
  <c r="BO40" i="1"/>
  <c r="BP40" i="1"/>
  <c r="BQ40" i="1"/>
  <c r="BV40" i="1"/>
  <c r="BW40" i="1" s="1"/>
  <c r="BY40" i="1"/>
  <c r="CG40" i="1"/>
  <c r="U40" i="1" s="1"/>
  <c r="CI40" i="1"/>
  <c r="V40" i="1" s="1"/>
  <c r="CJ40" i="1"/>
  <c r="CK40" i="1"/>
  <c r="W41" i="1"/>
  <c r="AB41" i="1"/>
  <c r="CH41" i="1" s="1"/>
  <c r="AD41" i="1"/>
  <c r="AE41" i="1"/>
  <c r="AF41" i="1"/>
  <c r="AN41" i="1"/>
  <c r="AP41" i="1" s="1"/>
  <c r="BM41" i="1"/>
  <c r="K41" i="1" s="1"/>
  <c r="BO41" i="1"/>
  <c r="BP41" i="1"/>
  <c r="BQ41" i="1"/>
  <c r="BV41" i="1"/>
  <c r="BW41" i="1" s="1"/>
  <c r="BY41" i="1"/>
  <c r="CG41" i="1"/>
  <c r="U41" i="1" s="1"/>
  <c r="CI41" i="1"/>
  <c r="V41" i="1" s="1"/>
  <c r="CJ41" i="1"/>
  <c r="CK41" i="1"/>
  <c r="W42" i="1"/>
  <c r="AB42" i="1"/>
  <c r="CH42" i="1" s="1"/>
  <c r="AD42" i="1"/>
  <c r="AE42" i="1"/>
  <c r="AF42" i="1"/>
  <c r="AN42" i="1"/>
  <c r="AP42" i="1" s="1"/>
  <c r="BM42" i="1"/>
  <c r="K42" i="1" s="1"/>
  <c r="BO42" i="1"/>
  <c r="BP42" i="1"/>
  <c r="BQ42" i="1"/>
  <c r="BV42" i="1"/>
  <c r="BW42" i="1" s="1"/>
  <c r="BY42" i="1"/>
  <c r="CG42" i="1"/>
  <c r="U42" i="1" s="1"/>
  <c r="CI42" i="1"/>
  <c r="V42" i="1" s="1"/>
  <c r="CJ42" i="1"/>
  <c r="CK42" i="1"/>
  <c r="W43" i="1"/>
  <c r="AB43" i="1"/>
  <c r="AD43" i="1"/>
  <c r="AE43" i="1"/>
  <c r="AF43" i="1"/>
  <c r="AN43" i="1"/>
  <c r="AP43" i="1" s="1"/>
  <c r="BM43" i="1"/>
  <c r="BO43" i="1"/>
  <c r="BP43" i="1"/>
  <c r="BQ43" i="1"/>
  <c r="BV43" i="1"/>
  <c r="BW43" i="1" s="1"/>
  <c r="BY43" i="1"/>
  <c r="CG43" i="1"/>
  <c r="U43" i="1" s="1"/>
  <c r="CI43" i="1"/>
  <c r="V43" i="1" s="1"/>
  <c r="CJ43" i="1"/>
  <c r="CK43" i="1"/>
  <c r="W44" i="1"/>
  <c r="AB44" i="1"/>
  <c r="AD44" i="1"/>
  <c r="AE44" i="1"/>
  <c r="AF44" i="1"/>
  <c r="AN44" i="1"/>
  <c r="AP44" i="1" s="1"/>
  <c r="BM44" i="1"/>
  <c r="BN44" i="1" s="1"/>
  <c r="BO44" i="1"/>
  <c r="BP44" i="1"/>
  <c r="BQ44" i="1"/>
  <c r="BV44" i="1"/>
  <c r="BW44" i="1" s="1"/>
  <c r="BY44" i="1"/>
  <c r="CG44" i="1"/>
  <c r="U44" i="1" s="1"/>
  <c r="CI44" i="1"/>
  <c r="V44" i="1" s="1"/>
  <c r="CJ44" i="1"/>
  <c r="CK44" i="1"/>
  <c r="W45" i="1"/>
  <c r="AB45" i="1"/>
  <c r="CH45" i="1" s="1"/>
  <c r="AD45" i="1"/>
  <c r="AE45" i="1"/>
  <c r="AF45" i="1"/>
  <c r="AN45" i="1"/>
  <c r="AP45" i="1" s="1"/>
  <c r="BM45" i="1"/>
  <c r="K45" i="1" s="1"/>
  <c r="BO45" i="1"/>
  <c r="BP45" i="1"/>
  <c r="BQ45" i="1"/>
  <c r="BV45" i="1"/>
  <c r="BW45" i="1" s="1"/>
  <c r="BY45" i="1"/>
  <c r="CG45" i="1"/>
  <c r="U45" i="1" s="1"/>
  <c r="CI45" i="1"/>
  <c r="V45" i="1" s="1"/>
  <c r="CJ45" i="1"/>
  <c r="CK45" i="1"/>
  <c r="W46" i="1"/>
  <c r="AB46" i="1"/>
  <c r="CH46" i="1" s="1"/>
  <c r="AD46" i="1"/>
  <c r="AE46" i="1"/>
  <c r="AF46" i="1"/>
  <c r="AN46" i="1"/>
  <c r="AP46" i="1" s="1"/>
  <c r="BM46" i="1"/>
  <c r="K46" i="1" s="1"/>
  <c r="BO46" i="1"/>
  <c r="BP46" i="1"/>
  <c r="BQ46" i="1"/>
  <c r="BV46" i="1"/>
  <c r="BW46" i="1" s="1"/>
  <c r="BY46" i="1"/>
  <c r="CG46" i="1"/>
  <c r="U46" i="1" s="1"/>
  <c r="CI46" i="1"/>
  <c r="V46" i="1" s="1"/>
  <c r="CJ46" i="1"/>
  <c r="CK46" i="1"/>
  <c r="BZ43" i="1" l="1"/>
  <c r="BZ22" i="1"/>
  <c r="BZ38" i="1"/>
  <c r="AI2" i="1"/>
  <c r="AI43" i="1"/>
  <c r="BZ14" i="1"/>
  <c r="BZ13" i="1"/>
  <c r="AC34" i="1"/>
  <c r="BN27" i="1"/>
  <c r="AJ27" i="1" s="1"/>
  <c r="BN39" i="1"/>
  <c r="AJ39" i="1" s="1"/>
  <c r="AI24" i="1"/>
  <c r="AI9" i="1"/>
  <c r="BN12" i="1"/>
  <c r="AJ12" i="1" s="1"/>
  <c r="AI6" i="1"/>
  <c r="BN45" i="1"/>
  <c r="AJ45" i="1" s="1"/>
  <c r="AI36" i="1"/>
  <c r="CE8" i="1"/>
  <c r="CE24" i="1"/>
  <c r="BN41" i="1"/>
  <c r="AJ41" i="1" s="1"/>
  <c r="CE31" i="1"/>
  <c r="BN30" i="1"/>
  <c r="AJ30" i="1" s="1"/>
  <c r="AC20" i="1"/>
  <c r="BN46" i="1"/>
  <c r="AJ46" i="1" s="1"/>
  <c r="AI46" i="1"/>
  <c r="AI44" i="1"/>
  <c r="BZ32" i="1"/>
  <c r="AI39" i="1"/>
  <c r="BN37" i="1"/>
  <c r="AJ37" i="1" s="1"/>
  <c r="BN26" i="1"/>
  <c r="AJ26" i="1" s="1"/>
  <c r="BN24" i="1"/>
  <c r="AJ24" i="1" s="1"/>
  <c r="AI20" i="1"/>
  <c r="BZ11" i="1"/>
  <c r="K9" i="1"/>
  <c r="CE9" i="1" s="1"/>
  <c r="BZ42" i="1"/>
  <c r="AI32" i="1"/>
  <c r="AI25" i="1"/>
  <c r="AI23" i="1"/>
  <c r="AI8" i="1"/>
  <c r="BZ6" i="1"/>
  <c r="AI22" i="1"/>
  <c r="AI28" i="1"/>
  <c r="BZ2" i="1"/>
  <c r="BN42" i="1"/>
  <c r="BR42" i="1" s="1"/>
  <c r="AL42" i="1" s="1"/>
  <c r="BS42" i="1" s="1"/>
  <c r="AI41" i="1"/>
  <c r="AI35" i="1"/>
  <c r="AI21" i="1"/>
  <c r="AC26" i="1"/>
  <c r="AI40" i="1"/>
  <c r="BN34" i="1"/>
  <c r="AJ34" i="1" s="1"/>
  <c r="BN20" i="1"/>
  <c r="AJ20" i="1" s="1"/>
  <c r="BZ16" i="1"/>
  <c r="AI5" i="1"/>
  <c r="AI29" i="1"/>
  <c r="BZ27" i="1"/>
  <c r="BZ15" i="1"/>
  <c r="BZ9" i="1"/>
  <c r="AC8" i="1"/>
  <c r="BR40" i="1"/>
  <c r="AL40" i="1" s="1"/>
  <c r="BS40" i="1" s="1"/>
  <c r="AK40" i="1" s="1"/>
  <c r="BZ35" i="1"/>
  <c r="BN29" i="1"/>
  <c r="BR29" i="1" s="1"/>
  <c r="AL29" i="1" s="1"/>
  <c r="BS29" i="1" s="1"/>
  <c r="CE20" i="1"/>
  <c r="AI17" i="1"/>
  <c r="AI10" i="1"/>
  <c r="BR9" i="1"/>
  <c r="AL9" i="1" s="1"/>
  <c r="BS9" i="1" s="1"/>
  <c r="AK9" i="1" s="1"/>
  <c r="BN8" i="1"/>
  <c r="AJ8" i="1" s="1"/>
  <c r="AI4" i="1"/>
  <c r="AI18" i="1"/>
  <c r="BR21" i="1"/>
  <c r="AL21" i="1" s="1"/>
  <c r="BS21" i="1" s="1"/>
  <c r="BT21" i="1" s="1"/>
  <c r="BU21" i="1" s="1"/>
  <c r="BX21" i="1" s="1"/>
  <c r="L21" i="1" s="1"/>
  <c r="CA21" i="1" s="1"/>
  <c r="BZ3" i="1"/>
  <c r="BZ26" i="1"/>
  <c r="BN16" i="1"/>
  <c r="BR16" i="1" s="1"/>
  <c r="AL16" i="1" s="1"/>
  <c r="BS16" i="1" s="1"/>
  <c r="BZ12" i="1"/>
  <c r="AC39" i="1"/>
  <c r="AI19" i="1"/>
  <c r="BZ44" i="1"/>
  <c r="AI42" i="1"/>
  <c r="AI33" i="1"/>
  <c r="BN31" i="1"/>
  <c r="AJ31" i="1" s="1"/>
  <c r="AC24" i="1"/>
  <c r="BZ18" i="1"/>
  <c r="AC46" i="1"/>
  <c r="CE46" i="1"/>
  <c r="AC42" i="1"/>
  <c r="CE42" i="1"/>
  <c r="CE27" i="1"/>
  <c r="CH43" i="1"/>
  <c r="BN33" i="1"/>
  <c r="AJ33" i="1" s="1"/>
  <c r="AC29" i="1"/>
  <c r="K25" i="1"/>
  <c r="CE25" i="1" s="1"/>
  <c r="BZ24" i="1"/>
  <c r="AI13" i="1"/>
  <c r="BZ8" i="1"/>
  <c r="BR5" i="1"/>
  <c r="AL5" i="1" s="1"/>
  <c r="BS5" i="1" s="1"/>
  <c r="AK5" i="1" s="1"/>
  <c r="BN4" i="1"/>
  <c r="AJ4" i="1" s="1"/>
  <c r="BZ39" i="1"/>
  <c r="BR35" i="1"/>
  <c r="AL35" i="1" s="1"/>
  <c r="BS35" i="1" s="1"/>
  <c r="AK35" i="1" s="1"/>
  <c r="BZ25" i="1"/>
  <c r="BZ17" i="1"/>
  <c r="AI16" i="1"/>
  <c r="AI12" i="1"/>
  <c r="AI3" i="1"/>
  <c r="AI45" i="1"/>
  <c r="CE39" i="1"/>
  <c r="CH23" i="1"/>
  <c r="BZ37" i="1"/>
  <c r="AI30" i="1"/>
  <c r="BZ29" i="1"/>
  <c r="AI26" i="1"/>
  <c r="AI7" i="1"/>
  <c r="AI31" i="1"/>
  <c r="BZ28" i="1"/>
  <c r="BZ46" i="1"/>
  <c r="CH44" i="1"/>
  <c r="BR39" i="1"/>
  <c r="AL39" i="1" s="1"/>
  <c r="BS39" i="1" s="1"/>
  <c r="BT39" i="1" s="1"/>
  <c r="BU39" i="1" s="1"/>
  <c r="BX39" i="1" s="1"/>
  <c r="L39" i="1" s="1"/>
  <c r="CA39" i="1" s="1"/>
  <c r="M39" i="1" s="1"/>
  <c r="AI34" i="1"/>
  <c r="BZ33" i="1"/>
  <c r="K21" i="1"/>
  <c r="CE21" i="1" s="1"/>
  <c r="AC16" i="1"/>
  <c r="AI15" i="1"/>
  <c r="AC12" i="1"/>
  <c r="AI11" i="1"/>
  <c r="BZ10" i="1"/>
  <c r="K5" i="1"/>
  <c r="CE5" i="1" s="1"/>
  <c r="K35" i="1"/>
  <c r="CE35" i="1" s="1"/>
  <c r="CH33" i="1"/>
  <c r="AC33" i="1" s="1"/>
  <c r="BN38" i="1"/>
  <c r="AJ38" i="1" s="1"/>
  <c r="BZ36" i="1"/>
  <c r="AI27" i="1"/>
  <c r="CE12" i="1"/>
  <c r="BR25" i="1"/>
  <c r="AL25" i="1" s="1"/>
  <c r="BS25" i="1" s="1"/>
  <c r="BT25" i="1" s="1"/>
  <c r="BU25" i="1" s="1"/>
  <c r="BX25" i="1" s="1"/>
  <c r="L25" i="1" s="1"/>
  <c r="AC37" i="1"/>
  <c r="CE37" i="1"/>
  <c r="BZ45" i="1"/>
  <c r="AC41" i="1"/>
  <c r="CE41" i="1"/>
  <c r="BZ40" i="1"/>
  <c r="CE30" i="1"/>
  <c r="AC30" i="1"/>
  <c r="K36" i="1"/>
  <c r="BN36" i="1"/>
  <c r="BZ41" i="1"/>
  <c r="CE38" i="1"/>
  <c r="AC38" i="1"/>
  <c r="BZ31" i="1"/>
  <c r="K43" i="1"/>
  <c r="BN43" i="1"/>
  <c r="CE45" i="1"/>
  <c r="AC45" i="1"/>
  <c r="AJ44" i="1"/>
  <c r="BR44" i="1"/>
  <c r="AL44" i="1" s="1"/>
  <c r="BS44" i="1" s="1"/>
  <c r="AI37" i="1"/>
  <c r="K14" i="1"/>
  <c r="BN14" i="1"/>
  <c r="BR14" i="1" s="1"/>
  <c r="AL14" i="1" s="1"/>
  <c r="BS14" i="1" s="1"/>
  <c r="K40" i="1"/>
  <c r="K44" i="1"/>
  <c r="CE33" i="1"/>
  <c r="BZ30" i="1"/>
  <c r="AC27" i="1"/>
  <c r="CE26" i="1"/>
  <c r="AI14" i="1"/>
  <c r="CE16" i="1"/>
  <c r="CE29" i="1"/>
  <c r="BZ34" i="1"/>
  <c r="CE4" i="1"/>
  <c r="AC4" i="1"/>
  <c r="BN17" i="1"/>
  <c r="BR17" i="1" s="1"/>
  <c r="AL17" i="1" s="1"/>
  <c r="BS17" i="1" s="1"/>
  <c r="K17" i="1"/>
  <c r="AI38" i="1"/>
  <c r="CE34" i="1"/>
  <c r="K32" i="1"/>
  <c r="BN32" i="1"/>
  <c r="BR32" i="1" s="1"/>
  <c r="AL32" i="1" s="1"/>
  <c r="BS32" i="1" s="1"/>
  <c r="BZ4" i="1"/>
  <c r="CH36" i="1"/>
  <c r="K28" i="1"/>
  <c r="BN28" i="1"/>
  <c r="K15" i="1"/>
  <c r="BN15" i="1"/>
  <c r="K11" i="1"/>
  <c r="BN11" i="1"/>
  <c r="BR11" i="1" s="1"/>
  <c r="AL11" i="1" s="1"/>
  <c r="BS11" i="1" s="1"/>
  <c r="K10" i="1"/>
  <c r="BN10" i="1"/>
  <c r="AC31" i="1"/>
  <c r="AJ13" i="1"/>
  <c r="K19" i="1"/>
  <c r="BN19" i="1"/>
  <c r="K18" i="1"/>
  <c r="BN18" i="1"/>
  <c r="BZ21" i="1"/>
  <c r="AJ21" i="1"/>
  <c r="BZ20" i="1"/>
  <c r="BZ19" i="1"/>
  <c r="BZ5" i="1"/>
  <c r="AJ5" i="1"/>
  <c r="K2" i="1"/>
  <c r="BN2" i="1"/>
  <c r="AJ25" i="1"/>
  <c r="K23" i="1"/>
  <c r="BN23" i="1"/>
  <c r="BR23" i="1" s="1"/>
  <c r="AL23" i="1" s="1"/>
  <c r="BS23" i="1" s="1"/>
  <c r="K22" i="1"/>
  <c r="BN22" i="1"/>
  <c r="BR13" i="1"/>
  <c r="AL13" i="1" s="1"/>
  <c r="BS13" i="1" s="1"/>
  <c r="K13" i="1"/>
  <c r="K7" i="1"/>
  <c r="BN7" i="1"/>
  <c r="K6" i="1"/>
  <c r="BN6" i="1"/>
  <c r="BZ23" i="1"/>
  <c r="AJ9" i="1"/>
  <c r="BZ7" i="1"/>
  <c r="K3" i="1"/>
  <c r="BN3" i="1"/>
  <c r="BR3" i="1" s="1"/>
  <c r="AL3" i="1" s="1"/>
  <c r="BS3" i="1" s="1"/>
  <c r="BR30" i="1" l="1"/>
  <c r="AL30" i="1" s="1"/>
  <c r="BS30" i="1" s="1"/>
  <c r="BR12" i="1"/>
  <c r="AL12" i="1" s="1"/>
  <c r="BS12" i="1" s="1"/>
  <c r="BT12" i="1" s="1"/>
  <c r="BU12" i="1" s="1"/>
  <c r="BX12" i="1" s="1"/>
  <c r="L12" i="1" s="1"/>
  <c r="CA12" i="1" s="1"/>
  <c r="M12" i="1" s="1"/>
  <c r="BR26" i="1"/>
  <c r="AL26" i="1" s="1"/>
  <c r="BS26" i="1" s="1"/>
  <c r="AK26" i="1" s="1"/>
  <c r="BR46" i="1"/>
  <c r="AL46" i="1" s="1"/>
  <c r="BS46" i="1" s="1"/>
  <c r="AK46" i="1" s="1"/>
  <c r="BR27" i="1"/>
  <c r="AL27" i="1" s="1"/>
  <c r="BS27" i="1" s="1"/>
  <c r="BR34" i="1"/>
  <c r="AL34" i="1" s="1"/>
  <c r="BS34" i="1" s="1"/>
  <c r="AK34" i="1" s="1"/>
  <c r="AJ42" i="1"/>
  <c r="BR24" i="1"/>
  <c r="AL24" i="1" s="1"/>
  <c r="BS24" i="1" s="1"/>
  <c r="BT24" i="1" s="1"/>
  <c r="BU24" i="1" s="1"/>
  <c r="BX24" i="1" s="1"/>
  <c r="L24" i="1" s="1"/>
  <c r="CA24" i="1" s="1"/>
  <c r="M24" i="1" s="1"/>
  <c r="CB24" i="1" s="1"/>
  <c r="BR41" i="1"/>
  <c r="AL41" i="1" s="1"/>
  <c r="BS41" i="1" s="1"/>
  <c r="AK41" i="1" s="1"/>
  <c r="AJ29" i="1"/>
  <c r="BR37" i="1"/>
  <c r="AL37" i="1" s="1"/>
  <c r="BS37" i="1" s="1"/>
  <c r="BT37" i="1" s="1"/>
  <c r="BU37" i="1" s="1"/>
  <c r="BX37" i="1" s="1"/>
  <c r="L37" i="1" s="1"/>
  <c r="BR4" i="1"/>
  <c r="AL4" i="1" s="1"/>
  <c r="BS4" i="1" s="1"/>
  <c r="AK4" i="1" s="1"/>
  <c r="AC21" i="1"/>
  <c r="BR45" i="1"/>
  <c r="AL45" i="1" s="1"/>
  <c r="BS45" i="1" s="1"/>
  <c r="BT45" i="1" s="1"/>
  <c r="BU45" i="1" s="1"/>
  <c r="BX45" i="1" s="1"/>
  <c r="L45" i="1" s="1"/>
  <c r="CA45" i="1" s="1"/>
  <c r="M45" i="1" s="1"/>
  <c r="CB45" i="1" s="1"/>
  <c r="BR33" i="1"/>
  <c r="AL33" i="1" s="1"/>
  <c r="BS33" i="1" s="1"/>
  <c r="BT33" i="1" s="1"/>
  <c r="BU33" i="1" s="1"/>
  <c r="BX33" i="1" s="1"/>
  <c r="L33" i="1" s="1"/>
  <c r="CA33" i="1" s="1"/>
  <c r="M33" i="1" s="1"/>
  <c r="AJ16" i="1"/>
  <c r="AC5" i="1"/>
  <c r="BR20" i="1"/>
  <c r="AL20" i="1" s="1"/>
  <c r="BS20" i="1" s="1"/>
  <c r="BT20" i="1" s="1"/>
  <c r="BU20" i="1" s="1"/>
  <c r="BX20" i="1" s="1"/>
  <c r="L20" i="1" s="1"/>
  <c r="CA20" i="1" s="1"/>
  <c r="M20" i="1" s="1"/>
  <c r="BR31" i="1"/>
  <c r="AL31" i="1" s="1"/>
  <c r="BS31" i="1" s="1"/>
  <c r="BT31" i="1" s="1"/>
  <c r="BU31" i="1" s="1"/>
  <c r="BX31" i="1" s="1"/>
  <c r="L31" i="1" s="1"/>
  <c r="CA31" i="1" s="1"/>
  <c r="M31" i="1" s="1"/>
  <c r="CC31" i="1" s="1"/>
  <c r="BT9" i="1"/>
  <c r="BU9" i="1" s="1"/>
  <c r="BX9" i="1" s="1"/>
  <c r="L9" i="1" s="1"/>
  <c r="CA9" i="1" s="1"/>
  <c r="M9" i="1" s="1"/>
  <c r="CC9" i="1" s="1"/>
  <c r="M21" i="1"/>
  <c r="CC21" i="1" s="1"/>
  <c r="AC9" i="1"/>
  <c r="BT35" i="1"/>
  <c r="BU35" i="1" s="1"/>
  <c r="BX35" i="1" s="1"/>
  <c r="L35" i="1" s="1"/>
  <c r="CA35" i="1" s="1"/>
  <c r="M35" i="1" s="1"/>
  <c r="CC35" i="1" s="1"/>
  <c r="BR38" i="1"/>
  <c r="AL38" i="1" s="1"/>
  <c r="BS38" i="1" s="1"/>
  <c r="CD21" i="1"/>
  <c r="CF21" i="1" s="1"/>
  <c r="AC25" i="1"/>
  <c r="AK21" i="1"/>
  <c r="BT40" i="1"/>
  <c r="BU40" i="1" s="1"/>
  <c r="BX40" i="1" s="1"/>
  <c r="L40" i="1" s="1"/>
  <c r="CA40" i="1" s="1"/>
  <c r="M40" i="1" s="1"/>
  <c r="BR8" i="1"/>
  <c r="AL8" i="1" s="1"/>
  <c r="BS8" i="1" s="1"/>
  <c r="CA25" i="1"/>
  <c r="M25" i="1" s="1"/>
  <c r="CB25" i="1" s="1"/>
  <c r="CD25" i="1"/>
  <c r="CF25" i="1" s="1"/>
  <c r="CD39" i="1"/>
  <c r="CF39" i="1" s="1"/>
  <c r="BT5" i="1"/>
  <c r="BU5" i="1" s="1"/>
  <c r="BX5" i="1" s="1"/>
  <c r="L5" i="1" s="1"/>
  <c r="CA5" i="1" s="1"/>
  <c r="M5" i="1" s="1"/>
  <c r="CC5" i="1" s="1"/>
  <c r="AK39" i="1"/>
  <c r="AC35" i="1"/>
  <c r="AK25" i="1"/>
  <c r="BT23" i="1"/>
  <c r="BU23" i="1" s="1"/>
  <c r="BX23" i="1" s="1"/>
  <c r="L23" i="1" s="1"/>
  <c r="CA23" i="1" s="1"/>
  <c r="M23" i="1" s="1"/>
  <c r="AK23" i="1"/>
  <c r="BT11" i="1"/>
  <c r="BU11" i="1" s="1"/>
  <c r="BX11" i="1" s="1"/>
  <c r="L11" i="1" s="1"/>
  <c r="CA11" i="1" s="1"/>
  <c r="M11" i="1" s="1"/>
  <c r="AK11" i="1"/>
  <c r="BT32" i="1"/>
  <c r="BU32" i="1" s="1"/>
  <c r="BX32" i="1" s="1"/>
  <c r="L32" i="1" s="1"/>
  <c r="CA32" i="1" s="1"/>
  <c r="M32" i="1" s="1"/>
  <c r="AK32" i="1"/>
  <c r="AK13" i="1"/>
  <c r="BT13" i="1"/>
  <c r="BU13" i="1" s="1"/>
  <c r="BX13" i="1" s="1"/>
  <c r="L13" i="1" s="1"/>
  <c r="CA13" i="1" s="1"/>
  <c r="M13" i="1" s="1"/>
  <c r="AJ28" i="1"/>
  <c r="AJ22" i="1"/>
  <c r="BR22" i="1"/>
  <c r="AL22" i="1" s="1"/>
  <c r="BS22" i="1" s="1"/>
  <c r="AJ19" i="1"/>
  <c r="AK17" i="1"/>
  <c r="BT17" i="1"/>
  <c r="BU17" i="1" s="1"/>
  <c r="BX17" i="1" s="1"/>
  <c r="L17" i="1" s="1"/>
  <c r="CA17" i="1" s="1"/>
  <c r="M17" i="1" s="1"/>
  <c r="AC28" i="1"/>
  <c r="CE28" i="1"/>
  <c r="CE44" i="1"/>
  <c r="AC44" i="1"/>
  <c r="AC32" i="1"/>
  <c r="CE32" i="1"/>
  <c r="BT14" i="1"/>
  <c r="BU14" i="1" s="1"/>
  <c r="BX14" i="1" s="1"/>
  <c r="L14" i="1" s="1"/>
  <c r="CA14" i="1" s="1"/>
  <c r="M14" i="1" s="1"/>
  <c r="AK14" i="1"/>
  <c r="AC2" i="1"/>
  <c r="CE2" i="1"/>
  <c r="AK44" i="1"/>
  <c r="BT44" i="1"/>
  <c r="BU44" i="1" s="1"/>
  <c r="BX44" i="1" s="1"/>
  <c r="L44" i="1" s="1"/>
  <c r="CA44" i="1" s="1"/>
  <c r="M44" i="1" s="1"/>
  <c r="BR19" i="1"/>
  <c r="AL19" i="1" s="1"/>
  <c r="BS19" i="1" s="1"/>
  <c r="AC22" i="1"/>
  <c r="CE22" i="1"/>
  <c r="AC19" i="1"/>
  <c r="CE19" i="1"/>
  <c r="AJ6" i="1"/>
  <c r="BR6" i="1"/>
  <c r="AL6" i="1" s="1"/>
  <c r="BS6" i="1" s="1"/>
  <c r="CE11" i="1"/>
  <c r="AC11" i="1"/>
  <c r="BR28" i="1"/>
  <c r="AL28" i="1" s="1"/>
  <c r="BS28" i="1" s="1"/>
  <c r="AJ23" i="1"/>
  <c r="AJ15" i="1"/>
  <c r="BR15" i="1"/>
  <c r="AL15" i="1" s="1"/>
  <c r="BS15" i="1" s="1"/>
  <c r="AC6" i="1"/>
  <c r="CE6" i="1"/>
  <c r="AC23" i="1"/>
  <c r="CE23" i="1"/>
  <c r="CE15" i="1"/>
  <c r="AC15" i="1"/>
  <c r="AC40" i="1"/>
  <c r="CE40" i="1"/>
  <c r="BR36" i="1"/>
  <c r="AL36" i="1" s="1"/>
  <c r="BS36" i="1" s="1"/>
  <c r="AJ36" i="1"/>
  <c r="CE18" i="1"/>
  <c r="AC18" i="1"/>
  <c r="AK29" i="1"/>
  <c r="BT29" i="1"/>
  <c r="BU29" i="1" s="1"/>
  <c r="BX29" i="1" s="1"/>
  <c r="L29" i="1" s="1"/>
  <c r="CA29" i="1" s="1"/>
  <c r="M29" i="1" s="1"/>
  <c r="AJ3" i="1"/>
  <c r="BT16" i="1"/>
  <c r="BU16" i="1" s="1"/>
  <c r="BX16" i="1" s="1"/>
  <c r="L16" i="1" s="1"/>
  <c r="CA16" i="1" s="1"/>
  <c r="M16" i="1" s="1"/>
  <c r="AK16" i="1"/>
  <c r="AJ7" i="1"/>
  <c r="AK30" i="1"/>
  <c r="BT30" i="1"/>
  <c r="BU30" i="1" s="1"/>
  <c r="BX30" i="1" s="1"/>
  <c r="L30" i="1" s="1"/>
  <c r="CA30" i="1" s="1"/>
  <c r="M30" i="1" s="1"/>
  <c r="AJ14" i="1"/>
  <c r="AC36" i="1"/>
  <c r="CE36" i="1"/>
  <c r="AK42" i="1"/>
  <c r="BT42" i="1"/>
  <c r="BU42" i="1" s="1"/>
  <c r="BX42" i="1" s="1"/>
  <c r="L42" i="1" s="1"/>
  <c r="BT3" i="1"/>
  <c r="BU3" i="1" s="1"/>
  <c r="BX3" i="1" s="1"/>
  <c r="L3" i="1" s="1"/>
  <c r="CA3" i="1" s="1"/>
  <c r="M3" i="1" s="1"/>
  <c r="AK3" i="1"/>
  <c r="AJ10" i="1"/>
  <c r="BR10" i="1"/>
  <c r="AL10" i="1" s="1"/>
  <c r="BS10" i="1" s="1"/>
  <c r="BR7" i="1"/>
  <c r="AL7" i="1" s="1"/>
  <c r="BS7" i="1" s="1"/>
  <c r="CE17" i="1"/>
  <c r="AC17" i="1"/>
  <c r="CE3" i="1"/>
  <c r="AC3" i="1"/>
  <c r="AC7" i="1"/>
  <c r="CE7" i="1"/>
  <c r="AC10" i="1"/>
  <c r="CE10" i="1"/>
  <c r="AJ17" i="1"/>
  <c r="CE14" i="1"/>
  <c r="AC14" i="1"/>
  <c r="CC39" i="1"/>
  <c r="CB39" i="1"/>
  <c r="AJ43" i="1"/>
  <c r="BR43" i="1"/>
  <c r="AL43" i="1" s="1"/>
  <c r="BS43" i="1" s="1"/>
  <c r="CE13" i="1"/>
  <c r="AC13" i="1"/>
  <c r="AJ2" i="1"/>
  <c r="BR2" i="1"/>
  <c r="AL2" i="1" s="1"/>
  <c r="BS2" i="1" s="1"/>
  <c r="AJ18" i="1"/>
  <c r="AJ11" i="1"/>
  <c r="AJ32" i="1"/>
  <c r="BR18" i="1"/>
  <c r="AL18" i="1" s="1"/>
  <c r="BS18" i="1" s="1"/>
  <c r="AC43" i="1"/>
  <c r="CE43" i="1"/>
  <c r="BT34" i="1" l="1"/>
  <c r="BU34" i="1" s="1"/>
  <c r="BX34" i="1" s="1"/>
  <c r="L34" i="1" s="1"/>
  <c r="CA34" i="1" s="1"/>
  <c r="M34" i="1" s="1"/>
  <c r="CC34" i="1" s="1"/>
  <c r="BT46" i="1"/>
  <c r="BU46" i="1" s="1"/>
  <c r="BX46" i="1" s="1"/>
  <c r="L46" i="1" s="1"/>
  <c r="CA46" i="1" s="1"/>
  <c r="M46" i="1" s="1"/>
  <c r="CC46" i="1" s="1"/>
  <c r="AK12" i="1"/>
  <c r="BT26" i="1"/>
  <c r="BU26" i="1" s="1"/>
  <c r="BX26" i="1" s="1"/>
  <c r="L26" i="1" s="1"/>
  <c r="CA26" i="1" s="1"/>
  <c r="M26" i="1" s="1"/>
  <c r="CB26" i="1" s="1"/>
  <c r="CB9" i="1"/>
  <c r="AK37" i="1"/>
  <c r="AK31" i="1"/>
  <c r="BT4" i="1"/>
  <c r="BU4" i="1" s="1"/>
  <c r="BX4" i="1" s="1"/>
  <c r="L4" i="1" s="1"/>
  <c r="CA4" i="1" s="1"/>
  <c r="M4" i="1" s="1"/>
  <c r="CC4" i="1" s="1"/>
  <c r="BT27" i="1"/>
  <c r="BU27" i="1" s="1"/>
  <c r="BX27" i="1" s="1"/>
  <c r="L27" i="1" s="1"/>
  <c r="AK27" i="1"/>
  <c r="CD31" i="1"/>
  <c r="CF31" i="1" s="1"/>
  <c r="BT41" i="1"/>
  <c r="BU41" i="1" s="1"/>
  <c r="BX41" i="1" s="1"/>
  <c r="L41" i="1" s="1"/>
  <c r="CA41" i="1" s="1"/>
  <c r="M41" i="1" s="1"/>
  <c r="CB31" i="1"/>
  <c r="AK45" i="1"/>
  <c r="CC45" i="1"/>
  <c r="CD9" i="1"/>
  <c r="CF9" i="1" s="1"/>
  <c r="AK24" i="1"/>
  <c r="CD45" i="1"/>
  <c r="CF45" i="1" s="1"/>
  <c r="CD24" i="1"/>
  <c r="CF24" i="1" s="1"/>
  <c r="CC24" i="1"/>
  <c r="CB5" i="1"/>
  <c r="AK33" i="1"/>
  <c r="AK20" i="1"/>
  <c r="CB35" i="1"/>
  <c r="CB21" i="1"/>
  <c r="CD17" i="1"/>
  <c r="CF17" i="1" s="1"/>
  <c r="CD13" i="1"/>
  <c r="CF13" i="1" s="1"/>
  <c r="CD16" i="1"/>
  <c r="CF16" i="1" s="1"/>
  <c r="CD35" i="1"/>
  <c r="CF35" i="1" s="1"/>
  <c r="AK38" i="1"/>
  <c r="BT38" i="1"/>
  <c r="BU38" i="1" s="1"/>
  <c r="BX38" i="1" s="1"/>
  <c r="L38" i="1" s="1"/>
  <c r="CC25" i="1"/>
  <c r="CD40" i="1"/>
  <c r="CF40" i="1" s="1"/>
  <c r="BT8" i="1"/>
  <c r="BU8" i="1" s="1"/>
  <c r="BX8" i="1" s="1"/>
  <c r="L8" i="1" s="1"/>
  <c r="CA8" i="1" s="1"/>
  <c r="M8" i="1" s="1"/>
  <c r="AK8" i="1"/>
  <c r="CD12" i="1"/>
  <c r="CF12" i="1" s="1"/>
  <c r="CD23" i="1"/>
  <c r="CF23" i="1" s="1"/>
  <c r="CD14" i="1"/>
  <c r="CF14" i="1" s="1"/>
  <c r="CD11" i="1"/>
  <c r="CF11" i="1" s="1"/>
  <c r="CD34" i="1"/>
  <c r="CF34" i="1" s="1"/>
  <c r="CD5" i="1"/>
  <c r="CF5" i="1" s="1"/>
  <c r="BT22" i="1"/>
  <c r="BU22" i="1" s="1"/>
  <c r="BX22" i="1" s="1"/>
  <c r="L22" i="1" s="1"/>
  <c r="CA22" i="1" s="1"/>
  <c r="M22" i="1" s="1"/>
  <c r="AK22" i="1"/>
  <c r="CB29" i="1"/>
  <c r="CC29" i="1"/>
  <c r="CB20" i="1"/>
  <c r="CC20" i="1"/>
  <c r="BT2" i="1"/>
  <c r="BU2" i="1" s="1"/>
  <c r="BX2" i="1" s="1"/>
  <c r="L2" i="1" s="1"/>
  <c r="AK2" i="1"/>
  <c r="CA37" i="1"/>
  <c r="M37" i="1" s="1"/>
  <c r="CD37" i="1"/>
  <c r="CF37" i="1" s="1"/>
  <c r="CB3" i="1"/>
  <c r="CC3" i="1"/>
  <c r="CB12" i="1"/>
  <c r="CC12" i="1"/>
  <c r="BT15" i="1"/>
  <c r="BU15" i="1" s="1"/>
  <c r="BX15" i="1" s="1"/>
  <c r="L15" i="1" s="1"/>
  <c r="AK15" i="1"/>
  <c r="AK36" i="1"/>
  <c r="BT36" i="1"/>
  <c r="BU36" i="1" s="1"/>
  <c r="BX36" i="1" s="1"/>
  <c r="L36" i="1" s="1"/>
  <c r="CA36" i="1" s="1"/>
  <c r="M36" i="1" s="1"/>
  <c r="CB32" i="1"/>
  <c r="CC32" i="1"/>
  <c r="AK43" i="1"/>
  <c r="BT43" i="1"/>
  <c r="BU43" i="1" s="1"/>
  <c r="BX43" i="1" s="1"/>
  <c r="L43" i="1" s="1"/>
  <c r="BT7" i="1"/>
  <c r="BU7" i="1" s="1"/>
  <c r="BX7" i="1" s="1"/>
  <c r="L7" i="1" s="1"/>
  <c r="AK7" i="1"/>
  <c r="CD20" i="1"/>
  <c r="CF20" i="1" s="1"/>
  <c r="BT19" i="1"/>
  <c r="BU19" i="1" s="1"/>
  <c r="BX19" i="1" s="1"/>
  <c r="L19" i="1" s="1"/>
  <c r="CA19" i="1" s="1"/>
  <c r="M19" i="1" s="1"/>
  <c r="AK19" i="1"/>
  <c r="CC17" i="1"/>
  <c r="CB17" i="1"/>
  <c r="CB11" i="1"/>
  <c r="CC11" i="1"/>
  <c r="CA42" i="1"/>
  <c r="M42" i="1" s="1"/>
  <c r="CD42" i="1"/>
  <c r="CF42" i="1" s="1"/>
  <c r="CD32" i="1"/>
  <c r="CF32" i="1" s="1"/>
  <c r="BT10" i="1"/>
  <c r="BU10" i="1" s="1"/>
  <c r="BX10" i="1" s="1"/>
  <c r="L10" i="1" s="1"/>
  <c r="CA10" i="1" s="1"/>
  <c r="M10" i="1" s="1"/>
  <c r="AK10" i="1"/>
  <c r="CB16" i="1"/>
  <c r="CC16" i="1"/>
  <c r="CB44" i="1"/>
  <c r="CC44" i="1"/>
  <c r="CD44" i="1"/>
  <c r="CF44" i="1" s="1"/>
  <c r="CC30" i="1"/>
  <c r="CB30" i="1"/>
  <c r="CB14" i="1"/>
  <c r="CC14" i="1"/>
  <c r="CD33" i="1"/>
  <c r="CF33" i="1" s="1"/>
  <c r="CD29" i="1"/>
  <c r="CF29" i="1" s="1"/>
  <c r="BT28" i="1"/>
  <c r="BU28" i="1" s="1"/>
  <c r="BX28" i="1" s="1"/>
  <c r="L28" i="1" s="1"/>
  <c r="CA28" i="1" s="1"/>
  <c r="M28" i="1" s="1"/>
  <c r="AK28" i="1"/>
  <c r="CC40" i="1"/>
  <c r="CB40" i="1"/>
  <c r="BT6" i="1"/>
  <c r="BU6" i="1" s="1"/>
  <c r="BX6" i="1" s="1"/>
  <c r="L6" i="1" s="1"/>
  <c r="CA6" i="1" s="1"/>
  <c r="M6" i="1" s="1"/>
  <c r="AK6" i="1"/>
  <c r="BT18" i="1"/>
  <c r="BU18" i="1" s="1"/>
  <c r="BX18" i="1" s="1"/>
  <c r="L18" i="1" s="1"/>
  <c r="AK18" i="1"/>
  <c r="CD30" i="1"/>
  <c r="CF30" i="1" s="1"/>
  <c r="CD3" i="1"/>
  <c r="CF3" i="1" s="1"/>
  <c r="CB33" i="1"/>
  <c r="CC33" i="1"/>
  <c r="CB13" i="1"/>
  <c r="CC13" i="1"/>
  <c r="CB23" i="1"/>
  <c r="CC23" i="1"/>
  <c r="CB34" i="1" l="1"/>
  <c r="CC26" i="1"/>
  <c r="CD26" i="1"/>
  <c r="CF26" i="1" s="1"/>
  <c r="CB46" i="1"/>
  <c r="CD46" i="1"/>
  <c r="CF46" i="1" s="1"/>
  <c r="CB4" i="1"/>
  <c r="CD4" i="1"/>
  <c r="CF4" i="1" s="1"/>
  <c r="CA27" i="1"/>
  <c r="M27" i="1" s="1"/>
  <c r="CD27" i="1"/>
  <c r="CF27" i="1" s="1"/>
  <c r="CD41" i="1"/>
  <c r="CF41" i="1" s="1"/>
  <c r="CB41" i="1"/>
  <c r="CC41" i="1"/>
  <c r="CD22" i="1"/>
  <c r="CF22" i="1" s="1"/>
  <c r="CD8" i="1"/>
  <c r="CF8" i="1" s="1"/>
  <c r="CA38" i="1"/>
  <c r="M38" i="1" s="1"/>
  <c r="CD38" i="1"/>
  <c r="CF38" i="1" s="1"/>
  <c r="CB8" i="1"/>
  <c r="CC8" i="1"/>
  <c r="CD19" i="1"/>
  <c r="CF19" i="1" s="1"/>
  <c r="CD10" i="1"/>
  <c r="CF10" i="1" s="1"/>
  <c r="CB36" i="1"/>
  <c r="CC36" i="1"/>
  <c r="CB6" i="1"/>
  <c r="CC6" i="1"/>
  <c r="CA7" i="1"/>
  <c r="M7" i="1" s="1"/>
  <c r="CD7" i="1"/>
  <c r="CF7" i="1" s="1"/>
  <c r="CD36" i="1"/>
  <c r="CF36" i="1" s="1"/>
  <c r="CA43" i="1"/>
  <c r="M43" i="1" s="1"/>
  <c r="CD43" i="1"/>
  <c r="CF43" i="1" s="1"/>
  <c r="CB10" i="1"/>
  <c r="CC10" i="1"/>
  <c r="CB28" i="1"/>
  <c r="CC28" i="1"/>
  <c r="CB37" i="1"/>
  <c r="CC37" i="1"/>
  <c r="CB22" i="1"/>
  <c r="CC22" i="1"/>
  <c r="CD6" i="1"/>
  <c r="CF6" i="1" s="1"/>
  <c r="CA18" i="1"/>
  <c r="M18" i="1" s="1"/>
  <c r="CD18" i="1"/>
  <c r="CF18" i="1" s="1"/>
  <c r="CB42" i="1"/>
  <c r="CC42" i="1"/>
  <c r="CB19" i="1"/>
  <c r="CC19" i="1"/>
  <c r="CA15" i="1"/>
  <c r="M15" i="1" s="1"/>
  <c r="CD15" i="1"/>
  <c r="CF15" i="1" s="1"/>
  <c r="CA2" i="1"/>
  <c r="M2" i="1" s="1"/>
  <c r="CD2" i="1"/>
  <c r="CF2" i="1" s="1"/>
  <c r="CD28" i="1"/>
  <c r="CF28" i="1" s="1"/>
  <c r="CC27" i="1" l="1"/>
  <c r="CB27" i="1"/>
  <c r="CC38" i="1"/>
  <c r="CB38" i="1"/>
  <c r="CB7" i="1"/>
  <c r="CC7" i="1"/>
  <c r="CB43" i="1"/>
  <c r="CC43" i="1"/>
  <c r="CB18" i="1"/>
  <c r="CC18" i="1"/>
  <c r="CB2" i="1"/>
  <c r="CC2" i="1"/>
  <c r="CB15" i="1"/>
  <c r="CC15" i="1"/>
</calcChain>
</file>

<file path=xl/sharedStrings.xml><?xml version="1.0" encoding="utf-8"?>
<sst xmlns="http://schemas.openxmlformats.org/spreadsheetml/2006/main" count="269" uniqueCount="153">
  <si>
    <t>Obs</t>
  </si>
  <si>
    <t>HHMMSS</t>
  </si>
  <si>
    <t>FTime</t>
  </si>
  <si>
    <t>EBal?</t>
  </si>
  <si>
    <t>Photo</t>
  </si>
  <si>
    <t>Cond</t>
  </si>
  <si>
    <t>Ci</t>
  </si>
  <si>
    <t>FCnt</t>
  </si>
  <si>
    <t>DCnt</t>
  </si>
  <si>
    <t>Fo</t>
  </si>
  <si>
    <t>Fm</t>
  </si>
  <si>
    <t>Fo'</t>
  </si>
  <si>
    <t>Fm'</t>
  </si>
  <si>
    <t>Fs</t>
  </si>
  <si>
    <t>Fv/Fm</t>
  </si>
  <si>
    <t>Fv'/Fm'</t>
  </si>
  <si>
    <t>PhiPS2</t>
  </si>
  <si>
    <t>Adark</t>
  </si>
  <si>
    <t>RedAbs</t>
  </si>
  <si>
    <t>BlueAbs</t>
  </si>
  <si>
    <t>%Blue</t>
  </si>
  <si>
    <t>LeafAbs</t>
  </si>
  <si>
    <t>PhiCO2</t>
  </si>
  <si>
    <t>qP</t>
  </si>
  <si>
    <t>qN</t>
  </si>
  <si>
    <t>NPQ</t>
  </si>
  <si>
    <t>ParIn@Fs</t>
  </si>
  <si>
    <t>PS2/1</t>
  </si>
  <si>
    <t>ETR</t>
  </si>
  <si>
    <t>Trmmol</t>
  </si>
  <si>
    <t>VpdL</t>
  </si>
  <si>
    <t>CTleaf</t>
  </si>
  <si>
    <t>Area</t>
  </si>
  <si>
    <t>BLC_1</t>
  </si>
  <si>
    <t>StmRat</t>
  </si>
  <si>
    <t>BLCond</t>
  </si>
  <si>
    <t>Tair</t>
  </si>
  <si>
    <t>Tleaf</t>
  </si>
  <si>
    <t>TBlk</t>
  </si>
  <si>
    <t>CO2R</t>
  </si>
  <si>
    <t>CO2S</t>
  </si>
  <si>
    <t>H2OR</t>
  </si>
  <si>
    <t>H2OS</t>
  </si>
  <si>
    <t>RH_R</t>
  </si>
  <si>
    <t>RH_S</t>
  </si>
  <si>
    <t>Flow</t>
  </si>
  <si>
    <t>PARi</t>
  </si>
  <si>
    <t>PARo</t>
  </si>
  <si>
    <t>Press</t>
  </si>
  <si>
    <t>CsMch</t>
  </si>
  <si>
    <t>HsMch</t>
  </si>
  <si>
    <t>StableF</t>
  </si>
  <si>
    <t>BLCslope</t>
  </si>
  <si>
    <t>BLCoffst</t>
  </si>
  <si>
    <t>f_parin</t>
  </si>
  <si>
    <t>f_parout</t>
  </si>
  <si>
    <t>alphaK</t>
  </si>
  <si>
    <t>Status</t>
  </si>
  <si>
    <t>fda</t>
  </si>
  <si>
    <t>Trans</t>
  </si>
  <si>
    <t>Tair_K</t>
  </si>
  <si>
    <t>Twall_K</t>
  </si>
  <si>
    <t>R(W/m2)</t>
  </si>
  <si>
    <t>Tl-Ta</t>
  </si>
  <si>
    <t>SVTleaf</t>
  </si>
  <si>
    <t>h2o_i</t>
  </si>
  <si>
    <t>h20diff</t>
  </si>
  <si>
    <t>CTair</t>
  </si>
  <si>
    <t>SVTair</t>
  </si>
  <si>
    <t>CndTotal</t>
  </si>
  <si>
    <t>vp_kPa</t>
  </si>
  <si>
    <t>VpdA</t>
  </si>
  <si>
    <t>CndCO2</t>
  </si>
  <si>
    <t>Ci_Pa</t>
  </si>
  <si>
    <t>Ci/Ca</t>
  </si>
  <si>
    <t>RHsfc</t>
  </si>
  <si>
    <t>C2Sfc</t>
  </si>
  <si>
    <t>AHs/Cs</t>
  </si>
  <si>
    <t>Fv</t>
  </si>
  <si>
    <t>PARabs</t>
  </si>
  <si>
    <t>Fv'</t>
  </si>
  <si>
    <t>qP_Fo</t>
  </si>
  <si>
    <t>qN_Fo</t>
  </si>
  <si>
    <t>12:05:59</t>
  </si>
  <si>
    <t>12:06:01</t>
  </si>
  <si>
    <t>12:06:03</t>
  </si>
  <si>
    <t>12:18:23</t>
  </si>
  <si>
    <t>12:18:25</t>
  </si>
  <si>
    <t>12:18:27</t>
  </si>
  <si>
    <t>12:34:20</t>
  </si>
  <si>
    <t>12:34:22</t>
  </si>
  <si>
    <t>12:34:25</t>
  </si>
  <si>
    <t>12:53:09</t>
  </si>
  <si>
    <t>12:53:11</t>
  </si>
  <si>
    <t>12:53:13</t>
  </si>
  <si>
    <t>13:11:10</t>
  </si>
  <si>
    <t>13:11:15</t>
  </si>
  <si>
    <t>13:11:23</t>
  </si>
  <si>
    <t>13:37:31</t>
  </si>
  <si>
    <t>13:37:32</t>
  </si>
  <si>
    <t>13:37:34</t>
  </si>
  <si>
    <t>14:04:00</t>
  </si>
  <si>
    <t>14:04:02</t>
  </si>
  <si>
    <t>14:04:04</t>
  </si>
  <si>
    <t>14:34:18</t>
  </si>
  <si>
    <t>14:34:21</t>
  </si>
  <si>
    <t>14:34:27</t>
  </si>
  <si>
    <t>14:45:17</t>
  </si>
  <si>
    <t>14:45:18</t>
  </si>
  <si>
    <t>14:45:21</t>
  </si>
  <si>
    <t>14:59:39</t>
  </si>
  <si>
    <t>14:59:41</t>
  </si>
  <si>
    <t>14:59:43</t>
  </si>
  <si>
    <t>15:07:54</t>
  </si>
  <si>
    <t>15:07:57</t>
  </si>
  <si>
    <t>15:07:59</t>
  </si>
  <si>
    <t>15:24:19</t>
  </si>
  <si>
    <t>15:24:21</t>
  </si>
  <si>
    <t>15:24:23</t>
  </si>
  <si>
    <t>15:33:28</t>
  </si>
  <si>
    <t>15:33:30</t>
  </si>
  <si>
    <t>15:33:31</t>
  </si>
  <si>
    <t>15:53:03</t>
  </si>
  <si>
    <t>15:53:05</t>
  </si>
  <si>
    <t>15:53:07</t>
  </si>
  <si>
    <t>16:13:11</t>
  </si>
  <si>
    <t>16:13:13</t>
  </si>
  <si>
    <t>16:13:15</t>
  </si>
  <si>
    <t>ID</t>
  </si>
  <si>
    <t>Accession</t>
  </si>
  <si>
    <t>Trt</t>
  </si>
  <si>
    <t>Bio_rep</t>
  </si>
  <si>
    <t>Tec_rep</t>
  </si>
  <si>
    <t>Date</t>
  </si>
  <si>
    <t>033</t>
  </si>
  <si>
    <t>039</t>
  </si>
  <si>
    <t>045</t>
  </si>
  <si>
    <t>038</t>
  </si>
  <si>
    <t>034</t>
  </si>
  <si>
    <t>047</t>
  </si>
  <si>
    <t>044</t>
  </si>
  <si>
    <t>035</t>
  </si>
  <si>
    <t>036</t>
  </si>
  <si>
    <t>037</t>
  </si>
  <si>
    <t>040</t>
  </si>
  <si>
    <t>032</t>
  </si>
  <si>
    <t>042</t>
  </si>
  <si>
    <t>043</t>
  </si>
  <si>
    <t>048</t>
  </si>
  <si>
    <t>DMN010</t>
  </si>
  <si>
    <t>Control</t>
  </si>
  <si>
    <t>STL0701</t>
  </si>
  <si>
    <t>Drought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</si>
</sst>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Protection="1">
      <protection locked="0"/>
    </xf>
    <xf numFmtId="49" fontId="0" fillId="0" borderId="0" xfId="0" applyNumberFormat="1" applyProtection="1">
      <protection locked="0"/>
    </xf>
    <xf numFmtId="164" fontId="0" fillId="0" borderId="0" xfId="0" applyNumberFormat="1" applyProtection="1">
      <protection locked="0"/>
    </xf>
    <xf numFmtId="49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K61"/>
  <sheetViews>
    <sheetView tabSelected="1" workbookViewId="0">
      <pane xSplit="5" ySplit="1" topLeftCell="AM2" activePane="bottomRight" state="frozen"/>
      <selection pane="topRight" activeCell="F1" sqref="F1"/>
      <selection pane="bottomLeft" activeCell="A2" sqref="A2"/>
      <selection pane="bottomRight" activeCell="AM46" sqref="AM46"/>
    </sheetView>
  </sheetViews>
  <sheetFormatPr defaultRowHeight="15" x14ac:dyDescent="0.25"/>
  <cols>
    <col min="2" max="2" width="9.140625" style="4"/>
    <col min="7" max="7" width="10.42578125" style="5" bestFit="1" customWidth="1"/>
  </cols>
  <sheetData>
    <row r="1" spans="1:89" x14ac:dyDescent="0.25">
      <c r="A1" s="1" t="s">
        <v>0</v>
      </c>
      <c r="B1" s="2" t="s">
        <v>128</v>
      </c>
      <c r="C1" s="1" t="s">
        <v>129</v>
      </c>
      <c r="D1" s="1" t="s">
        <v>130</v>
      </c>
      <c r="E1" s="1" t="s">
        <v>131</v>
      </c>
      <c r="F1" s="1" t="s">
        <v>132</v>
      </c>
      <c r="G1" s="3" t="s">
        <v>133</v>
      </c>
      <c r="H1" s="1" t="s">
        <v>1</v>
      </c>
      <c r="I1" s="1" t="s">
        <v>2</v>
      </c>
      <c r="J1" s="1" t="s">
        <v>3</v>
      </c>
      <c r="K1" s="1" t="s">
        <v>4</v>
      </c>
      <c r="L1" s="1" t="s">
        <v>5</v>
      </c>
      <c r="M1" s="1" t="s">
        <v>6</v>
      </c>
      <c r="N1" s="1" t="s">
        <v>7</v>
      </c>
      <c r="O1" s="1" t="s">
        <v>8</v>
      </c>
      <c r="P1" s="1" t="s">
        <v>9</v>
      </c>
      <c r="Q1" s="1" t="s">
        <v>10</v>
      </c>
      <c r="R1" s="1" t="s">
        <v>11</v>
      </c>
      <c r="S1" s="1" t="s">
        <v>12</v>
      </c>
      <c r="T1" s="1" t="s">
        <v>13</v>
      </c>
      <c r="U1" s="1" t="s">
        <v>14</v>
      </c>
      <c r="V1" s="1" t="s">
        <v>15</v>
      </c>
      <c r="W1" s="1" t="s">
        <v>16</v>
      </c>
      <c r="X1" s="1" t="s">
        <v>17</v>
      </c>
      <c r="Y1" s="1" t="s">
        <v>18</v>
      </c>
      <c r="Z1" s="1" t="s">
        <v>19</v>
      </c>
      <c r="AA1" s="1" t="s">
        <v>20</v>
      </c>
      <c r="AB1" s="1" t="s">
        <v>21</v>
      </c>
      <c r="AC1" s="1" t="s">
        <v>22</v>
      </c>
      <c r="AD1" s="1" t="s">
        <v>23</v>
      </c>
      <c r="AE1" s="1" t="s">
        <v>24</v>
      </c>
      <c r="AF1" s="1" t="s">
        <v>25</v>
      </c>
      <c r="AG1" s="1" t="s">
        <v>26</v>
      </c>
      <c r="AH1" s="1" t="s">
        <v>27</v>
      </c>
      <c r="AI1" s="1" t="s">
        <v>28</v>
      </c>
      <c r="AJ1" s="1" t="s">
        <v>29</v>
      </c>
      <c r="AK1" s="1" t="s">
        <v>30</v>
      </c>
      <c r="AL1" s="1" t="s">
        <v>31</v>
      </c>
      <c r="AM1" s="1" t="s">
        <v>32</v>
      </c>
      <c r="AN1" s="1" t="s">
        <v>33</v>
      </c>
      <c r="AO1" s="1" t="s">
        <v>34</v>
      </c>
      <c r="AP1" s="1" t="s">
        <v>35</v>
      </c>
      <c r="AQ1" s="1" t="s">
        <v>36</v>
      </c>
      <c r="AR1" s="1" t="s">
        <v>37</v>
      </c>
      <c r="AS1" s="1" t="s">
        <v>38</v>
      </c>
      <c r="AT1" s="1" t="s">
        <v>39</v>
      </c>
      <c r="AU1" s="1" t="s">
        <v>40</v>
      </c>
      <c r="AV1" s="1" t="s">
        <v>41</v>
      </c>
      <c r="AW1" s="1" t="s">
        <v>42</v>
      </c>
      <c r="AX1" s="1" t="s">
        <v>43</v>
      </c>
      <c r="AY1" s="1" t="s">
        <v>44</v>
      </c>
      <c r="AZ1" s="1" t="s">
        <v>45</v>
      </c>
      <c r="BA1" s="1" t="s">
        <v>46</v>
      </c>
      <c r="BB1" s="1" t="s">
        <v>47</v>
      </c>
      <c r="BC1" s="1" t="s">
        <v>48</v>
      </c>
      <c r="BD1" s="1" t="s">
        <v>49</v>
      </c>
      <c r="BE1" s="1" t="s">
        <v>50</v>
      </c>
      <c r="BF1" s="1" t="s">
        <v>51</v>
      </c>
      <c r="BG1" s="1" t="s">
        <v>52</v>
      </c>
      <c r="BH1" s="1" t="s">
        <v>53</v>
      </c>
      <c r="BI1" s="1" t="s">
        <v>54</v>
      </c>
      <c r="BJ1" s="1" t="s">
        <v>55</v>
      </c>
      <c r="BK1" s="1" t="s">
        <v>56</v>
      </c>
      <c r="BL1" s="1" t="s">
        <v>57</v>
      </c>
      <c r="BM1" s="1" t="s">
        <v>58</v>
      </c>
      <c r="BN1" s="1" t="s">
        <v>59</v>
      </c>
      <c r="BO1" s="1" t="s">
        <v>60</v>
      </c>
      <c r="BP1" s="1" t="s">
        <v>61</v>
      </c>
      <c r="BQ1" s="1" t="s">
        <v>62</v>
      </c>
      <c r="BR1" s="1" t="s">
        <v>63</v>
      </c>
      <c r="BS1" s="1" t="s">
        <v>64</v>
      </c>
      <c r="BT1" s="1" t="s">
        <v>65</v>
      </c>
      <c r="BU1" s="1" t="s">
        <v>66</v>
      </c>
      <c r="BV1" s="1" t="s">
        <v>67</v>
      </c>
      <c r="BW1" s="1" t="s">
        <v>68</v>
      </c>
      <c r="BX1" s="1" t="s">
        <v>69</v>
      </c>
      <c r="BY1" s="1" t="s">
        <v>70</v>
      </c>
      <c r="BZ1" s="1" t="s">
        <v>71</v>
      </c>
      <c r="CA1" s="1" t="s">
        <v>72</v>
      </c>
      <c r="CB1" s="1" t="s">
        <v>73</v>
      </c>
      <c r="CC1" s="1" t="s">
        <v>74</v>
      </c>
      <c r="CD1" s="1" t="s">
        <v>75</v>
      </c>
      <c r="CE1" s="1" t="s">
        <v>76</v>
      </c>
      <c r="CF1" s="1" t="s">
        <v>77</v>
      </c>
      <c r="CG1" s="1" t="s">
        <v>78</v>
      </c>
      <c r="CH1" s="1" t="s">
        <v>79</v>
      </c>
      <c r="CI1" s="1" t="s">
        <v>80</v>
      </c>
      <c r="CJ1" s="1" t="s">
        <v>81</v>
      </c>
      <c r="CK1" s="1" t="s">
        <v>82</v>
      </c>
    </row>
    <row r="2" spans="1:89" x14ac:dyDescent="0.25">
      <c r="A2" s="1">
        <v>1</v>
      </c>
      <c r="B2" s="2" t="s">
        <v>134</v>
      </c>
      <c r="C2" s="1" t="s">
        <v>149</v>
      </c>
      <c r="D2" s="1" t="s">
        <v>150</v>
      </c>
      <c r="E2" s="1">
        <v>2</v>
      </c>
      <c r="F2" s="1">
        <v>1</v>
      </c>
      <c r="G2" s="3">
        <v>44461</v>
      </c>
      <c r="H2" s="1" t="s">
        <v>83</v>
      </c>
      <c r="I2" s="1">
        <v>1847.9999242592603</v>
      </c>
      <c r="J2" s="1">
        <v>1</v>
      </c>
      <c r="K2">
        <f t="shared" ref="K2:K46" si="0">(AT2-AU2*(1000-AV2)/(1000-AW2))*BM2</f>
        <v>18.772158443953597</v>
      </c>
      <c r="L2">
        <f t="shared" ref="L2:L46" si="1">IF(BX2&lt;&gt;0,1/(1/BX2-1/AP2),0)</f>
        <v>0.20549223524312019</v>
      </c>
      <c r="M2">
        <f t="shared" ref="M2:M46" si="2">((CA2-BN2/2)*AU2-K2)/(CA2+BN2/2)</f>
        <v>236.67751195312758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t="e">
        <f t="shared" ref="U2:U46" si="3">CG2/Q2</f>
        <v>#DIV/0!</v>
      </c>
      <c r="V2" t="e">
        <f t="shared" ref="V2:V46" si="4">CI2/S2</f>
        <v>#DIV/0!</v>
      </c>
      <c r="W2" t="e">
        <f t="shared" ref="W2:W46" si="5">(S2-T2)/S2</f>
        <v>#DIV/0!</v>
      </c>
      <c r="X2" s="1">
        <v>-1</v>
      </c>
      <c r="Y2" s="1">
        <v>0.85</v>
      </c>
      <c r="Z2" s="1">
        <v>0.85</v>
      </c>
      <c r="AA2" s="1">
        <v>10.197968482971191</v>
      </c>
      <c r="AB2">
        <f t="shared" ref="AB2:AB46" si="6">(AA2*Z2+(100-AA2)*Y2)/100</f>
        <v>0.85</v>
      </c>
      <c r="AC2">
        <f t="shared" ref="AC2:AC46" si="7">(K2-X2)/CH2</f>
        <v>2.1155201429770031E-2</v>
      </c>
      <c r="AD2" t="e">
        <f t="shared" ref="AD2:AD46" si="8">(S2-T2)/(S2-R2)</f>
        <v>#DIV/0!</v>
      </c>
      <c r="AE2" t="e">
        <f t="shared" ref="AE2:AE46" si="9">(Q2-S2)/(Q2-R2)</f>
        <v>#DIV/0!</v>
      </c>
      <c r="AF2" t="e">
        <f t="shared" ref="AF2:AF46" si="10">(Q2-S2)/S2</f>
        <v>#DIV/0!</v>
      </c>
      <c r="AG2" s="1">
        <v>0</v>
      </c>
      <c r="AH2" s="1">
        <v>0.5</v>
      </c>
      <c r="AI2" t="e">
        <f t="shared" ref="AI2:AI46" si="11">W2*AH2*AB2*AG2</f>
        <v>#DIV/0!</v>
      </c>
      <c r="AJ2">
        <f t="shared" ref="AJ2:AJ46" si="12">BN2*1000</f>
        <v>2.6810610727518021</v>
      </c>
      <c r="AK2">
        <f t="shared" ref="AK2:AK46" si="13">(BS2-BY2)</f>
        <v>1.2981655624078803</v>
      </c>
      <c r="AL2">
        <f t="shared" ref="AL2:AL46" si="14">(AR2+BR2*J2)</f>
        <v>25.645021907315698</v>
      </c>
      <c r="AM2" s="1">
        <v>2</v>
      </c>
      <c r="AN2">
        <f t="shared" ref="AN2:AN46" si="15">(AM2*BG2+BH2)</f>
        <v>5</v>
      </c>
      <c r="AO2" s="1">
        <v>1</v>
      </c>
      <c r="AP2">
        <f t="shared" ref="AP2:AP46" si="16">AN2*(AO2+1)*(AO2+1)/(AO2*AO2+1)</f>
        <v>10</v>
      </c>
      <c r="AQ2" s="1">
        <v>25.446056365966797</v>
      </c>
      <c r="AR2" s="1">
        <v>25.447122573852539</v>
      </c>
      <c r="AS2" s="1">
        <v>25.381183624267578</v>
      </c>
      <c r="AT2" s="1">
        <v>400.02798461914063</v>
      </c>
      <c r="AU2" s="1">
        <v>392.091064453125</v>
      </c>
      <c r="AV2" s="1">
        <v>18.976533889770508</v>
      </c>
      <c r="AW2" s="1">
        <v>20.028482437133789</v>
      </c>
      <c r="AX2" s="1">
        <v>58.204544067382813</v>
      </c>
      <c r="AY2" s="1">
        <v>61.431068420410156</v>
      </c>
      <c r="AZ2" s="1">
        <v>499.523193359375</v>
      </c>
      <c r="BA2" s="1">
        <v>1099.5576171875</v>
      </c>
      <c r="BB2" s="1">
        <v>383.13555908203125</v>
      </c>
      <c r="BC2" s="1">
        <v>100.15050506591797</v>
      </c>
      <c r="BD2" s="1">
        <v>3.8194255828857422</v>
      </c>
      <c r="BE2" s="1">
        <v>-0.38583970069885254</v>
      </c>
      <c r="BF2" s="1">
        <v>0.66666668653488159</v>
      </c>
      <c r="BG2" s="1">
        <v>0</v>
      </c>
      <c r="BH2" s="1">
        <v>5</v>
      </c>
      <c r="BI2" s="1">
        <v>1</v>
      </c>
      <c r="BJ2" s="1">
        <v>0</v>
      </c>
      <c r="BK2" s="1">
        <v>0.15999999642372131</v>
      </c>
      <c r="BL2" s="1">
        <v>111115</v>
      </c>
      <c r="BM2">
        <f t="shared" ref="BM2:BM46" si="17">AZ2*0.000001/(AM2*0.0001)</f>
        <v>2.4976159667968747</v>
      </c>
      <c r="BN2">
        <f t="shared" ref="BN2:BN46" si="18">(AW2-AV2)/(1000-AW2)*BM2</f>
        <v>2.6810610727518022E-3</v>
      </c>
      <c r="BO2">
        <f t="shared" ref="BO2:BO46" si="19">(AR2+273.15)</f>
        <v>298.59712257385252</v>
      </c>
      <c r="BP2">
        <f t="shared" ref="BP2:BP46" si="20">(AQ2+273.15)</f>
        <v>298.59605636596677</v>
      </c>
      <c r="BQ2">
        <f t="shared" ref="BQ2:BQ46" si="21">(BA2*BI2+BB2*BJ2)*BK2</f>
        <v>175.92921481767553</v>
      </c>
      <c r="BR2">
        <f t="shared" ref="BR2:BR46" si="22">((BQ2+0.00000010773*(BP2^4-BO2^4))-BN2*44100)/(AN2*56+0.00000043092*BO2^3)</f>
        <v>0.19789933346315888</v>
      </c>
      <c r="BS2">
        <f t="shared" ref="BS2:BS46" si="23">0.61365*EXP(17.502*AL2/(240.97+AL2))</f>
        <v>3.304028194190697</v>
      </c>
      <c r="BT2">
        <f t="shared" ref="BT2:BT46" si="24">BS2*1000/BC2</f>
        <v>32.990629373421747</v>
      </c>
      <c r="BU2">
        <f t="shared" ref="BU2:BU46" si="25">(BT2-AW2)</f>
        <v>12.962146936287958</v>
      </c>
      <c r="BV2">
        <f t="shared" ref="BV2:BV46" si="26">IF(J2,AR2,(AQ2+AR2)/2)</f>
        <v>25.447122573852539</v>
      </c>
      <c r="BW2">
        <f t="shared" ref="BW2:BW46" si="27">0.61365*EXP(17.502*BV2/(240.97+BV2))</f>
        <v>3.2654321369328239</v>
      </c>
      <c r="BX2">
        <f t="shared" ref="BX2:BX46" si="28">IF(BU2&lt;&gt;0,(1000-(BT2+AW2)/2)/BU2*BN2,0)</f>
        <v>0.2013545554750254</v>
      </c>
      <c r="BY2">
        <f t="shared" ref="BY2:BY46" si="29">AW2*BC2/1000</f>
        <v>2.0058626317828168</v>
      </c>
      <c r="BZ2">
        <f t="shared" ref="BZ2:BZ46" si="30">(BW2-BY2)</f>
        <v>1.2595695051500071</v>
      </c>
      <c r="CA2">
        <f t="shared" ref="CA2:CA46" si="31">1/(1.6/L2+1.37/AP2)</f>
        <v>0.12621191398954801</v>
      </c>
      <c r="CB2">
        <f t="shared" ref="CB2:CB46" si="32">M2*BC2*0.001</f>
        <v>23.703372359850565</v>
      </c>
      <c r="CC2">
        <f t="shared" ref="CC2:CC46" si="33">M2/AU2</f>
        <v>0.6036289357505179</v>
      </c>
      <c r="CD2">
        <f t="shared" ref="CD2:CD46" si="34">(1-BN2*BC2/BS2/L2)*100</f>
        <v>60.452349266972981</v>
      </c>
      <c r="CE2">
        <f t="shared" ref="CE2:CE46" si="35">(AU2-K2/(AP2/1.35))</f>
        <v>389.55682306319125</v>
      </c>
      <c r="CF2">
        <f t="shared" ref="CF2:CF46" si="36">K2*CD2/100/CE2</f>
        <v>2.9131079513007422E-2</v>
      </c>
      <c r="CG2">
        <f t="shared" ref="CG2:CG46" si="37">(Q2-P2)</f>
        <v>0</v>
      </c>
      <c r="CH2">
        <f t="shared" ref="CH2:CH46" si="38">BA2*AB2</f>
        <v>934.62397460937495</v>
      </c>
      <c r="CI2">
        <f t="shared" ref="CI2:CI46" si="39">(S2-R2)</f>
        <v>0</v>
      </c>
      <c r="CJ2" t="e">
        <f t="shared" ref="CJ2:CJ46" si="40">(S2-T2)/(S2-P2)</f>
        <v>#DIV/0!</v>
      </c>
      <c r="CK2" t="e">
        <f t="shared" ref="CK2:CK46" si="41">(Q2-S2)/(Q2-P2)</f>
        <v>#DIV/0!</v>
      </c>
    </row>
    <row r="3" spans="1:89" x14ac:dyDescent="0.25">
      <c r="A3" s="1">
        <v>2</v>
      </c>
      <c r="B3" s="2" t="s">
        <v>134</v>
      </c>
      <c r="C3" s="1" t="s">
        <v>149</v>
      </c>
      <c r="D3" s="1" t="s">
        <v>150</v>
      </c>
      <c r="E3" s="1">
        <v>2</v>
      </c>
      <c r="F3" s="1">
        <v>2</v>
      </c>
      <c r="G3" s="3">
        <v>44461</v>
      </c>
      <c r="H3" s="1" t="s">
        <v>84</v>
      </c>
      <c r="I3" s="1">
        <v>1849.9999241214246</v>
      </c>
      <c r="J3" s="1">
        <v>1</v>
      </c>
      <c r="K3">
        <f t="shared" si="0"/>
        <v>18.843561191891279</v>
      </c>
      <c r="L3">
        <f t="shared" si="1"/>
        <v>0.20596990571184609</v>
      </c>
      <c r="M3">
        <f t="shared" si="2"/>
        <v>236.51044589442293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t="e">
        <f t="shared" si="3"/>
        <v>#DIV/0!</v>
      </c>
      <c r="V3" t="e">
        <f t="shared" si="4"/>
        <v>#DIV/0!</v>
      </c>
      <c r="W3" t="e">
        <f t="shared" si="5"/>
        <v>#DIV/0!</v>
      </c>
      <c r="X3" s="1">
        <v>-1</v>
      </c>
      <c r="Y3" s="1">
        <v>0.85</v>
      </c>
      <c r="Z3" s="1">
        <v>0.85</v>
      </c>
      <c r="AA3" s="1">
        <v>10.197968482971191</v>
      </c>
      <c r="AB3">
        <f t="shared" si="6"/>
        <v>0.85</v>
      </c>
      <c r="AC3">
        <f t="shared" si="7"/>
        <v>2.1233923067178112E-2</v>
      </c>
      <c r="AD3" t="e">
        <f t="shared" si="8"/>
        <v>#DIV/0!</v>
      </c>
      <c r="AE3" t="e">
        <f t="shared" si="9"/>
        <v>#DIV/0!</v>
      </c>
      <c r="AF3" t="e">
        <f t="shared" si="10"/>
        <v>#DIV/0!</v>
      </c>
      <c r="AG3" s="1">
        <v>0</v>
      </c>
      <c r="AH3" s="1">
        <v>0.5</v>
      </c>
      <c r="AI3" t="e">
        <f t="shared" si="11"/>
        <v>#DIV/0!</v>
      </c>
      <c r="AJ3">
        <f t="shared" si="12"/>
        <v>2.6852804763955622</v>
      </c>
      <c r="AK3">
        <f t="shared" si="13"/>
        <v>1.2972559469317062</v>
      </c>
      <c r="AL3">
        <f t="shared" si="14"/>
        <v>25.639992295138164</v>
      </c>
      <c r="AM3" s="1">
        <v>2</v>
      </c>
      <c r="AN3">
        <f t="shared" si="15"/>
        <v>5</v>
      </c>
      <c r="AO3" s="1">
        <v>1</v>
      </c>
      <c r="AP3">
        <f t="shared" si="16"/>
        <v>10</v>
      </c>
      <c r="AQ3" s="1">
        <v>25.447931289672852</v>
      </c>
      <c r="AR3" s="1">
        <v>25.442543029785156</v>
      </c>
      <c r="AS3" s="1">
        <v>25.383457183837891</v>
      </c>
      <c r="AT3" s="1">
        <v>400.10983276367188</v>
      </c>
      <c r="AU3" s="1">
        <v>392.14352416992188</v>
      </c>
      <c r="AV3" s="1">
        <v>18.97418212890625</v>
      </c>
      <c r="AW3" s="1">
        <v>20.027797698974609</v>
      </c>
      <c r="AX3" s="1">
        <v>58.190624237060547</v>
      </c>
      <c r="AY3" s="1">
        <v>61.421886444091797</v>
      </c>
      <c r="AZ3" s="1">
        <v>499.51809692382813</v>
      </c>
      <c r="BA3" s="1">
        <v>1099.437255859375</v>
      </c>
      <c r="BB3" s="1">
        <v>119.70600128173828</v>
      </c>
      <c r="BC3" s="1">
        <v>100.15012359619141</v>
      </c>
      <c r="BD3" s="1">
        <v>3.8194255828857422</v>
      </c>
      <c r="BE3" s="1">
        <v>-0.38583970069885254</v>
      </c>
      <c r="BF3" s="1">
        <v>0.66666668653488159</v>
      </c>
      <c r="BG3" s="1">
        <v>0</v>
      </c>
      <c r="BH3" s="1">
        <v>5</v>
      </c>
      <c r="BI3" s="1">
        <v>1</v>
      </c>
      <c r="BJ3" s="1">
        <v>0</v>
      </c>
      <c r="BK3" s="1">
        <v>0.15999999642372131</v>
      </c>
      <c r="BL3" s="1">
        <v>111115</v>
      </c>
      <c r="BM3">
        <f t="shared" si="17"/>
        <v>2.4975904846191406</v>
      </c>
      <c r="BN3">
        <f t="shared" si="18"/>
        <v>2.6852804763955623E-3</v>
      </c>
      <c r="BO3">
        <f t="shared" si="19"/>
        <v>298.59254302978513</v>
      </c>
      <c r="BP3">
        <f t="shared" si="20"/>
        <v>298.59793128967283</v>
      </c>
      <c r="BQ3">
        <f t="shared" si="21"/>
        <v>175.90995700560597</v>
      </c>
      <c r="BR3">
        <f t="shared" si="22"/>
        <v>0.1974492653530078</v>
      </c>
      <c r="BS3">
        <f t="shared" si="23"/>
        <v>3.3030423618435312</v>
      </c>
      <c r="BT3">
        <f t="shared" si="24"/>
        <v>32.98091148805274</v>
      </c>
      <c r="BU3">
        <f t="shared" si="25"/>
        <v>12.953113789078131</v>
      </c>
      <c r="BV3">
        <f t="shared" si="26"/>
        <v>25.442543029785156</v>
      </c>
      <c r="BW3">
        <f t="shared" si="27"/>
        <v>3.2645436773571297</v>
      </c>
      <c r="BX3">
        <f t="shared" si="28"/>
        <v>0.20181316191866636</v>
      </c>
      <c r="BY3">
        <f t="shared" si="29"/>
        <v>2.005786414911825</v>
      </c>
      <c r="BZ3">
        <f t="shared" si="30"/>
        <v>1.2587572624453047</v>
      </c>
      <c r="CA3">
        <f t="shared" si="31"/>
        <v>0.12650021143417706</v>
      </c>
      <c r="CB3">
        <f t="shared" si="32"/>
        <v>23.686550388116796</v>
      </c>
      <c r="CC3">
        <f t="shared" si="33"/>
        <v>0.60312215124567325</v>
      </c>
      <c r="CD3">
        <f t="shared" si="34"/>
        <v>60.470326241342775</v>
      </c>
      <c r="CE3">
        <f t="shared" si="35"/>
        <v>389.59964340901655</v>
      </c>
      <c r="CF3">
        <f t="shared" si="36"/>
        <v>2.9247364880827312E-2</v>
      </c>
      <c r="CG3">
        <f t="shared" si="37"/>
        <v>0</v>
      </c>
      <c r="CH3">
        <f t="shared" si="38"/>
        <v>934.52166748046875</v>
      </c>
      <c r="CI3">
        <f t="shared" si="39"/>
        <v>0</v>
      </c>
      <c r="CJ3" t="e">
        <f t="shared" si="40"/>
        <v>#DIV/0!</v>
      </c>
      <c r="CK3" t="e">
        <f t="shared" si="41"/>
        <v>#DIV/0!</v>
      </c>
    </row>
    <row r="4" spans="1:89" x14ac:dyDescent="0.25">
      <c r="A4" s="1">
        <v>3</v>
      </c>
      <c r="B4" s="2" t="s">
        <v>134</v>
      </c>
      <c r="C4" s="1" t="s">
        <v>149</v>
      </c>
      <c r="D4" s="1" t="s">
        <v>150</v>
      </c>
      <c r="E4" s="1">
        <v>2</v>
      </c>
      <c r="F4" s="1">
        <v>3</v>
      </c>
      <c r="G4" s="3">
        <v>44461</v>
      </c>
      <c r="H4" s="1" t="s">
        <v>85</v>
      </c>
      <c r="I4" s="1">
        <v>1851.9999239835888</v>
      </c>
      <c r="J4" s="1">
        <v>1</v>
      </c>
      <c r="K4">
        <f t="shared" si="0"/>
        <v>19.011701167666775</v>
      </c>
      <c r="L4">
        <f t="shared" si="1"/>
        <v>0.20655728112621616</v>
      </c>
      <c r="M4">
        <f t="shared" si="2"/>
        <v>235.68089129444235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t="e">
        <f t="shared" si="3"/>
        <v>#DIV/0!</v>
      </c>
      <c r="V4" t="e">
        <f t="shared" si="4"/>
        <v>#DIV/0!</v>
      </c>
      <c r="W4" t="e">
        <f t="shared" si="5"/>
        <v>#DIV/0!</v>
      </c>
      <c r="X4" s="1">
        <v>-1</v>
      </c>
      <c r="Y4" s="1">
        <v>0.85</v>
      </c>
      <c r="Z4" s="1">
        <v>0.85</v>
      </c>
      <c r="AA4" s="1">
        <v>10.197968482971191</v>
      </c>
      <c r="AB4">
        <f t="shared" si="6"/>
        <v>0.85</v>
      </c>
      <c r="AC4">
        <f t="shared" si="7"/>
        <v>2.1412486453902521E-2</v>
      </c>
      <c r="AD4" t="e">
        <f t="shared" si="8"/>
        <v>#DIV/0!</v>
      </c>
      <c r="AE4" t="e">
        <f t="shared" si="9"/>
        <v>#DIV/0!</v>
      </c>
      <c r="AF4" t="e">
        <f t="shared" si="10"/>
        <v>#DIV/0!</v>
      </c>
      <c r="AG4" s="1">
        <v>0</v>
      </c>
      <c r="AH4" s="1">
        <v>0.5</v>
      </c>
      <c r="AI4" t="e">
        <f t="shared" si="11"/>
        <v>#DIV/0!</v>
      </c>
      <c r="AJ4">
        <f t="shared" si="12"/>
        <v>2.6913982695627849</v>
      </c>
      <c r="AK4">
        <f t="shared" si="13"/>
        <v>1.2966008615013274</v>
      </c>
      <c r="AL4">
        <f t="shared" si="14"/>
        <v>25.637284406515136</v>
      </c>
      <c r="AM4" s="1">
        <v>2</v>
      </c>
      <c r="AN4">
        <f t="shared" si="15"/>
        <v>5</v>
      </c>
      <c r="AO4" s="1">
        <v>1</v>
      </c>
      <c r="AP4">
        <f t="shared" si="16"/>
        <v>10</v>
      </c>
      <c r="AQ4" s="1">
        <v>25.450227737426758</v>
      </c>
      <c r="AR4" s="1">
        <v>25.440553665161133</v>
      </c>
      <c r="AS4" s="1">
        <v>25.385723114013672</v>
      </c>
      <c r="AT4" s="1">
        <v>400.2462158203125</v>
      </c>
      <c r="AU4" s="1">
        <v>392.21160888671875</v>
      </c>
      <c r="AV4" s="1">
        <v>18.972890853881836</v>
      </c>
      <c r="AW4" s="1">
        <v>20.028898239135742</v>
      </c>
      <c r="AX4" s="1">
        <v>58.17913818359375</v>
      </c>
      <c r="AY4" s="1">
        <v>61.417320251464844</v>
      </c>
      <c r="AZ4" s="1">
        <v>499.5216064453125</v>
      </c>
      <c r="BA4" s="1">
        <v>1099.5069580078125</v>
      </c>
      <c r="BB4" s="1">
        <v>90.224624633789063</v>
      </c>
      <c r="BC4" s="1">
        <v>100.15083312988281</v>
      </c>
      <c r="BD4" s="1">
        <v>3.8194255828857422</v>
      </c>
      <c r="BE4" s="1">
        <v>-0.38583970069885254</v>
      </c>
      <c r="BF4" s="1">
        <v>0.66666668653488159</v>
      </c>
      <c r="BG4" s="1">
        <v>0</v>
      </c>
      <c r="BH4" s="1">
        <v>5</v>
      </c>
      <c r="BI4" s="1">
        <v>1</v>
      </c>
      <c r="BJ4" s="1">
        <v>0</v>
      </c>
      <c r="BK4" s="1">
        <v>0.15999999642372131</v>
      </c>
      <c r="BL4" s="1">
        <v>111115</v>
      </c>
      <c r="BM4">
        <f t="shared" si="17"/>
        <v>2.4976080322265619</v>
      </c>
      <c r="BN4">
        <f t="shared" si="18"/>
        <v>2.6913982695627851E-3</v>
      </c>
      <c r="BO4">
        <f t="shared" si="19"/>
        <v>298.59055366516111</v>
      </c>
      <c r="BP4">
        <f t="shared" si="20"/>
        <v>298.60022773742674</v>
      </c>
      <c r="BQ4">
        <f t="shared" si="21"/>
        <v>175.9211093491067</v>
      </c>
      <c r="BR4">
        <f t="shared" si="22"/>
        <v>0.19673074135400118</v>
      </c>
      <c r="BS4">
        <f t="shared" si="23"/>
        <v>3.302511706824415</v>
      </c>
      <c r="BT4">
        <f t="shared" si="24"/>
        <v>32.975379271598072</v>
      </c>
      <c r="BU4">
        <f t="shared" si="25"/>
        <v>12.94648103246233</v>
      </c>
      <c r="BV4">
        <f t="shared" si="26"/>
        <v>25.440553665161133</v>
      </c>
      <c r="BW4">
        <f t="shared" si="27"/>
        <v>3.2641577942477746</v>
      </c>
      <c r="BX4">
        <f t="shared" si="28"/>
        <v>0.20237703609245228</v>
      </c>
      <c r="BY4">
        <f t="shared" si="29"/>
        <v>2.0059108453230876</v>
      </c>
      <c r="BZ4">
        <f t="shared" si="30"/>
        <v>1.258246948924687</v>
      </c>
      <c r="CA4">
        <f t="shared" si="31"/>
        <v>0.1268546894010793</v>
      </c>
      <c r="CB4">
        <f t="shared" si="32"/>
        <v>23.603637615931749</v>
      </c>
      <c r="CC4">
        <f t="shared" si="33"/>
        <v>0.60090238522876904</v>
      </c>
      <c r="CD4">
        <f t="shared" si="34"/>
        <v>60.486303381523307</v>
      </c>
      <c r="CE4">
        <f t="shared" si="35"/>
        <v>389.64502922908372</v>
      </c>
      <c r="CF4">
        <f t="shared" si="36"/>
        <v>2.9512695873511723E-2</v>
      </c>
      <c r="CG4">
        <f t="shared" si="37"/>
        <v>0</v>
      </c>
      <c r="CH4">
        <f t="shared" si="38"/>
        <v>934.58091430664058</v>
      </c>
      <c r="CI4">
        <f t="shared" si="39"/>
        <v>0</v>
      </c>
      <c r="CJ4" t="e">
        <f t="shared" si="40"/>
        <v>#DIV/0!</v>
      </c>
      <c r="CK4" t="e">
        <f t="shared" si="41"/>
        <v>#DIV/0!</v>
      </c>
    </row>
    <row r="5" spans="1:89" x14ac:dyDescent="0.25">
      <c r="A5" s="1">
        <v>4</v>
      </c>
      <c r="B5" s="2" t="s">
        <v>138</v>
      </c>
      <c r="C5" s="1" t="s">
        <v>149</v>
      </c>
      <c r="D5" s="1" t="s">
        <v>150</v>
      </c>
      <c r="E5" s="1">
        <v>2</v>
      </c>
      <c r="F5" s="1">
        <v>1</v>
      </c>
      <c r="G5" s="3">
        <v>44461</v>
      </c>
      <c r="H5" s="1" t="s">
        <v>86</v>
      </c>
      <c r="I5" s="1">
        <v>2593.4998728809878</v>
      </c>
      <c r="J5" s="1">
        <v>1</v>
      </c>
      <c r="K5">
        <f t="shared" si="0"/>
        <v>24.324284397045176</v>
      </c>
      <c r="L5">
        <f t="shared" si="1"/>
        <v>0.31693623586934583</v>
      </c>
      <c r="M5">
        <f t="shared" si="2"/>
        <v>259.25112227501432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t="e">
        <f t="shared" si="3"/>
        <v>#DIV/0!</v>
      </c>
      <c r="V5" t="e">
        <f t="shared" si="4"/>
        <v>#DIV/0!</v>
      </c>
      <c r="W5" t="e">
        <f t="shared" si="5"/>
        <v>#DIV/0!</v>
      </c>
      <c r="X5" s="1">
        <v>-1</v>
      </c>
      <c r="Y5" s="1">
        <v>0.85</v>
      </c>
      <c r="Z5" s="1">
        <v>0.85</v>
      </c>
      <c r="AA5" s="1">
        <v>10.091472625732422</v>
      </c>
      <c r="AB5">
        <f t="shared" si="6"/>
        <v>0.84999999999999987</v>
      </c>
      <c r="AC5">
        <f t="shared" si="7"/>
        <v>2.7120180108479278E-2</v>
      </c>
      <c r="AD5" t="e">
        <f t="shared" si="8"/>
        <v>#DIV/0!</v>
      </c>
      <c r="AE5" t="e">
        <f t="shared" si="9"/>
        <v>#DIV/0!</v>
      </c>
      <c r="AF5" t="e">
        <f t="shared" si="10"/>
        <v>#DIV/0!</v>
      </c>
      <c r="AG5" s="1">
        <v>0</v>
      </c>
      <c r="AH5" s="1">
        <v>0.5</v>
      </c>
      <c r="AI5" t="e">
        <f t="shared" si="11"/>
        <v>#DIV/0!</v>
      </c>
      <c r="AJ5">
        <f t="shared" si="12"/>
        <v>3.8750138145958331</v>
      </c>
      <c r="AK5">
        <f t="shared" si="13"/>
        <v>1.2305478243200185</v>
      </c>
      <c r="AL5">
        <f t="shared" si="14"/>
        <v>25.150373432438169</v>
      </c>
      <c r="AM5">
        <v>1.5760000000000001</v>
      </c>
      <c r="AN5">
        <f t="shared" si="15"/>
        <v>5</v>
      </c>
      <c r="AO5" s="1">
        <v>1</v>
      </c>
      <c r="AP5">
        <f t="shared" si="16"/>
        <v>10</v>
      </c>
      <c r="AQ5" s="1">
        <v>25.370187759399414</v>
      </c>
      <c r="AR5" s="1">
        <v>25.123947143554688</v>
      </c>
      <c r="AS5" s="1">
        <v>25.317388534545898</v>
      </c>
      <c r="AT5" s="1">
        <v>400.07635498046875</v>
      </c>
      <c r="AU5" s="1">
        <v>391.92276000976563</v>
      </c>
      <c r="AV5" s="1">
        <v>18.549943923950195</v>
      </c>
      <c r="AW5" s="1">
        <v>19.748386383056641</v>
      </c>
      <c r="AX5" s="1">
        <v>57.151435852050781</v>
      </c>
      <c r="AY5" s="1">
        <v>60.843780517578125</v>
      </c>
      <c r="AZ5" s="1">
        <v>499.51651000976563</v>
      </c>
      <c r="BA5" s="1">
        <v>1098.5648193359375</v>
      </c>
      <c r="BB5" s="1">
        <v>195.6466064453125</v>
      </c>
      <c r="BC5" s="1">
        <v>100.14731597900391</v>
      </c>
      <c r="BD5" s="1">
        <v>3.8194255828857422</v>
      </c>
      <c r="BE5" s="1">
        <v>-0.38583970069885254</v>
      </c>
      <c r="BF5" s="1">
        <v>0.66666668653488159</v>
      </c>
      <c r="BG5" s="1">
        <v>0</v>
      </c>
      <c r="BH5" s="1">
        <v>5</v>
      </c>
      <c r="BI5" s="1">
        <v>1</v>
      </c>
      <c r="BJ5" s="1">
        <v>0</v>
      </c>
      <c r="BK5" s="1">
        <v>0.15999999642372131</v>
      </c>
      <c r="BL5" s="1">
        <v>111115</v>
      </c>
      <c r="BM5">
        <f t="shared" si="17"/>
        <v>3.1695210026000353</v>
      </c>
      <c r="BN5">
        <f t="shared" si="18"/>
        <v>3.8750138145958331E-3</v>
      </c>
      <c r="BO5">
        <f t="shared" si="19"/>
        <v>298.27394714355466</v>
      </c>
      <c r="BP5">
        <f t="shared" si="20"/>
        <v>298.52018775939939</v>
      </c>
      <c r="BQ5">
        <f t="shared" si="21"/>
        <v>175.77036716497605</v>
      </c>
      <c r="BR5">
        <f t="shared" si="22"/>
        <v>2.6426288883479674E-2</v>
      </c>
      <c r="BS5">
        <f t="shared" si="23"/>
        <v>3.20829571549945</v>
      </c>
      <c r="BT5">
        <f t="shared" si="24"/>
        <v>32.035763356574392</v>
      </c>
      <c r="BU5">
        <f t="shared" si="25"/>
        <v>12.287376973517752</v>
      </c>
      <c r="BV5">
        <f t="shared" si="26"/>
        <v>25.123947143554688</v>
      </c>
      <c r="BW5">
        <f t="shared" si="27"/>
        <v>3.203250190222247</v>
      </c>
      <c r="BX5">
        <f t="shared" si="28"/>
        <v>0.30719995609494966</v>
      </c>
      <c r="BY5">
        <f t="shared" si="29"/>
        <v>1.9777478911794315</v>
      </c>
      <c r="BZ5">
        <f t="shared" si="30"/>
        <v>1.2255022990428155</v>
      </c>
      <c r="CA5">
        <f t="shared" si="31"/>
        <v>0.19285160512586397</v>
      </c>
      <c r="CB5">
        <f t="shared" si="32"/>
        <v>25.963304060387237</v>
      </c>
      <c r="CC5">
        <f t="shared" si="33"/>
        <v>0.66148524333864789</v>
      </c>
      <c r="CD5">
        <f t="shared" si="34"/>
        <v>61.834910733049831</v>
      </c>
      <c r="CE5">
        <f t="shared" si="35"/>
        <v>388.63898161616453</v>
      </c>
      <c r="CF5">
        <f t="shared" si="36"/>
        <v>3.8701469113618277E-2</v>
      </c>
      <c r="CG5">
        <f t="shared" si="37"/>
        <v>0</v>
      </c>
      <c r="CH5">
        <f t="shared" si="38"/>
        <v>933.78009643554674</v>
      </c>
      <c r="CI5">
        <f t="shared" si="39"/>
        <v>0</v>
      </c>
      <c r="CJ5" t="e">
        <f t="shared" si="40"/>
        <v>#DIV/0!</v>
      </c>
      <c r="CK5" t="e">
        <f t="shared" si="41"/>
        <v>#DIV/0!</v>
      </c>
    </row>
    <row r="6" spans="1:89" x14ac:dyDescent="0.25">
      <c r="A6" s="1">
        <v>5</v>
      </c>
      <c r="B6" s="2" t="s">
        <v>138</v>
      </c>
      <c r="C6" s="1" t="s">
        <v>149</v>
      </c>
      <c r="D6" s="1" t="s">
        <v>150</v>
      </c>
      <c r="E6" s="1">
        <v>2</v>
      </c>
      <c r="F6" s="1">
        <v>2</v>
      </c>
      <c r="G6" s="3">
        <v>44461</v>
      </c>
      <c r="H6" s="1" t="s">
        <v>87</v>
      </c>
      <c r="I6" s="1">
        <v>2595.4998727431521</v>
      </c>
      <c r="J6" s="1">
        <v>1</v>
      </c>
      <c r="K6">
        <f t="shared" si="0"/>
        <v>24.249315774636674</v>
      </c>
      <c r="L6">
        <f t="shared" si="1"/>
        <v>0.31698076406163922</v>
      </c>
      <c r="M6">
        <f t="shared" si="2"/>
        <v>259.64292219994678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t="e">
        <f t="shared" si="3"/>
        <v>#DIV/0!</v>
      </c>
      <c r="V6" t="e">
        <f t="shared" si="4"/>
        <v>#DIV/0!</v>
      </c>
      <c r="W6" t="e">
        <f t="shared" si="5"/>
        <v>#DIV/0!</v>
      </c>
      <c r="X6" s="1">
        <v>-1</v>
      </c>
      <c r="Y6" s="1">
        <v>0.85</v>
      </c>
      <c r="Z6" s="1">
        <v>0.85</v>
      </c>
      <c r="AA6" s="1">
        <v>10.091472625732422</v>
      </c>
      <c r="AB6">
        <f t="shared" si="6"/>
        <v>0.84999999999999987</v>
      </c>
      <c r="AC6">
        <f t="shared" si="7"/>
        <v>2.7039564510896678E-2</v>
      </c>
      <c r="AD6" t="e">
        <f t="shared" si="8"/>
        <v>#DIV/0!</v>
      </c>
      <c r="AE6" t="e">
        <f t="shared" si="9"/>
        <v>#DIV/0!</v>
      </c>
      <c r="AF6" t="e">
        <f t="shared" si="10"/>
        <v>#DIV/0!</v>
      </c>
      <c r="AG6" s="1">
        <v>0</v>
      </c>
      <c r="AH6" s="1">
        <v>0.5</v>
      </c>
      <c r="AI6" t="e">
        <f t="shared" si="11"/>
        <v>#DIV/0!</v>
      </c>
      <c r="AJ6">
        <f t="shared" si="12"/>
        <v>3.875804295246827</v>
      </c>
      <c r="AK6">
        <f t="shared" si="13"/>
        <v>1.2306343212199986</v>
      </c>
      <c r="AL6">
        <f t="shared" si="14"/>
        <v>25.151606899555112</v>
      </c>
      <c r="AM6">
        <v>1.5760000000000001</v>
      </c>
      <c r="AN6">
        <f t="shared" si="15"/>
        <v>5</v>
      </c>
      <c r="AO6" s="1">
        <v>1</v>
      </c>
      <c r="AP6">
        <f t="shared" si="16"/>
        <v>10</v>
      </c>
      <c r="AQ6" s="1">
        <v>25.373512268066406</v>
      </c>
      <c r="AR6" s="1">
        <v>25.125211715698242</v>
      </c>
      <c r="AS6" s="1">
        <v>25.320680618286133</v>
      </c>
      <c r="AT6" s="1">
        <v>400.04269409179688</v>
      </c>
      <c r="AU6" s="1">
        <v>391.91290283203125</v>
      </c>
      <c r="AV6" s="1">
        <v>18.551139831542969</v>
      </c>
      <c r="AW6" s="1">
        <v>19.749790191650391</v>
      </c>
      <c r="AX6" s="1">
        <v>57.144077301025391</v>
      </c>
      <c r="AY6" s="1">
        <v>60.836345672607422</v>
      </c>
      <c r="AZ6" s="1">
        <v>499.53103637695313</v>
      </c>
      <c r="BA6" s="1">
        <v>1098.5782470703125</v>
      </c>
      <c r="BB6" s="1">
        <v>317.68362426757813</v>
      </c>
      <c r="BC6" s="1">
        <v>100.14775085449219</v>
      </c>
      <c r="BD6" s="1">
        <v>3.8194255828857422</v>
      </c>
      <c r="BE6" s="1">
        <v>-0.38583970069885254</v>
      </c>
      <c r="BF6" s="1">
        <v>0.66666668653488159</v>
      </c>
      <c r="BG6" s="1">
        <v>0</v>
      </c>
      <c r="BH6" s="1">
        <v>5</v>
      </c>
      <c r="BI6" s="1">
        <v>1</v>
      </c>
      <c r="BJ6" s="1">
        <v>0</v>
      </c>
      <c r="BK6" s="1">
        <v>0.15999999642372131</v>
      </c>
      <c r="BL6" s="1">
        <v>111115</v>
      </c>
      <c r="BM6">
        <f t="shared" si="17"/>
        <v>3.1696131749806669</v>
      </c>
      <c r="BN6">
        <f t="shared" si="18"/>
        <v>3.875804295246827E-3</v>
      </c>
      <c r="BO6">
        <f t="shared" si="19"/>
        <v>298.27521171569822</v>
      </c>
      <c r="BP6">
        <f t="shared" si="20"/>
        <v>298.52351226806638</v>
      </c>
      <c r="BQ6">
        <f t="shared" si="21"/>
        <v>175.77251560242803</v>
      </c>
      <c r="BR6">
        <f t="shared" si="22"/>
        <v>2.6395183856871621E-2</v>
      </c>
      <c r="BS6">
        <f t="shared" si="23"/>
        <v>3.2085313887618954</v>
      </c>
      <c r="BT6">
        <f t="shared" si="24"/>
        <v>32.03797750209759</v>
      </c>
      <c r="BU6">
        <f t="shared" si="25"/>
        <v>12.288187310447199</v>
      </c>
      <c r="BV6">
        <f t="shared" si="26"/>
        <v>25.125211715698242</v>
      </c>
      <c r="BW6">
        <f t="shared" si="27"/>
        <v>3.2034914747251979</v>
      </c>
      <c r="BX6">
        <f t="shared" si="28"/>
        <v>0.30724179031700422</v>
      </c>
      <c r="BY6">
        <f t="shared" si="29"/>
        <v>1.9778970675418968</v>
      </c>
      <c r="BZ6">
        <f t="shared" si="30"/>
        <v>1.2255944071833011</v>
      </c>
      <c r="CA6">
        <f t="shared" si="31"/>
        <v>0.1928779839941572</v>
      </c>
      <c r="CB6">
        <f t="shared" si="32"/>
        <v>26.002654683612569</v>
      </c>
      <c r="CC6">
        <f t="shared" si="33"/>
        <v>0.66250159237861672</v>
      </c>
      <c r="CD6">
        <f t="shared" si="34"/>
        <v>61.835125404061927</v>
      </c>
      <c r="CE6">
        <f t="shared" si="35"/>
        <v>388.6392452024553</v>
      </c>
      <c r="CF6">
        <f t="shared" si="36"/>
        <v>3.85822970890713E-2</v>
      </c>
      <c r="CG6">
        <f t="shared" si="37"/>
        <v>0</v>
      </c>
      <c r="CH6">
        <f t="shared" si="38"/>
        <v>933.79151000976549</v>
      </c>
      <c r="CI6">
        <f t="shared" si="39"/>
        <v>0</v>
      </c>
      <c r="CJ6" t="e">
        <f t="shared" si="40"/>
        <v>#DIV/0!</v>
      </c>
      <c r="CK6" t="e">
        <f t="shared" si="41"/>
        <v>#DIV/0!</v>
      </c>
    </row>
    <row r="7" spans="1:89" x14ac:dyDescent="0.25">
      <c r="A7" s="1">
        <v>6</v>
      </c>
      <c r="B7" s="2" t="s">
        <v>138</v>
      </c>
      <c r="C7" s="1" t="s">
        <v>149</v>
      </c>
      <c r="D7" s="1" t="s">
        <v>150</v>
      </c>
      <c r="E7" s="1">
        <v>2</v>
      </c>
      <c r="F7" s="1">
        <v>3</v>
      </c>
      <c r="G7" s="3">
        <v>44461</v>
      </c>
      <c r="H7" s="1" t="s">
        <v>88</v>
      </c>
      <c r="I7" s="1">
        <v>2597.4998726053163</v>
      </c>
      <c r="J7" s="1">
        <v>1</v>
      </c>
      <c r="K7">
        <f t="shared" si="0"/>
        <v>24.084198316781517</v>
      </c>
      <c r="L7">
        <f t="shared" si="1"/>
        <v>0.31791591197518199</v>
      </c>
      <c r="M7">
        <f t="shared" si="2"/>
        <v>260.84999273975518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t="e">
        <f t="shared" si="3"/>
        <v>#DIV/0!</v>
      </c>
      <c r="V7" t="e">
        <f t="shared" si="4"/>
        <v>#DIV/0!</v>
      </c>
      <c r="W7" t="e">
        <f t="shared" si="5"/>
        <v>#DIV/0!</v>
      </c>
      <c r="X7" s="1">
        <v>-1</v>
      </c>
      <c r="Y7" s="1">
        <v>0.85</v>
      </c>
      <c r="Z7" s="1">
        <v>0.85</v>
      </c>
      <c r="AA7" s="1">
        <v>10.091472625732422</v>
      </c>
      <c r="AB7">
        <f t="shared" si="6"/>
        <v>0.84999999999999987</v>
      </c>
      <c r="AC7">
        <f t="shared" si="7"/>
        <v>2.6864530810492681E-2</v>
      </c>
      <c r="AD7" t="e">
        <f t="shared" si="8"/>
        <v>#DIV/0!</v>
      </c>
      <c r="AE7" t="e">
        <f t="shared" si="9"/>
        <v>#DIV/0!</v>
      </c>
      <c r="AF7" t="e">
        <f t="shared" si="10"/>
        <v>#DIV/0!</v>
      </c>
      <c r="AG7" s="1">
        <v>0</v>
      </c>
      <c r="AH7" s="1">
        <v>0.5</v>
      </c>
      <c r="AI7" t="e">
        <f t="shared" si="11"/>
        <v>#DIV/0!</v>
      </c>
      <c r="AJ7">
        <f t="shared" si="12"/>
        <v>3.8856428635912814</v>
      </c>
      <c r="AK7">
        <f t="shared" si="13"/>
        <v>1.2302314335183973</v>
      </c>
      <c r="AL7">
        <f t="shared" si="14"/>
        <v>25.152058824756313</v>
      </c>
      <c r="AM7">
        <v>1.5760000000000001</v>
      </c>
      <c r="AN7">
        <f t="shared" si="15"/>
        <v>5</v>
      </c>
      <c r="AO7" s="1">
        <v>1</v>
      </c>
      <c r="AP7">
        <f t="shared" si="16"/>
        <v>10</v>
      </c>
      <c r="AQ7" s="1">
        <v>25.376167297363281</v>
      </c>
      <c r="AR7" s="1">
        <v>25.127164840698242</v>
      </c>
      <c r="AS7" s="1">
        <v>25.323904037475586</v>
      </c>
      <c r="AT7" s="1">
        <v>399.995361328125</v>
      </c>
      <c r="AU7" s="1">
        <v>391.91629028320313</v>
      </c>
      <c r="AV7" s="1">
        <v>18.55305290222168</v>
      </c>
      <c r="AW7" s="1">
        <v>19.754762649536133</v>
      </c>
      <c r="AX7" s="1">
        <v>57.140693664550781</v>
      </c>
      <c r="AY7" s="1">
        <v>60.841785430908203</v>
      </c>
      <c r="AZ7" s="1">
        <v>499.52157592773438</v>
      </c>
      <c r="BA7" s="1">
        <v>1098.5050048828125</v>
      </c>
      <c r="BB7" s="1">
        <v>621.6004638671875</v>
      </c>
      <c r="BC7" s="1">
        <v>100.14730834960938</v>
      </c>
      <c r="BD7" s="1">
        <v>3.8194255828857422</v>
      </c>
      <c r="BE7" s="1">
        <v>-0.38583970069885254</v>
      </c>
      <c r="BF7" s="1">
        <v>0.66666668653488159</v>
      </c>
      <c r="BG7" s="1">
        <v>0</v>
      </c>
      <c r="BH7" s="1">
        <v>5</v>
      </c>
      <c r="BI7" s="1">
        <v>1</v>
      </c>
      <c r="BJ7" s="1">
        <v>0</v>
      </c>
      <c r="BK7" s="1">
        <v>0.15999999642372131</v>
      </c>
      <c r="BL7" s="1">
        <v>111115</v>
      </c>
      <c r="BM7">
        <f t="shared" si="17"/>
        <v>3.1695531467495837</v>
      </c>
      <c r="BN7">
        <f t="shared" si="18"/>
        <v>3.8856428635912813E-3</v>
      </c>
      <c r="BO7">
        <f t="shared" si="19"/>
        <v>298.27716484069822</v>
      </c>
      <c r="BP7">
        <f t="shared" si="20"/>
        <v>298.52616729736326</v>
      </c>
      <c r="BQ7">
        <f t="shared" si="21"/>
        <v>175.76079685268996</v>
      </c>
      <c r="BR7">
        <f t="shared" si="22"/>
        <v>2.4893984058071337E-2</v>
      </c>
      <c r="BS7">
        <f t="shared" si="23"/>
        <v>3.2086177399548386</v>
      </c>
      <c r="BT7">
        <f t="shared" si="24"/>
        <v>32.038981304956401</v>
      </c>
      <c r="BU7">
        <f t="shared" si="25"/>
        <v>12.284218655420268</v>
      </c>
      <c r="BV7">
        <f t="shared" si="26"/>
        <v>25.127164840698242</v>
      </c>
      <c r="BW7">
        <f t="shared" si="27"/>
        <v>3.2038641685727143</v>
      </c>
      <c r="BX7">
        <f t="shared" si="28"/>
        <v>0.30812027805557357</v>
      </c>
      <c r="BY7">
        <f t="shared" si="29"/>
        <v>1.9783863064364413</v>
      </c>
      <c r="BZ7">
        <f t="shared" si="30"/>
        <v>1.225477862136273</v>
      </c>
      <c r="CA7">
        <f t="shared" si="31"/>
        <v>0.19343192808958293</v>
      </c>
      <c r="CB7">
        <f t="shared" si="32"/>
        <v>26.12342465590163</v>
      </c>
      <c r="CC7">
        <f t="shared" si="33"/>
        <v>0.6655757854598543</v>
      </c>
      <c r="CD7">
        <f t="shared" si="34"/>
        <v>61.8519874356424</v>
      </c>
      <c r="CE7">
        <f t="shared" si="35"/>
        <v>388.66492351043763</v>
      </c>
      <c r="CF7">
        <f t="shared" si="36"/>
        <v>3.8327501186174971E-2</v>
      </c>
      <c r="CG7">
        <f t="shared" si="37"/>
        <v>0</v>
      </c>
      <c r="CH7">
        <f t="shared" si="38"/>
        <v>933.72925415039049</v>
      </c>
      <c r="CI7">
        <f t="shared" si="39"/>
        <v>0</v>
      </c>
      <c r="CJ7" t="e">
        <f t="shared" si="40"/>
        <v>#DIV/0!</v>
      </c>
      <c r="CK7" t="e">
        <f t="shared" si="41"/>
        <v>#DIV/0!</v>
      </c>
    </row>
    <row r="8" spans="1:89" x14ac:dyDescent="0.25">
      <c r="A8" s="1">
        <v>7</v>
      </c>
      <c r="B8" s="2" t="s">
        <v>141</v>
      </c>
      <c r="C8" s="1" t="s">
        <v>149</v>
      </c>
      <c r="D8" s="1" t="s">
        <v>150</v>
      </c>
      <c r="E8" s="1">
        <v>2</v>
      </c>
      <c r="F8" s="1">
        <v>1</v>
      </c>
      <c r="G8" s="3">
        <v>44461</v>
      </c>
      <c r="H8" s="1" t="s">
        <v>89</v>
      </c>
      <c r="I8" s="1">
        <v>3551.9998068232089</v>
      </c>
      <c r="J8" s="1">
        <v>1</v>
      </c>
      <c r="K8">
        <f t="shared" si="0"/>
        <v>20.468965259817359</v>
      </c>
      <c r="L8">
        <f t="shared" si="1"/>
        <v>0.24769761915713881</v>
      </c>
      <c r="M8">
        <f t="shared" si="2"/>
        <v>250.16252192717118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t="e">
        <f t="shared" si="3"/>
        <v>#DIV/0!</v>
      </c>
      <c r="V8" t="e">
        <f t="shared" si="4"/>
        <v>#DIV/0!</v>
      </c>
      <c r="W8" t="e">
        <f t="shared" si="5"/>
        <v>#DIV/0!</v>
      </c>
      <c r="X8" s="1">
        <v>-1</v>
      </c>
      <c r="Y8" s="1">
        <v>0.85</v>
      </c>
      <c r="Z8" s="1">
        <v>0.85</v>
      </c>
      <c r="AA8" s="1">
        <v>10.11320686340332</v>
      </c>
      <c r="AB8">
        <f t="shared" si="6"/>
        <v>0.84999999999999987</v>
      </c>
      <c r="AC8">
        <f t="shared" si="7"/>
        <v>2.2918031071742083E-2</v>
      </c>
      <c r="AD8" t="e">
        <f t="shared" si="8"/>
        <v>#DIV/0!</v>
      </c>
      <c r="AE8" t="e">
        <f t="shared" si="9"/>
        <v>#DIV/0!</v>
      </c>
      <c r="AF8" t="e">
        <f t="shared" si="10"/>
        <v>#DIV/0!</v>
      </c>
      <c r="AG8" s="1">
        <v>0</v>
      </c>
      <c r="AH8" s="1">
        <v>0.5</v>
      </c>
      <c r="AI8" t="e">
        <f t="shared" si="11"/>
        <v>#DIV/0!</v>
      </c>
      <c r="AJ8">
        <f t="shared" si="12"/>
        <v>3.5344383116615323</v>
      </c>
      <c r="AK8">
        <f t="shared" si="13"/>
        <v>1.4242962246874646</v>
      </c>
      <c r="AL8">
        <f t="shared" si="14"/>
        <v>26.346559972788643</v>
      </c>
      <c r="AM8">
        <v>1.73</v>
      </c>
      <c r="AN8">
        <f t="shared" si="15"/>
        <v>5</v>
      </c>
      <c r="AO8" s="1">
        <v>1</v>
      </c>
      <c r="AP8">
        <f t="shared" si="16"/>
        <v>10</v>
      </c>
      <c r="AQ8" s="1">
        <v>26.43505859375</v>
      </c>
      <c r="AR8" s="1">
        <v>26.269809722900391</v>
      </c>
      <c r="AS8" s="1">
        <v>26.374238967895508</v>
      </c>
      <c r="AT8" s="1">
        <v>400.24960327148438</v>
      </c>
      <c r="AU8" s="1">
        <v>392.67971801757813</v>
      </c>
      <c r="AV8" s="1">
        <v>18.971033096313477</v>
      </c>
      <c r="AW8" s="1">
        <v>20.170455932617188</v>
      </c>
      <c r="AX8" s="1">
        <v>54.870513916015625</v>
      </c>
      <c r="AY8" s="1">
        <v>58.339637756347656</v>
      </c>
      <c r="AZ8" s="1">
        <v>499.5106201171875</v>
      </c>
      <c r="BA8" s="1">
        <v>1102.08447265625</v>
      </c>
      <c r="BB8" s="1">
        <v>645.55377197265625</v>
      </c>
      <c r="BC8" s="1">
        <v>100.13562774658203</v>
      </c>
      <c r="BD8" s="1">
        <v>3.8194255828857422</v>
      </c>
      <c r="BE8" s="1">
        <v>-0.38583970069885254</v>
      </c>
      <c r="BF8" s="1">
        <v>0.66666668653488159</v>
      </c>
      <c r="BG8" s="1">
        <v>0</v>
      </c>
      <c r="BH8" s="1">
        <v>5</v>
      </c>
      <c r="BI8" s="1">
        <v>1</v>
      </c>
      <c r="BJ8" s="1">
        <v>0</v>
      </c>
      <c r="BK8" s="1">
        <v>0.15999999642372131</v>
      </c>
      <c r="BL8" s="1">
        <v>111115</v>
      </c>
      <c r="BM8">
        <f t="shared" si="17"/>
        <v>2.8873446249548409</v>
      </c>
      <c r="BN8">
        <f t="shared" si="18"/>
        <v>3.5344383116615325E-3</v>
      </c>
      <c r="BO8">
        <f t="shared" si="19"/>
        <v>299.41980972290037</v>
      </c>
      <c r="BP8">
        <f t="shared" si="20"/>
        <v>299.58505859374998</v>
      </c>
      <c r="BQ8">
        <f t="shared" si="21"/>
        <v>176.33351168363879</v>
      </c>
      <c r="BR8">
        <f t="shared" si="22"/>
        <v>7.6750249888253921E-2</v>
      </c>
      <c r="BS8">
        <f t="shared" si="23"/>
        <v>3.4440774914348564</v>
      </c>
      <c r="BT8">
        <f t="shared" si="24"/>
        <v>34.394126935030016</v>
      </c>
      <c r="BU8">
        <f t="shared" si="25"/>
        <v>14.223671002412829</v>
      </c>
      <c r="BV8">
        <f t="shared" si="26"/>
        <v>26.269809722900391</v>
      </c>
      <c r="BW8">
        <f t="shared" si="27"/>
        <v>3.4285073410083928</v>
      </c>
      <c r="BX8">
        <f t="shared" si="28"/>
        <v>0.24171050743543668</v>
      </c>
      <c r="BY8">
        <f t="shared" si="29"/>
        <v>2.0197812667473918</v>
      </c>
      <c r="BZ8">
        <f t="shared" si="30"/>
        <v>1.408726074261001</v>
      </c>
      <c r="CA8">
        <f t="shared" si="31"/>
        <v>0.15159580017782257</v>
      </c>
      <c r="CB8">
        <f t="shared" si="32"/>
        <v>25.050181171845381</v>
      </c>
      <c r="CC8">
        <f t="shared" si="33"/>
        <v>0.63706504423020083</v>
      </c>
      <c r="CD8">
        <f t="shared" si="34"/>
        <v>58.512784794944636</v>
      </c>
      <c r="CE8">
        <f t="shared" si="35"/>
        <v>389.9164077075028</v>
      </c>
      <c r="CF8">
        <f t="shared" si="36"/>
        <v>3.0716741730995509E-2</v>
      </c>
      <c r="CG8">
        <f t="shared" si="37"/>
        <v>0</v>
      </c>
      <c r="CH8">
        <f t="shared" si="38"/>
        <v>936.77180175781234</v>
      </c>
      <c r="CI8">
        <f t="shared" si="39"/>
        <v>0</v>
      </c>
      <c r="CJ8" t="e">
        <f t="shared" si="40"/>
        <v>#DIV/0!</v>
      </c>
      <c r="CK8" t="e">
        <f t="shared" si="41"/>
        <v>#DIV/0!</v>
      </c>
    </row>
    <row r="9" spans="1:89" x14ac:dyDescent="0.25">
      <c r="A9" s="1">
        <v>8</v>
      </c>
      <c r="B9" s="2" t="s">
        <v>141</v>
      </c>
      <c r="C9" s="1" t="s">
        <v>149</v>
      </c>
      <c r="D9" s="1" t="s">
        <v>150</v>
      </c>
      <c r="E9" s="1">
        <v>2</v>
      </c>
      <c r="F9" s="1">
        <v>2</v>
      </c>
      <c r="G9" s="3">
        <v>44461</v>
      </c>
      <c r="H9" s="1" t="s">
        <v>90</v>
      </c>
      <c r="I9" s="1">
        <v>3553.9998066853732</v>
      </c>
      <c r="J9" s="1">
        <v>1</v>
      </c>
      <c r="K9">
        <f t="shared" si="0"/>
        <v>20.104290787278686</v>
      </c>
      <c r="L9">
        <f t="shared" si="1"/>
        <v>0.24888356073394319</v>
      </c>
      <c r="M9">
        <f t="shared" si="2"/>
        <v>253.27204038239023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t="e">
        <f t="shared" si="3"/>
        <v>#DIV/0!</v>
      </c>
      <c r="V9" t="e">
        <f t="shared" si="4"/>
        <v>#DIV/0!</v>
      </c>
      <c r="W9" t="e">
        <f t="shared" si="5"/>
        <v>#DIV/0!</v>
      </c>
      <c r="X9" s="1">
        <v>-1</v>
      </c>
      <c r="Y9" s="1">
        <v>0.85</v>
      </c>
      <c r="Z9" s="1">
        <v>0.85</v>
      </c>
      <c r="AA9" s="1">
        <v>10.155411720275879</v>
      </c>
      <c r="AB9">
        <f t="shared" si="6"/>
        <v>0.84999999999999987</v>
      </c>
      <c r="AC9">
        <f t="shared" si="7"/>
        <v>2.2622874726753832E-2</v>
      </c>
      <c r="AD9" t="e">
        <f t="shared" si="8"/>
        <v>#DIV/0!</v>
      </c>
      <c r="AE9" t="e">
        <f t="shared" si="9"/>
        <v>#DIV/0!</v>
      </c>
      <c r="AF9" t="e">
        <f t="shared" si="10"/>
        <v>#DIV/0!</v>
      </c>
      <c r="AG9" s="1">
        <v>0</v>
      </c>
      <c r="AH9" s="1">
        <v>0.5</v>
      </c>
      <c r="AI9" t="e">
        <f t="shared" si="11"/>
        <v>#DIV/0!</v>
      </c>
      <c r="AJ9">
        <f t="shared" si="12"/>
        <v>3.5462910326286603</v>
      </c>
      <c r="AK9">
        <f t="shared" si="13"/>
        <v>1.4224390306696617</v>
      </c>
      <c r="AL9">
        <f t="shared" si="14"/>
        <v>26.339113176948583</v>
      </c>
      <c r="AM9">
        <v>1.73</v>
      </c>
      <c r="AN9">
        <f t="shared" si="15"/>
        <v>5</v>
      </c>
      <c r="AO9" s="1">
        <v>1</v>
      </c>
      <c r="AP9">
        <f t="shared" si="16"/>
        <v>10</v>
      </c>
      <c r="AQ9" s="1">
        <v>26.436347961425781</v>
      </c>
      <c r="AR9" s="1">
        <v>26.266489028930664</v>
      </c>
      <c r="AS9" s="1">
        <v>26.374555587768555</v>
      </c>
      <c r="AT9" s="1">
        <v>400.23764038085938</v>
      </c>
      <c r="AU9" s="1">
        <v>392.79241943359375</v>
      </c>
      <c r="AV9" s="1">
        <v>18.970426559448242</v>
      </c>
      <c r="AW9" s="1">
        <v>20.173849105834961</v>
      </c>
      <c r="AX9" s="1">
        <v>54.864700317382813</v>
      </c>
      <c r="AY9" s="1">
        <v>58.345142364501953</v>
      </c>
      <c r="AZ9" s="1">
        <v>499.51824951171875</v>
      </c>
      <c r="BA9" s="1">
        <v>1097.498779296875</v>
      </c>
      <c r="BB9" s="1">
        <v>595.5709228515625</v>
      </c>
      <c r="BC9" s="1">
        <v>100.13582611083984</v>
      </c>
      <c r="BD9" s="1">
        <v>3.8194255828857422</v>
      </c>
      <c r="BE9" s="1">
        <v>-0.38583970069885254</v>
      </c>
      <c r="BF9" s="1">
        <v>0.66666668653488159</v>
      </c>
      <c r="BG9" s="1">
        <v>0</v>
      </c>
      <c r="BH9" s="1">
        <v>5</v>
      </c>
      <c r="BI9" s="1">
        <v>1</v>
      </c>
      <c r="BJ9" s="1">
        <v>0</v>
      </c>
      <c r="BK9" s="1">
        <v>0.15999999642372131</v>
      </c>
      <c r="BL9" s="1">
        <v>111115</v>
      </c>
      <c r="BM9">
        <f t="shared" si="17"/>
        <v>2.887388725501264</v>
      </c>
      <c r="BN9">
        <f t="shared" si="18"/>
        <v>3.5462910326286602E-3</v>
      </c>
      <c r="BO9">
        <f t="shared" si="19"/>
        <v>299.41648902893064</v>
      </c>
      <c r="BP9">
        <f t="shared" si="20"/>
        <v>299.58634796142576</v>
      </c>
      <c r="BQ9">
        <f t="shared" si="21"/>
        <v>175.59980076253851</v>
      </c>
      <c r="BR9">
        <f t="shared" si="22"/>
        <v>7.2624148017917334E-2</v>
      </c>
      <c r="BS9">
        <f t="shared" si="23"/>
        <v>3.4425640767178733</v>
      </c>
      <c r="BT9">
        <f t="shared" si="24"/>
        <v>34.378945182988922</v>
      </c>
      <c r="BU9">
        <f t="shared" si="25"/>
        <v>14.205096077153961</v>
      </c>
      <c r="BV9">
        <f t="shared" si="26"/>
        <v>26.266489028930664</v>
      </c>
      <c r="BW9">
        <f t="shared" si="27"/>
        <v>3.4278350688884944</v>
      </c>
      <c r="BX9">
        <f t="shared" si="28"/>
        <v>0.24283968030184172</v>
      </c>
      <c r="BY9">
        <f t="shared" si="29"/>
        <v>2.0201250460482116</v>
      </c>
      <c r="BZ9">
        <f t="shared" si="30"/>
        <v>1.4077100228402828</v>
      </c>
      <c r="CA9">
        <f t="shared" si="31"/>
        <v>0.15230647473838074</v>
      </c>
      <c r="CB9">
        <f t="shared" si="32"/>
        <v>25.361604994468635</v>
      </c>
      <c r="CC9">
        <f t="shared" si="33"/>
        <v>0.6447986973567571</v>
      </c>
      <c r="CD9">
        <f t="shared" si="34"/>
        <v>58.553714446057583</v>
      </c>
      <c r="CE9">
        <f t="shared" si="35"/>
        <v>390.07834017731113</v>
      </c>
      <c r="CF9">
        <f t="shared" si="36"/>
        <v>3.0178063754161065E-2</v>
      </c>
      <c r="CG9">
        <f t="shared" si="37"/>
        <v>0</v>
      </c>
      <c r="CH9">
        <f t="shared" si="38"/>
        <v>932.87396240234364</v>
      </c>
      <c r="CI9">
        <f t="shared" si="39"/>
        <v>0</v>
      </c>
      <c r="CJ9" t="e">
        <f t="shared" si="40"/>
        <v>#DIV/0!</v>
      </c>
      <c r="CK9" t="e">
        <f t="shared" si="41"/>
        <v>#DIV/0!</v>
      </c>
    </row>
    <row r="10" spans="1:89" x14ac:dyDescent="0.25">
      <c r="A10" s="1">
        <v>9</v>
      </c>
      <c r="B10" s="2" t="s">
        <v>141</v>
      </c>
      <c r="C10" s="1" t="s">
        <v>149</v>
      </c>
      <c r="D10" s="1" t="s">
        <v>150</v>
      </c>
      <c r="E10" s="1">
        <v>2</v>
      </c>
      <c r="F10" s="1">
        <v>3</v>
      </c>
      <c r="G10" s="3">
        <v>44461</v>
      </c>
      <c r="H10" s="1" t="s">
        <v>91</v>
      </c>
      <c r="I10" s="1">
        <v>3556.9998064786196</v>
      </c>
      <c r="J10" s="1">
        <v>1</v>
      </c>
      <c r="K10">
        <f t="shared" si="0"/>
        <v>19.877554856193687</v>
      </c>
      <c r="L10">
        <f t="shared" si="1"/>
        <v>0.24726880315431726</v>
      </c>
      <c r="M10">
        <f t="shared" si="2"/>
        <v>253.95685864020064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t="e">
        <f t="shared" si="3"/>
        <v>#DIV/0!</v>
      </c>
      <c r="V10" t="e">
        <f t="shared" si="4"/>
        <v>#DIV/0!</v>
      </c>
      <c r="W10" t="e">
        <f t="shared" si="5"/>
        <v>#DIV/0!</v>
      </c>
      <c r="X10" s="1">
        <v>-1</v>
      </c>
      <c r="Y10" s="1">
        <v>0.85</v>
      </c>
      <c r="Z10" s="1">
        <v>0.85</v>
      </c>
      <c r="AA10" s="1">
        <v>10.11320686340332</v>
      </c>
      <c r="AB10">
        <f t="shared" si="6"/>
        <v>0.84999999999999987</v>
      </c>
      <c r="AC10">
        <f t="shared" si="7"/>
        <v>2.2286367210005702E-2</v>
      </c>
      <c r="AD10" t="e">
        <f t="shared" si="8"/>
        <v>#DIV/0!</v>
      </c>
      <c r="AE10" t="e">
        <f t="shared" si="9"/>
        <v>#DIV/0!</v>
      </c>
      <c r="AF10" t="e">
        <f t="shared" si="10"/>
        <v>#DIV/0!</v>
      </c>
      <c r="AG10" s="1">
        <v>0</v>
      </c>
      <c r="AH10" s="1">
        <v>0.5</v>
      </c>
      <c r="AI10" t="e">
        <f t="shared" si="11"/>
        <v>#DIV/0!</v>
      </c>
      <c r="AJ10">
        <f t="shared" si="12"/>
        <v>3.5286303151839369</v>
      </c>
      <c r="AK10">
        <f t="shared" si="13"/>
        <v>1.4243451057763608</v>
      </c>
      <c r="AL10">
        <f t="shared" si="14"/>
        <v>26.34744371712447</v>
      </c>
      <c r="AM10">
        <v>1.73</v>
      </c>
      <c r="AN10">
        <f t="shared" si="15"/>
        <v>5</v>
      </c>
      <c r="AO10" s="1">
        <v>1</v>
      </c>
      <c r="AP10">
        <f t="shared" si="16"/>
        <v>10</v>
      </c>
      <c r="AQ10" s="1">
        <v>26.437082290649414</v>
      </c>
      <c r="AR10" s="1">
        <v>26.269721984863281</v>
      </c>
      <c r="AS10" s="1">
        <v>26.375661849975586</v>
      </c>
      <c r="AT10" s="1">
        <v>400.20626831054688</v>
      </c>
      <c r="AU10" s="1">
        <v>392.84201049804688</v>
      </c>
      <c r="AV10" s="1">
        <v>18.97454833984375</v>
      </c>
      <c r="AW10" s="1">
        <v>20.171964645385742</v>
      </c>
      <c r="AX10" s="1">
        <v>54.873580932617188</v>
      </c>
      <c r="AY10" s="1">
        <v>58.336456298828125</v>
      </c>
      <c r="AZ10" s="1">
        <v>499.52468872070313</v>
      </c>
      <c r="BA10" s="1">
        <v>1102.10107421875</v>
      </c>
      <c r="BB10" s="1">
        <v>512.55841064453125</v>
      </c>
      <c r="BC10" s="1">
        <v>100.13462066650391</v>
      </c>
      <c r="BD10" s="1">
        <v>3.8194255828857422</v>
      </c>
      <c r="BE10" s="1">
        <v>-0.38583970069885254</v>
      </c>
      <c r="BF10" s="1">
        <v>0.66666668653488159</v>
      </c>
      <c r="BG10" s="1">
        <v>0</v>
      </c>
      <c r="BH10" s="1">
        <v>5</v>
      </c>
      <c r="BI10" s="1">
        <v>1</v>
      </c>
      <c r="BJ10" s="1">
        <v>0</v>
      </c>
      <c r="BK10" s="1">
        <v>0.15999999642372131</v>
      </c>
      <c r="BL10" s="1">
        <v>111115</v>
      </c>
      <c r="BM10">
        <f t="shared" si="17"/>
        <v>2.8874259463624457</v>
      </c>
      <c r="BN10">
        <f t="shared" si="18"/>
        <v>3.5286303151839367E-3</v>
      </c>
      <c r="BO10">
        <f t="shared" si="19"/>
        <v>299.41972198486326</v>
      </c>
      <c r="BP10">
        <f t="shared" si="20"/>
        <v>299.58708229064939</v>
      </c>
      <c r="BQ10">
        <f t="shared" si="21"/>
        <v>176.33616793357942</v>
      </c>
      <c r="BR10">
        <f t="shared" si="22"/>
        <v>7.7721732261190682E-2</v>
      </c>
      <c r="BS10">
        <f t="shared" si="23"/>
        <v>3.4442571336401899</v>
      </c>
      <c r="BT10">
        <f t="shared" si="24"/>
        <v>34.396266852712316</v>
      </c>
      <c r="BU10">
        <f t="shared" si="25"/>
        <v>14.224302207326573</v>
      </c>
      <c r="BV10">
        <f t="shared" si="26"/>
        <v>26.269721984863281</v>
      </c>
      <c r="BW10">
        <f t="shared" si="27"/>
        <v>3.4284895770247461</v>
      </c>
      <c r="BX10">
        <f t="shared" si="28"/>
        <v>0.24130215368040595</v>
      </c>
      <c r="BY10">
        <f t="shared" si="29"/>
        <v>2.0199120278638292</v>
      </c>
      <c r="BZ10">
        <f t="shared" si="30"/>
        <v>1.4085775491609169</v>
      </c>
      <c r="CA10">
        <f t="shared" si="31"/>
        <v>0.15133879773153153</v>
      </c>
      <c r="CB10">
        <f t="shared" si="32"/>
        <v>25.429873705593447</v>
      </c>
      <c r="CC10">
        <f t="shared" si="33"/>
        <v>0.64646054101554207</v>
      </c>
      <c r="CD10">
        <f t="shared" si="34"/>
        <v>58.511711010564497</v>
      </c>
      <c r="CE10">
        <f t="shared" si="35"/>
        <v>390.15854059246072</v>
      </c>
      <c r="CF10">
        <f t="shared" si="36"/>
        <v>2.9810182895807214E-2</v>
      </c>
      <c r="CG10">
        <f t="shared" si="37"/>
        <v>0</v>
      </c>
      <c r="CH10">
        <f t="shared" si="38"/>
        <v>936.78591308593741</v>
      </c>
      <c r="CI10">
        <f t="shared" si="39"/>
        <v>0</v>
      </c>
      <c r="CJ10" t="e">
        <f t="shared" si="40"/>
        <v>#DIV/0!</v>
      </c>
      <c r="CK10" t="e">
        <f t="shared" si="41"/>
        <v>#DIV/0!</v>
      </c>
    </row>
    <row r="11" spans="1:89" x14ac:dyDescent="0.25">
      <c r="A11" s="1">
        <v>10</v>
      </c>
      <c r="B11" s="2" t="s">
        <v>142</v>
      </c>
      <c r="C11" s="1" t="s">
        <v>149</v>
      </c>
      <c r="D11" s="1" t="s">
        <v>150</v>
      </c>
      <c r="E11" s="1">
        <v>2</v>
      </c>
      <c r="F11" s="1">
        <v>1</v>
      </c>
      <c r="G11" s="3">
        <v>44461</v>
      </c>
      <c r="H11" s="1" t="s">
        <v>92</v>
      </c>
      <c r="I11" s="1">
        <v>4682.9997288770974</v>
      </c>
      <c r="J11" s="1">
        <v>1</v>
      </c>
      <c r="K11">
        <f t="shared" si="0"/>
        <v>25.135892230916259</v>
      </c>
      <c r="L11">
        <f t="shared" si="1"/>
        <v>0.3508265060286147</v>
      </c>
      <c r="M11">
        <f t="shared" si="2"/>
        <v>264.72840691643717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t="e">
        <f t="shared" si="3"/>
        <v>#DIV/0!</v>
      </c>
      <c r="V11" t="e">
        <f t="shared" si="4"/>
        <v>#DIV/0!</v>
      </c>
      <c r="W11" t="e">
        <f t="shared" si="5"/>
        <v>#DIV/0!</v>
      </c>
      <c r="X11" s="1">
        <v>-1</v>
      </c>
      <c r="Y11" s="1">
        <v>0.85</v>
      </c>
      <c r="Z11" s="1">
        <v>0.85</v>
      </c>
      <c r="AA11" s="1">
        <v>10.071352958679199</v>
      </c>
      <c r="AB11">
        <f t="shared" si="6"/>
        <v>0.85</v>
      </c>
      <c r="AC11">
        <f t="shared" si="7"/>
        <v>2.7950304209394594E-2</v>
      </c>
      <c r="AD11" t="e">
        <f t="shared" si="8"/>
        <v>#DIV/0!</v>
      </c>
      <c r="AE11" t="e">
        <f t="shared" si="9"/>
        <v>#DIV/0!</v>
      </c>
      <c r="AF11" t="e">
        <f t="shared" si="10"/>
        <v>#DIV/0!</v>
      </c>
      <c r="AG11" s="1">
        <v>0</v>
      </c>
      <c r="AH11" s="1">
        <v>0.5</v>
      </c>
      <c r="AI11" t="e">
        <f t="shared" si="11"/>
        <v>#DIV/0!</v>
      </c>
      <c r="AJ11">
        <f t="shared" si="12"/>
        <v>4.9243227123526845</v>
      </c>
      <c r="AK11">
        <f t="shared" si="13"/>
        <v>1.4140783304759776</v>
      </c>
      <c r="AL11">
        <f t="shared" si="14"/>
        <v>26.577641336969048</v>
      </c>
      <c r="AM11">
        <v>1.679</v>
      </c>
      <c r="AN11">
        <f t="shared" si="15"/>
        <v>5</v>
      </c>
      <c r="AO11" s="1">
        <v>1</v>
      </c>
      <c r="AP11">
        <f t="shared" si="16"/>
        <v>10</v>
      </c>
      <c r="AQ11" s="1">
        <v>27.073051452636719</v>
      </c>
      <c r="AR11" s="1">
        <v>26.704010009765625</v>
      </c>
      <c r="AS11" s="1">
        <v>27.004474639892578</v>
      </c>
      <c r="AT11" s="1">
        <v>399.48095703125</v>
      </c>
      <c r="AU11" s="1">
        <v>390.38555908203125</v>
      </c>
      <c r="AV11" s="1">
        <v>19.12799072265625</v>
      </c>
      <c r="AW11" s="1">
        <v>20.748912811279297</v>
      </c>
      <c r="AX11" s="1">
        <v>53.274478912353516</v>
      </c>
      <c r="AY11" s="1">
        <v>57.789005279541016</v>
      </c>
      <c r="AZ11" s="1">
        <v>499.49267578125</v>
      </c>
      <c r="BA11" s="1">
        <v>1100.0992431640625</v>
      </c>
      <c r="BB11" s="1">
        <v>350.00375366210938</v>
      </c>
      <c r="BC11" s="1">
        <v>100.11375427246094</v>
      </c>
      <c r="BD11" s="1">
        <v>3.8194255828857422</v>
      </c>
      <c r="BE11" s="1">
        <v>-0.38583970069885254</v>
      </c>
      <c r="BF11" s="1">
        <v>0.66666668653488159</v>
      </c>
      <c r="BG11" s="1">
        <v>0</v>
      </c>
      <c r="BH11" s="1">
        <v>5</v>
      </c>
      <c r="BI11" s="1">
        <v>1</v>
      </c>
      <c r="BJ11" s="1">
        <v>0</v>
      </c>
      <c r="BK11" s="1">
        <v>0.15999999642372131</v>
      </c>
      <c r="BL11" s="1">
        <v>111115</v>
      </c>
      <c r="BM11">
        <f t="shared" si="17"/>
        <v>2.9749414876786777</v>
      </c>
      <c r="BN11">
        <f t="shared" si="18"/>
        <v>4.9243227123526847E-3</v>
      </c>
      <c r="BO11">
        <f t="shared" si="19"/>
        <v>299.8540100097656</v>
      </c>
      <c r="BP11">
        <f t="shared" si="20"/>
        <v>300.2230514526367</v>
      </c>
      <c r="BQ11">
        <f t="shared" si="21"/>
        <v>176.01587497198852</v>
      </c>
      <c r="BR11">
        <f t="shared" si="22"/>
        <v>-0.12636867279657843</v>
      </c>
      <c r="BS11">
        <f t="shared" si="23"/>
        <v>3.4913298890851099</v>
      </c>
      <c r="BT11">
        <f t="shared" si="24"/>
        <v>34.873628648301491</v>
      </c>
      <c r="BU11">
        <f t="shared" si="25"/>
        <v>14.124715837022194</v>
      </c>
      <c r="BV11">
        <f t="shared" si="26"/>
        <v>26.704010009765625</v>
      </c>
      <c r="BW11">
        <f t="shared" si="27"/>
        <v>3.517408870346066</v>
      </c>
      <c r="BX11">
        <f t="shared" si="28"/>
        <v>0.3389357418214704</v>
      </c>
      <c r="BY11">
        <f t="shared" si="29"/>
        <v>2.0772515586091322</v>
      </c>
      <c r="BZ11">
        <f t="shared" si="30"/>
        <v>1.4401573117369337</v>
      </c>
      <c r="CA11">
        <f t="shared" si="31"/>
        <v>0.21287199384113648</v>
      </c>
      <c r="CB11">
        <f t="shared" si="32"/>
        <v>26.502954678972237</v>
      </c>
      <c r="CC11">
        <f t="shared" si="33"/>
        <v>0.67812038831285282</v>
      </c>
      <c r="CD11">
        <f t="shared" si="34"/>
        <v>59.750826242133037</v>
      </c>
      <c r="CE11">
        <f t="shared" si="35"/>
        <v>386.99221363085758</v>
      </c>
      <c r="CF11">
        <f t="shared" si="36"/>
        <v>3.8809316472787632E-2</v>
      </c>
      <c r="CG11">
        <f t="shared" si="37"/>
        <v>0</v>
      </c>
      <c r="CH11">
        <f t="shared" si="38"/>
        <v>935.0843566894531</v>
      </c>
      <c r="CI11">
        <f t="shared" si="39"/>
        <v>0</v>
      </c>
      <c r="CJ11" t="e">
        <f t="shared" si="40"/>
        <v>#DIV/0!</v>
      </c>
      <c r="CK11" t="e">
        <f t="shared" si="41"/>
        <v>#DIV/0!</v>
      </c>
    </row>
    <row r="12" spans="1:89" x14ac:dyDescent="0.25">
      <c r="A12" s="1">
        <v>11</v>
      </c>
      <c r="B12" s="2" t="s">
        <v>142</v>
      </c>
      <c r="C12" s="1" t="s">
        <v>149</v>
      </c>
      <c r="D12" s="1" t="s">
        <v>150</v>
      </c>
      <c r="E12" s="1">
        <v>2</v>
      </c>
      <c r="F12" s="1">
        <v>2</v>
      </c>
      <c r="G12" s="3">
        <v>44461</v>
      </c>
      <c r="H12" s="1" t="s">
        <v>93</v>
      </c>
      <c r="I12" s="1">
        <v>4684.9997287392616</v>
      </c>
      <c r="J12" s="1">
        <v>1</v>
      </c>
      <c r="K12">
        <f t="shared" si="0"/>
        <v>25.272383296088226</v>
      </c>
      <c r="L12">
        <f t="shared" si="1"/>
        <v>0.35062018007715545</v>
      </c>
      <c r="M12">
        <f t="shared" si="2"/>
        <v>264.00197445963141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t="e">
        <f t="shared" si="3"/>
        <v>#DIV/0!</v>
      </c>
      <c r="V12" t="e">
        <f t="shared" si="4"/>
        <v>#DIV/0!</v>
      </c>
      <c r="W12" t="e">
        <f t="shared" si="5"/>
        <v>#DIV/0!</v>
      </c>
      <c r="X12" s="1">
        <v>-1</v>
      </c>
      <c r="Y12" s="1">
        <v>0.85</v>
      </c>
      <c r="Z12" s="1">
        <v>0.85</v>
      </c>
      <c r="AA12" s="1">
        <v>10.071352958679199</v>
      </c>
      <c r="AB12">
        <f t="shared" si="6"/>
        <v>0.85</v>
      </c>
      <c r="AC12">
        <f t="shared" si="7"/>
        <v>2.8096395495395859E-2</v>
      </c>
      <c r="AD12" t="e">
        <f t="shared" si="8"/>
        <v>#DIV/0!</v>
      </c>
      <c r="AE12" t="e">
        <f t="shared" si="9"/>
        <v>#DIV/0!</v>
      </c>
      <c r="AF12" t="e">
        <f t="shared" si="10"/>
        <v>#DIV/0!</v>
      </c>
      <c r="AG12" s="1">
        <v>0</v>
      </c>
      <c r="AH12" s="1">
        <v>0.5</v>
      </c>
      <c r="AI12" t="e">
        <f t="shared" si="11"/>
        <v>#DIV/0!</v>
      </c>
      <c r="AJ12">
        <f t="shared" si="12"/>
        <v>4.9201773658999208</v>
      </c>
      <c r="AK12">
        <f t="shared" si="13"/>
        <v>1.4137039393356003</v>
      </c>
      <c r="AL12">
        <f t="shared" si="14"/>
        <v>26.575877141877758</v>
      </c>
      <c r="AM12">
        <v>1.679</v>
      </c>
      <c r="AN12">
        <f t="shared" si="15"/>
        <v>5</v>
      </c>
      <c r="AO12" s="1">
        <v>1</v>
      </c>
      <c r="AP12">
        <f t="shared" si="16"/>
        <v>10</v>
      </c>
      <c r="AQ12" s="1">
        <v>27.074146270751953</v>
      </c>
      <c r="AR12" s="1">
        <v>26.70147705078125</v>
      </c>
      <c r="AS12" s="1">
        <v>27.006139755249023</v>
      </c>
      <c r="AT12" s="1">
        <v>399.49832153320313</v>
      </c>
      <c r="AU12" s="1">
        <v>390.35736083984375</v>
      </c>
      <c r="AV12" s="1">
        <v>19.129276275634766</v>
      </c>
      <c r="AW12" s="1">
        <v>20.748882293701172</v>
      </c>
      <c r="AX12" s="1">
        <v>53.275009155273438</v>
      </c>
      <c r="AY12" s="1">
        <v>57.785606384277344</v>
      </c>
      <c r="AZ12" s="1">
        <v>499.47775268554688</v>
      </c>
      <c r="BA12" s="1">
        <v>1100.0943603515625</v>
      </c>
      <c r="BB12" s="1">
        <v>170.94369506835938</v>
      </c>
      <c r="BC12" s="1">
        <v>100.11445617675781</v>
      </c>
      <c r="BD12" s="1">
        <v>3.8194255828857422</v>
      </c>
      <c r="BE12" s="1">
        <v>-0.38583970069885254</v>
      </c>
      <c r="BF12" s="1">
        <v>0.66666668653488159</v>
      </c>
      <c r="BG12" s="1">
        <v>0</v>
      </c>
      <c r="BH12" s="1">
        <v>5</v>
      </c>
      <c r="BI12" s="1">
        <v>1</v>
      </c>
      <c r="BJ12" s="1">
        <v>0</v>
      </c>
      <c r="BK12" s="1">
        <v>0.15999999642372131</v>
      </c>
      <c r="BL12" s="1">
        <v>111115</v>
      </c>
      <c r="BM12">
        <f t="shared" si="17"/>
        <v>2.9748526068227918</v>
      </c>
      <c r="BN12">
        <f t="shared" si="18"/>
        <v>4.920177365899921E-3</v>
      </c>
      <c r="BO12">
        <f t="shared" si="19"/>
        <v>299.85147705078123</v>
      </c>
      <c r="BP12">
        <f t="shared" si="20"/>
        <v>300.22414627075193</v>
      </c>
      <c r="BQ12">
        <f t="shared" si="21"/>
        <v>176.01509372200599</v>
      </c>
      <c r="BR12">
        <f t="shared" si="22"/>
        <v>-0.12559990890349326</v>
      </c>
      <c r="BS12">
        <f t="shared" si="23"/>
        <v>3.4909670064450524</v>
      </c>
      <c r="BT12">
        <f t="shared" si="24"/>
        <v>34.869759470915469</v>
      </c>
      <c r="BU12">
        <f t="shared" si="25"/>
        <v>14.120877177214297</v>
      </c>
      <c r="BV12">
        <f t="shared" si="26"/>
        <v>26.70147705078125</v>
      </c>
      <c r="BW12">
        <f t="shared" si="27"/>
        <v>3.516884472386979</v>
      </c>
      <c r="BX12">
        <f t="shared" si="28"/>
        <v>0.33874316125716619</v>
      </c>
      <c r="BY12">
        <f t="shared" si="29"/>
        <v>2.0772630671094521</v>
      </c>
      <c r="BZ12">
        <f t="shared" si="30"/>
        <v>1.4396214052775269</v>
      </c>
      <c r="CA12">
        <f t="shared" si="31"/>
        <v>0.21275044983480781</v>
      </c>
      <c r="CB12">
        <f t="shared" si="32"/>
        <v>26.430414102616307</v>
      </c>
      <c r="CC12">
        <f t="shared" si="33"/>
        <v>0.67630843156547116</v>
      </c>
      <c r="CD12">
        <f t="shared" si="34"/>
        <v>59.75657837983308</v>
      </c>
      <c r="CE12">
        <f t="shared" si="35"/>
        <v>386.94558909487182</v>
      </c>
      <c r="CF12">
        <f t="shared" si="36"/>
        <v>3.9028514495034333E-2</v>
      </c>
      <c r="CG12">
        <f t="shared" si="37"/>
        <v>0</v>
      </c>
      <c r="CH12">
        <f t="shared" si="38"/>
        <v>935.0802062988281</v>
      </c>
      <c r="CI12">
        <f t="shared" si="39"/>
        <v>0</v>
      </c>
      <c r="CJ12" t="e">
        <f t="shared" si="40"/>
        <v>#DIV/0!</v>
      </c>
      <c r="CK12" t="e">
        <f t="shared" si="41"/>
        <v>#DIV/0!</v>
      </c>
    </row>
    <row r="13" spans="1:89" x14ac:dyDescent="0.25">
      <c r="A13" s="1">
        <v>12</v>
      </c>
      <c r="B13" s="2" t="s">
        <v>142</v>
      </c>
      <c r="C13" s="1" t="s">
        <v>149</v>
      </c>
      <c r="D13" s="1" t="s">
        <v>150</v>
      </c>
      <c r="E13" s="1">
        <v>2</v>
      </c>
      <c r="F13" s="1">
        <v>3</v>
      </c>
      <c r="G13" s="3">
        <v>44461</v>
      </c>
      <c r="H13" s="1" t="s">
        <v>94</v>
      </c>
      <c r="I13" s="1">
        <v>4686.9997286014259</v>
      </c>
      <c r="J13" s="1">
        <v>1</v>
      </c>
      <c r="K13">
        <f t="shared" si="0"/>
        <v>25.236630064619028</v>
      </c>
      <c r="L13">
        <f t="shared" si="1"/>
        <v>0.35024631682458635</v>
      </c>
      <c r="M13">
        <f t="shared" si="2"/>
        <v>264.04832697548079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t="e">
        <f t="shared" si="3"/>
        <v>#DIV/0!</v>
      </c>
      <c r="V13" t="e">
        <f t="shared" si="4"/>
        <v>#DIV/0!</v>
      </c>
      <c r="W13" t="e">
        <f t="shared" si="5"/>
        <v>#DIV/0!</v>
      </c>
      <c r="X13" s="1">
        <v>-1</v>
      </c>
      <c r="Y13" s="1">
        <v>0.85</v>
      </c>
      <c r="Z13" s="1">
        <v>0.85</v>
      </c>
      <c r="AA13" s="1">
        <v>10.071352958679199</v>
      </c>
      <c r="AB13">
        <f t="shared" si="6"/>
        <v>0.85</v>
      </c>
      <c r="AC13">
        <f t="shared" si="7"/>
        <v>2.805803237497374E-2</v>
      </c>
      <c r="AD13" t="e">
        <f t="shared" si="8"/>
        <v>#DIV/0!</v>
      </c>
      <c r="AE13" t="e">
        <f t="shared" si="9"/>
        <v>#DIV/0!</v>
      </c>
      <c r="AF13" t="e">
        <f t="shared" si="10"/>
        <v>#DIV/0!</v>
      </c>
      <c r="AG13" s="1">
        <v>0</v>
      </c>
      <c r="AH13" s="1">
        <v>0.5</v>
      </c>
      <c r="AI13" t="e">
        <f t="shared" si="11"/>
        <v>#DIV/0!</v>
      </c>
      <c r="AJ13">
        <f t="shared" si="12"/>
        <v>4.9175817250452916</v>
      </c>
      <c r="AK13">
        <f t="shared" si="13"/>
        <v>1.4144108382880933</v>
      </c>
      <c r="AL13">
        <f t="shared" si="14"/>
        <v>26.579823787950158</v>
      </c>
      <c r="AM13">
        <v>1.679</v>
      </c>
      <c r="AN13">
        <f t="shared" si="15"/>
        <v>5</v>
      </c>
      <c r="AO13" s="1">
        <v>1</v>
      </c>
      <c r="AP13">
        <f t="shared" si="16"/>
        <v>10</v>
      </c>
      <c r="AQ13" s="1">
        <v>27.076532363891602</v>
      </c>
      <c r="AR13" s="1">
        <v>26.705076217651367</v>
      </c>
      <c r="AS13" s="1">
        <v>27.008554458618164</v>
      </c>
      <c r="AT13" s="1">
        <v>399.49111938476563</v>
      </c>
      <c r="AU13" s="1">
        <v>390.363037109375</v>
      </c>
      <c r="AV13" s="1">
        <v>19.131242752075195</v>
      </c>
      <c r="AW13" s="1">
        <v>20.749898910522461</v>
      </c>
      <c r="AX13" s="1">
        <v>53.273101806640625</v>
      </c>
      <c r="AY13" s="1">
        <v>57.780433654785156</v>
      </c>
      <c r="AZ13" s="1">
        <v>499.50668334960938</v>
      </c>
      <c r="BA13" s="1">
        <v>1100.099365234375</v>
      </c>
      <c r="BB13" s="1">
        <v>179.11866760253906</v>
      </c>
      <c r="BC13" s="1">
        <v>100.11460876464844</v>
      </c>
      <c r="BD13" s="1">
        <v>3.8194255828857422</v>
      </c>
      <c r="BE13" s="1">
        <v>-0.38583970069885254</v>
      </c>
      <c r="BF13" s="1">
        <v>0.66666668653488159</v>
      </c>
      <c r="BG13" s="1">
        <v>0</v>
      </c>
      <c r="BH13" s="1">
        <v>5</v>
      </c>
      <c r="BI13" s="1">
        <v>1</v>
      </c>
      <c r="BJ13" s="1">
        <v>0</v>
      </c>
      <c r="BK13" s="1">
        <v>0.15999999642372131</v>
      </c>
      <c r="BL13" s="1">
        <v>111115</v>
      </c>
      <c r="BM13">
        <f t="shared" si="17"/>
        <v>2.9750249157213182</v>
      </c>
      <c r="BN13">
        <f t="shared" si="18"/>
        <v>4.9175817250452919E-3</v>
      </c>
      <c r="BO13">
        <f t="shared" si="19"/>
        <v>299.85507621765134</v>
      </c>
      <c r="BP13">
        <f t="shared" si="20"/>
        <v>300.22653236389158</v>
      </c>
      <c r="BQ13">
        <f t="shared" si="21"/>
        <v>176.01589450323809</v>
      </c>
      <c r="BR13">
        <f t="shared" si="22"/>
        <v>-0.12525242970120978</v>
      </c>
      <c r="BS13">
        <f t="shared" si="23"/>
        <v>3.4917788496210544</v>
      </c>
      <c r="BT13">
        <f t="shared" si="24"/>
        <v>34.877815462772304</v>
      </c>
      <c r="BU13">
        <f t="shared" si="25"/>
        <v>14.127916552249843</v>
      </c>
      <c r="BV13">
        <f t="shared" si="26"/>
        <v>26.705076217651367</v>
      </c>
      <c r="BW13">
        <f t="shared" si="27"/>
        <v>3.5176296275526076</v>
      </c>
      <c r="BX13">
        <f t="shared" si="28"/>
        <v>0.33839418512702651</v>
      </c>
      <c r="BY13">
        <f t="shared" si="29"/>
        <v>2.0773680113329611</v>
      </c>
      <c r="BZ13">
        <f t="shared" si="30"/>
        <v>1.4402616162196464</v>
      </c>
      <c r="CA13">
        <f t="shared" si="31"/>
        <v>0.21253020110251047</v>
      </c>
      <c r="CB13">
        <f t="shared" si="32"/>
        <v>26.435094950110226</v>
      </c>
      <c r="CC13">
        <f t="shared" si="33"/>
        <v>0.67641733943548976</v>
      </c>
      <c r="CD13">
        <f t="shared" si="34"/>
        <v>59.744174793252093</v>
      </c>
      <c r="CE13">
        <f t="shared" si="35"/>
        <v>386.95609205065142</v>
      </c>
      <c r="CF13">
        <f t="shared" si="36"/>
        <v>3.8964153007206848E-2</v>
      </c>
      <c r="CG13">
        <f t="shared" si="37"/>
        <v>0</v>
      </c>
      <c r="CH13">
        <f t="shared" si="38"/>
        <v>935.08446044921868</v>
      </c>
      <c r="CI13">
        <f t="shared" si="39"/>
        <v>0</v>
      </c>
      <c r="CJ13" t="e">
        <f t="shared" si="40"/>
        <v>#DIV/0!</v>
      </c>
      <c r="CK13" t="e">
        <f t="shared" si="41"/>
        <v>#DIV/0!</v>
      </c>
    </row>
    <row r="14" spans="1:89" x14ac:dyDescent="0.25">
      <c r="A14" s="1">
        <v>13</v>
      </c>
      <c r="B14" s="2" t="s">
        <v>143</v>
      </c>
      <c r="C14" s="1" t="s">
        <v>149</v>
      </c>
      <c r="D14" s="1" t="s">
        <v>150</v>
      </c>
      <c r="E14" s="1">
        <v>2</v>
      </c>
      <c r="F14" s="1">
        <v>1</v>
      </c>
      <c r="G14" s="3">
        <v>44461</v>
      </c>
      <c r="H14" s="1" t="s">
        <v>95</v>
      </c>
      <c r="I14" s="1">
        <v>5765.9996542390436</v>
      </c>
      <c r="J14" s="1">
        <v>1</v>
      </c>
      <c r="K14">
        <f t="shared" si="0"/>
        <v>21.007914605890651</v>
      </c>
      <c r="L14">
        <f t="shared" si="1"/>
        <v>0.33930570690180112</v>
      </c>
      <c r="M14">
        <f t="shared" si="2"/>
        <v>281.85971159549177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t="e">
        <f t="shared" si="3"/>
        <v>#DIV/0!</v>
      </c>
      <c r="V14" t="e">
        <f t="shared" si="4"/>
        <v>#DIV/0!</v>
      </c>
      <c r="W14" t="e">
        <f t="shared" si="5"/>
        <v>#DIV/0!</v>
      </c>
      <c r="X14" s="1">
        <v>-1</v>
      </c>
      <c r="Y14" s="1">
        <v>0.85</v>
      </c>
      <c r="Z14" s="1">
        <v>0.85</v>
      </c>
      <c r="AA14" s="1">
        <v>10.071352958679199</v>
      </c>
      <c r="AB14">
        <f t="shared" si="6"/>
        <v>0.85</v>
      </c>
      <c r="AC14">
        <f t="shared" si="7"/>
        <v>2.3497170093879381E-2</v>
      </c>
      <c r="AD14" t="e">
        <f t="shared" si="8"/>
        <v>#DIV/0!</v>
      </c>
      <c r="AE14" t="e">
        <f t="shared" si="9"/>
        <v>#DIV/0!</v>
      </c>
      <c r="AF14" t="e">
        <f t="shared" si="10"/>
        <v>#DIV/0!</v>
      </c>
      <c r="AG14" s="1">
        <v>0</v>
      </c>
      <c r="AH14" s="1">
        <v>0.5</v>
      </c>
      <c r="AI14" t="e">
        <f t="shared" si="11"/>
        <v>#DIV/0!</v>
      </c>
      <c r="AJ14">
        <f t="shared" si="12"/>
        <v>4.9841039456140992</v>
      </c>
      <c r="AK14">
        <f t="shared" si="13"/>
        <v>1.4785087208803449</v>
      </c>
      <c r="AL14">
        <f t="shared" si="14"/>
        <v>26.583842029209073</v>
      </c>
      <c r="AM14">
        <v>1.7669999999999999</v>
      </c>
      <c r="AN14">
        <f t="shared" si="15"/>
        <v>5</v>
      </c>
      <c r="AO14" s="1">
        <v>1</v>
      </c>
      <c r="AP14">
        <f t="shared" si="16"/>
        <v>10</v>
      </c>
      <c r="AQ14" s="1">
        <v>27.070472717285156</v>
      </c>
      <c r="AR14" s="1">
        <v>26.718957901000977</v>
      </c>
      <c r="AS14" s="1">
        <v>27.019458770751953</v>
      </c>
      <c r="AT14" s="1">
        <v>400.07180786132813</v>
      </c>
      <c r="AU14" s="1">
        <v>391.94903564453125</v>
      </c>
      <c r="AV14" s="1">
        <v>18.392457962036133</v>
      </c>
      <c r="AW14" s="1">
        <v>20.120145797729492</v>
      </c>
      <c r="AX14" s="1">
        <v>51.228401184082031</v>
      </c>
      <c r="AY14" s="1">
        <v>56.040519714355469</v>
      </c>
      <c r="AZ14" s="1">
        <v>499.49505615234375</v>
      </c>
      <c r="BA14" s="1">
        <v>1101.9056396484375</v>
      </c>
      <c r="BB14" s="1">
        <v>83.733375549316406</v>
      </c>
      <c r="BC14" s="1">
        <v>100.10349273681641</v>
      </c>
      <c r="BD14" s="1">
        <v>3.8194255828857422</v>
      </c>
      <c r="BE14" s="1">
        <v>-0.38583970069885254</v>
      </c>
      <c r="BF14" s="1">
        <v>0.66666668653488159</v>
      </c>
      <c r="BG14" s="1">
        <v>0</v>
      </c>
      <c r="BH14" s="1">
        <v>5</v>
      </c>
      <c r="BI14" s="1">
        <v>1</v>
      </c>
      <c r="BJ14" s="1">
        <v>0</v>
      </c>
      <c r="BK14" s="1">
        <v>0.15999999642372131</v>
      </c>
      <c r="BL14" s="1">
        <v>111115</v>
      </c>
      <c r="BM14">
        <f t="shared" si="17"/>
        <v>2.8267971485701402</v>
      </c>
      <c r="BN14">
        <f t="shared" si="18"/>
        <v>4.9841039456140993E-3</v>
      </c>
      <c r="BO14">
        <f t="shared" si="19"/>
        <v>299.86895790100095</v>
      </c>
      <c r="BP14">
        <f t="shared" si="20"/>
        <v>300.22047271728513</v>
      </c>
      <c r="BQ14">
        <f t="shared" si="21"/>
        <v>176.30489840302835</v>
      </c>
      <c r="BR14">
        <f t="shared" si="22"/>
        <v>-0.13511587179190235</v>
      </c>
      <c r="BS14">
        <f t="shared" si="23"/>
        <v>3.4926055896070465</v>
      </c>
      <c r="BT14">
        <f t="shared" si="24"/>
        <v>34.889947334699983</v>
      </c>
      <c r="BU14">
        <f t="shared" si="25"/>
        <v>14.76980153697049</v>
      </c>
      <c r="BV14">
        <f t="shared" si="26"/>
        <v>26.718957901000977</v>
      </c>
      <c r="BW14">
        <f t="shared" si="27"/>
        <v>3.5205049194722671</v>
      </c>
      <c r="BX14">
        <f t="shared" si="28"/>
        <v>0.32817068816845624</v>
      </c>
      <c r="BY14">
        <f t="shared" si="29"/>
        <v>2.0140968687267016</v>
      </c>
      <c r="BZ14">
        <f t="shared" si="30"/>
        <v>1.5064080507455655</v>
      </c>
      <c r="CA14">
        <f t="shared" si="31"/>
        <v>0.2060788475151214</v>
      </c>
      <c r="CB14">
        <f t="shared" si="32"/>
        <v>28.215141592500476</v>
      </c>
      <c r="CC14">
        <f t="shared" si="33"/>
        <v>0.71912337054738329</v>
      </c>
      <c r="CD14">
        <f t="shared" si="34"/>
        <v>57.898689642460567</v>
      </c>
      <c r="CE14">
        <f t="shared" si="35"/>
        <v>389.11296717273603</v>
      </c>
      <c r="CF14">
        <f t="shared" si="36"/>
        <v>3.125906434420677E-2</v>
      </c>
      <c r="CG14">
        <f t="shared" si="37"/>
        <v>0</v>
      </c>
      <c r="CH14">
        <f t="shared" si="38"/>
        <v>936.61979370117183</v>
      </c>
      <c r="CI14">
        <f t="shared" si="39"/>
        <v>0</v>
      </c>
      <c r="CJ14" t="e">
        <f t="shared" si="40"/>
        <v>#DIV/0!</v>
      </c>
      <c r="CK14" t="e">
        <f t="shared" si="41"/>
        <v>#DIV/0!</v>
      </c>
    </row>
    <row r="15" spans="1:89" x14ac:dyDescent="0.25">
      <c r="A15" s="1">
        <v>14</v>
      </c>
      <c r="B15" s="2" t="s">
        <v>143</v>
      </c>
      <c r="C15" s="1" t="s">
        <v>149</v>
      </c>
      <c r="D15" s="1" t="s">
        <v>150</v>
      </c>
      <c r="E15" s="1">
        <v>2</v>
      </c>
      <c r="F15" s="1">
        <v>2</v>
      </c>
      <c r="G15" s="3">
        <v>44461</v>
      </c>
      <c r="H15" s="1" t="s">
        <v>96</v>
      </c>
      <c r="I15" s="1">
        <v>5770.9996538944542</v>
      </c>
      <c r="J15" s="1">
        <v>1</v>
      </c>
      <c r="K15">
        <f t="shared" si="0"/>
        <v>20.772397468450293</v>
      </c>
      <c r="L15">
        <f t="shared" si="1"/>
        <v>0.33943521122761905</v>
      </c>
      <c r="M15">
        <f t="shared" si="2"/>
        <v>283.03746279704313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t="e">
        <f t="shared" si="3"/>
        <v>#DIV/0!</v>
      </c>
      <c r="V15" t="e">
        <f t="shared" si="4"/>
        <v>#DIV/0!</v>
      </c>
      <c r="W15" t="e">
        <f t="shared" si="5"/>
        <v>#DIV/0!</v>
      </c>
      <c r="X15" s="1">
        <v>-1</v>
      </c>
      <c r="Y15" s="1">
        <v>0.85</v>
      </c>
      <c r="Z15" s="1">
        <v>0.85</v>
      </c>
      <c r="AA15" s="1">
        <v>10.071352958679199</v>
      </c>
      <c r="AB15">
        <f t="shared" si="6"/>
        <v>0.85</v>
      </c>
      <c r="AC15">
        <f t="shared" si="7"/>
        <v>2.3253479929274432E-2</v>
      </c>
      <c r="AD15" t="e">
        <f t="shared" si="8"/>
        <v>#DIV/0!</v>
      </c>
      <c r="AE15" t="e">
        <f t="shared" si="9"/>
        <v>#DIV/0!</v>
      </c>
      <c r="AF15" t="e">
        <f t="shared" si="10"/>
        <v>#DIV/0!</v>
      </c>
      <c r="AG15" s="1">
        <v>0</v>
      </c>
      <c r="AH15" s="1">
        <v>0.5</v>
      </c>
      <c r="AI15" t="e">
        <f t="shared" si="11"/>
        <v>#DIV/0!</v>
      </c>
      <c r="AJ15">
        <f t="shared" si="12"/>
        <v>4.9883194990989885</v>
      </c>
      <c r="AK15">
        <f t="shared" si="13"/>
        <v>1.4792128580940234</v>
      </c>
      <c r="AL15">
        <f t="shared" si="14"/>
        <v>26.583548885455102</v>
      </c>
      <c r="AM15">
        <v>1.7669999999999999</v>
      </c>
      <c r="AN15">
        <f t="shared" si="15"/>
        <v>5</v>
      </c>
      <c r="AO15" s="1">
        <v>1</v>
      </c>
      <c r="AP15">
        <f t="shared" si="16"/>
        <v>10</v>
      </c>
      <c r="AQ15" s="1">
        <v>27.06494140625</v>
      </c>
      <c r="AR15" s="1">
        <v>26.719757080078125</v>
      </c>
      <c r="AS15" s="1">
        <v>27.013444900512695</v>
      </c>
      <c r="AT15" s="1">
        <v>400.00479125976563</v>
      </c>
      <c r="AU15" s="1">
        <v>391.96487426757813</v>
      </c>
      <c r="AV15" s="1">
        <v>18.383466720581055</v>
      </c>
      <c r="AW15" s="1">
        <v>20.11259651184082</v>
      </c>
      <c r="AX15" s="1">
        <v>51.219768524169922</v>
      </c>
      <c r="AY15" s="1">
        <v>56.037445068359375</v>
      </c>
      <c r="AZ15" s="1">
        <v>499.50448608398438</v>
      </c>
      <c r="BA15" s="1">
        <v>1101.5377197265625</v>
      </c>
      <c r="BB15" s="1">
        <v>71.242393493652344</v>
      </c>
      <c r="BC15" s="1">
        <v>100.10305786132813</v>
      </c>
      <c r="BD15" s="1">
        <v>3.8194255828857422</v>
      </c>
      <c r="BE15" s="1">
        <v>-0.38583970069885254</v>
      </c>
      <c r="BF15" s="1">
        <v>0.66666668653488159</v>
      </c>
      <c r="BG15" s="1">
        <v>0</v>
      </c>
      <c r="BH15" s="1">
        <v>5</v>
      </c>
      <c r="BI15" s="1">
        <v>1</v>
      </c>
      <c r="BJ15" s="1">
        <v>0</v>
      </c>
      <c r="BK15" s="1">
        <v>0.15999999642372131</v>
      </c>
      <c r="BL15" s="1">
        <v>111115</v>
      </c>
      <c r="BM15">
        <f t="shared" si="17"/>
        <v>2.8268505154724641</v>
      </c>
      <c r="BN15">
        <f t="shared" si="18"/>
        <v>4.9883194990989884E-3</v>
      </c>
      <c r="BO15">
        <f t="shared" si="19"/>
        <v>299.8697570800781</v>
      </c>
      <c r="BP15">
        <f t="shared" si="20"/>
        <v>300.21494140624998</v>
      </c>
      <c r="BQ15">
        <f t="shared" si="21"/>
        <v>176.24603121684413</v>
      </c>
      <c r="BR15">
        <f t="shared" si="22"/>
        <v>-0.13620819462302394</v>
      </c>
      <c r="BS15">
        <f t="shared" si="23"/>
        <v>3.4925452704603712</v>
      </c>
      <c r="BT15">
        <f t="shared" si="24"/>
        <v>34.889496335851831</v>
      </c>
      <c r="BU15">
        <f t="shared" si="25"/>
        <v>14.776899824011011</v>
      </c>
      <c r="BV15">
        <f t="shared" si="26"/>
        <v>26.719757080078125</v>
      </c>
      <c r="BW15">
        <f t="shared" si="27"/>
        <v>3.5206705146635842</v>
      </c>
      <c r="BX15">
        <f t="shared" si="28"/>
        <v>0.32829183054314753</v>
      </c>
      <c r="BY15">
        <f t="shared" si="29"/>
        <v>2.0133324123663479</v>
      </c>
      <c r="BZ15">
        <f t="shared" si="30"/>
        <v>1.5073381022972363</v>
      </c>
      <c r="CA15">
        <f t="shared" si="31"/>
        <v>0.20615528107434267</v>
      </c>
      <c r="CB15">
        <f t="shared" si="32"/>
        <v>28.332915515295916</v>
      </c>
      <c r="CC15">
        <f t="shared" si="33"/>
        <v>0.72209904860971097</v>
      </c>
      <c r="CD15">
        <f t="shared" si="34"/>
        <v>57.87861234363556</v>
      </c>
      <c r="CE15">
        <f t="shared" si="35"/>
        <v>389.16060060933734</v>
      </c>
      <c r="CF15">
        <f t="shared" si="36"/>
        <v>3.0894122854211271E-2</v>
      </c>
      <c r="CG15">
        <f t="shared" si="37"/>
        <v>0</v>
      </c>
      <c r="CH15">
        <f t="shared" si="38"/>
        <v>936.30706176757815</v>
      </c>
      <c r="CI15">
        <f t="shared" si="39"/>
        <v>0</v>
      </c>
      <c r="CJ15" t="e">
        <f t="shared" si="40"/>
        <v>#DIV/0!</v>
      </c>
      <c r="CK15" t="e">
        <f t="shared" si="41"/>
        <v>#DIV/0!</v>
      </c>
    </row>
    <row r="16" spans="1:89" x14ac:dyDescent="0.25">
      <c r="A16" s="1">
        <v>15</v>
      </c>
      <c r="B16" s="2" t="s">
        <v>143</v>
      </c>
      <c r="C16" s="1" t="s">
        <v>149</v>
      </c>
      <c r="D16" s="1" t="s">
        <v>150</v>
      </c>
      <c r="E16" s="1">
        <v>2</v>
      </c>
      <c r="F16" s="1">
        <v>3</v>
      </c>
      <c r="G16" s="3">
        <v>44461</v>
      </c>
      <c r="H16" s="1" t="s">
        <v>97</v>
      </c>
      <c r="I16" s="1">
        <v>5778.9996533431113</v>
      </c>
      <c r="J16" s="1">
        <v>1</v>
      </c>
      <c r="K16">
        <f t="shared" si="0"/>
        <v>20.671793398350651</v>
      </c>
      <c r="L16">
        <f t="shared" si="1"/>
        <v>0.33876962223175339</v>
      </c>
      <c r="M16">
        <f t="shared" si="2"/>
        <v>283.1332173980561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t="e">
        <f t="shared" si="3"/>
        <v>#DIV/0!</v>
      </c>
      <c r="V16" t="e">
        <f t="shared" si="4"/>
        <v>#DIV/0!</v>
      </c>
      <c r="W16" t="e">
        <f t="shared" si="5"/>
        <v>#DIV/0!</v>
      </c>
      <c r="X16" s="1">
        <v>-1</v>
      </c>
      <c r="Y16" s="1">
        <v>0.85</v>
      </c>
      <c r="Z16" s="1">
        <v>0.85</v>
      </c>
      <c r="AA16" s="1">
        <v>10.071352958679199</v>
      </c>
      <c r="AB16">
        <f t="shared" si="6"/>
        <v>0.85</v>
      </c>
      <c r="AC16">
        <f t="shared" si="7"/>
        <v>2.3157847482035848E-2</v>
      </c>
      <c r="AD16" t="e">
        <f t="shared" si="8"/>
        <v>#DIV/0!</v>
      </c>
      <c r="AE16" t="e">
        <f t="shared" si="9"/>
        <v>#DIV/0!</v>
      </c>
      <c r="AF16" t="e">
        <f t="shared" si="10"/>
        <v>#DIV/0!</v>
      </c>
      <c r="AG16" s="1">
        <v>0</v>
      </c>
      <c r="AH16" s="1">
        <v>0.5</v>
      </c>
      <c r="AI16" t="e">
        <f t="shared" si="11"/>
        <v>#DIV/0!</v>
      </c>
      <c r="AJ16">
        <f t="shared" si="12"/>
        <v>4.9861494070072334</v>
      </c>
      <c r="AK16">
        <f t="shared" si="13"/>
        <v>1.481451823615263</v>
      </c>
      <c r="AL16">
        <f t="shared" si="14"/>
        <v>26.585704598839857</v>
      </c>
      <c r="AM16">
        <v>1.7669999999999999</v>
      </c>
      <c r="AN16">
        <f t="shared" si="15"/>
        <v>5</v>
      </c>
      <c r="AO16" s="1">
        <v>1</v>
      </c>
      <c r="AP16">
        <f t="shared" si="16"/>
        <v>10</v>
      </c>
      <c r="AQ16" s="1">
        <v>27.055149078369141</v>
      </c>
      <c r="AR16" s="1">
        <v>26.722389221191406</v>
      </c>
      <c r="AS16" s="1">
        <v>27.003147125244141</v>
      </c>
      <c r="AT16" s="1">
        <v>399.77899169921875</v>
      </c>
      <c r="AU16" s="1">
        <v>391.77496337890625</v>
      </c>
      <c r="AV16" s="1">
        <v>18.365352630615234</v>
      </c>
      <c r="AW16" s="1">
        <v>20.093835830688477</v>
      </c>
      <c r="AX16" s="1">
        <v>51.200828552246094</v>
      </c>
      <c r="AY16" s="1">
        <v>56.019672393798828</v>
      </c>
      <c r="AZ16" s="1">
        <v>499.4835205078125</v>
      </c>
      <c r="BA16" s="1">
        <v>1100.9757080078125</v>
      </c>
      <c r="BB16" s="1">
        <v>76.291694641113281</v>
      </c>
      <c r="BC16" s="1">
        <v>100.10717010498047</v>
      </c>
      <c r="BD16" s="1">
        <v>3.8194255828857422</v>
      </c>
      <c r="BE16" s="1">
        <v>-0.38583970069885254</v>
      </c>
      <c r="BF16" s="1">
        <v>0.66666668653488159</v>
      </c>
      <c r="BG16" s="1">
        <v>0</v>
      </c>
      <c r="BH16" s="1">
        <v>5</v>
      </c>
      <c r="BI16" s="1">
        <v>1</v>
      </c>
      <c r="BJ16" s="1">
        <v>0</v>
      </c>
      <c r="BK16" s="1">
        <v>0.15999999642372131</v>
      </c>
      <c r="BL16" s="1">
        <v>111115</v>
      </c>
      <c r="BM16">
        <f t="shared" si="17"/>
        <v>2.8267318647867152</v>
      </c>
      <c r="BN16">
        <f t="shared" si="18"/>
        <v>4.9861494070072331E-3</v>
      </c>
      <c r="BO16">
        <f t="shared" si="19"/>
        <v>299.87238922119138</v>
      </c>
      <c r="BP16">
        <f t="shared" si="20"/>
        <v>300.20514907836912</v>
      </c>
      <c r="BQ16">
        <f t="shared" si="21"/>
        <v>176.15610934385404</v>
      </c>
      <c r="BR16">
        <f t="shared" si="22"/>
        <v>-0.1366846223515478</v>
      </c>
      <c r="BS16">
        <f t="shared" si="23"/>
        <v>3.4929888651795458</v>
      </c>
      <c r="BT16">
        <f t="shared" si="24"/>
        <v>34.892494328992775</v>
      </c>
      <c r="BU16">
        <f t="shared" si="25"/>
        <v>14.798658498304299</v>
      </c>
      <c r="BV16">
        <f t="shared" si="26"/>
        <v>26.722389221191406</v>
      </c>
      <c r="BW16">
        <f t="shared" si="27"/>
        <v>3.5212159597970003</v>
      </c>
      <c r="BX16">
        <f t="shared" si="28"/>
        <v>0.3276691856091728</v>
      </c>
      <c r="BY16">
        <f t="shared" si="29"/>
        <v>2.0115370415642828</v>
      </c>
      <c r="BZ16">
        <f t="shared" si="30"/>
        <v>1.5096789182327175</v>
      </c>
      <c r="CA16">
        <f t="shared" si="31"/>
        <v>0.20576243238003256</v>
      </c>
      <c r="CB16">
        <f t="shared" si="32"/>
        <v>28.34366515643762</v>
      </c>
      <c r="CC16">
        <f t="shared" si="33"/>
        <v>0.7226934946433089</v>
      </c>
      <c r="CD16">
        <f t="shared" si="34"/>
        <v>57.817840325340562</v>
      </c>
      <c r="CE16">
        <f t="shared" si="35"/>
        <v>388.98427127012889</v>
      </c>
      <c r="CF16">
        <f t="shared" si="36"/>
        <v>3.0726138258538104E-2</v>
      </c>
      <c r="CG16">
        <f t="shared" si="37"/>
        <v>0</v>
      </c>
      <c r="CH16">
        <f t="shared" si="38"/>
        <v>935.8293518066406</v>
      </c>
      <c r="CI16">
        <f t="shared" si="39"/>
        <v>0</v>
      </c>
      <c r="CJ16" t="e">
        <f t="shared" si="40"/>
        <v>#DIV/0!</v>
      </c>
      <c r="CK16" t="e">
        <f t="shared" si="41"/>
        <v>#DIV/0!</v>
      </c>
    </row>
    <row r="17" spans="1:89" x14ac:dyDescent="0.25">
      <c r="A17" s="1">
        <v>16</v>
      </c>
      <c r="B17" s="2" t="s">
        <v>137</v>
      </c>
      <c r="C17" s="1" t="s">
        <v>149</v>
      </c>
      <c r="D17" s="1" t="s">
        <v>150</v>
      </c>
      <c r="E17" s="1">
        <v>2</v>
      </c>
      <c r="F17" s="1">
        <v>1</v>
      </c>
      <c r="G17" s="3">
        <v>44461</v>
      </c>
      <c r="H17" s="1" t="s">
        <v>98</v>
      </c>
      <c r="I17" s="1">
        <v>7349.4995451075956</v>
      </c>
      <c r="J17" s="1">
        <v>1</v>
      </c>
      <c r="K17">
        <f t="shared" si="0"/>
        <v>17.887354755135711</v>
      </c>
      <c r="L17">
        <f t="shared" si="1"/>
        <v>0.17600147407811012</v>
      </c>
      <c r="M17">
        <f t="shared" si="2"/>
        <v>219.98085485272767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t="e">
        <f t="shared" si="3"/>
        <v>#DIV/0!</v>
      </c>
      <c r="V17" t="e">
        <f t="shared" si="4"/>
        <v>#DIV/0!</v>
      </c>
      <c r="W17" t="e">
        <f t="shared" si="5"/>
        <v>#DIV/0!</v>
      </c>
      <c r="X17" s="1">
        <v>-1</v>
      </c>
      <c r="Y17" s="1">
        <v>0.85</v>
      </c>
      <c r="Z17" s="1">
        <v>0.85</v>
      </c>
      <c r="AA17" s="1">
        <v>9.9078531265258789</v>
      </c>
      <c r="AB17">
        <f t="shared" si="6"/>
        <v>0.85</v>
      </c>
      <c r="AC17">
        <f t="shared" si="7"/>
        <v>2.0183036859728495E-2</v>
      </c>
      <c r="AD17" t="e">
        <f t="shared" si="8"/>
        <v>#DIV/0!</v>
      </c>
      <c r="AE17" t="e">
        <f t="shared" si="9"/>
        <v>#DIV/0!</v>
      </c>
      <c r="AF17" t="e">
        <f t="shared" si="10"/>
        <v>#DIV/0!</v>
      </c>
      <c r="AG17" s="1">
        <v>0</v>
      </c>
      <c r="AH17" s="1">
        <v>0.5</v>
      </c>
      <c r="AI17" t="e">
        <f t="shared" si="11"/>
        <v>#DIV/0!</v>
      </c>
      <c r="AJ17">
        <f t="shared" si="12"/>
        <v>3.098663416122986</v>
      </c>
      <c r="AK17">
        <f t="shared" si="13"/>
        <v>1.7449310912198932</v>
      </c>
      <c r="AL17">
        <f t="shared" si="14"/>
        <v>26.8825946248664</v>
      </c>
      <c r="AM17">
        <v>1.6459999999999999</v>
      </c>
      <c r="AN17">
        <f t="shared" si="15"/>
        <v>5</v>
      </c>
      <c r="AO17" s="1">
        <v>1</v>
      </c>
      <c r="AP17">
        <f t="shared" si="16"/>
        <v>10</v>
      </c>
      <c r="AQ17" s="1">
        <v>26.880769729614258</v>
      </c>
      <c r="AR17" s="1">
        <v>26.741594314575195</v>
      </c>
      <c r="AS17" s="1">
        <v>26.799306869506836</v>
      </c>
      <c r="AT17" s="1">
        <v>400.114501953125</v>
      </c>
      <c r="AU17" s="1">
        <v>393.81784057617188</v>
      </c>
      <c r="AV17" s="1">
        <v>17.079372406005859</v>
      </c>
      <c r="AW17" s="1">
        <v>18.082029342651367</v>
      </c>
      <c r="AX17" s="1">
        <v>48.092155456542969</v>
      </c>
      <c r="AY17" s="1">
        <v>50.915443420410156</v>
      </c>
      <c r="AZ17" s="1">
        <v>499.49032592773438</v>
      </c>
      <c r="BA17" s="1">
        <v>1100.9451904296875</v>
      </c>
      <c r="BB17" s="1">
        <v>134.62481689453125</v>
      </c>
      <c r="BC17" s="1">
        <v>100.07851409912109</v>
      </c>
      <c r="BD17" s="1">
        <v>3.8194255828857422</v>
      </c>
      <c r="BE17" s="1">
        <v>-0.38583970069885254</v>
      </c>
      <c r="BF17" s="1">
        <v>0.66666668653488159</v>
      </c>
      <c r="BG17" s="1">
        <v>0</v>
      </c>
      <c r="BH17" s="1">
        <v>5</v>
      </c>
      <c r="BI17" s="1">
        <v>1</v>
      </c>
      <c r="BJ17" s="1">
        <v>0</v>
      </c>
      <c r="BK17" s="1">
        <v>0.15999999642372131</v>
      </c>
      <c r="BL17" s="1">
        <v>111115</v>
      </c>
      <c r="BM17">
        <f t="shared" si="17"/>
        <v>3.034570631395713</v>
      </c>
      <c r="BN17">
        <f t="shared" si="18"/>
        <v>3.0986634161229861E-3</v>
      </c>
      <c r="BO17">
        <f t="shared" si="19"/>
        <v>299.89159431457517</v>
      </c>
      <c r="BP17">
        <f t="shared" si="20"/>
        <v>300.03076972961424</v>
      </c>
      <c r="BQ17">
        <f t="shared" si="21"/>
        <v>176.15122653146318</v>
      </c>
      <c r="BR17">
        <f t="shared" si="22"/>
        <v>0.14100031029120447</v>
      </c>
      <c r="BS17">
        <f t="shared" si="23"/>
        <v>3.5545537197291495</v>
      </c>
      <c r="BT17">
        <f t="shared" si="24"/>
        <v>35.517650833710434</v>
      </c>
      <c r="BU17">
        <f t="shared" si="25"/>
        <v>17.435621491059067</v>
      </c>
      <c r="BV17">
        <f t="shared" si="26"/>
        <v>26.741594314575195</v>
      </c>
      <c r="BW17">
        <f t="shared" si="27"/>
        <v>3.5251979664879616</v>
      </c>
      <c r="BX17">
        <f t="shared" si="28"/>
        <v>0.17295739837150023</v>
      </c>
      <c r="BY17">
        <f t="shared" si="29"/>
        <v>1.8096226285092563</v>
      </c>
      <c r="BZ17">
        <f t="shared" si="30"/>
        <v>1.7155753379787053</v>
      </c>
      <c r="CA17">
        <f t="shared" si="31"/>
        <v>0.10836780480248449</v>
      </c>
      <c r="CB17">
        <f t="shared" si="32"/>
        <v>22.015357083915418</v>
      </c>
      <c r="CC17">
        <f t="shared" si="33"/>
        <v>0.55858529550333869</v>
      </c>
      <c r="CD17">
        <f t="shared" si="34"/>
        <v>50.430576722797269</v>
      </c>
      <c r="CE17">
        <f t="shared" si="35"/>
        <v>391.40304768422857</v>
      </c>
      <c r="CF17">
        <f t="shared" si="36"/>
        <v>2.3047076962837674E-2</v>
      </c>
      <c r="CG17">
        <f t="shared" si="37"/>
        <v>0</v>
      </c>
      <c r="CH17">
        <f t="shared" si="38"/>
        <v>935.80341186523435</v>
      </c>
      <c r="CI17">
        <f t="shared" si="39"/>
        <v>0</v>
      </c>
      <c r="CJ17" t="e">
        <f t="shared" si="40"/>
        <v>#DIV/0!</v>
      </c>
      <c r="CK17" t="e">
        <f t="shared" si="41"/>
        <v>#DIV/0!</v>
      </c>
    </row>
    <row r="18" spans="1:89" x14ac:dyDescent="0.25">
      <c r="A18" s="1">
        <v>17</v>
      </c>
      <c r="B18" s="2" t="s">
        <v>137</v>
      </c>
      <c r="C18" s="1" t="s">
        <v>149</v>
      </c>
      <c r="D18" s="1" t="s">
        <v>150</v>
      </c>
      <c r="E18" s="1">
        <v>2</v>
      </c>
      <c r="F18" s="1">
        <v>2</v>
      </c>
      <c r="G18" s="3">
        <v>44461</v>
      </c>
      <c r="H18" s="1" t="s">
        <v>99</v>
      </c>
      <c r="I18" s="1">
        <v>7350.4995450386778</v>
      </c>
      <c r="J18" s="1">
        <v>1</v>
      </c>
      <c r="K18">
        <f t="shared" si="0"/>
        <v>17.561276722007001</v>
      </c>
      <c r="L18">
        <f t="shared" si="1"/>
        <v>0.17589651119550853</v>
      </c>
      <c r="M18">
        <f t="shared" si="2"/>
        <v>222.90633383004663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t="e">
        <f t="shared" si="3"/>
        <v>#DIV/0!</v>
      </c>
      <c r="V18" t="e">
        <f t="shared" si="4"/>
        <v>#DIV/0!</v>
      </c>
      <c r="W18" t="e">
        <f t="shared" si="5"/>
        <v>#DIV/0!</v>
      </c>
      <c r="X18" s="1">
        <v>-1</v>
      </c>
      <c r="Y18" s="1">
        <v>0.85</v>
      </c>
      <c r="Z18" s="1">
        <v>0.85</v>
      </c>
      <c r="AA18" s="1">
        <v>9.9078531265258789</v>
      </c>
      <c r="AB18">
        <f t="shared" si="6"/>
        <v>0.85</v>
      </c>
      <c r="AC18">
        <f t="shared" si="7"/>
        <v>1.983429721712739E-2</v>
      </c>
      <c r="AD18" t="e">
        <f t="shared" si="8"/>
        <v>#DIV/0!</v>
      </c>
      <c r="AE18" t="e">
        <f t="shared" si="9"/>
        <v>#DIV/0!</v>
      </c>
      <c r="AF18" t="e">
        <f t="shared" si="10"/>
        <v>#DIV/0!</v>
      </c>
      <c r="AG18" s="1">
        <v>0</v>
      </c>
      <c r="AH18" s="1">
        <v>0.5</v>
      </c>
      <c r="AI18" t="e">
        <f t="shared" si="11"/>
        <v>#DIV/0!</v>
      </c>
      <c r="AJ18">
        <f t="shared" si="12"/>
        <v>3.0960286431471773</v>
      </c>
      <c r="AK18">
        <f t="shared" si="13"/>
        <v>1.7444759264215375</v>
      </c>
      <c r="AL18">
        <f t="shared" si="14"/>
        <v>26.879639251228209</v>
      </c>
      <c r="AM18">
        <v>1.6459999999999999</v>
      </c>
      <c r="AN18">
        <f t="shared" si="15"/>
        <v>5</v>
      </c>
      <c r="AO18" s="1">
        <v>1</v>
      </c>
      <c r="AP18">
        <f t="shared" si="16"/>
        <v>10</v>
      </c>
      <c r="AQ18" s="1">
        <v>26.882131576538086</v>
      </c>
      <c r="AR18" s="1">
        <v>26.738035202026367</v>
      </c>
      <c r="AS18" s="1">
        <v>26.800327301025391</v>
      </c>
      <c r="AT18" s="1">
        <v>400.058349609375</v>
      </c>
      <c r="AU18" s="1">
        <v>393.86984252929688</v>
      </c>
      <c r="AV18" s="1">
        <v>17.078676223754883</v>
      </c>
      <c r="AW18" s="1">
        <v>18.080415725708008</v>
      </c>
      <c r="AX18" s="1">
        <v>48.086326599121094</v>
      </c>
      <c r="AY18" s="1">
        <v>50.906803131103516</v>
      </c>
      <c r="AZ18" s="1">
        <v>499.52349853515625</v>
      </c>
      <c r="BA18" s="1">
        <v>1100.96142578125</v>
      </c>
      <c r="BB18" s="1">
        <v>108.65432739257813</v>
      </c>
      <c r="BC18" s="1">
        <v>100.07846832275391</v>
      </c>
      <c r="BD18" s="1">
        <v>3.8194255828857422</v>
      </c>
      <c r="BE18" s="1">
        <v>-0.38583970069885254</v>
      </c>
      <c r="BF18" s="1">
        <v>0.66666668653488159</v>
      </c>
      <c r="BG18" s="1">
        <v>0</v>
      </c>
      <c r="BH18" s="1">
        <v>5</v>
      </c>
      <c r="BI18" s="1">
        <v>1</v>
      </c>
      <c r="BJ18" s="1">
        <v>0</v>
      </c>
      <c r="BK18" s="1">
        <v>0.15999999642372131</v>
      </c>
      <c r="BL18" s="1">
        <v>111115</v>
      </c>
      <c r="BM18">
        <f t="shared" si="17"/>
        <v>3.0347721660702085</v>
      </c>
      <c r="BN18">
        <f t="shared" si="18"/>
        <v>3.0960286431471772E-3</v>
      </c>
      <c r="BO18">
        <f t="shared" si="19"/>
        <v>299.88803520202634</v>
      </c>
      <c r="BP18">
        <f t="shared" si="20"/>
        <v>300.03213157653806</v>
      </c>
      <c r="BQ18">
        <f t="shared" si="21"/>
        <v>176.15382418765512</v>
      </c>
      <c r="BR18">
        <f t="shared" si="22"/>
        <v>0.14160404920184097</v>
      </c>
      <c r="BS18">
        <f t="shared" si="23"/>
        <v>3.5539362388890279</v>
      </c>
      <c r="BT18">
        <f t="shared" si="24"/>
        <v>35.511497112721123</v>
      </c>
      <c r="BU18">
        <f t="shared" si="25"/>
        <v>17.431081387013116</v>
      </c>
      <c r="BV18">
        <f t="shared" si="26"/>
        <v>26.738035202026367</v>
      </c>
      <c r="BW18">
        <f t="shared" si="27"/>
        <v>3.5244597192618254</v>
      </c>
      <c r="BX18">
        <f t="shared" si="28"/>
        <v>0.17285603386589812</v>
      </c>
      <c r="BY18">
        <f t="shared" si="29"/>
        <v>1.8094603124674904</v>
      </c>
      <c r="BZ18">
        <f t="shared" si="30"/>
        <v>1.714999406794335</v>
      </c>
      <c r="CA18">
        <f t="shared" si="31"/>
        <v>0.10830413587725968</v>
      </c>
      <c r="CB18">
        <f t="shared" si="32"/>
        <v>22.308124469151533</v>
      </c>
      <c r="CC18">
        <f t="shared" si="33"/>
        <v>0.56593907367626495</v>
      </c>
      <c r="CD18">
        <f t="shared" si="34"/>
        <v>50.43458320971019</v>
      </c>
      <c r="CE18">
        <f t="shared" si="35"/>
        <v>391.49907017182591</v>
      </c>
      <c r="CF18">
        <f t="shared" si="36"/>
        <v>2.2623187118071156E-2</v>
      </c>
      <c r="CG18">
        <f t="shared" si="37"/>
        <v>0</v>
      </c>
      <c r="CH18">
        <f t="shared" si="38"/>
        <v>935.81721191406245</v>
      </c>
      <c r="CI18">
        <f t="shared" si="39"/>
        <v>0</v>
      </c>
      <c r="CJ18" t="e">
        <f t="shared" si="40"/>
        <v>#DIV/0!</v>
      </c>
      <c r="CK18" t="e">
        <f t="shared" si="41"/>
        <v>#DIV/0!</v>
      </c>
    </row>
    <row r="19" spans="1:89" x14ac:dyDescent="0.25">
      <c r="A19" s="1">
        <v>18</v>
      </c>
      <c r="B19" s="2" t="s">
        <v>137</v>
      </c>
      <c r="C19" s="1" t="s">
        <v>149</v>
      </c>
      <c r="D19" s="1" t="s">
        <v>150</v>
      </c>
      <c r="E19" s="1">
        <v>2</v>
      </c>
      <c r="F19" s="1">
        <v>3</v>
      </c>
      <c r="G19" s="3">
        <v>44461</v>
      </c>
      <c r="H19" s="1" t="s">
        <v>100</v>
      </c>
      <c r="I19" s="1">
        <v>7352.499544900842</v>
      </c>
      <c r="J19" s="1">
        <v>1</v>
      </c>
      <c r="K19">
        <f t="shared" si="0"/>
        <v>17.278277024831159</v>
      </c>
      <c r="L19">
        <f t="shared" si="1"/>
        <v>0.17548852934038117</v>
      </c>
      <c r="M19">
        <f t="shared" si="2"/>
        <v>225.14970340552907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t="e">
        <f t="shared" si="3"/>
        <v>#DIV/0!</v>
      </c>
      <c r="V19" t="e">
        <f t="shared" si="4"/>
        <v>#DIV/0!</v>
      </c>
      <c r="W19" t="e">
        <f t="shared" si="5"/>
        <v>#DIV/0!</v>
      </c>
      <c r="X19" s="1">
        <v>-1</v>
      </c>
      <c r="Y19" s="1">
        <v>0.85</v>
      </c>
      <c r="Z19" s="1">
        <v>0.85</v>
      </c>
      <c r="AA19" s="1">
        <v>9.9078531265258789</v>
      </c>
      <c r="AB19">
        <f t="shared" si="6"/>
        <v>0.85</v>
      </c>
      <c r="AC19">
        <f t="shared" si="7"/>
        <v>1.9530012810362384E-2</v>
      </c>
      <c r="AD19" t="e">
        <f t="shared" si="8"/>
        <v>#DIV/0!</v>
      </c>
      <c r="AE19" t="e">
        <f t="shared" si="9"/>
        <v>#DIV/0!</v>
      </c>
      <c r="AF19" t="e">
        <f t="shared" si="10"/>
        <v>#DIV/0!</v>
      </c>
      <c r="AG19" s="1">
        <v>0</v>
      </c>
      <c r="AH19" s="1">
        <v>0.5</v>
      </c>
      <c r="AI19" t="e">
        <f t="shared" si="11"/>
        <v>#DIV/0!</v>
      </c>
      <c r="AJ19">
        <f t="shared" si="12"/>
        <v>3.0880650978034998</v>
      </c>
      <c r="AK19">
        <f t="shared" si="13"/>
        <v>1.7439642615341604</v>
      </c>
      <c r="AL19">
        <f t="shared" si="14"/>
        <v>26.876321446183926</v>
      </c>
      <c r="AM19">
        <v>1.6459999999999999</v>
      </c>
      <c r="AN19">
        <f t="shared" si="15"/>
        <v>5</v>
      </c>
      <c r="AO19" s="1">
        <v>1</v>
      </c>
      <c r="AP19">
        <f t="shared" si="16"/>
        <v>10</v>
      </c>
      <c r="AQ19" s="1">
        <v>26.882356643676758</v>
      </c>
      <c r="AR19" s="1">
        <v>26.733255386352539</v>
      </c>
      <c r="AS19" s="1">
        <v>26.801538467407227</v>
      </c>
      <c r="AT19" s="1">
        <v>399.98965454101563</v>
      </c>
      <c r="AU19" s="1">
        <v>393.89547729492188</v>
      </c>
      <c r="AV19" s="1">
        <v>17.079526901245117</v>
      </c>
      <c r="AW19" s="1">
        <v>18.078680038452148</v>
      </c>
      <c r="AX19" s="1">
        <v>48.087879180908203</v>
      </c>
      <c r="AY19" s="1">
        <v>50.901023864746094</v>
      </c>
      <c r="AZ19" s="1">
        <v>499.52923583984375</v>
      </c>
      <c r="BA19" s="1">
        <v>1101.067138671875</v>
      </c>
      <c r="BB19" s="1">
        <v>137.18060302734375</v>
      </c>
      <c r="BC19" s="1">
        <v>100.07804107666016</v>
      </c>
      <c r="BD19" s="1">
        <v>3.8194255828857422</v>
      </c>
      <c r="BE19" s="1">
        <v>-0.38583970069885254</v>
      </c>
      <c r="BF19" s="1">
        <v>0.66666668653488159</v>
      </c>
      <c r="BG19" s="1">
        <v>0</v>
      </c>
      <c r="BH19" s="1">
        <v>5</v>
      </c>
      <c r="BI19" s="1">
        <v>1</v>
      </c>
      <c r="BJ19" s="1">
        <v>0</v>
      </c>
      <c r="BK19" s="1">
        <v>0.15999999642372131</v>
      </c>
      <c r="BL19" s="1">
        <v>111115</v>
      </c>
      <c r="BM19">
        <f t="shared" si="17"/>
        <v>3.034807022113267</v>
      </c>
      <c r="BN19">
        <f t="shared" si="18"/>
        <v>3.0880650978034998E-3</v>
      </c>
      <c r="BO19">
        <f t="shared" si="19"/>
        <v>299.88325538635252</v>
      </c>
      <c r="BP19">
        <f t="shared" si="20"/>
        <v>300.03235664367674</v>
      </c>
      <c r="BQ19">
        <f t="shared" si="21"/>
        <v>176.17073824977706</v>
      </c>
      <c r="BR19">
        <f t="shared" si="22"/>
        <v>0.14306605983138607</v>
      </c>
      <c r="BS19">
        <f t="shared" si="23"/>
        <v>3.5532431450341706</v>
      </c>
      <c r="BT19">
        <f t="shared" si="24"/>
        <v>35.504723182105181</v>
      </c>
      <c r="BU19">
        <f t="shared" si="25"/>
        <v>17.426043143653033</v>
      </c>
      <c r="BV19">
        <f t="shared" si="26"/>
        <v>26.733255386352539</v>
      </c>
      <c r="BW19">
        <f t="shared" si="27"/>
        <v>3.5234684806297287</v>
      </c>
      <c r="BX19">
        <f t="shared" si="28"/>
        <v>0.17246201873686071</v>
      </c>
      <c r="BY19">
        <f t="shared" si="29"/>
        <v>1.8092788835000102</v>
      </c>
      <c r="BZ19">
        <f t="shared" si="30"/>
        <v>1.7141895971297185</v>
      </c>
      <c r="CA19">
        <f t="shared" si="31"/>
        <v>0.10805664943659719</v>
      </c>
      <c r="CB19">
        <f t="shared" si="32"/>
        <v>22.532541265816388</v>
      </c>
      <c r="CC19">
        <f t="shared" si="33"/>
        <v>0.5715975845971758</v>
      </c>
      <c r="CD19">
        <f t="shared" si="34"/>
        <v>50.437685239011422</v>
      </c>
      <c r="CE19">
        <f t="shared" si="35"/>
        <v>391.56290989656969</v>
      </c>
      <c r="CF19">
        <f t="shared" si="36"/>
        <v>2.2256354624626599E-2</v>
      </c>
      <c r="CG19">
        <f t="shared" si="37"/>
        <v>0</v>
      </c>
      <c r="CH19">
        <f t="shared" si="38"/>
        <v>935.90706787109377</v>
      </c>
      <c r="CI19">
        <f t="shared" si="39"/>
        <v>0</v>
      </c>
      <c r="CJ19" t="e">
        <f t="shared" si="40"/>
        <v>#DIV/0!</v>
      </c>
      <c r="CK19" t="e">
        <f t="shared" si="41"/>
        <v>#DIV/0!</v>
      </c>
    </row>
    <row r="20" spans="1:89" x14ac:dyDescent="0.25">
      <c r="A20" s="1">
        <v>19</v>
      </c>
      <c r="B20" s="2" t="s">
        <v>135</v>
      </c>
      <c r="C20" s="1" t="s">
        <v>149</v>
      </c>
      <c r="D20" s="1" t="s">
        <v>150</v>
      </c>
      <c r="E20" s="1">
        <v>2</v>
      </c>
      <c r="F20" s="1">
        <v>1</v>
      </c>
      <c r="G20" s="3">
        <v>44461</v>
      </c>
      <c r="H20" s="1" t="s">
        <v>101</v>
      </c>
      <c r="I20" s="1">
        <v>8941.4994353903458</v>
      </c>
      <c r="J20" s="1">
        <v>1</v>
      </c>
      <c r="K20">
        <f t="shared" si="0"/>
        <v>26.481683128201105</v>
      </c>
      <c r="L20">
        <f t="shared" si="1"/>
        <v>0.47985535716805849</v>
      </c>
      <c r="M20">
        <f t="shared" si="2"/>
        <v>290.70832243397598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t="e">
        <f t="shared" si="3"/>
        <v>#DIV/0!</v>
      </c>
      <c r="V20" t="e">
        <f t="shared" si="4"/>
        <v>#DIV/0!</v>
      </c>
      <c r="W20" t="e">
        <f t="shared" si="5"/>
        <v>#DIV/0!</v>
      </c>
      <c r="X20" s="1">
        <v>-1</v>
      </c>
      <c r="Y20" s="1">
        <v>0.85</v>
      </c>
      <c r="Z20" s="1">
        <v>0.85</v>
      </c>
      <c r="AA20" s="1">
        <v>9.906855583190918</v>
      </c>
      <c r="AB20">
        <f t="shared" si="6"/>
        <v>0.84999999999999987</v>
      </c>
      <c r="AC20">
        <f t="shared" si="7"/>
        <v>2.9342204933318641E-2</v>
      </c>
      <c r="AD20" t="e">
        <f t="shared" si="8"/>
        <v>#DIV/0!</v>
      </c>
      <c r="AE20" t="e">
        <f t="shared" si="9"/>
        <v>#DIV/0!</v>
      </c>
      <c r="AF20" t="e">
        <f t="shared" si="10"/>
        <v>#DIV/0!</v>
      </c>
      <c r="AG20" s="1">
        <v>0</v>
      </c>
      <c r="AH20" s="1">
        <v>0.5</v>
      </c>
      <c r="AI20" t="e">
        <f t="shared" si="11"/>
        <v>#DIV/0!</v>
      </c>
      <c r="AJ20">
        <f t="shared" si="12"/>
        <v>7.1844458173272896</v>
      </c>
      <c r="AK20">
        <f t="shared" si="13"/>
        <v>1.5291949531283171</v>
      </c>
      <c r="AL20">
        <f t="shared" si="14"/>
        <v>25.927889439691693</v>
      </c>
      <c r="AM20">
        <v>1.52</v>
      </c>
      <c r="AN20">
        <f t="shared" si="15"/>
        <v>5</v>
      </c>
      <c r="AO20" s="1">
        <v>1</v>
      </c>
      <c r="AP20">
        <f t="shared" si="16"/>
        <v>10</v>
      </c>
      <c r="AQ20" s="1">
        <v>26.895030975341797</v>
      </c>
      <c r="AR20" s="1">
        <v>26.389741897583008</v>
      </c>
      <c r="AS20" s="1">
        <v>26.831327438354492</v>
      </c>
      <c r="AT20" s="1">
        <v>400.05081176757813</v>
      </c>
      <c r="AU20" s="1">
        <v>391.1376953125</v>
      </c>
      <c r="AV20" s="1">
        <v>16.15074348449707</v>
      </c>
      <c r="AW20" s="1">
        <v>18.296878814697266</v>
      </c>
      <c r="AX20" s="1">
        <v>45.428485870361328</v>
      </c>
      <c r="AY20" s="1">
        <v>51.465091705322266</v>
      </c>
      <c r="AZ20" s="1">
        <v>499.52810668945313</v>
      </c>
      <c r="BA20" s="1">
        <v>1101.873291015625</v>
      </c>
      <c r="BB20" s="1">
        <v>138.55825805664063</v>
      </c>
      <c r="BC20" s="1">
        <v>100.05489349365234</v>
      </c>
      <c r="BD20" s="1">
        <v>3.8194255828857422</v>
      </c>
      <c r="BE20" s="1">
        <v>-0.38583970069885254</v>
      </c>
      <c r="BF20" s="1">
        <v>0.66666668653488159</v>
      </c>
      <c r="BG20" s="1">
        <v>0</v>
      </c>
      <c r="BH20" s="1">
        <v>5</v>
      </c>
      <c r="BI20" s="1">
        <v>1</v>
      </c>
      <c r="BJ20" s="1">
        <v>0</v>
      </c>
      <c r="BK20" s="1">
        <v>0.15999999642372131</v>
      </c>
      <c r="BL20" s="1">
        <v>111115</v>
      </c>
      <c r="BM20">
        <f t="shared" si="17"/>
        <v>3.2863691229569283</v>
      </c>
      <c r="BN20">
        <f t="shared" si="18"/>
        <v>7.1844458173272894E-3</v>
      </c>
      <c r="BO20">
        <f t="shared" si="19"/>
        <v>299.53974189758299</v>
      </c>
      <c r="BP20">
        <f t="shared" si="20"/>
        <v>300.04503097534177</v>
      </c>
      <c r="BQ20">
        <f t="shared" si="21"/>
        <v>176.29972262189403</v>
      </c>
      <c r="BR20">
        <f t="shared" si="22"/>
        <v>-0.46185245789131391</v>
      </c>
      <c r="BS20">
        <f t="shared" si="23"/>
        <v>3.3598872141991158</v>
      </c>
      <c r="BT20">
        <f t="shared" si="24"/>
        <v>33.580438666023596</v>
      </c>
      <c r="BU20">
        <f t="shared" si="25"/>
        <v>15.283559851326331</v>
      </c>
      <c r="BV20">
        <f t="shared" si="26"/>
        <v>26.389741897583008</v>
      </c>
      <c r="BW20">
        <f t="shared" si="27"/>
        <v>3.4528648255578296</v>
      </c>
      <c r="BX20">
        <f t="shared" si="28"/>
        <v>0.45788356882220221</v>
      </c>
      <c r="BY20">
        <f t="shared" si="29"/>
        <v>1.8306922610707987</v>
      </c>
      <c r="BZ20">
        <f t="shared" si="30"/>
        <v>1.6221725644870308</v>
      </c>
      <c r="CA20">
        <f t="shared" si="31"/>
        <v>0.28807335129260503</v>
      </c>
      <c r="CB20">
        <f t="shared" si="32"/>
        <v>29.086790238849812</v>
      </c>
      <c r="CC20">
        <f t="shared" si="33"/>
        <v>0.74323780581085175</v>
      </c>
      <c r="CD20">
        <f t="shared" si="34"/>
        <v>55.41420025820635</v>
      </c>
      <c r="CE20">
        <f t="shared" si="35"/>
        <v>387.56266809019286</v>
      </c>
      <c r="CF20">
        <f t="shared" si="36"/>
        <v>3.7863845330402039E-2</v>
      </c>
      <c r="CG20">
        <f t="shared" si="37"/>
        <v>0</v>
      </c>
      <c r="CH20">
        <f t="shared" si="38"/>
        <v>936.59229736328109</v>
      </c>
      <c r="CI20">
        <f t="shared" si="39"/>
        <v>0</v>
      </c>
      <c r="CJ20" t="e">
        <f t="shared" si="40"/>
        <v>#DIV/0!</v>
      </c>
      <c r="CK20" t="e">
        <f t="shared" si="41"/>
        <v>#DIV/0!</v>
      </c>
    </row>
    <row r="21" spans="1:89" x14ac:dyDescent="0.25">
      <c r="A21" s="1">
        <v>20</v>
      </c>
      <c r="B21" s="2" t="s">
        <v>135</v>
      </c>
      <c r="C21" s="1" t="s">
        <v>149</v>
      </c>
      <c r="D21" s="1" t="s">
        <v>150</v>
      </c>
      <c r="E21" s="1">
        <v>2</v>
      </c>
      <c r="F21" s="1">
        <v>2</v>
      </c>
      <c r="G21" s="3">
        <v>44461</v>
      </c>
      <c r="H21" s="1" t="s">
        <v>102</v>
      </c>
      <c r="I21" s="1">
        <v>8943.49943525251</v>
      </c>
      <c r="J21" s="1">
        <v>1</v>
      </c>
      <c r="K21">
        <f t="shared" si="0"/>
        <v>26.944168006456309</v>
      </c>
      <c r="L21">
        <f t="shared" si="1"/>
        <v>0.48012317675743627</v>
      </c>
      <c r="M21">
        <f t="shared" si="2"/>
        <v>289.21071301087471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t="e">
        <f t="shared" si="3"/>
        <v>#DIV/0!</v>
      </c>
      <c r="V21" t="e">
        <f t="shared" si="4"/>
        <v>#DIV/0!</v>
      </c>
      <c r="W21" t="e">
        <f t="shared" si="5"/>
        <v>#DIV/0!</v>
      </c>
      <c r="X21" s="1">
        <v>-1</v>
      </c>
      <c r="Y21" s="1">
        <v>0.85</v>
      </c>
      <c r="Z21" s="1">
        <v>0.85</v>
      </c>
      <c r="AA21" s="1">
        <v>9.906855583190918</v>
      </c>
      <c r="AB21">
        <f t="shared" si="6"/>
        <v>0.84999999999999987</v>
      </c>
      <c r="AC21">
        <f t="shared" si="7"/>
        <v>2.9842701710605768E-2</v>
      </c>
      <c r="AD21" t="e">
        <f t="shared" si="8"/>
        <v>#DIV/0!</v>
      </c>
      <c r="AE21" t="e">
        <f t="shared" si="9"/>
        <v>#DIV/0!</v>
      </c>
      <c r="AF21" t="e">
        <f t="shared" si="10"/>
        <v>#DIV/0!</v>
      </c>
      <c r="AG21" s="1">
        <v>0</v>
      </c>
      <c r="AH21" s="1">
        <v>0.5</v>
      </c>
      <c r="AI21" t="e">
        <f t="shared" si="11"/>
        <v>#DIV/0!</v>
      </c>
      <c r="AJ21">
        <f t="shared" si="12"/>
        <v>7.1859355042378494</v>
      </c>
      <c r="AK21">
        <f t="shared" si="13"/>
        <v>1.5287135889512793</v>
      </c>
      <c r="AL21">
        <f t="shared" si="14"/>
        <v>25.925221912220199</v>
      </c>
      <c r="AM21">
        <v>1.52</v>
      </c>
      <c r="AN21">
        <f t="shared" si="15"/>
        <v>5</v>
      </c>
      <c r="AO21" s="1">
        <v>1</v>
      </c>
      <c r="AP21">
        <f t="shared" si="16"/>
        <v>10</v>
      </c>
      <c r="AQ21" s="1">
        <v>26.893791198730469</v>
      </c>
      <c r="AR21" s="1">
        <v>26.387392044067383</v>
      </c>
      <c r="AS21" s="1">
        <v>26.830259323120117</v>
      </c>
      <c r="AT21" s="1">
        <v>400.22802734375</v>
      </c>
      <c r="AU21" s="1">
        <v>391.17440795898438</v>
      </c>
      <c r="AV21" s="1">
        <v>16.149789810180664</v>
      </c>
      <c r="AW21" s="1">
        <v>18.296257019042969</v>
      </c>
      <c r="AX21" s="1">
        <v>45.429443359375</v>
      </c>
      <c r="AY21" s="1">
        <v>51.467464447021484</v>
      </c>
      <c r="AZ21" s="1">
        <v>499.55474853515625</v>
      </c>
      <c r="BA21" s="1">
        <v>1101.6258544921875</v>
      </c>
      <c r="BB21" s="1">
        <v>100.66513061523438</v>
      </c>
      <c r="BC21" s="1">
        <v>100.05560302734375</v>
      </c>
      <c r="BD21" s="1">
        <v>3.8194255828857422</v>
      </c>
      <c r="BE21" s="1">
        <v>-0.38583970069885254</v>
      </c>
      <c r="BF21" s="1">
        <v>0.66666668653488159</v>
      </c>
      <c r="BG21" s="1">
        <v>0</v>
      </c>
      <c r="BH21" s="1">
        <v>5</v>
      </c>
      <c r="BI21" s="1">
        <v>1</v>
      </c>
      <c r="BJ21" s="1">
        <v>0</v>
      </c>
      <c r="BK21" s="1">
        <v>0.15999999642372131</v>
      </c>
      <c r="BL21" s="1">
        <v>111115</v>
      </c>
      <c r="BM21">
        <f t="shared" si="17"/>
        <v>3.2865443982576066</v>
      </c>
      <c r="BN21">
        <f t="shared" si="18"/>
        <v>7.1859355042378495E-3</v>
      </c>
      <c r="BO21">
        <f t="shared" si="19"/>
        <v>299.53739204406736</v>
      </c>
      <c r="BP21">
        <f t="shared" si="20"/>
        <v>300.04379119873045</v>
      </c>
      <c r="BQ21">
        <f t="shared" si="21"/>
        <v>176.26013277902894</v>
      </c>
      <c r="BR21">
        <f t="shared" si="22"/>
        <v>-0.46217013184718342</v>
      </c>
      <c r="BS21">
        <f t="shared" si="23"/>
        <v>3.3593566181348944</v>
      </c>
      <c r="BT21">
        <f t="shared" si="24"/>
        <v>33.574897521899203</v>
      </c>
      <c r="BU21">
        <f t="shared" si="25"/>
        <v>15.278640502856234</v>
      </c>
      <c r="BV21">
        <f t="shared" si="26"/>
        <v>26.387392044067383</v>
      </c>
      <c r="BW21">
        <f t="shared" si="27"/>
        <v>3.4523861373725304</v>
      </c>
      <c r="BX21">
        <f t="shared" si="28"/>
        <v>0.45812741764547366</v>
      </c>
      <c r="BY21">
        <f t="shared" si="29"/>
        <v>1.8306430291836151</v>
      </c>
      <c r="BZ21">
        <f t="shared" si="30"/>
        <v>1.6217431081889153</v>
      </c>
      <c r="CA21">
        <f t="shared" si="31"/>
        <v>0.2882277836251303</v>
      </c>
      <c r="CB21">
        <f t="shared" si="32"/>
        <v>28.937152292271119</v>
      </c>
      <c r="CC21">
        <f t="shared" si="33"/>
        <v>0.73933955577482258</v>
      </c>
      <c r="CD21">
        <f t="shared" si="34"/>
        <v>55.422475411812769</v>
      </c>
      <c r="CE21">
        <f t="shared" si="35"/>
        <v>387.5369452781128</v>
      </c>
      <c r="CF21">
        <f t="shared" si="36"/>
        <v>3.8533422607176543E-2</v>
      </c>
      <c r="CG21">
        <f t="shared" si="37"/>
        <v>0</v>
      </c>
      <c r="CH21">
        <f t="shared" si="38"/>
        <v>936.38197631835919</v>
      </c>
      <c r="CI21">
        <f t="shared" si="39"/>
        <v>0</v>
      </c>
      <c r="CJ21" t="e">
        <f t="shared" si="40"/>
        <v>#DIV/0!</v>
      </c>
      <c r="CK21" t="e">
        <f t="shared" si="41"/>
        <v>#DIV/0!</v>
      </c>
    </row>
    <row r="22" spans="1:89" x14ac:dyDescent="0.25">
      <c r="A22" s="1">
        <v>21</v>
      </c>
      <c r="B22" s="2" t="s">
        <v>135</v>
      </c>
      <c r="C22" s="1" t="s">
        <v>149</v>
      </c>
      <c r="D22" s="1" t="s">
        <v>150</v>
      </c>
      <c r="E22" s="1">
        <v>2</v>
      </c>
      <c r="F22" s="1">
        <v>3</v>
      </c>
      <c r="G22" s="3">
        <v>44461</v>
      </c>
      <c r="H22" s="1" t="s">
        <v>103</v>
      </c>
      <c r="I22" s="1">
        <v>8945.4994351146743</v>
      </c>
      <c r="J22" s="1">
        <v>1</v>
      </c>
      <c r="K22">
        <f t="shared" si="0"/>
        <v>27.354093891260661</v>
      </c>
      <c r="L22">
        <f t="shared" si="1"/>
        <v>0.47917338478518801</v>
      </c>
      <c r="M22">
        <f t="shared" si="2"/>
        <v>287.64324687643784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t="e">
        <f t="shared" si="3"/>
        <v>#DIV/0!</v>
      </c>
      <c r="V22" t="e">
        <f t="shared" si="4"/>
        <v>#DIV/0!</v>
      </c>
      <c r="W22" t="e">
        <f t="shared" si="5"/>
        <v>#DIV/0!</v>
      </c>
      <c r="X22" s="1">
        <v>-1</v>
      </c>
      <c r="Y22" s="1">
        <v>0.85</v>
      </c>
      <c r="Z22" s="1">
        <v>0.85</v>
      </c>
      <c r="AA22" s="1">
        <v>9.906855583190918</v>
      </c>
      <c r="AB22">
        <f t="shared" si="6"/>
        <v>0.84999999999999987</v>
      </c>
      <c r="AC22">
        <f t="shared" si="7"/>
        <v>3.0281431012901875E-2</v>
      </c>
      <c r="AD22" t="e">
        <f t="shared" si="8"/>
        <v>#DIV/0!</v>
      </c>
      <c r="AE22" t="e">
        <f t="shared" si="9"/>
        <v>#DIV/0!</v>
      </c>
      <c r="AF22" t="e">
        <f t="shared" si="10"/>
        <v>#DIV/0!</v>
      </c>
      <c r="AG22" s="1">
        <v>0</v>
      </c>
      <c r="AH22" s="1">
        <v>0.5</v>
      </c>
      <c r="AI22" t="e">
        <f t="shared" si="11"/>
        <v>#DIV/0!</v>
      </c>
      <c r="AJ22">
        <f t="shared" si="12"/>
        <v>7.172027345818468</v>
      </c>
      <c r="AK22">
        <f t="shared" si="13"/>
        <v>1.5286606357033687</v>
      </c>
      <c r="AL22">
        <f t="shared" si="14"/>
        <v>25.923323678663611</v>
      </c>
      <c r="AM22">
        <v>1.52</v>
      </c>
      <c r="AN22">
        <f t="shared" si="15"/>
        <v>5</v>
      </c>
      <c r="AO22" s="1">
        <v>1</v>
      </c>
      <c r="AP22">
        <f t="shared" si="16"/>
        <v>10</v>
      </c>
      <c r="AQ22" s="1">
        <v>26.893238067626953</v>
      </c>
      <c r="AR22" s="1">
        <v>26.383268356323242</v>
      </c>
      <c r="AS22" s="1">
        <v>26.829151153564453</v>
      </c>
      <c r="AT22" s="1">
        <v>400.36761474609375</v>
      </c>
      <c r="AU22" s="1">
        <v>391.19021606445313</v>
      </c>
      <c r="AV22" s="1">
        <v>16.150365829467773</v>
      </c>
      <c r="AW22" s="1">
        <v>18.292842864990234</v>
      </c>
      <c r="AX22" s="1">
        <v>45.432960510253906</v>
      </c>
      <c r="AY22" s="1">
        <v>51.460010528564453</v>
      </c>
      <c r="AZ22" s="1">
        <v>499.5181884765625</v>
      </c>
      <c r="BA22" s="1">
        <v>1101.5911865234375</v>
      </c>
      <c r="BB22" s="1">
        <v>94.741836547851563</v>
      </c>
      <c r="BC22" s="1">
        <v>100.05653381347656</v>
      </c>
      <c r="BD22" s="1">
        <v>3.8194255828857422</v>
      </c>
      <c r="BE22" s="1">
        <v>-0.38583970069885254</v>
      </c>
      <c r="BF22" s="1">
        <v>0.66666668653488159</v>
      </c>
      <c r="BG22" s="1">
        <v>0</v>
      </c>
      <c r="BH22" s="1">
        <v>5</v>
      </c>
      <c r="BI22" s="1">
        <v>1</v>
      </c>
      <c r="BJ22" s="1">
        <v>0</v>
      </c>
      <c r="BK22" s="1">
        <v>0.15999999642372131</v>
      </c>
      <c r="BL22" s="1">
        <v>111115</v>
      </c>
      <c r="BM22">
        <f t="shared" si="17"/>
        <v>3.2863038715563322</v>
      </c>
      <c r="BN22">
        <f t="shared" si="18"/>
        <v>7.1720273458184677E-3</v>
      </c>
      <c r="BO22">
        <f t="shared" si="19"/>
        <v>299.53326835632322</v>
      </c>
      <c r="BP22">
        <f t="shared" si="20"/>
        <v>300.04323806762693</v>
      </c>
      <c r="BQ22">
        <f t="shared" si="21"/>
        <v>176.25458590415292</v>
      </c>
      <c r="BR22">
        <f t="shared" si="22"/>
        <v>-0.45994467765963237</v>
      </c>
      <c r="BS22">
        <f t="shared" si="23"/>
        <v>3.3589790863688775</v>
      </c>
      <c r="BT22">
        <f t="shared" si="24"/>
        <v>33.570812003448182</v>
      </c>
      <c r="BU22">
        <f t="shared" si="25"/>
        <v>15.277969138457948</v>
      </c>
      <c r="BV22">
        <f t="shared" si="26"/>
        <v>26.383268356323242</v>
      </c>
      <c r="BW22">
        <f t="shared" si="27"/>
        <v>3.4515462418491274</v>
      </c>
      <c r="BX22">
        <f t="shared" si="28"/>
        <v>0.45726257901305878</v>
      </c>
      <c r="BY22">
        <f t="shared" si="29"/>
        <v>1.8303184506655088</v>
      </c>
      <c r="BZ22">
        <f t="shared" si="30"/>
        <v>1.6212277911836186</v>
      </c>
      <c r="CA22">
        <f t="shared" si="31"/>
        <v>0.2876800760523156</v>
      </c>
      <c r="CB22">
        <f t="shared" si="32"/>
        <v>28.780586257310489</v>
      </c>
      <c r="CC22">
        <f t="shared" si="33"/>
        <v>0.73530276337239808</v>
      </c>
      <c r="CD22">
        <f t="shared" si="34"/>
        <v>55.415140416433339</v>
      </c>
      <c r="CE22">
        <f t="shared" si="35"/>
        <v>387.49741338913293</v>
      </c>
      <c r="CF22">
        <f t="shared" si="36"/>
        <v>3.9118479287145132E-2</v>
      </c>
      <c r="CG22">
        <f t="shared" si="37"/>
        <v>0</v>
      </c>
      <c r="CH22">
        <f t="shared" si="38"/>
        <v>936.35250854492176</v>
      </c>
      <c r="CI22">
        <f t="shared" si="39"/>
        <v>0</v>
      </c>
      <c r="CJ22" t="e">
        <f t="shared" si="40"/>
        <v>#DIV/0!</v>
      </c>
      <c r="CK22" t="e">
        <f t="shared" si="41"/>
        <v>#DIV/0!</v>
      </c>
    </row>
    <row r="23" spans="1:89" x14ac:dyDescent="0.25">
      <c r="A23" s="1">
        <v>22</v>
      </c>
      <c r="B23" s="2" t="s">
        <v>144</v>
      </c>
      <c r="C23" s="1" t="s">
        <v>149</v>
      </c>
      <c r="D23" s="1" t="s">
        <v>150</v>
      </c>
      <c r="E23" s="1">
        <v>2</v>
      </c>
      <c r="F23" s="1">
        <v>1</v>
      </c>
      <c r="G23" s="3">
        <v>44461</v>
      </c>
      <c r="H23" s="1" t="s">
        <v>104</v>
      </c>
      <c r="I23" s="1">
        <v>10762.499309890904</v>
      </c>
      <c r="J23" s="1">
        <v>1</v>
      </c>
      <c r="K23">
        <f t="shared" si="0"/>
        <v>18.962298086048378</v>
      </c>
      <c r="L23">
        <f t="shared" si="1"/>
        <v>0.21513280699227028</v>
      </c>
      <c r="M23">
        <f t="shared" si="2"/>
        <v>239.44413069038177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t="e">
        <f t="shared" si="3"/>
        <v>#DIV/0!</v>
      </c>
      <c r="V23" t="e">
        <f t="shared" si="4"/>
        <v>#DIV/0!</v>
      </c>
      <c r="W23" t="e">
        <f t="shared" si="5"/>
        <v>#DIV/0!</v>
      </c>
      <c r="X23" s="1">
        <v>-1</v>
      </c>
      <c r="Y23" s="1">
        <v>0.85</v>
      </c>
      <c r="Z23" s="1">
        <v>0.85</v>
      </c>
      <c r="AA23" s="1">
        <v>10.234259605407715</v>
      </c>
      <c r="AB23">
        <f t="shared" si="6"/>
        <v>0.85</v>
      </c>
      <c r="AC23">
        <f t="shared" si="7"/>
        <v>2.1312550120035006E-2</v>
      </c>
      <c r="AD23" t="e">
        <f t="shared" si="8"/>
        <v>#DIV/0!</v>
      </c>
      <c r="AE23" t="e">
        <f t="shared" si="9"/>
        <v>#DIV/0!</v>
      </c>
      <c r="AF23" t="e">
        <f t="shared" si="10"/>
        <v>#DIV/0!</v>
      </c>
      <c r="AG23" s="1">
        <v>0</v>
      </c>
      <c r="AH23" s="1">
        <v>0.5</v>
      </c>
      <c r="AI23" t="e">
        <f t="shared" si="11"/>
        <v>#DIV/0!</v>
      </c>
      <c r="AJ23">
        <f t="shared" si="12"/>
        <v>4.0043515442797073</v>
      </c>
      <c r="AK23">
        <f t="shared" si="13"/>
        <v>1.8515751116022769</v>
      </c>
      <c r="AL23">
        <f t="shared" si="14"/>
        <v>27.024963585048329</v>
      </c>
      <c r="AM23">
        <v>1.879</v>
      </c>
      <c r="AN23">
        <f t="shared" si="15"/>
        <v>5</v>
      </c>
      <c r="AO23" s="1">
        <v>1</v>
      </c>
      <c r="AP23">
        <f t="shared" si="16"/>
        <v>10</v>
      </c>
      <c r="AQ23" s="1">
        <v>27.352167129516602</v>
      </c>
      <c r="AR23" s="1">
        <v>27.0123291015625</v>
      </c>
      <c r="AS23" s="1">
        <v>27.304851531982422</v>
      </c>
      <c r="AT23" s="1">
        <v>400.37997436523438</v>
      </c>
      <c r="AU23" s="1">
        <v>392.65542602539063</v>
      </c>
      <c r="AV23" s="1">
        <v>15.84135627746582</v>
      </c>
      <c r="AW23" s="1">
        <v>17.321588516235352</v>
      </c>
      <c r="AX23" s="1">
        <v>43.372047424316406</v>
      </c>
      <c r="AY23" s="1">
        <v>47.424777984619141</v>
      </c>
      <c r="AZ23" s="1">
        <v>499.50579833984375</v>
      </c>
      <c r="BA23" s="1">
        <v>1101.935546875</v>
      </c>
      <c r="BB23" s="1">
        <v>226.40907287597656</v>
      </c>
      <c r="BC23" s="1">
        <v>100.03907012939453</v>
      </c>
      <c r="BD23" s="1">
        <v>3.8194255828857422</v>
      </c>
      <c r="BE23" s="1">
        <v>-0.38583970069885254</v>
      </c>
      <c r="BF23" s="1">
        <v>0.66666668653488159</v>
      </c>
      <c r="BG23" s="1">
        <v>0</v>
      </c>
      <c r="BH23" s="1">
        <v>5</v>
      </c>
      <c r="BI23" s="1">
        <v>1</v>
      </c>
      <c r="BJ23" s="1">
        <v>0</v>
      </c>
      <c r="BK23" s="1">
        <v>0.15999999642372131</v>
      </c>
      <c r="BL23" s="1">
        <v>111115</v>
      </c>
      <c r="BM23">
        <f t="shared" si="17"/>
        <v>2.6583597569975712</v>
      </c>
      <c r="BN23">
        <f t="shared" si="18"/>
        <v>4.004351544279707E-3</v>
      </c>
      <c r="BO23">
        <f t="shared" si="19"/>
        <v>300.16232910156248</v>
      </c>
      <c r="BP23">
        <f t="shared" si="20"/>
        <v>300.50216712951658</v>
      </c>
      <c r="BQ23">
        <f t="shared" si="21"/>
        <v>176.30968355917139</v>
      </c>
      <c r="BR23">
        <f t="shared" si="22"/>
        <v>1.2634483485828803E-2</v>
      </c>
      <c r="BS23">
        <f t="shared" si="23"/>
        <v>3.5844107199304602</v>
      </c>
      <c r="BT23">
        <f t="shared" si="24"/>
        <v>35.830108329618021</v>
      </c>
      <c r="BU23">
        <f t="shared" si="25"/>
        <v>18.508519813382669</v>
      </c>
      <c r="BV23">
        <f t="shared" si="26"/>
        <v>27.0123291015625</v>
      </c>
      <c r="BW23">
        <f t="shared" si="27"/>
        <v>3.5817522483360866</v>
      </c>
      <c r="BX23">
        <f t="shared" si="28"/>
        <v>0.21060206563835532</v>
      </c>
      <c r="BY23">
        <f t="shared" si="29"/>
        <v>1.7328356083281833</v>
      </c>
      <c r="BZ23">
        <f t="shared" si="30"/>
        <v>1.8489166400079033</v>
      </c>
      <c r="CA23">
        <f t="shared" si="31"/>
        <v>0.13202598711704094</v>
      </c>
      <c r="CB23">
        <f t="shared" si="32"/>
        <v>23.953768182207011</v>
      </c>
      <c r="CC23">
        <f t="shared" si="33"/>
        <v>0.60980726311139366</v>
      </c>
      <c r="CD23">
        <f t="shared" si="34"/>
        <v>48.050971238569609</v>
      </c>
      <c r="CE23">
        <f t="shared" si="35"/>
        <v>390.09551578377409</v>
      </c>
      <c r="CF23">
        <f t="shared" si="36"/>
        <v>2.3357275412900128E-2</v>
      </c>
      <c r="CG23">
        <f t="shared" si="37"/>
        <v>0</v>
      </c>
      <c r="CH23">
        <f t="shared" si="38"/>
        <v>936.64521484374995</v>
      </c>
      <c r="CI23">
        <f t="shared" si="39"/>
        <v>0</v>
      </c>
      <c r="CJ23" t="e">
        <f t="shared" si="40"/>
        <v>#DIV/0!</v>
      </c>
      <c r="CK23" t="e">
        <f t="shared" si="41"/>
        <v>#DIV/0!</v>
      </c>
    </row>
    <row r="24" spans="1:89" x14ac:dyDescent="0.25">
      <c r="A24" s="1">
        <v>23</v>
      </c>
      <c r="B24" s="2" t="s">
        <v>144</v>
      </c>
      <c r="C24" s="1" t="s">
        <v>149</v>
      </c>
      <c r="D24" s="1" t="s">
        <v>150</v>
      </c>
      <c r="E24" s="1">
        <v>2</v>
      </c>
      <c r="F24" s="1">
        <v>2</v>
      </c>
      <c r="G24" s="3">
        <v>44461</v>
      </c>
      <c r="H24" s="1" t="s">
        <v>105</v>
      </c>
      <c r="I24" s="1">
        <v>10765.49930968415</v>
      </c>
      <c r="J24" s="1">
        <v>1</v>
      </c>
      <c r="K24">
        <f t="shared" si="0"/>
        <v>18.9799344248366</v>
      </c>
      <c r="L24">
        <f t="shared" si="1"/>
        <v>0.21576716589397824</v>
      </c>
      <c r="M24">
        <f t="shared" si="2"/>
        <v>239.88054676733603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t="e">
        <f t="shared" si="3"/>
        <v>#DIV/0!</v>
      </c>
      <c r="V24" t="e">
        <f t="shared" si="4"/>
        <v>#DIV/0!</v>
      </c>
      <c r="W24" t="e">
        <f t="shared" si="5"/>
        <v>#DIV/0!</v>
      </c>
      <c r="X24" s="1">
        <v>-1</v>
      </c>
      <c r="Y24" s="1">
        <v>0.85</v>
      </c>
      <c r="Z24" s="1">
        <v>0.85</v>
      </c>
      <c r="AA24" s="1">
        <v>10.234259605407715</v>
      </c>
      <c r="AB24">
        <f t="shared" si="6"/>
        <v>0.85</v>
      </c>
      <c r="AC24">
        <f t="shared" si="7"/>
        <v>2.1333477977034488E-2</v>
      </c>
      <c r="AD24" t="e">
        <f t="shared" si="8"/>
        <v>#DIV/0!</v>
      </c>
      <c r="AE24" t="e">
        <f t="shared" si="9"/>
        <v>#DIV/0!</v>
      </c>
      <c r="AF24" t="e">
        <f t="shared" si="10"/>
        <v>#DIV/0!</v>
      </c>
      <c r="AG24" s="1">
        <v>0</v>
      </c>
      <c r="AH24" s="1">
        <v>0.5</v>
      </c>
      <c r="AI24" t="e">
        <f t="shared" si="11"/>
        <v>#DIV/0!</v>
      </c>
      <c r="AJ24">
        <f t="shared" si="12"/>
        <v>4.0089493631939677</v>
      </c>
      <c r="AK24">
        <f t="shared" si="13"/>
        <v>1.8484082488516356</v>
      </c>
      <c r="AL24">
        <f t="shared" si="14"/>
        <v>27.01011373015027</v>
      </c>
      <c r="AM24">
        <v>1.879</v>
      </c>
      <c r="AN24">
        <f t="shared" si="15"/>
        <v>5</v>
      </c>
      <c r="AO24" s="1">
        <v>1</v>
      </c>
      <c r="AP24">
        <f t="shared" si="16"/>
        <v>10</v>
      </c>
      <c r="AQ24" s="1">
        <v>27.353513717651367</v>
      </c>
      <c r="AR24" s="1">
        <v>26.997591018676758</v>
      </c>
      <c r="AS24" s="1">
        <v>27.304994583129883</v>
      </c>
      <c r="AT24" s="1">
        <v>400.53482055664063</v>
      </c>
      <c r="AU24" s="1">
        <v>392.80255126953125</v>
      </c>
      <c r="AV24" s="1">
        <v>15.839926719665527</v>
      </c>
      <c r="AW24" s="1">
        <v>17.321893692016602</v>
      </c>
      <c r="AX24" s="1">
        <v>43.365009307861328</v>
      </c>
      <c r="AY24" s="1">
        <v>47.422195434570313</v>
      </c>
      <c r="AZ24" s="1">
        <v>499.49380493164063</v>
      </c>
      <c r="BA24" s="1">
        <v>1101.8271484375</v>
      </c>
      <c r="BB24" s="1">
        <v>103.79154968261719</v>
      </c>
      <c r="BC24" s="1">
        <v>100.03975677490234</v>
      </c>
      <c r="BD24" s="1">
        <v>3.8194255828857422</v>
      </c>
      <c r="BE24" s="1">
        <v>-0.38583970069885254</v>
      </c>
      <c r="BF24" s="1">
        <v>0.66666668653488159</v>
      </c>
      <c r="BG24" s="1">
        <v>0</v>
      </c>
      <c r="BH24" s="1">
        <v>5</v>
      </c>
      <c r="BI24" s="1">
        <v>1</v>
      </c>
      <c r="BJ24" s="1">
        <v>0</v>
      </c>
      <c r="BK24" s="1">
        <v>0.15999999642372131</v>
      </c>
      <c r="BL24" s="1">
        <v>111115</v>
      </c>
      <c r="BM24">
        <f t="shared" si="17"/>
        <v>2.6582959283216634</v>
      </c>
      <c r="BN24">
        <f t="shared" si="18"/>
        <v>4.0089493631939675E-3</v>
      </c>
      <c r="BO24">
        <f t="shared" si="19"/>
        <v>300.14759101867674</v>
      </c>
      <c r="BP24">
        <f t="shared" si="20"/>
        <v>300.50351371765134</v>
      </c>
      <c r="BQ24">
        <f t="shared" si="21"/>
        <v>176.29233980955905</v>
      </c>
      <c r="BR24">
        <f t="shared" si="22"/>
        <v>1.2522711473511449E-2</v>
      </c>
      <c r="BS24">
        <f t="shared" si="23"/>
        <v>3.5812862806816916</v>
      </c>
      <c r="BT24">
        <f t="shared" si="24"/>
        <v>35.79863042590037</v>
      </c>
      <c r="BU24">
        <f t="shared" si="25"/>
        <v>18.476736733883769</v>
      </c>
      <c r="BV24">
        <f t="shared" si="26"/>
        <v>26.997591018676758</v>
      </c>
      <c r="BW24">
        <f t="shared" si="27"/>
        <v>3.5786533250775574</v>
      </c>
      <c r="BX24">
        <f t="shared" si="28"/>
        <v>0.21120994869022794</v>
      </c>
      <c r="BY24">
        <f t="shared" si="29"/>
        <v>1.7328780318300561</v>
      </c>
      <c r="BZ24">
        <f t="shared" si="30"/>
        <v>1.8457752932475013</v>
      </c>
      <c r="CA24">
        <f t="shared" si="31"/>
        <v>0.13240822824837595</v>
      </c>
      <c r="CB24">
        <f t="shared" si="32"/>
        <v>23.997591553634884</v>
      </c>
      <c r="CC24">
        <f t="shared" si="33"/>
        <v>0.6106898898493559</v>
      </c>
      <c r="CD24">
        <f t="shared" si="34"/>
        <v>48.09863238770977</v>
      </c>
      <c r="CE24">
        <f t="shared" si="35"/>
        <v>390.24026012217831</v>
      </c>
      <c r="CF24">
        <f t="shared" si="36"/>
        <v>2.3393508613315173E-2</v>
      </c>
      <c r="CG24">
        <f t="shared" si="37"/>
        <v>0</v>
      </c>
      <c r="CH24">
        <f t="shared" si="38"/>
        <v>936.55307617187498</v>
      </c>
      <c r="CI24">
        <f t="shared" si="39"/>
        <v>0</v>
      </c>
      <c r="CJ24" t="e">
        <f t="shared" si="40"/>
        <v>#DIV/0!</v>
      </c>
      <c r="CK24" t="e">
        <f t="shared" si="41"/>
        <v>#DIV/0!</v>
      </c>
    </row>
    <row r="25" spans="1:89" x14ac:dyDescent="0.25">
      <c r="A25" s="1">
        <v>24</v>
      </c>
      <c r="B25" s="2" t="s">
        <v>144</v>
      </c>
      <c r="C25" s="1" t="s">
        <v>149</v>
      </c>
      <c r="D25" s="1" t="s">
        <v>150</v>
      </c>
      <c r="E25" s="1">
        <v>2</v>
      </c>
      <c r="F25" s="1">
        <v>3</v>
      </c>
      <c r="G25" s="3">
        <v>44461</v>
      </c>
      <c r="H25" s="1" t="s">
        <v>106</v>
      </c>
      <c r="I25" s="1">
        <v>10771.499309270643</v>
      </c>
      <c r="J25" s="1">
        <v>1</v>
      </c>
      <c r="K25">
        <f t="shared" si="0"/>
        <v>17.809845509537851</v>
      </c>
      <c r="L25">
        <f t="shared" si="1"/>
        <v>0.21521350131991271</v>
      </c>
      <c r="M25">
        <f t="shared" si="2"/>
        <v>248.39193926908871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t="e">
        <f t="shared" si="3"/>
        <v>#DIV/0!</v>
      </c>
      <c r="V25" t="e">
        <f t="shared" si="4"/>
        <v>#DIV/0!</v>
      </c>
      <c r="W25" t="e">
        <f t="shared" si="5"/>
        <v>#DIV/0!</v>
      </c>
      <c r="X25" s="1">
        <v>-1</v>
      </c>
      <c r="Y25" s="1">
        <v>0.85</v>
      </c>
      <c r="Z25" s="1">
        <v>0.85</v>
      </c>
      <c r="AA25" s="1">
        <v>10.234259605407715</v>
      </c>
      <c r="AB25">
        <f t="shared" si="6"/>
        <v>0.85</v>
      </c>
      <c r="AC25">
        <f t="shared" si="7"/>
        <v>2.0083344688978311E-2</v>
      </c>
      <c r="AD25" t="e">
        <f t="shared" si="8"/>
        <v>#DIV/0!</v>
      </c>
      <c r="AE25" t="e">
        <f t="shared" si="9"/>
        <v>#DIV/0!</v>
      </c>
      <c r="AF25" t="e">
        <f t="shared" si="10"/>
        <v>#DIV/0!</v>
      </c>
      <c r="AG25" s="1">
        <v>0</v>
      </c>
      <c r="AH25" s="1">
        <v>0.5</v>
      </c>
      <c r="AI25" t="e">
        <f t="shared" si="11"/>
        <v>#DIV/0!</v>
      </c>
      <c r="AJ25">
        <f t="shared" si="12"/>
        <v>4.012382962812822</v>
      </c>
      <c r="AK25">
        <f t="shared" si="13"/>
        <v>1.8546236695199854</v>
      </c>
      <c r="AL25">
        <f t="shared" si="14"/>
        <v>27.039218014142911</v>
      </c>
      <c r="AM25">
        <v>1.879</v>
      </c>
      <c r="AN25">
        <f t="shared" si="15"/>
        <v>5</v>
      </c>
      <c r="AO25" s="1">
        <v>1</v>
      </c>
      <c r="AP25">
        <f t="shared" si="16"/>
        <v>10</v>
      </c>
      <c r="AQ25" s="1">
        <v>27.355293273925781</v>
      </c>
      <c r="AR25" s="1">
        <v>27.028348922729492</v>
      </c>
      <c r="AS25" s="1">
        <v>27.306081771850586</v>
      </c>
      <c r="AT25" s="1">
        <v>400.27420043945313</v>
      </c>
      <c r="AU25" s="1">
        <v>392.98114013671875</v>
      </c>
      <c r="AV25" s="1">
        <v>15.837442398071289</v>
      </c>
      <c r="AW25" s="1">
        <v>17.320716857910156</v>
      </c>
      <c r="AX25" s="1">
        <v>43.354393005371094</v>
      </c>
      <c r="AY25" s="1">
        <v>47.414798736572266</v>
      </c>
      <c r="AZ25" s="1">
        <v>499.48153686523438</v>
      </c>
      <c r="BA25" s="1">
        <v>1101.8697509765625</v>
      </c>
      <c r="BB25" s="1">
        <v>100.07255554199219</v>
      </c>
      <c r="BC25" s="1">
        <v>100.0413818359375</v>
      </c>
      <c r="BD25" s="1">
        <v>3.8194255828857422</v>
      </c>
      <c r="BE25" s="1">
        <v>-0.38583970069885254</v>
      </c>
      <c r="BF25" s="1">
        <v>0.66666668653488159</v>
      </c>
      <c r="BG25" s="1">
        <v>0</v>
      </c>
      <c r="BH25" s="1">
        <v>5</v>
      </c>
      <c r="BI25" s="1">
        <v>1</v>
      </c>
      <c r="BJ25" s="1">
        <v>0</v>
      </c>
      <c r="BK25" s="1">
        <v>0.15999999642372131</v>
      </c>
      <c r="BL25" s="1">
        <v>111115</v>
      </c>
      <c r="BM25">
        <f t="shared" si="17"/>
        <v>2.6582306379203526</v>
      </c>
      <c r="BN25">
        <f t="shared" si="18"/>
        <v>4.0123829628128218E-3</v>
      </c>
      <c r="BO25">
        <f t="shared" si="19"/>
        <v>300.17834892272947</v>
      </c>
      <c r="BP25">
        <f t="shared" si="20"/>
        <v>300.50529327392576</v>
      </c>
      <c r="BQ25">
        <f t="shared" si="21"/>
        <v>176.29915621565669</v>
      </c>
      <c r="BR25">
        <f t="shared" si="22"/>
        <v>1.0869091413417277E-2</v>
      </c>
      <c r="BS25">
        <f t="shared" si="23"/>
        <v>3.5874121183743348</v>
      </c>
      <c r="BT25">
        <f t="shared" si="24"/>
        <v>35.859281954516568</v>
      </c>
      <c r="BU25">
        <f t="shared" si="25"/>
        <v>18.538565096606412</v>
      </c>
      <c r="BV25">
        <f t="shared" si="26"/>
        <v>27.028348922729492</v>
      </c>
      <c r="BW25">
        <f t="shared" si="27"/>
        <v>3.5851233347281601</v>
      </c>
      <c r="BX25">
        <f t="shared" si="28"/>
        <v>0.21067939626724871</v>
      </c>
      <c r="BY25">
        <f t="shared" si="29"/>
        <v>1.7327884488543495</v>
      </c>
      <c r="BZ25">
        <f t="shared" si="30"/>
        <v>1.8523348858738107</v>
      </c>
      <c r="CA25">
        <f t="shared" si="31"/>
        <v>0.13207461278749225</v>
      </c>
      <c r="CB25">
        <f t="shared" si="32"/>
        <v>24.849472841387904</v>
      </c>
      <c r="CC25">
        <f t="shared" si="33"/>
        <v>0.63207089068618605</v>
      </c>
      <c r="CD25">
        <f t="shared" si="34"/>
        <v>48.008628315971166</v>
      </c>
      <c r="CE25">
        <f t="shared" si="35"/>
        <v>390.57681099293114</v>
      </c>
      <c r="CF25">
        <f t="shared" si="36"/>
        <v>2.1891372692060446E-2</v>
      </c>
      <c r="CG25">
        <f t="shared" si="37"/>
        <v>0</v>
      </c>
      <c r="CH25">
        <f t="shared" si="38"/>
        <v>936.58928833007815</v>
      </c>
      <c r="CI25">
        <f t="shared" si="39"/>
        <v>0</v>
      </c>
      <c r="CJ25" t="e">
        <f t="shared" si="40"/>
        <v>#DIV/0!</v>
      </c>
      <c r="CK25" t="e">
        <f t="shared" si="41"/>
        <v>#DIV/0!</v>
      </c>
    </row>
    <row r="26" spans="1:89" x14ac:dyDescent="0.25">
      <c r="A26" s="1">
        <v>25</v>
      </c>
      <c r="B26" s="2" t="s">
        <v>145</v>
      </c>
      <c r="C26" s="1" t="s">
        <v>151</v>
      </c>
      <c r="D26" s="1" t="s">
        <v>152</v>
      </c>
      <c r="E26" s="1">
        <v>2</v>
      </c>
      <c r="F26" s="1">
        <v>1</v>
      </c>
      <c r="G26" s="3">
        <v>44461</v>
      </c>
      <c r="H26" s="1" t="s">
        <v>107</v>
      </c>
      <c r="I26" s="1">
        <v>11422.499264405109</v>
      </c>
      <c r="J26" s="1">
        <v>1</v>
      </c>
      <c r="K26">
        <f t="shared" si="0"/>
        <v>7.659985002583654</v>
      </c>
      <c r="L26">
        <f t="shared" si="1"/>
        <v>3.0255211168642812E-2</v>
      </c>
      <c r="M26">
        <f t="shared" si="2"/>
        <v>-15.736753131660375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t="e">
        <f t="shared" si="3"/>
        <v>#DIV/0!</v>
      </c>
      <c r="V26" t="e">
        <f t="shared" si="4"/>
        <v>#DIV/0!</v>
      </c>
      <c r="W26" t="e">
        <f t="shared" si="5"/>
        <v>#DIV/0!</v>
      </c>
      <c r="X26" s="1">
        <v>-1</v>
      </c>
      <c r="Y26" s="1">
        <v>0.85</v>
      </c>
      <c r="Z26" s="1">
        <v>0.85</v>
      </c>
      <c r="AA26" s="1">
        <v>10.071352958679199</v>
      </c>
      <c r="AB26">
        <f t="shared" si="6"/>
        <v>0.85</v>
      </c>
      <c r="AC26">
        <f t="shared" si="7"/>
        <v>9.2743561923331296E-3</v>
      </c>
      <c r="AD26" t="e">
        <f t="shared" si="8"/>
        <v>#DIV/0!</v>
      </c>
      <c r="AE26" t="e">
        <f t="shared" si="9"/>
        <v>#DIV/0!</v>
      </c>
      <c r="AF26" t="e">
        <f t="shared" si="10"/>
        <v>#DIV/0!</v>
      </c>
      <c r="AG26" s="1">
        <v>0</v>
      </c>
      <c r="AH26" s="1">
        <v>0.5</v>
      </c>
      <c r="AI26" t="e">
        <f t="shared" si="11"/>
        <v>#DIV/0!</v>
      </c>
      <c r="AJ26">
        <f t="shared" si="12"/>
        <v>0.69390563896858615</v>
      </c>
      <c r="AK26">
        <f t="shared" si="13"/>
        <v>2.2388077981188896</v>
      </c>
      <c r="AL26">
        <f t="shared" si="14"/>
        <v>28.151838894460781</v>
      </c>
      <c r="AM26">
        <v>1.5920000000000001</v>
      </c>
      <c r="AN26">
        <f t="shared" si="15"/>
        <v>5</v>
      </c>
      <c r="AO26" s="1">
        <v>1</v>
      </c>
      <c r="AP26">
        <f t="shared" si="16"/>
        <v>10</v>
      </c>
      <c r="AQ26" s="1">
        <v>27.505847930908203</v>
      </c>
      <c r="AR26" s="1">
        <v>27.660449981689453</v>
      </c>
      <c r="AS26" s="1">
        <v>27.434743881225586</v>
      </c>
      <c r="AT26" s="1">
        <v>399.94973754882813</v>
      </c>
      <c r="AU26" s="1">
        <v>397.42041015625</v>
      </c>
      <c r="AV26" s="1">
        <v>15.675152778625488</v>
      </c>
      <c r="AW26" s="1">
        <v>15.892803192138672</v>
      </c>
      <c r="AX26" s="1">
        <v>42.528617858886719</v>
      </c>
      <c r="AY26" s="1">
        <v>43.119132995605469</v>
      </c>
      <c r="AZ26" s="1">
        <v>499.48953247070313</v>
      </c>
      <c r="BA26" s="1">
        <v>1098.536376953125</v>
      </c>
      <c r="BB26" s="1">
        <v>223.21864318847656</v>
      </c>
      <c r="BC26" s="1">
        <v>100.02971649169922</v>
      </c>
      <c r="BD26" s="1">
        <v>3.8194255828857422</v>
      </c>
      <c r="BE26" s="1">
        <v>-0.38583970069885254</v>
      </c>
      <c r="BF26" s="1">
        <v>0.66666668653488159</v>
      </c>
      <c r="BG26" s="1">
        <v>0</v>
      </c>
      <c r="BH26" s="1">
        <v>5</v>
      </c>
      <c r="BI26" s="1">
        <v>1</v>
      </c>
      <c r="BJ26" s="1">
        <v>0</v>
      </c>
      <c r="BK26" s="1">
        <v>0.15999999642372131</v>
      </c>
      <c r="BL26" s="1">
        <v>111115</v>
      </c>
      <c r="BM26">
        <f t="shared" si="17"/>
        <v>3.1374970632581851</v>
      </c>
      <c r="BN26">
        <f t="shared" si="18"/>
        <v>6.9390563896858614E-4</v>
      </c>
      <c r="BO26">
        <f t="shared" si="19"/>
        <v>300.81044998168943</v>
      </c>
      <c r="BP26">
        <f t="shared" si="20"/>
        <v>300.65584793090818</v>
      </c>
      <c r="BQ26">
        <f t="shared" si="21"/>
        <v>175.76581638382777</v>
      </c>
      <c r="BR26">
        <f t="shared" si="22"/>
        <v>0.49138891277132712</v>
      </c>
      <c r="BS26">
        <f t="shared" si="23"/>
        <v>3.8285603956868934</v>
      </c>
      <c r="BT26">
        <f t="shared" si="24"/>
        <v>38.27423019842908</v>
      </c>
      <c r="BU26">
        <f t="shared" si="25"/>
        <v>22.381427006290409</v>
      </c>
      <c r="BV26">
        <f t="shared" si="26"/>
        <v>27.660449981689453</v>
      </c>
      <c r="BW26">
        <f t="shared" si="27"/>
        <v>3.7203678371381943</v>
      </c>
      <c r="BX26">
        <f t="shared" si="28"/>
        <v>3.0163949502455104E-2</v>
      </c>
      <c r="BY26">
        <f t="shared" si="29"/>
        <v>1.5897525975680038</v>
      </c>
      <c r="BZ26">
        <f t="shared" si="30"/>
        <v>2.1306152395701905</v>
      </c>
      <c r="CA26">
        <f t="shared" si="31"/>
        <v>1.886064654313941E-2</v>
      </c>
      <c r="CB26">
        <f t="shared" si="32"/>
        <v>-1.5741429542598471</v>
      </c>
      <c r="CC26">
        <f t="shared" si="33"/>
        <v>-3.959724445323104E-2</v>
      </c>
      <c r="CD26">
        <f t="shared" si="34"/>
        <v>40.076970218157435</v>
      </c>
      <c r="CE26">
        <f t="shared" si="35"/>
        <v>396.3863121809012</v>
      </c>
      <c r="CF26">
        <f t="shared" si="36"/>
        <v>7.7446920185269986E-3</v>
      </c>
      <c r="CG26">
        <f t="shared" si="37"/>
        <v>0</v>
      </c>
      <c r="CH26">
        <f t="shared" si="38"/>
        <v>933.75592041015625</v>
      </c>
      <c r="CI26">
        <f t="shared" si="39"/>
        <v>0</v>
      </c>
      <c r="CJ26" t="e">
        <f t="shared" si="40"/>
        <v>#DIV/0!</v>
      </c>
      <c r="CK26" t="e">
        <f t="shared" si="41"/>
        <v>#DIV/0!</v>
      </c>
    </row>
    <row r="27" spans="1:89" x14ac:dyDescent="0.25">
      <c r="A27" s="1">
        <v>26</v>
      </c>
      <c r="B27" s="2" t="s">
        <v>145</v>
      </c>
      <c r="C27" s="1" t="s">
        <v>151</v>
      </c>
      <c r="D27" s="1" t="s">
        <v>152</v>
      </c>
      <c r="E27" s="1">
        <v>2</v>
      </c>
      <c r="F27" s="1">
        <v>2</v>
      </c>
      <c r="G27" s="3">
        <v>44461</v>
      </c>
      <c r="H27" s="1" t="s">
        <v>108</v>
      </c>
      <c r="I27" s="1">
        <v>11423.499264336191</v>
      </c>
      <c r="J27" s="1">
        <v>1</v>
      </c>
      <c r="K27">
        <f t="shared" si="0"/>
        <v>7.5938594729826194</v>
      </c>
      <c r="L27">
        <f t="shared" si="1"/>
        <v>2.9881408250451755E-2</v>
      </c>
      <c r="M27">
        <f t="shared" si="2"/>
        <v>-17.237442085836044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t="e">
        <f t="shared" si="3"/>
        <v>#DIV/0!</v>
      </c>
      <c r="V27" t="e">
        <f t="shared" si="4"/>
        <v>#DIV/0!</v>
      </c>
      <c r="W27" t="e">
        <f t="shared" si="5"/>
        <v>#DIV/0!</v>
      </c>
      <c r="X27" s="1">
        <v>-1</v>
      </c>
      <c r="Y27" s="1">
        <v>0.85</v>
      </c>
      <c r="Z27" s="1">
        <v>0.85</v>
      </c>
      <c r="AA27" s="1">
        <v>10.071352958679199</v>
      </c>
      <c r="AB27">
        <f t="shared" si="6"/>
        <v>0.85</v>
      </c>
      <c r="AC27">
        <f t="shared" si="7"/>
        <v>9.2041418872662456E-3</v>
      </c>
      <c r="AD27" t="e">
        <f t="shared" si="8"/>
        <v>#DIV/0!</v>
      </c>
      <c r="AE27" t="e">
        <f t="shared" si="9"/>
        <v>#DIV/0!</v>
      </c>
      <c r="AF27" t="e">
        <f t="shared" si="10"/>
        <v>#DIV/0!</v>
      </c>
      <c r="AG27" s="1">
        <v>0</v>
      </c>
      <c r="AH27" s="1">
        <v>0.5</v>
      </c>
      <c r="AI27" t="e">
        <f t="shared" si="11"/>
        <v>#DIV/0!</v>
      </c>
      <c r="AJ27">
        <f t="shared" si="12"/>
        <v>0.6852156308101891</v>
      </c>
      <c r="AK27">
        <f t="shared" si="13"/>
        <v>2.2383728484034915</v>
      </c>
      <c r="AL27">
        <f t="shared" si="14"/>
        <v>28.149518838976778</v>
      </c>
      <c r="AM27">
        <v>1.5920000000000001</v>
      </c>
      <c r="AN27">
        <f t="shared" si="15"/>
        <v>5</v>
      </c>
      <c r="AO27" s="1">
        <v>1</v>
      </c>
      <c r="AP27">
        <f t="shared" si="16"/>
        <v>10</v>
      </c>
      <c r="AQ27" s="1">
        <v>27.507453918457031</v>
      </c>
      <c r="AR27" s="1">
        <v>27.656637191772461</v>
      </c>
      <c r="AS27" s="1">
        <v>27.436334609985352</v>
      </c>
      <c r="AT27" s="1">
        <v>399.91525268554688</v>
      </c>
      <c r="AU27" s="1">
        <v>397.40817260742188</v>
      </c>
      <c r="AV27" s="1">
        <v>15.676901817321777</v>
      </c>
      <c r="AW27" s="1">
        <v>15.891820907592773</v>
      </c>
      <c r="AX27" s="1">
        <v>42.529796600341797</v>
      </c>
      <c r="AY27" s="1">
        <v>43.112850189208984</v>
      </c>
      <c r="AZ27" s="1">
        <v>499.50308227539063</v>
      </c>
      <c r="BA27" s="1">
        <v>1098.4644775390625</v>
      </c>
      <c r="BB27" s="1">
        <v>215.58883666992188</v>
      </c>
      <c r="BC27" s="1">
        <v>100.03072357177734</v>
      </c>
      <c r="BD27" s="1">
        <v>3.8194255828857422</v>
      </c>
      <c r="BE27" s="1">
        <v>-0.38583970069885254</v>
      </c>
      <c r="BF27" s="1">
        <v>0.66666668653488159</v>
      </c>
      <c r="BG27" s="1">
        <v>0</v>
      </c>
      <c r="BH27" s="1">
        <v>5</v>
      </c>
      <c r="BI27" s="1">
        <v>1</v>
      </c>
      <c r="BJ27" s="1">
        <v>0</v>
      </c>
      <c r="BK27" s="1">
        <v>0.15999999642372131</v>
      </c>
      <c r="BL27" s="1">
        <v>111115</v>
      </c>
      <c r="BM27">
        <f t="shared" si="17"/>
        <v>3.1375821750966741</v>
      </c>
      <c r="BN27">
        <f t="shared" si="18"/>
        <v>6.8521563081018911E-4</v>
      </c>
      <c r="BO27">
        <f t="shared" si="19"/>
        <v>300.80663719177244</v>
      </c>
      <c r="BP27">
        <f t="shared" si="20"/>
        <v>300.65745391845701</v>
      </c>
      <c r="BQ27">
        <f t="shared" si="21"/>
        <v>175.7543124778349</v>
      </c>
      <c r="BR27">
        <f t="shared" si="22"/>
        <v>0.49288164720431699</v>
      </c>
      <c r="BS27">
        <f t="shared" si="23"/>
        <v>3.8280431926630958</v>
      </c>
      <c r="BT27">
        <f t="shared" si="24"/>
        <v>38.268674422976375</v>
      </c>
      <c r="BU27">
        <f t="shared" si="25"/>
        <v>22.376853515383601</v>
      </c>
      <c r="BV27">
        <f t="shared" si="26"/>
        <v>27.656637191772461</v>
      </c>
      <c r="BW27">
        <f t="shared" si="27"/>
        <v>3.7195388902374305</v>
      </c>
      <c r="BX27">
        <f t="shared" si="28"/>
        <v>2.9792384410319839E-2</v>
      </c>
      <c r="BY27">
        <f t="shared" si="29"/>
        <v>1.5896703442596045</v>
      </c>
      <c r="BZ27">
        <f t="shared" si="30"/>
        <v>2.1298685459778257</v>
      </c>
      <c r="CA27">
        <f t="shared" si="31"/>
        <v>1.8628218080062507E-2</v>
      </c>
      <c r="CB27">
        <f t="shared" si="32"/>
        <v>-1.7242738043727863</v>
      </c>
      <c r="CC27">
        <f t="shared" si="33"/>
        <v>-4.3374654257208704E-2</v>
      </c>
      <c r="CD27">
        <f t="shared" si="34"/>
        <v>40.078485544054807</v>
      </c>
      <c r="CE27">
        <f t="shared" si="35"/>
        <v>396.38300157856924</v>
      </c>
      <c r="CF27">
        <f t="shared" si="36"/>
        <v>7.6781896776466742E-3</v>
      </c>
      <c r="CG27">
        <f t="shared" si="37"/>
        <v>0</v>
      </c>
      <c r="CH27">
        <f t="shared" si="38"/>
        <v>933.69480590820308</v>
      </c>
      <c r="CI27">
        <f t="shared" si="39"/>
        <v>0</v>
      </c>
      <c r="CJ27" t="e">
        <f t="shared" si="40"/>
        <v>#DIV/0!</v>
      </c>
      <c r="CK27" t="e">
        <f t="shared" si="41"/>
        <v>#DIV/0!</v>
      </c>
    </row>
    <row r="28" spans="1:89" x14ac:dyDescent="0.25">
      <c r="A28" s="1">
        <v>27</v>
      </c>
      <c r="B28" s="2" t="s">
        <v>145</v>
      </c>
      <c r="C28" s="1" t="s">
        <v>151</v>
      </c>
      <c r="D28" s="1" t="s">
        <v>152</v>
      </c>
      <c r="E28" s="1">
        <v>2</v>
      </c>
      <c r="F28" s="1">
        <v>3</v>
      </c>
      <c r="G28" s="3">
        <v>44461</v>
      </c>
      <c r="H28" s="1" t="s">
        <v>109</v>
      </c>
      <c r="I28" s="1">
        <v>11426.499264129438</v>
      </c>
      <c r="J28" s="1">
        <v>1</v>
      </c>
      <c r="K28">
        <f t="shared" si="0"/>
        <v>7.618454448490235</v>
      </c>
      <c r="L28">
        <f t="shared" si="1"/>
        <v>2.9665417268847534E-2</v>
      </c>
      <c r="M28">
        <f t="shared" si="2"/>
        <v>-21.547632472112792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t="e">
        <f t="shared" si="3"/>
        <v>#DIV/0!</v>
      </c>
      <c r="V28" t="e">
        <f t="shared" si="4"/>
        <v>#DIV/0!</v>
      </c>
      <c r="W28" t="e">
        <f t="shared" si="5"/>
        <v>#DIV/0!</v>
      </c>
      <c r="X28" s="1">
        <v>-1</v>
      </c>
      <c r="Y28" s="1">
        <v>0.85</v>
      </c>
      <c r="Z28" s="1">
        <v>0.85</v>
      </c>
      <c r="AA28" s="1">
        <v>10.071352958679199</v>
      </c>
      <c r="AB28">
        <f t="shared" si="6"/>
        <v>0.85</v>
      </c>
      <c r="AC28">
        <f t="shared" si="7"/>
        <v>9.2292762756560186E-3</v>
      </c>
      <c r="AD28" t="e">
        <f t="shared" si="8"/>
        <v>#DIV/0!</v>
      </c>
      <c r="AE28" t="e">
        <f t="shared" si="9"/>
        <v>#DIV/0!</v>
      </c>
      <c r="AF28" t="e">
        <f t="shared" si="10"/>
        <v>#DIV/0!</v>
      </c>
      <c r="AG28" s="1">
        <v>0</v>
      </c>
      <c r="AH28" s="1">
        <v>0.5</v>
      </c>
      <c r="AI28" t="e">
        <f t="shared" si="11"/>
        <v>#DIV/0!</v>
      </c>
      <c r="AJ28">
        <f t="shared" si="12"/>
        <v>0.68044831395534255</v>
      </c>
      <c r="AK28">
        <f t="shared" si="13"/>
        <v>2.2389875482766186</v>
      </c>
      <c r="AL28">
        <f t="shared" si="14"/>
        <v>28.153214965530704</v>
      </c>
      <c r="AM28">
        <v>1.5920000000000001</v>
      </c>
      <c r="AN28">
        <f t="shared" si="15"/>
        <v>5</v>
      </c>
      <c r="AO28" s="1">
        <v>1</v>
      </c>
      <c r="AP28">
        <f t="shared" si="16"/>
        <v>10</v>
      </c>
      <c r="AQ28" s="1">
        <v>27.512178421020508</v>
      </c>
      <c r="AR28" s="1">
        <v>27.659458160400391</v>
      </c>
      <c r="AS28" s="1">
        <v>27.440580368041992</v>
      </c>
      <c r="AT28" s="1">
        <v>399.82351684570313</v>
      </c>
      <c r="AU28" s="1">
        <v>397.30905151367188</v>
      </c>
      <c r="AV28" s="1">
        <v>15.680032730102539</v>
      </c>
      <c r="AW28" s="1">
        <v>15.893470764160156</v>
      </c>
      <c r="AX28" s="1">
        <v>42.527717590332031</v>
      </c>
      <c r="AY28" s="1">
        <v>43.106609344482422</v>
      </c>
      <c r="AZ28" s="1">
        <v>499.46896362304688</v>
      </c>
      <c r="BA28" s="1">
        <v>1098.608154296875</v>
      </c>
      <c r="BB28" s="1">
        <v>202.98808288574219</v>
      </c>
      <c r="BC28" s="1">
        <v>100.03350830078125</v>
      </c>
      <c r="BD28" s="1">
        <v>3.8194255828857422</v>
      </c>
      <c r="BE28" s="1">
        <v>-0.38583970069885254</v>
      </c>
      <c r="BF28" s="1">
        <v>0.66666668653488159</v>
      </c>
      <c r="BG28" s="1">
        <v>0</v>
      </c>
      <c r="BH28" s="1">
        <v>5</v>
      </c>
      <c r="BI28" s="1">
        <v>1</v>
      </c>
      <c r="BJ28" s="1">
        <v>0</v>
      </c>
      <c r="BK28" s="1">
        <v>0.15999999642372131</v>
      </c>
      <c r="BL28" s="1">
        <v>111115</v>
      </c>
      <c r="BM28">
        <f t="shared" si="17"/>
        <v>3.1373678619538117</v>
      </c>
      <c r="BN28">
        <f t="shared" si="18"/>
        <v>6.8044831395534257E-4</v>
      </c>
      <c r="BO28">
        <f t="shared" si="19"/>
        <v>300.80945816040037</v>
      </c>
      <c r="BP28">
        <f t="shared" si="20"/>
        <v>300.66217842102049</v>
      </c>
      <c r="BQ28">
        <f t="shared" si="21"/>
        <v>175.77730075857107</v>
      </c>
      <c r="BR28">
        <f t="shared" si="22"/>
        <v>0.4937568051303155</v>
      </c>
      <c r="BS28">
        <f t="shared" si="23"/>
        <v>3.8288671878914577</v>
      </c>
      <c r="BT28">
        <f t="shared" si="24"/>
        <v>38.275846293212084</v>
      </c>
      <c r="BU28">
        <f t="shared" si="25"/>
        <v>22.382375529051927</v>
      </c>
      <c r="BV28">
        <f t="shared" si="26"/>
        <v>27.659458160400391</v>
      </c>
      <c r="BW28">
        <f t="shared" si="27"/>
        <v>3.7201521876153283</v>
      </c>
      <c r="BX28">
        <f t="shared" si="28"/>
        <v>2.9577673865142397E-2</v>
      </c>
      <c r="BY28">
        <f t="shared" si="29"/>
        <v>1.5898796396148391</v>
      </c>
      <c r="BZ28">
        <f t="shared" si="30"/>
        <v>2.1302725480004892</v>
      </c>
      <c r="CA28">
        <f t="shared" si="31"/>
        <v>1.8493909388757133E-2</v>
      </c>
      <c r="CB28">
        <f t="shared" si="32"/>
        <v>-2.1554852717612785</v>
      </c>
      <c r="CC28">
        <f t="shared" si="33"/>
        <v>-5.4233932979931898E-2</v>
      </c>
      <c r="CD28">
        <f t="shared" si="34"/>
        <v>40.073366780071197</v>
      </c>
      <c r="CE28">
        <f t="shared" si="35"/>
        <v>396.2805601631257</v>
      </c>
      <c r="CF28">
        <f t="shared" si="36"/>
        <v>7.7040650009665155E-3</v>
      </c>
      <c r="CG28">
        <f t="shared" si="37"/>
        <v>0</v>
      </c>
      <c r="CH28">
        <f t="shared" si="38"/>
        <v>933.81693115234373</v>
      </c>
      <c r="CI28">
        <f t="shared" si="39"/>
        <v>0</v>
      </c>
      <c r="CJ28" t="e">
        <f t="shared" si="40"/>
        <v>#DIV/0!</v>
      </c>
      <c r="CK28" t="e">
        <f t="shared" si="41"/>
        <v>#DIV/0!</v>
      </c>
    </row>
    <row r="29" spans="1:89" x14ac:dyDescent="0.25">
      <c r="A29" s="1">
        <v>28</v>
      </c>
      <c r="B29" s="2" t="s">
        <v>146</v>
      </c>
      <c r="C29" s="1" t="s">
        <v>149</v>
      </c>
      <c r="D29" s="1" t="s">
        <v>152</v>
      </c>
      <c r="E29" s="1">
        <v>2</v>
      </c>
      <c r="F29" s="1">
        <v>1</v>
      </c>
      <c r="G29" s="3">
        <v>44461</v>
      </c>
      <c r="H29" s="1" t="s">
        <v>110</v>
      </c>
      <c r="I29" s="1">
        <v>12266.999972570688</v>
      </c>
      <c r="J29" s="1">
        <v>1</v>
      </c>
      <c r="K29">
        <f t="shared" si="0"/>
        <v>13.475527965308842</v>
      </c>
      <c r="L29">
        <f t="shared" si="1"/>
        <v>0.14554639531544514</v>
      </c>
      <c r="M29">
        <f t="shared" si="2"/>
        <v>236.21641514757019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t="e">
        <f t="shared" si="3"/>
        <v>#DIV/0!</v>
      </c>
      <c r="V29" t="e">
        <f t="shared" si="4"/>
        <v>#DIV/0!</v>
      </c>
      <c r="W29" t="e">
        <f t="shared" si="5"/>
        <v>#DIV/0!</v>
      </c>
      <c r="X29" s="1">
        <v>-1</v>
      </c>
      <c r="Y29" s="1">
        <v>0.85</v>
      </c>
      <c r="Z29" s="1">
        <v>0.85</v>
      </c>
      <c r="AA29" s="1">
        <v>10.155411720275879</v>
      </c>
      <c r="AB29">
        <f t="shared" si="6"/>
        <v>0.84999999999999987</v>
      </c>
      <c r="AC29">
        <f t="shared" si="7"/>
        <v>1.5506198701349358E-2</v>
      </c>
      <c r="AD29" t="e">
        <f t="shared" si="8"/>
        <v>#DIV/0!</v>
      </c>
      <c r="AE29" t="e">
        <f t="shared" si="9"/>
        <v>#DIV/0!</v>
      </c>
      <c r="AF29" t="e">
        <f t="shared" si="10"/>
        <v>#DIV/0!</v>
      </c>
      <c r="AG29" s="1">
        <v>0</v>
      </c>
      <c r="AH29" s="1">
        <v>0.5</v>
      </c>
      <c r="AI29" t="e">
        <f t="shared" si="11"/>
        <v>#DIV/0!</v>
      </c>
      <c r="AJ29">
        <f t="shared" si="12"/>
        <v>2.6897807784309817</v>
      </c>
      <c r="AK29">
        <f t="shared" si="13"/>
        <v>1.8290776779928968</v>
      </c>
      <c r="AL29">
        <f t="shared" si="14"/>
        <v>26.128524825310539</v>
      </c>
      <c r="AM29">
        <v>1.476</v>
      </c>
      <c r="AN29">
        <f t="shared" si="15"/>
        <v>5</v>
      </c>
      <c r="AO29" s="1">
        <v>1</v>
      </c>
      <c r="AP29">
        <f t="shared" si="16"/>
        <v>10</v>
      </c>
      <c r="AQ29" s="1">
        <v>26.155298233032227</v>
      </c>
      <c r="AR29" s="1">
        <v>25.923467636108398</v>
      </c>
      <c r="AS29" s="1">
        <v>26.155221939086914</v>
      </c>
      <c r="AT29" s="1">
        <v>399.95449829101563</v>
      </c>
      <c r="AU29" s="1">
        <v>395.65817260742188</v>
      </c>
      <c r="AV29" s="1">
        <v>14.920901298522949</v>
      </c>
      <c r="AW29" s="1">
        <v>15.703218460083008</v>
      </c>
      <c r="AX29" s="1">
        <v>43.832447052001953</v>
      </c>
      <c r="AY29" s="1">
        <v>46.130622863769531</v>
      </c>
      <c r="AZ29" s="1">
        <v>499.51260375976563</v>
      </c>
      <c r="BA29" s="1">
        <v>1098.2725830078125</v>
      </c>
      <c r="BB29" s="1">
        <v>77.80218505859375</v>
      </c>
      <c r="BC29" s="1">
        <v>100.03861236572266</v>
      </c>
      <c r="BD29" s="1">
        <v>4.0111112594604492</v>
      </c>
      <c r="BE29" s="1">
        <v>-0.15778346359729767</v>
      </c>
      <c r="BF29" s="1">
        <v>0.66666668653488159</v>
      </c>
      <c r="BG29" s="1">
        <v>0</v>
      </c>
      <c r="BH29" s="1">
        <v>5</v>
      </c>
      <c r="BI29" s="1">
        <v>1</v>
      </c>
      <c r="BJ29" s="1">
        <v>0</v>
      </c>
      <c r="BK29" s="1">
        <v>0.15999999642372131</v>
      </c>
      <c r="BL29" s="1">
        <v>111115</v>
      </c>
      <c r="BM29">
        <f t="shared" si="17"/>
        <v>3.3842317327897398</v>
      </c>
      <c r="BN29">
        <f t="shared" si="18"/>
        <v>2.6897807784309817E-3</v>
      </c>
      <c r="BO29">
        <f t="shared" si="19"/>
        <v>299.07346763610838</v>
      </c>
      <c r="BP29">
        <f t="shared" si="20"/>
        <v>299.3052982330322</v>
      </c>
      <c r="BQ29">
        <f t="shared" si="21"/>
        <v>175.72360935352117</v>
      </c>
      <c r="BR29">
        <f t="shared" si="22"/>
        <v>0.20505718920214125</v>
      </c>
      <c r="BS29">
        <f t="shared" si="23"/>
        <v>3.400005862415401</v>
      </c>
      <c r="BT29">
        <f t="shared" si="24"/>
        <v>33.9869354643346</v>
      </c>
      <c r="BU29">
        <f t="shared" si="25"/>
        <v>18.283717004251592</v>
      </c>
      <c r="BV29">
        <f t="shared" si="26"/>
        <v>25.923467636108398</v>
      </c>
      <c r="BW29">
        <f t="shared" si="27"/>
        <v>3.3590077161668122</v>
      </c>
      <c r="BX29">
        <f t="shared" si="28"/>
        <v>0.14345840987198977</v>
      </c>
      <c r="BY29">
        <f t="shared" si="29"/>
        <v>1.5709281844225043</v>
      </c>
      <c r="BZ29">
        <f t="shared" si="30"/>
        <v>1.7880795317443079</v>
      </c>
      <c r="CA29">
        <f t="shared" si="31"/>
        <v>8.984678953490105E-2</v>
      </c>
      <c r="CB29">
        <f t="shared" si="32"/>
        <v>23.630762389368392</v>
      </c>
      <c r="CC29">
        <f t="shared" si="33"/>
        <v>0.59702144806180402</v>
      </c>
      <c r="CD29">
        <f t="shared" si="34"/>
        <v>45.624479781444407</v>
      </c>
      <c r="CE29">
        <f t="shared" si="35"/>
        <v>393.83897633210518</v>
      </c>
      <c r="CF29">
        <f t="shared" si="36"/>
        <v>1.5610795023981563E-2</v>
      </c>
      <c r="CG29">
        <f t="shared" si="37"/>
        <v>0</v>
      </c>
      <c r="CH29">
        <f t="shared" si="38"/>
        <v>933.53169555664044</v>
      </c>
      <c r="CI29">
        <f t="shared" si="39"/>
        <v>0</v>
      </c>
      <c r="CJ29" t="e">
        <f t="shared" si="40"/>
        <v>#DIV/0!</v>
      </c>
      <c r="CK29" t="e">
        <f t="shared" si="41"/>
        <v>#DIV/0!</v>
      </c>
    </row>
    <row r="30" spans="1:89" x14ac:dyDescent="0.25">
      <c r="A30" s="1">
        <v>29</v>
      </c>
      <c r="B30" s="2" t="s">
        <v>146</v>
      </c>
      <c r="C30" s="1" t="s">
        <v>149</v>
      </c>
      <c r="D30" s="1" t="s">
        <v>152</v>
      </c>
      <c r="E30" s="1">
        <v>2</v>
      </c>
      <c r="F30" s="1">
        <v>2</v>
      </c>
      <c r="G30" s="3">
        <v>44461</v>
      </c>
      <c r="H30" s="1" t="s">
        <v>111</v>
      </c>
      <c r="I30" s="1">
        <v>12268.999972432852</v>
      </c>
      <c r="J30" s="1">
        <v>1</v>
      </c>
      <c r="K30">
        <f t="shared" si="0"/>
        <v>13.535113344646339</v>
      </c>
      <c r="L30">
        <f t="shared" si="1"/>
        <v>0.14520122720676865</v>
      </c>
      <c r="M30">
        <f t="shared" si="2"/>
        <v>235.21853564740954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t="e">
        <f t="shared" si="3"/>
        <v>#DIV/0!</v>
      </c>
      <c r="V30" t="e">
        <f t="shared" si="4"/>
        <v>#DIV/0!</v>
      </c>
      <c r="W30" t="e">
        <f t="shared" si="5"/>
        <v>#DIV/0!</v>
      </c>
      <c r="X30" s="1">
        <v>-1</v>
      </c>
      <c r="Y30" s="1">
        <v>0.85</v>
      </c>
      <c r="Z30" s="1">
        <v>0.85</v>
      </c>
      <c r="AA30" s="1">
        <v>10.155411720275879</v>
      </c>
      <c r="AB30">
        <f t="shared" si="6"/>
        <v>0.84999999999999987</v>
      </c>
      <c r="AC30">
        <f t="shared" si="7"/>
        <v>1.5570530226076709E-2</v>
      </c>
      <c r="AD30" t="e">
        <f t="shared" si="8"/>
        <v>#DIV/0!</v>
      </c>
      <c r="AE30" t="e">
        <f t="shared" si="9"/>
        <v>#DIV/0!</v>
      </c>
      <c r="AF30" t="e">
        <f t="shared" si="10"/>
        <v>#DIV/0!</v>
      </c>
      <c r="AG30" s="1">
        <v>0</v>
      </c>
      <c r="AH30" s="1">
        <v>0.5</v>
      </c>
      <c r="AI30" t="e">
        <f t="shared" si="11"/>
        <v>#DIV/0!</v>
      </c>
      <c r="AJ30">
        <f t="shared" si="12"/>
        <v>2.6830733991994893</v>
      </c>
      <c r="AK30">
        <f t="shared" si="13"/>
        <v>1.8288320295606775</v>
      </c>
      <c r="AL30">
        <f t="shared" si="14"/>
        <v>26.125523991070626</v>
      </c>
      <c r="AM30">
        <v>1.476</v>
      </c>
      <c r="AN30">
        <f t="shared" si="15"/>
        <v>5</v>
      </c>
      <c r="AO30" s="1">
        <v>1</v>
      </c>
      <c r="AP30">
        <f t="shared" si="16"/>
        <v>10</v>
      </c>
      <c r="AQ30" s="1">
        <v>26.151809692382813</v>
      </c>
      <c r="AR30" s="1">
        <v>25.919450759887695</v>
      </c>
      <c r="AS30" s="1">
        <v>26.152040481567383</v>
      </c>
      <c r="AT30" s="1">
        <v>399.97396850585938</v>
      </c>
      <c r="AU30" s="1">
        <v>395.66085815429688</v>
      </c>
      <c r="AV30" s="1">
        <v>14.91901969909668</v>
      </c>
      <c r="AW30" s="1">
        <v>15.699381828308105</v>
      </c>
      <c r="AX30" s="1">
        <v>43.836696624755859</v>
      </c>
      <c r="AY30" s="1">
        <v>46.129642486572266</v>
      </c>
      <c r="AZ30" s="1">
        <v>499.51724243164063</v>
      </c>
      <c r="BA30" s="1">
        <v>1098.237060546875</v>
      </c>
      <c r="BB30" s="1">
        <v>74.131362915039063</v>
      </c>
      <c r="BC30" s="1">
        <v>100.04029083251953</v>
      </c>
      <c r="BD30" s="1">
        <v>4.0111112594604492</v>
      </c>
      <c r="BE30" s="1">
        <v>-0.15778346359729767</v>
      </c>
      <c r="BF30" s="1">
        <v>0.66666668653488159</v>
      </c>
      <c r="BG30" s="1">
        <v>0</v>
      </c>
      <c r="BH30" s="1">
        <v>5</v>
      </c>
      <c r="BI30" s="1">
        <v>1</v>
      </c>
      <c r="BJ30" s="1">
        <v>0</v>
      </c>
      <c r="BK30" s="1">
        <v>0.15999999642372131</v>
      </c>
      <c r="BL30" s="1">
        <v>111115</v>
      </c>
      <c r="BM30">
        <f t="shared" si="17"/>
        <v>3.3842631601059661</v>
      </c>
      <c r="BN30">
        <f t="shared" si="18"/>
        <v>2.6830733991994892E-3</v>
      </c>
      <c r="BO30">
        <f t="shared" si="19"/>
        <v>299.06945075988767</v>
      </c>
      <c r="BP30">
        <f t="shared" si="20"/>
        <v>299.30180969238279</v>
      </c>
      <c r="BQ30">
        <f t="shared" si="21"/>
        <v>175.71792575989821</v>
      </c>
      <c r="BR30">
        <f t="shared" si="22"/>
        <v>0.20607323118292981</v>
      </c>
      <c r="BS30">
        <f t="shared" si="23"/>
        <v>3.3994027535553926</v>
      </c>
      <c r="BT30">
        <f t="shared" si="24"/>
        <v>33.980336575054892</v>
      </c>
      <c r="BU30">
        <f t="shared" si="25"/>
        <v>18.280954746746787</v>
      </c>
      <c r="BV30">
        <f t="shared" si="26"/>
        <v>25.919450759887695</v>
      </c>
      <c r="BW30">
        <f t="shared" si="27"/>
        <v>3.358208932617472</v>
      </c>
      <c r="BX30">
        <f t="shared" si="28"/>
        <v>0.14312306277117209</v>
      </c>
      <c r="BY30">
        <f t="shared" si="29"/>
        <v>1.5705707239947151</v>
      </c>
      <c r="BZ30">
        <f t="shared" si="30"/>
        <v>1.7876382086227569</v>
      </c>
      <c r="CA30">
        <f t="shared" si="31"/>
        <v>8.9636331485012072E-2</v>
      </c>
      <c r="CB30">
        <f t="shared" si="32"/>
        <v>23.531330715366213</v>
      </c>
      <c r="CC30">
        <f t="shared" si="33"/>
        <v>0.59449533811525213</v>
      </c>
      <c r="CD30">
        <f t="shared" si="34"/>
        <v>45.620577594497966</v>
      </c>
      <c r="CE30">
        <f t="shared" si="35"/>
        <v>393.83361785276963</v>
      </c>
      <c r="CF30">
        <f t="shared" si="36"/>
        <v>1.5678694265774975E-2</v>
      </c>
      <c r="CG30">
        <f t="shared" si="37"/>
        <v>0</v>
      </c>
      <c r="CH30">
        <f t="shared" si="38"/>
        <v>933.50150146484361</v>
      </c>
      <c r="CI30">
        <f t="shared" si="39"/>
        <v>0</v>
      </c>
      <c r="CJ30" t="e">
        <f t="shared" si="40"/>
        <v>#DIV/0!</v>
      </c>
      <c r="CK30" t="e">
        <f t="shared" si="41"/>
        <v>#DIV/0!</v>
      </c>
    </row>
    <row r="31" spans="1:89" x14ac:dyDescent="0.25">
      <c r="A31" s="1">
        <v>30</v>
      </c>
      <c r="B31" s="2" t="s">
        <v>146</v>
      </c>
      <c r="C31" s="1" t="s">
        <v>149</v>
      </c>
      <c r="D31" s="1" t="s">
        <v>152</v>
      </c>
      <c r="E31" s="1">
        <v>2</v>
      </c>
      <c r="F31" s="1">
        <v>3</v>
      </c>
      <c r="G31" s="3">
        <v>44461</v>
      </c>
      <c r="H31" s="1" t="s">
        <v>112</v>
      </c>
      <c r="I31" s="1">
        <v>12270.999972295016</v>
      </c>
      <c r="J31" s="1">
        <v>1</v>
      </c>
      <c r="K31">
        <f t="shared" si="0"/>
        <v>13.319798355089173</v>
      </c>
      <c r="L31">
        <f t="shared" si="1"/>
        <v>0.14540041212324653</v>
      </c>
      <c r="M31">
        <f t="shared" si="2"/>
        <v>237.80814932302169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t="e">
        <f t="shared" si="3"/>
        <v>#DIV/0!</v>
      </c>
      <c r="V31" t="e">
        <f t="shared" si="4"/>
        <v>#DIV/0!</v>
      </c>
      <c r="W31" t="e">
        <f t="shared" si="5"/>
        <v>#DIV/0!</v>
      </c>
      <c r="X31" s="1">
        <v>-1</v>
      </c>
      <c r="Y31" s="1">
        <v>0.85</v>
      </c>
      <c r="Z31" s="1">
        <v>0.85</v>
      </c>
      <c r="AA31" s="1">
        <v>10.155411720275879</v>
      </c>
      <c r="AB31">
        <f t="shared" si="6"/>
        <v>0.84999999999999987</v>
      </c>
      <c r="AC31">
        <f t="shared" si="7"/>
        <v>1.5342835977169953E-2</v>
      </c>
      <c r="AD31" t="e">
        <f t="shared" si="8"/>
        <v>#DIV/0!</v>
      </c>
      <c r="AE31" t="e">
        <f t="shared" si="9"/>
        <v>#DIV/0!</v>
      </c>
      <c r="AF31" t="e">
        <f t="shared" si="10"/>
        <v>#DIV/0!</v>
      </c>
      <c r="AG31" s="1">
        <v>0</v>
      </c>
      <c r="AH31" s="1">
        <v>0.5</v>
      </c>
      <c r="AI31" t="e">
        <f t="shared" si="11"/>
        <v>#DIV/0!</v>
      </c>
      <c r="AJ31">
        <f t="shared" si="12"/>
        <v>2.6861325772693867</v>
      </c>
      <c r="AK31">
        <f t="shared" si="13"/>
        <v>1.8284787450537143</v>
      </c>
      <c r="AL31">
        <f t="shared" si="14"/>
        <v>26.123261302024709</v>
      </c>
      <c r="AM31">
        <v>1.476</v>
      </c>
      <c r="AN31">
        <f t="shared" si="15"/>
        <v>5</v>
      </c>
      <c r="AO31" s="1">
        <v>1</v>
      </c>
      <c r="AP31">
        <f t="shared" si="16"/>
        <v>10</v>
      </c>
      <c r="AQ31" s="1">
        <v>26.14935302734375</v>
      </c>
      <c r="AR31" s="1">
        <v>25.91779899597168</v>
      </c>
      <c r="AS31" s="1">
        <v>26.148427963256836</v>
      </c>
      <c r="AT31" s="1">
        <v>399.93417358398438</v>
      </c>
      <c r="AU31" s="1">
        <v>395.68438720703125</v>
      </c>
      <c r="AV31" s="1">
        <v>14.916890144348145</v>
      </c>
      <c r="AW31" s="1">
        <v>15.698128700256348</v>
      </c>
      <c r="AX31" s="1">
        <v>43.837471008300781</v>
      </c>
      <c r="AY31" s="1">
        <v>46.133358001708984</v>
      </c>
      <c r="AZ31" s="1">
        <v>499.52639770507813</v>
      </c>
      <c r="BA31" s="1">
        <v>1098.0252685546875</v>
      </c>
      <c r="BB31" s="1">
        <v>70.800361633300781</v>
      </c>
      <c r="BC31" s="1">
        <v>100.04181671142578</v>
      </c>
      <c r="BD31" s="1">
        <v>4.0111112594604492</v>
      </c>
      <c r="BE31" s="1">
        <v>-0.15778346359729767</v>
      </c>
      <c r="BF31" s="1">
        <v>0.66666668653488159</v>
      </c>
      <c r="BG31" s="1">
        <v>0</v>
      </c>
      <c r="BH31" s="1">
        <v>5</v>
      </c>
      <c r="BI31" s="1">
        <v>1</v>
      </c>
      <c r="BJ31" s="1">
        <v>0</v>
      </c>
      <c r="BK31" s="1">
        <v>0.15999999642372131</v>
      </c>
      <c r="BL31" s="1">
        <v>111115</v>
      </c>
      <c r="BM31">
        <f t="shared" si="17"/>
        <v>3.384325187703781</v>
      </c>
      <c r="BN31">
        <f t="shared" si="18"/>
        <v>2.6861325772693867E-3</v>
      </c>
      <c r="BO31">
        <f t="shared" si="19"/>
        <v>299.06779899597166</v>
      </c>
      <c r="BP31">
        <f t="shared" si="20"/>
        <v>299.29935302734373</v>
      </c>
      <c r="BQ31">
        <f t="shared" si="21"/>
        <v>175.68403904190563</v>
      </c>
      <c r="BR31">
        <f t="shared" si="22"/>
        <v>0.20546230605302956</v>
      </c>
      <c r="BS31">
        <f t="shared" si="23"/>
        <v>3.3989480591971324</v>
      </c>
      <c r="BT31">
        <f t="shared" si="24"/>
        <v>33.975273250000249</v>
      </c>
      <c r="BU31">
        <f t="shared" si="25"/>
        <v>18.277144549743902</v>
      </c>
      <c r="BV31">
        <f t="shared" si="26"/>
        <v>25.91779899597168</v>
      </c>
      <c r="BW31">
        <f t="shared" si="27"/>
        <v>3.3578805161093102</v>
      </c>
      <c r="BX31">
        <f t="shared" si="28"/>
        <v>0.14331658309858358</v>
      </c>
      <c r="BY31">
        <f t="shared" si="29"/>
        <v>1.5704693141434181</v>
      </c>
      <c r="BZ31">
        <f t="shared" si="30"/>
        <v>1.7874112019658921</v>
      </c>
      <c r="CA31">
        <f t="shared" si="31"/>
        <v>8.9757781252777308E-2</v>
      </c>
      <c r="CB31">
        <f t="shared" si="32"/>
        <v>23.79075928705711</v>
      </c>
      <c r="CC31">
        <f t="shared" si="33"/>
        <v>0.60100463149837391</v>
      </c>
      <c r="CD31">
        <f t="shared" si="34"/>
        <v>45.625052804549739</v>
      </c>
      <c r="CE31">
        <f t="shared" si="35"/>
        <v>393.8862144290942</v>
      </c>
      <c r="CF31">
        <f t="shared" si="36"/>
        <v>1.5428732487572169E-2</v>
      </c>
      <c r="CG31">
        <f t="shared" si="37"/>
        <v>0</v>
      </c>
      <c r="CH31">
        <f t="shared" si="38"/>
        <v>933.32147827148424</v>
      </c>
      <c r="CI31">
        <f t="shared" si="39"/>
        <v>0</v>
      </c>
      <c r="CJ31" t="e">
        <f t="shared" si="40"/>
        <v>#DIV/0!</v>
      </c>
      <c r="CK31" t="e">
        <f t="shared" si="41"/>
        <v>#DIV/0!</v>
      </c>
    </row>
    <row r="32" spans="1:89" x14ac:dyDescent="0.25">
      <c r="A32" s="1">
        <v>31</v>
      </c>
      <c r="B32" s="2" t="s">
        <v>147</v>
      </c>
      <c r="C32" s="1" t="s">
        <v>149</v>
      </c>
      <c r="D32" s="1" t="s">
        <v>152</v>
      </c>
      <c r="E32" s="1">
        <v>2</v>
      </c>
      <c r="F32" s="1">
        <v>1</v>
      </c>
      <c r="G32" s="3">
        <v>44461</v>
      </c>
      <c r="H32" s="1" t="s">
        <v>113</v>
      </c>
      <c r="I32" s="1">
        <v>12762.999938387424</v>
      </c>
      <c r="J32" s="1">
        <v>1</v>
      </c>
      <c r="K32">
        <f t="shared" si="0"/>
        <v>1.2685823440841362</v>
      </c>
      <c r="L32">
        <f t="shared" si="1"/>
        <v>2.822678274265757E-2</v>
      </c>
      <c r="M32">
        <f t="shared" si="2"/>
        <v>315.34574490522886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t="e">
        <f t="shared" si="3"/>
        <v>#DIV/0!</v>
      </c>
      <c r="V32" t="e">
        <f t="shared" si="4"/>
        <v>#DIV/0!</v>
      </c>
      <c r="W32" t="e">
        <f t="shared" si="5"/>
        <v>#DIV/0!</v>
      </c>
      <c r="X32" s="1">
        <v>-1</v>
      </c>
      <c r="Y32" s="1">
        <v>0.85</v>
      </c>
      <c r="Z32" s="1">
        <v>0.85</v>
      </c>
      <c r="AA32" s="1">
        <v>10.071352958679199</v>
      </c>
      <c r="AB32">
        <f t="shared" si="6"/>
        <v>0.85</v>
      </c>
      <c r="AC32">
        <f t="shared" si="7"/>
        <v>2.4301731032281304E-3</v>
      </c>
      <c r="AD32" t="e">
        <f t="shared" si="8"/>
        <v>#DIV/0!</v>
      </c>
      <c r="AE32" t="e">
        <f t="shared" si="9"/>
        <v>#DIV/0!</v>
      </c>
      <c r="AF32" t="e">
        <f t="shared" si="10"/>
        <v>#DIV/0!</v>
      </c>
      <c r="AG32" s="1">
        <v>0</v>
      </c>
      <c r="AH32" s="1">
        <v>0.5</v>
      </c>
      <c r="AI32" t="e">
        <f t="shared" si="11"/>
        <v>#DIV/0!</v>
      </c>
      <c r="AJ32">
        <f t="shared" si="12"/>
        <v>0.59885534247874239</v>
      </c>
      <c r="AK32">
        <f t="shared" si="13"/>
        <v>2.0756337937945855</v>
      </c>
      <c r="AL32">
        <f t="shared" si="14"/>
        <v>26.731148894276703</v>
      </c>
      <c r="AM32">
        <v>1.343</v>
      </c>
      <c r="AN32">
        <f t="shared" si="15"/>
        <v>5</v>
      </c>
      <c r="AO32" s="1">
        <v>1</v>
      </c>
      <c r="AP32">
        <f t="shared" si="16"/>
        <v>10</v>
      </c>
      <c r="AQ32" s="1">
        <v>25.869409561157227</v>
      </c>
      <c r="AR32" s="1">
        <v>26.233461380004883</v>
      </c>
      <c r="AS32" s="1">
        <v>25.809516906738281</v>
      </c>
      <c r="AT32" s="1">
        <v>399.9967041015625</v>
      </c>
      <c r="AU32" s="1">
        <v>399.59127807617188</v>
      </c>
      <c r="AV32" s="1">
        <v>14.308938980102539</v>
      </c>
      <c r="AW32" s="1">
        <v>14.467624664306641</v>
      </c>
      <c r="AX32" s="1">
        <v>42.754066467285156</v>
      </c>
      <c r="AY32" s="1">
        <v>43.22821044921875</v>
      </c>
      <c r="AZ32" s="1">
        <v>499.49493408203125</v>
      </c>
      <c r="BA32" s="1">
        <v>1098.242919921875</v>
      </c>
      <c r="BB32" s="1">
        <v>95.551559448242188</v>
      </c>
      <c r="BC32" s="1">
        <v>100.04392242431641</v>
      </c>
      <c r="BD32" s="1">
        <v>4.0111112594604492</v>
      </c>
      <c r="BE32" s="1">
        <v>-0.15778346359729767</v>
      </c>
      <c r="BF32" s="1">
        <v>0.66666668653488159</v>
      </c>
      <c r="BG32" s="1">
        <v>0</v>
      </c>
      <c r="BH32" s="1">
        <v>5</v>
      </c>
      <c r="BI32" s="1">
        <v>1</v>
      </c>
      <c r="BJ32" s="1">
        <v>0</v>
      </c>
      <c r="BK32" s="1">
        <v>0.15999999642372131</v>
      </c>
      <c r="BL32" s="1">
        <v>111115</v>
      </c>
      <c r="BM32">
        <f t="shared" si="17"/>
        <v>3.7192474615192195</v>
      </c>
      <c r="BN32">
        <f t="shared" si="18"/>
        <v>5.9885534247874244E-4</v>
      </c>
      <c r="BO32">
        <f t="shared" si="19"/>
        <v>299.38346138000486</v>
      </c>
      <c r="BP32">
        <f t="shared" si="20"/>
        <v>299.0194095611572</v>
      </c>
      <c r="BQ32">
        <f t="shared" si="21"/>
        <v>175.71886325987725</v>
      </c>
      <c r="BR32">
        <f t="shared" si="22"/>
        <v>0.49768751427182212</v>
      </c>
      <c r="BS32">
        <f t="shared" si="23"/>
        <v>3.5230317133746056</v>
      </c>
      <c r="BT32">
        <f t="shared" si="24"/>
        <v>35.214849917942715</v>
      </c>
      <c r="BU32">
        <f t="shared" si="25"/>
        <v>20.747225253636074</v>
      </c>
      <c r="BV32">
        <f t="shared" si="26"/>
        <v>26.233461380004883</v>
      </c>
      <c r="BW32">
        <f t="shared" si="27"/>
        <v>3.421154908698997</v>
      </c>
      <c r="BX32">
        <f t="shared" si="28"/>
        <v>2.8147331880479989E-2</v>
      </c>
      <c r="BY32">
        <f t="shared" si="29"/>
        <v>1.4473979195800202</v>
      </c>
      <c r="BZ32">
        <f t="shared" si="30"/>
        <v>1.9737569891189768</v>
      </c>
      <c r="CA32">
        <f t="shared" si="31"/>
        <v>1.7599203377938213E-2</v>
      </c>
      <c r="CB32">
        <f t="shared" si="32"/>
        <v>31.548425240136986</v>
      </c>
      <c r="CC32">
        <f t="shared" si="33"/>
        <v>0.7891707407215135</v>
      </c>
      <c r="CD32">
        <f t="shared" si="34"/>
        <v>39.753099902023415</v>
      </c>
      <c r="CE32">
        <f t="shared" si="35"/>
        <v>399.42001945972049</v>
      </c>
      <c r="CF32">
        <f t="shared" si="36"/>
        <v>1.2625826999491528E-3</v>
      </c>
      <c r="CG32">
        <f t="shared" si="37"/>
        <v>0</v>
      </c>
      <c r="CH32">
        <f t="shared" si="38"/>
        <v>933.5064819335937</v>
      </c>
      <c r="CI32">
        <f t="shared" si="39"/>
        <v>0</v>
      </c>
      <c r="CJ32" t="e">
        <f t="shared" si="40"/>
        <v>#DIV/0!</v>
      </c>
      <c r="CK32" t="e">
        <f t="shared" si="41"/>
        <v>#DIV/0!</v>
      </c>
    </row>
    <row r="33" spans="1:89" x14ac:dyDescent="0.25">
      <c r="A33" s="1">
        <v>32</v>
      </c>
      <c r="B33" s="2" t="s">
        <v>147</v>
      </c>
      <c r="C33" s="1" t="s">
        <v>149</v>
      </c>
      <c r="D33" s="1" t="s">
        <v>152</v>
      </c>
      <c r="E33" s="1">
        <v>2</v>
      </c>
      <c r="F33" s="1">
        <v>2</v>
      </c>
      <c r="G33" s="3">
        <v>44461</v>
      </c>
      <c r="H33" s="1" t="s">
        <v>114</v>
      </c>
      <c r="I33" s="1">
        <v>12765.99993818067</v>
      </c>
      <c r="J33" s="1">
        <v>1</v>
      </c>
      <c r="K33">
        <f t="shared" si="0"/>
        <v>1.3342514226961402</v>
      </c>
      <c r="L33">
        <f t="shared" si="1"/>
        <v>2.8326411973045414E-2</v>
      </c>
      <c r="M33">
        <f t="shared" si="2"/>
        <v>311.9134869081708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t="e">
        <f t="shared" si="3"/>
        <v>#DIV/0!</v>
      </c>
      <c r="V33" t="e">
        <f t="shared" si="4"/>
        <v>#DIV/0!</v>
      </c>
      <c r="W33" t="e">
        <f t="shared" si="5"/>
        <v>#DIV/0!</v>
      </c>
      <c r="X33" s="1">
        <v>-1</v>
      </c>
      <c r="Y33" s="1">
        <v>0.85</v>
      </c>
      <c r="Z33" s="1">
        <v>0.85</v>
      </c>
      <c r="AA33" s="1">
        <v>10.071352958679199</v>
      </c>
      <c r="AB33">
        <f t="shared" si="6"/>
        <v>0.85</v>
      </c>
      <c r="AC33">
        <f t="shared" si="7"/>
        <v>2.5006176165078037E-3</v>
      </c>
      <c r="AD33" t="e">
        <f t="shared" si="8"/>
        <v>#DIV/0!</v>
      </c>
      <c r="AE33" t="e">
        <f t="shared" si="9"/>
        <v>#DIV/0!</v>
      </c>
      <c r="AF33" t="e">
        <f t="shared" si="10"/>
        <v>#DIV/0!</v>
      </c>
      <c r="AG33" s="1">
        <v>0</v>
      </c>
      <c r="AH33" s="1">
        <v>0.5</v>
      </c>
      <c r="AI33" t="e">
        <f t="shared" si="11"/>
        <v>#DIV/0!</v>
      </c>
      <c r="AJ33">
        <f t="shared" si="12"/>
        <v>0.60079735751200636</v>
      </c>
      <c r="AK33">
        <f t="shared" si="13"/>
        <v>2.0750841847263559</v>
      </c>
      <c r="AL33">
        <f t="shared" si="14"/>
        <v>26.727373730255934</v>
      </c>
      <c r="AM33">
        <v>1.343</v>
      </c>
      <c r="AN33">
        <f t="shared" si="15"/>
        <v>5</v>
      </c>
      <c r="AO33" s="1">
        <v>1</v>
      </c>
      <c r="AP33">
        <f t="shared" si="16"/>
        <v>10</v>
      </c>
      <c r="AQ33" s="1">
        <v>25.867223739624023</v>
      </c>
      <c r="AR33" s="1">
        <v>26.229949951171875</v>
      </c>
      <c r="AS33" s="1">
        <v>25.808439254760742</v>
      </c>
      <c r="AT33" s="1">
        <v>399.98544311523438</v>
      </c>
      <c r="AU33" s="1">
        <v>399.5621337890625</v>
      </c>
      <c r="AV33" s="1">
        <v>14.306004524230957</v>
      </c>
      <c r="AW33" s="1">
        <v>14.465213775634766</v>
      </c>
      <c r="AX33" s="1">
        <v>42.751071929931641</v>
      </c>
      <c r="AY33" s="1">
        <v>43.226844787597656</v>
      </c>
      <c r="AZ33" s="1">
        <v>499.468017578125</v>
      </c>
      <c r="BA33" s="1">
        <v>1098.199951171875</v>
      </c>
      <c r="BB33" s="1">
        <v>106.12673187255859</v>
      </c>
      <c r="BC33" s="1">
        <v>100.04448699951172</v>
      </c>
      <c r="BD33" s="1">
        <v>4.0111112594604492</v>
      </c>
      <c r="BE33" s="1">
        <v>-0.15778346359729767</v>
      </c>
      <c r="BF33" s="1">
        <v>0.66666668653488159</v>
      </c>
      <c r="BG33" s="1">
        <v>0</v>
      </c>
      <c r="BH33" s="1">
        <v>5</v>
      </c>
      <c r="BI33" s="1">
        <v>1</v>
      </c>
      <c r="BJ33" s="1">
        <v>0</v>
      </c>
      <c r="BK33" s="1">
        <v>0.15999999642372131</v>
      </c>
      <c r="BL33" s="1">
        <v>111115</v>
      </c>
      <c r="BM33">
        <f t="shared" si="17"/>
        <v>3.7190470407902083</v>
      </c>
      <c r="BN33">
        <f t="shared" si="18"/>
        <v>6.0079735751200636E-4</v>
      </c>
      <c r="BO33">
        <f t="shared" si="19"/>
        <v>299.37994995117185</v>
      </c>
      <c r="BP33">
        <f t="shared" si="20"/>
        <v>299.017223739624</v>
      </c>
      <c r="BQ33">
        <f t="shared" si="21"/>
        <v>175.71198826003092</v>
      </c>
      <c r="BR33">
        <f t="shared" si="22"/>
        <v>0.49742377908405894</v>
      </c>
      <c r="BS33">
        <f t="shared" si="23"/>
        <v>3.5222490762480061</v>
      </c>
      <c r="BT33">
        <f t="shared" si="24"/>
        <v>35.20682830094573</v>
      </c>
      <c r="BU33">
        <f t="shared" si="25"/>
        <v>20.741614525310965</v>
      </c>
      <c r="BV33">
        <f t="shared" si="26"/>
        <v>26.229949951171875</v>
      </c>
      <c r="BW33">
        <f t="shared" si="27"/>
        <v>3.4204453574404172</v>
      </c>
      <c r="BX33">
        <f t="shared" si="28"/>
        <v>2.8246400056569625E-2</v>
      </c>
      <c r="BY33">
        <f t="shared" si="29"/>
        <v>1.4471648915216502</v>
      </c>
      <c r="BZ33">
        <f t="shared" si="30"/>
        <v>1.973280465918767</v>
      </c>
      <c r="CA33">
        <f t="shared" si="31"/>
        <v>1.7661171212651906E-2</v>
      </c>
      <c r="CB33">
        <f t="shared" si="32"/>
        <v>31.205224785956865</v>
      </c>
      <c r="CC33">
        <f t="shared" si="33"/>
        <v>0.78063825505756423</v>
      </c>
      <c r="CD33">
        <f t="shared" si="34"/>
        <v>39.756590297519992</v>
      </c>
      <c r="CE33">
        <f t="shared" si="35"/>
        <v>399.38200984699853</v>
      </c>
      <c r="CF33">
        <f t="shared" si="36"/>
        <v>1.3281841910289104E-3</v>
      </c>
      <c r="CG33">
        <f t="shared" si="37"/>
        <v>0</v>
      </c>
      <c r="CH33">
        <f t="shared" si="38"/>
        <v>933.46995849609368</v>
      </c>
      <c r="CI33">
        <f t="shared" si="39"/>
        <v>0</v>
      </c>
      <c r="CJ33" t="e">
        <f t="shared" si="40"/>
        <v>#DIV/0!</v>
      </c>
      <c r="CK33" t="e">
        <f t="shared" si="41"/>
        <v>#DIV/0!</v>
      </c>
    </row>
    <row r="34" spans="1:89" x14ac:dyDescent="0.25">
      <c r="A34" s="1">
        <v>33</v>
      </c>
      <c r="B34" s="2" t="s">
        <v>147</v>
      </c>
      <c r="C34" s="1" t="s">
        <v>149</v>
      </c>
      <c r="D34" s="1" t="s">
        <v>152</v>
      </c>
      <c r="E34" s="1">
        <v>2</v>
      </c>
      <c r="F34" s="1">
        <v>3</v>
      </c>
      <c r="G34" s="3">
        <v>44461</v>
      </c>
      <c r="H34" s="1" t="s">
        <v>115</v>
      </c>
      <c r="I34" s="1">
        <v>12767.999938042834</v>
      </c>
      <c r="J34" s="1">
        <v>1</v>
      </c>
      <c r="K34">
        <f t="shared" si="0"/>
        <v>1.7319999622928506</v>
      </c>
      <c r="L34">
        <f t="shared" si="1"/>
        <v>2.8388722263426563E-2</v>
      </c>
      <c r="M34">
        <f t="shared" si="2"/>
        <v>289.9418846030153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t="e">
        <f t="shared" si="3"/>
        <v>#DIV/0!</v>
      </c>
      <c r="V34" t="e">
        <f t="shared" si="4"/>
        <v>#DIV/0!</v>
      </c>
      <c r="W34" t="e">
        <f t="shared" si="5"/>
        <v>#DIV/0!</v>
      </c>
      <c r="X34" s="1">
        <v>-1</v>
      </c>
      <c r="Y34" s="1">
        <v>0.85</v>
      </c>
      <c r="Z34" s="1">
        <v>0.85</v>
      </c>
      <c r="AA34" s="1">
        <v>10.071352958679199</v>
      </c>
      <c r="AB34">
        <f t="shared" si="6"/>
        <v>0.85</v>
      </c>
      <c r="AC34">
        <f t="shared" si="7"/>
        <v>2.926714392281413E-3</v>
      </c>
      <c r="AD34" t="e">
        <f t="shared" si="8"/>
        <v>#DIV/0!</v>
      </c>
      <c r="AE34" t="e">
        <f t="shared" si="9"/>
        <v>#DIV/0!</v>
      </c>
      <c r="AF34" t="e">
        <f t="shared" si="10"/>
        <v>#DIV/0!</v>
      </c>
      <c r="AG34" s="1">
        <v>0</v>
      </c>
      <c r="AH34" s="1">
        <v>0.5</v>
      </c>
      <c r="AI34" t="e">
        <f t="shared" si="11"/>
        <v>#DIV/0!</v>
      </c>
      <c r="AJ34">
        <f t="shared" si="12"/>
        <v>0.60188644916342648</v>
      </c>
      <c r="AK34">
        <f t="shared" si="13"/>
        <v>2.0743178940210445</v>
      </c>
      <c r="AL34">
        <f t="shared" si="14"/>
        <v>26.722577237937717</v>
      </c>
      <c r="AM34">
        <v>1.343</v>
      </c>
      <c r="AN34">
        <f t="shared" si="15"/>
        <v>5</v>
      </c>
      <c r="AO34" s="1">
        <v>1</v>
      </c>
      <c r="AP34">
        <f t="shared" si="16"/>
        <v>10</v>
      </c>
      <c r="AQ34" s="1">
        <v>25.866334915161133</v>
      </c>
      <c r="AR34" s="1">
        <v>26.225162506103516</v>
      </c>
      <c r="AS34" s="1">
        <v>25.807348251342773</v>
      </c>
      <c r="AT34" s="1">
        <v>400.04830932617188</v>
      </c>
      <c r="AU34" s="1">
        <v>399.5179443359375</v>
      </c>
      <c r="AV34" s="1">
        <v>14.303377151489258</v>
      </c>
      <c r="AW34" s="1">
        <v>14.462874412536621</v>
      </c>
      <c r="AX34" s="1">
        <v>42.745655059814453</v>
      </c>
      <c r="AY34" s="1">
        <v>43.222312927246094</v>
      </c>
      <c r="AZ34" s="1">
        <v>499.4710693359375</v>
      </c>
      <c r="BA34" s="1">
        <v>1098.199951171875</v>
      </c>
      <c r="BB34" s="1">
        <v>159.65092468261719</v>
      </c>
      <c r="BC34" s="1">
        <v>100.04491424560547</v>
      </c>
      <c r="BD34" s="1">
        <v>4.0111112594604492</v>
      </c>
      <c r="BE34" s="1">
        <v>-0.15778346359729767</v>
      </c>
      <c r="BF34" s="1">
        <v>0.66666668653488159</v>
      </c>
      <c r="BG34" s="1">
        <v>0</v>
      </c>
      <c r="BH34" s="1">
        <v>5</v>
      </c>
      <c r="BI34" s="1">
        <v>1</v>
      </c>
      <c r="BJ34" s="1">
        <v>0</v>
      </c>
      <c r="BK34" s="1">
        <v>0.15999999642372131</v>
      </c>
      <c r="BL34" s="1">
        <v>111115</v>
      </c>
      <c r="BM34">
        <f t="shared" si="17"/>
        <v>3.7190697642288719</v>
      </c>
      <c r="BN34">
        <f t="shared" si="18"/>
        <v>6.0188644916342644E-4</v>
      </c>
      <c r="BO34">
        <f t="shared" si="19"/>
        <v>299.37516250610349</v>
      </c>
      <c r="BP34">
        <f t="shared" si="20"/>
        <v>299.01633491516111</v>
      </c>
      <c r="BQ34">
        <f t="shared" si="21"/>
        <v>175.71198826003092</v>
      </c>
      <c r="BR34">
        <f t="shared" si="22"/>
        <v>0.49741473183420293</v>
      </c>
      <c r="BS34">
        <f t="shared" si="23"/>
        <v>3.5212549243682325</v>
      </c>
      <c r="BT34">
        <f t="shared" si="24"/>
        <v>35.196740893032505</v>
      </c>
      <c r="BU34">
        <f t="shared" si="25"/>
        <v>20.733866480495884</v>
      </c>
      <c r="BV34">
        <f t="shared" si="26"/>
        <v>26.225162506103516</v>
      </c>
      <c r="BW34">
        <f t="shared" si="27"/>
        <v>3.4194781697843863</v>
      </c>
      <c r="BX34">
        <f t="shared" si="28"/>
        <v>2.8308358450847098E-2</v>
      </c>
      <c r="BY34">
        <f t="shared" si="29"/>
        <v>1.4469370303471878</v>
      </c>
      <c r="BZ34">
        <f t="shared" si="30"/>
        <v>1.9725411394371986</v>
      </c>
      <c r="CA34">
        <f t="shared" si="31"/>
        <v>1.7699926709908644E-2</v>
      </c>
      <c r="CB34">
        <f t="shared" si="32"/>
        <v>29.0072109813179</v>
      </c>
      <c r="CC34">
        <f t="shared" si="33"/>
        <v>0.72572931632631654</v>
      </c>
      <c r="CD34">
        <f t="shared" si="34"/>
        <v>39.762593010529642</v>
      </c>
      <c r="CE34">
        <f t="shared" si="35"/>
        <v>399.28412434102796</v>
      </c>
      <c r="CF34">
        <f t="shared" si="36"/>
        <v>1.7248071084359606E-3</v>
      </c>
      <c r="CG34">
        <f t="shared" si="37"/>
        <v>0</v>
      </c>
      <c r="CH34">
        <f t="shared" si="38"/>
        <v>933.46995849609368</v>
      </c>
      <c r="CI34">
        <f t="shared" si="39"/>
        <v>0</v>
      </c>
      <c r="CJ34" t="e">
        <f t="shared" si="40"/>
        <v>#DIV/0!</v>
      </c>
      <c r="CK34" t="e">
        <f t="shared" si="41"/>
        <v>#DIV/0!</v>
      </c>
    </row>
    <row r="35" spans="1:89" x14ac:dyDescent="0.25">
      <c r="A35" s="1">
        <v>34</v>
      </c>
      <c r="B35" s="2" t="s">
        <v>140</v>
      </c>
      <c r="C35" s="1" t="s">
        <v>149</v>
      </c>
      <c r="D35" s="1" t="s">
        <v>152</v>
      </c>
      <c r="E35" s="1">
        <v>2</v>
      </c>
      <c r="F35" s="1">
        <v>1</v>
      </c>
      <c r="G35" s="3">
        <v>44461</v>
      </c>
      <c r="H35" s="1" t="s">
        <v>116</v>
      </c>
      <c r="I35" s="1">
        <v>13749.499870399944</v>
      </c>
      <c r="J35" s="1">
        <v>1</v>
      </c>
      <c r="K35">
        <f t="shared" si="0"/>
        <v>13.720161161128386</v>
      </c>
      <c r="L35">
        <f t="shared" si="1"/>
        <v>0.14707564721920963</v>
      </c>
      <c r="M35">
        <f t="shared" si="2"/>
        <v>233.63826544209118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t="e">
        <f t="shared" si="3"/>
        <v>#DIV/0!</v>
      </c>
      <c r="V35" t="e">
        <f t="shared" si="4"/>
        <v>#DIV/0!</v>
      </c>
      <c r="W35" t="e">
        <f t="shared" si="5"/>
        <v>#DIV/0!</v>
      </c>
      <c r="X35" s="1">
        <v>-1</v>
      </c>
      <c r="Y35" s="1">
        <v>0.85</v>
      </c>
      <c r="Z35" s="1">
        <v>0.85</v>
      </c>
      <c r="AA35" s="1">
        <v>9.7437591552734375</v>
      </c>
      <c r="AB35">
        <f t="shared" si="6"/>
        <v>0.85</v>
      </c>
      <c r="AC35">
        <f t="shared" si="7"/>
        <v>1.5754789248675068E-2</v>
      </c>
      <c r="AD35" t="e">
        <f t="shared" si="8"/>
        <v>#DIV/0!</v>
      </c>
      <c r="AE35" t="e">
        <f t="shared" si="9"/>
        <v>#DIV/0!</v>
      </c>
      <c r="AF35" t="e">
        <f t="shared" si="10"/>
        <v>#DIV/0!</v>
      </c>
      <c r="AG35" s="1">
        <v>0</v>
      </c>
      <c r="AH35" s="1">
        <v>0.5</v>
      </c>
      <c r="AI35" t="e">
        <f t="shared" si="11"/>
        <v>#DIV/0!</v>
      </c>
      <c r="AJ35">
        <f t="shared" si="12"/>
        <v>3.0157904370526465</v>
      </c>
      <c r="AK35">
        <f t="shared" si="13"/>
        <v>2.028604653494301</v>
      </c>
      <c r="AL35">
        <f t="shared" si="14"/>
        <v>26.872767698332879</v>
      </c>
      <c r="AM35">
        <v>1.593</v>
      </c>
      <c r="AN35">
        <f t="shared" si="15"/>
        <v>5</v>
      </c>
      <c r="AO35" s="1">
        <v>1</v>
      </c>
      <c r="AP35">
        <f t="shared" si="16"/>
        <v>10</v>
      </c>
      <c r="AQ35" s="1">
        <v>26.764642715454102</v>
      </c>
      <c r="AR35" s="1">
        <v>26.72412109375</v>
      </c>
      <c r="AS35" s="1">
        <v>26.694067001342773</v>
      </c>
      <c r="AT35" s="1">
        <v>399.977783203125</v>
      </c>
      <c r="AU35" s="1">
        <v>395.22195434570313</v>
      </c>
      <c r="AV35" s="1">
        <v>14.286274909973145</v>
      </c>
      <c r="AW35" s="1">
        <v>15.233433723449707</v>
      </c>
      <c r="AX35" s="1">
        <v>40.485927581787109</v>
      </c>
      <c r="AY35" s="1">
        <v>43.170082092285156</v>
      </c>
      <c r="AZ35" s="1">
        <v>499.49072265625</v>
      </c>
      <c r="BA35" s="1">
        <v>1099.2109375</v>
      </c>
      <c r="BB35" s="1">
        <v>115.74652862548828</v>
      </c>
      <c r="BC35" s="1">
        <v>100.03629302978516</v>
      </c>
      <c r="BD35" s="1">
        <v>4.0111112594604492</v>
      </c>
      <c r="BE35" s="1">
        <v>-0.15778346359729767</v>
      </c>
      <c r="BF35" s="1">
        <v>0.66666668653488159</v>
      </c>
      <c r="BG35" s="1">
        <v>0</v>
      </c>
      <c r="BH35" s="1">
        <v>5</v>
      </c>
      <c r="BI35" s="1">
        <v>1</v>
      </c>
      <c r="BJ35" s="1">
        <v>0</v>
      </c>
      <c r="BK35" s="1">
        <v>0.15999999642372131</v>
      </c>
      <c r="BL35" s="1">
        <v>111115</v>
      </c>
      <c r="BM35">
        <f t="shared" si="17"/>
        <v>3.1355349821484619</v>
      </c>
      <c r="BN35">
        <f t="shared" si="18"/>
        <v>3.0157904370526466E-3</v>
      </c>
      <c r="BO35">
        <f t="shared" si="19"/>
        <v>299.87412109374998</v>
      </c>
      <c r="BP35">
        <f t="shared" si="20"/>
        <v>299.91464271545408</v>
      </c>
      <c r="BQ35">
        <f t="shared" si="21"/>
        <v>175.87374606891535</v>
      </c>
      <c r="BR35">
        <f t="shared" si="22"/>
        <v>0.14864660458287737</v>
      </c>
      <c r="BS35">
        <f t="shared" si="23"/>
        <v>3.5525008933031272</v>
      </c>
      <c r="BT35">
        <f t="shared" si="24"/>
        <v>35.512120508557757</v>
      </c>
      <c r="BU35">
        <f t="shared" si="25"/>
        <v>20.27868678510805</v>
      </c>
      <c r="BV35">
        <f t="shared" si="26"/>
        <v>26.72412109375</v>
      </c>
      <c r="BW35">
        <f t="shared" si="27"/>
        <v>3.5215748871247783</v>
      </c>
      <c r="BX35">
        <f t="shared" si="28"/>
        <v>0.14494387578505485</v>
      </c>
      <c r="BY35">
        <f t="shared" si="29"/>
        <v>1.523896239808826</v>
      </c>
      <c r="BZ35">
        <f t="shared" si="30"/>
        <v>1.9976786473159522</v>
      </c>
      <c r="CA35">
        <f t="shared" si="31"/>
        <v>9.0779066743660194E-2</v>
      </c>
      <c r="CB35">
        <f t="shared" si="32"/>
        <v>23.372305984735764</v>
      </c>
      <c r="CC35">
        <f t="shared" si="33"/>
        <v>0.59115710266876098</v>
      </c>
      <c r="CD35">
        <f t="shared" si="34"/>
        <v>42.259068507846997</v>
      </c>
      <c r="CE35">
        <f t="shared" si="35"/>
        <v>393.3697325889508</v>
      </c>
      <c r="CF35">
        <f t="shared" si="36"/>
        <v>1.4739345262556986E-2</v>
      </c>
      <c r="CG35">
        <f t="shared" si="37"/>
        <v>0</v>
      </c>
      <c r="CH35">
        <f t="shared" si="38"/>
        <v>934.32929687499995</v>
      </c>
      <c r="CI35">
        <f t="shared" si="39"/>
        <v>0</v>
      </c>
      <c r="CJ35" t="e">
        <f t="shared" si="40"/>
        <v>#DIV/0!</v>
      </c>
      <c r="CK35" t="e">
        <f t="shared" si="41"/>
        <v>#DIV/0!</v>
      </c>
    </row>
    <row r="36" spans="1:89" x14ac:dyDescent="0.25">
      <c r="A36" s="1">
        <v>35</v>
      </c>
      <c r="B36" s="2" t="s">
        <v>140</v>
      </c>
      <c r="C36" s="1" t="s">
        <v>149</v>
      </c>
      <c r="D36" s="1" t="s">
        <v>152</v>
      </c>
      <c r="E36" s="1">
        <v>2</v>
      </c>
      <c r="F36" s="1">
        <v>2</v>
      </c>
      <c r="G36" s="3">
        <v>44461</v>
      </c>
      <c r="H36" s="1" t="s">
        <v>117</v>
      </c>
      <c r="I36" s="1">
        <v>13751.499870262109</v>
      </c>
      <c r="J36" s="1">
        <v>1</v>
      </c>
      <c r="K36">
        <f t="shared" si="0"/>
        <v>13.631557082892582</v>
      </c>
      <c r="L36">
        <f t="shared" si="1"/>
        <v>0.14654258863323513</v>
      </c>
      <c r="M36">
        <f t="shared" si="2"/>
        <v>234.0931545075031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t="e">
        <f t="shared" si="3"/>
        <v>#DIV/0!</v>
      </c>
      <c r="V36" t="e">
        <f t="shared" si="4"/>
        <v>#DIV/0!</v>
      </c>
      <c r="W36" t="e">
        <f t="shared" si="5"/>
        <v>#DIV/0!</v>
      </c>
      <c r="X36" s="1">
        <v>-1</v>
      </c>
      <c r="Y36" s="1">
        <v>0.85</v>
      </c>
      <c r="Z36" s="1">
        <v>0.85</v>
      </c>
      <c r="AA36" s="1">
        <v>9.7437591552734375</v>
      </c>
      <c r="AB36">
        <f t="shared" si="6"/>
        <v>0.85</v>
      </c>
      <c r="AC36">
        <f t="shared" si="7"/>
        <v>1.5662088166044145E-2</v>
      </c>
      <c r="AD36" t="e">
        <f t="shared" si="8"/>
        <v>#DIV/0!</v>
      </c>
      <c r="AE36" t="e">
        <f t="shared" si="9"/>
        <v>#DIV/0!</v>
      </c>
      <c r="AF36" t="e">
        <f t="shared" si="10"/>
        <v>#DIV/0!</v>
      </c>
      <c r="AG36" s="1">
        <v>0</v>
      </c>
      <c r="AH36" s="1">
        <v>0.5</v>
      </c>
      <c r="AI36" t="e">
        <f t="shared" si="11"/>
        <v>#DIV/0!</v>
      </c>
      <c r="AJ36">
        <f t="shared" si="12"/>
        <v>3.0052900119457115</v>
      </c>
      <c r="AK36">
        <f t="shared" si="13"/>
        <v>2.02875660922057</v>
      </c>
      <c r="AL36">
        <f t="shared" si="14"/>
        <v>26.872541433716208</v>
      </c>
      <c r="AM36">
        <v>1.593</v>
      </c>
      <c r="AN36">
        <f t="shared" si="15"/>
        <v>5</v>
      </c>
      <c r="AO36" s="1">
        <v>1</v>
      </c>
      <c r="AP36">
        <f t="shared" si="16"/>
        <v>10</v>
      </c>
      <c r="AQ36" s="1">
        <v>26.764785766601563</v>
      </c>
      <c r="AR36" s="1">
        <v>26.722311019897461</v>
      </c>
      <c r="AS36" s="1">
        <v>26.694391250610352</v>
      </c>
      <c r="AT36" s="1">
        <v>399.975341796875</v>
      </c>
      <c r="AU36" s="1">
        <v>395.249267578125</v>
      </c>
      <c r="AV36" s="1">
        <v>14.287870407104492</v>
      </c>
      <c r="AW36" s="1">
        <v>15.231693267822266</v>
      </c>
      <c r="AX36" s="1">
        <v>40.489444732666016</v>
      </c>
      <c r="AY36" s="1">
        <v>43.164077758789063</v>
      </c>
      <c r="AZ36" s="1">
        <v>499.51177978515625</v>
      </c>
      <c r="BA36" s="1">
        <v>1099.0614013671875</v>
      </c>
      <c r="BB36" s="1">
        <v>94.657066345214844</v>
      </c>
      <c r="BC36" s="1">
        <v>100.03464508056641</v>
      </c>
      <c r="BD36" s="1">
        <v>4.0111112594604492</v>
      </c>
      <c r="BE36" s="1">
        <v>-0.15778346359729767</v>
      </c>
      <c r="BF36" s="1">
        <v>0.66666668653488159</v>
      </c>
      <c r="BG36" s="1">
        <v>0</v>
      </c>
      <c r="BH36" s="1">
        <v>5</v>
      </c>
      <c r="BI36" s="1">
        <v>1</v>
      </c>
      <c r="BJ36" s="1">
        <v>0</v>
      </c>
      <c r="BK36" s="1">
        <v>0.15999999642372131</v>
      </c>
      <c r="BL36" s="1">
        <v>111115</v>
      </c>
      <c r="BM36">
        <f t="shared" si="17"/>
        <v>3.1356671675151055</v>
      </c>
      <c r="BN36">
        <f t="shared" si="18"/>
        <v>3.0052900119457117E-3</v>
      </c>
      <c r="BO36">
        <f t="shared" si="19"/>
        <v>299.87231101989744</v>
      </c>
      <c r="BP36">
        <f t="shared" si="20"/>
        <v>299.91478576660154</v>
      </c>
      <c r="BQ36">
        <f t="shared" si="21"/>
        <v>175.84982028820014</v>
      </c>
      <c r="BR36">
        <f t="shared" si="22"/>
        <v>0.15023041381874797</v>
      </c>
      <c r="BS36">
        <f t="shared" si="23"/>
        <v>3.5524536392432231</v>
      </c>
      <c r="BT36">
        <f t="shared" si="24"/>
        <v>35.51223315064626</v>
      </c>
      <c r="BU36">
        <f t="shared" si="25"/>
        <v>20.280539882823994</v>
      </c>
      <c r="BV36">
        <f t="shared" si="26"/>
        <v>26.722311019897461</v>
      </c>
      <c r="BW36">
        <f t="shared" si="27"/>
        <v>3.5211997534797037</v>
      </c>
      <c r="BX36">
        <f t="shared" si="28"/>
        <v>0.14442613072693444</v>
      </c>
      <c r="BY36">
        <f t="shared" si="29"/>
        <v>1.5236970300226531</v>
      </c>
      <c r="BZ36">
        <f t="shared" si="30"/>
        <v>1.9975027234570506</v>
      </c>
      <c r="CA36">
        <f t="shared" si="31"/>
        <v>9.0454125833243262E-2</v>
      </c>
      <c r="CB36">
        <f t="shared" si="32"/>
        <v>23.417425626948269</v>
      </c>
      <c r="CC36">
        <f t="shared" si="33"/>
        <v>0.59226714306619743</v>
      </c>
      <c r="CD36">
        <f t="shared" si="34"/>
        <v>42.250989700688365</v>
      </c>
      <c r="CE36">
        <f t="shared" si="35"/>
        <v>393.40900737193448</v>
      </c>
      <c r="CF36">
        <f t="shared" si="36"/>
        <v>1.4639898098955618E-2</v>
      </c>
      <c r="CG36">
        <f t="shared" si="37"/>
        <v>0</v>
      </c>
      <c r="CH36">
        <f t="shared" si="38"/>
        <v>934.20219116210933</v>
      </c>
      <c r="CI36">
        <f t="shared" si="39"/>
        <v>0</v>
      </c>
      <c r="CJ36" t="e">
        <f t="shared" si="40"/>
        <v>#DIV/0!</v>
      </c>
      <c r="CK36" t="e">
        <f t="shared" si="41"/>
        <v>#DIV/0!</v>
      </c>
    </row>
    <row r="37" spans="1:89" x14ac:dyDescent="0.25">
      <c r="A37" s="1">
        <v>36</v>
      </c>
      <c r="B37" s="2" t="s">
        <v>140</v>
      </c>
      <c r="C37" s="1" t="s">
        <v>149</v>
      </c>
      <c r="D37" s="1" t="s">
        <v>152</v>
      </c>
      <c r="E37" s="1">
        <v>2</v>
      </c>
      <c r="F37" s="1">
        <v>3</v>
      </c>
      <c r="G37" s="3">
        <v>44461</v>
      </c>
      <c r="H37" s="1" t="s">
        <v>118</v>
      </c>
      <c r="I37" s="1">
        <v>13753.499870124273</v>
      </c>
      <c r="J37" s="1">
        <v>1</v>
      </c>
      <c r="K37">
        <f t="shared" si="0"/>
        <v>13.855684806986314</v>
      </c>
      <c r="L37">
        <f t="shared" si="1"/>
        <v>0.14715927710579504</v>
      </c>
      <c r="M37">
        <f t="shared" si="2"/>
        <v>232.29275528494932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t="e">
        <f t="shared" si="3"/>
        <v>#DIV/0!</v>
      </c>
      <c r="V37" t="e">
        <f t="shared" si="4"/>
        <v>#DIV/0!</v>
      </c>
      <c r="W37" t="e">
        <f t="shared" si="5"/>
        <v>#DIV/0!</v>
      </c>
      <c r="X37" s="1">
        <v>-1</v>
      </c>
      <c r="Y37" s="1">
        <v>0.85</v>
      </c>
      <c r="Z37" s="1">
        <v>0.85</v>
      </c>
      <c r="AA37" s="1">
        <v>9.7437591552734375</v>
      </c>
      <c r="AB37">
        <f t="shared" si="6"/>
        <v>0.85</v>
      </c>
      <c r="AC37">
        <f t="shared" si="7"/>
        <v>1.5903529583064919E-2</v>
      </c>
      <c r="AD37" t="e">
        <f t="shared" si="8"/>
        <v>#DIV/0!</v>
      </c>
      <c r="AE37" t="e">
        <f t="shared" si="9"/>
        <v>#DIV/0!</v>
      </c>
      <c r="AF37" t="e">
        <f t="shared" si="10"/>
        <v>#DIV/0!</v>
      </c>
      <c r="AG37" s="1">
        <v>0</v>
      </c>
      <c r="AH37" s="1">
        <v>0.5</v>
      </c>
      <c r="AI37" t="e">
        <f t="shared" si="11"/>
        <v>#DIV/0!</v>
      </c>
      <c r="AJ37">
        <f t="shared" si="12"/>
        <v>3.0176226772204795</v>
      </c>
      <c r="AK37">
        <f t="shared" si="13"/>
        <v>2.0286575837135787</v>
      </c>
      <c r="AL37">
        <f t="shared" si="14"/>
        <v>26.872678989400395</v>
      </c>
      <c r="AM37">
        <v>1.593</v>
      </c>
      <c r="AN37">
        <f t="shared" si="15"/>
        <v>5</v>
      </c>
      <c r="AO37" s="1">
        <v>1</v>
      </c>
      <c r="AP37">
        <f t="shared" si="16"/>
        <v>10</v>
      </c>
      <c r="AQ37" s="1">
        <v>26.765024185180664</v>
      </c>
      <c r="AR37" s="1">
        <v>26.724447250366211</v>
      </c>
      <c r="AS37" s="1">
        <v>26.694908142089844</v>
      </c>
      <c r="AT37" s="1">
        <v>400.06161499023438</v>
      </c>
      <c r="AU37" s="1">
        <v>395.26248168945313</v>
      </c>
      <c r="AV37" s="1">
        <v>14.285341262817383</v>
      </c>
      <c r="AW37" s="1">
        <v>15.233038902282715</v>
      </c>
      <c r="AX37" s="1">
        <v>40.481521606445313</v>
      </c>
      <c r="AY37" s="1">
        <v>43.167087554931641</v>
      </c>
      <c r="AZ37" s="1">
        <v>499.51022338867188</v>
      </c>
      <c r="BA37" s="1">
        <v>1098.955810546875</v>
      </c>
      <c r="BB37" s="1">
        <v>105.25800323486328</v>
      </c>
      <c r="BC37" s="1">
        <v>100.03419494628906</v>
      </c>
      <c r="BD37" s="1">
        <v>4.0111112594604492</v>
      </c>
      <c r="BE37" s="1">
        <v>-0.15778346359729767</v>
      </c>
      <c r="BF37" s="1">
        <v>0.66666668653488159</v>
      </c>
      <c r="BG37" s="1">
        <v>0</v>
      </c>
      <c r="BH37" s="1">
        <v>5</v>
      </c>
      <c r="BI37" s="1">
        <v>1</v>
      </c>
      <c r="BJ37" s="1">
        <v>0</v>
      </c>
      <c r="BK37" s="1">
        <v>0.15999999642372131</v>
      </c>
      <c r="BL37" s="1">
        <v>111115</v>
      </c>
      <c r="BM37">
        <f t="shared" si="17"/>
        <v>3.1356573972923529</v>
      </c>
      <c r="BN37">
        <f t="shared" si="18"/>
        <v>3.0176226772204795E-3</v>
      </c>
      <c r="BO37">
        <f t="shared" si="19"/>
        <v>299.87444725036619</v>
      </c>
      <c r="BP37">
        <f t="shared" si="20"/>
        <v>299.91502418518064</v>
      </c>
      <c r="BQ37">
        <f t="shared" si="21"/>
        <v>175.83292575732776</v>
      </c>
      <c r="BR37">
        <f t="shared" si="22"/>
        <v>0.14823173903418355</v>
      </c>
      <c r="BS37">
        <f t="shared" si="23"/>
        <v>3.5524823668889329</v>
      </c>
      <c r="BT37">
        <f t="shared" si="24"/>
        <v>35.512680126994098</v>
      </c>
      <c r="BU37">
        <f t="shared" si="25"/>
        <v>20.279641224711384</v>
      </c>
      <c r="BV37">
        <f t="shared" si="26"/>
        <v>26.724447250366211</v>
      </c>
      <c r="BW37">
        <f t="shared" si="27"/>
        <v>3.5216424860436168</v>
      </c>
      <c r="BX37">
        <f t="shared" si="28"/>
        <v>0.14502509824381932</v>
      </c>
      <c r="BY37">
        <f t="shared" si="29"/>
        <v>1.5238247831753542</v>
      </c>
      <c r="BZ37">
        <f t="shared" si="30"/>
        <v>1.9978177028682627</v>
      </c>
      <c r="CA37">
        <f t="shared" si="31"/>
        <v>9.0830043043678116E-2</v>
      </c>
      <c r="CB37">
        <f t="shared" si="32"/>
        <v>23.237218766785237</v>
      </c>
      <c r="CC37">
        <f t="shared" si="33"/>
        <v>0.58769239694106701</v>
      </c>
      <c r="CD37">
        <f t="shared" si="34"/>
        <v>42.257731821725621</v>
      </c>
      <c r="CE37">
        <f t="shared" si="35"/>
        <v>393.39196424050999</v>
      </c>
      <c r="CF37">
        <f t="shared" si="36"/>
        <v>1.488362412054812E-2</v>
      </c>
      <c r="CG37">
        <f t="shared" si="37"/>
        <v>0</v>
      </c>
      <c r="CH37">
        <f t="shared" si="38"/>
        <v>934.1124389648437</v>
      </c>
      <c r="CI37">
        <f t="shared" si="39"/>
        <v>0</v>
      </c>
      <c r="CJ37" t="e">
        <f t="shared" si="40"/>
        <v>#DIV/0!</v>
      </c>
      <c r="CK37" t="e">
        <f t="shared" si="41"/>
        <v>#DIV/0!</v>
      </c>
    </row>
    <row r="38" spans="1:89" x14ac:dyDescent="0.25">
      <c r="A38" s="1">
        <v>37</v>
      </c>
      <c r="B38" s="2" t="s">
        <v>136</v>
      </c>
      <c r="C38" s="1" t="s">
        <v>149</v>
      </c>
      <c r="D38" s="1" t="s">
        <v>152</v>
      </c>
      <c r="E38" s="1">
        <v>2</v>
      </c>
      <c r="F38" s="1">
        <v>1</v>
      </c>
      <c r="G38" s="3">
        <v>44461</v>
      </c>
      <c r="H38" s="1" t="s">
        <v>119</v>
      </c>
      <c r="I38" s="1">
        <v>14299.499832495116</v>
      </c>
      <c r="J38" s="1">
        <v>1</v>
      </c>
      <c r="K38">
        <f t="shared" si="0"/>
        <v>1.3881651417357812</v>
      </c>
      <c r="L38">
        <f t="shared" si="1"/>
        <v>1.9288262043166648E-2</v>
      </c>
      <c r="M38">
        <f t="shared" si="2"/>
        <v>271.72170912166638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t="e">
        <f t="shared" si="3"/>
        <v>#DIV/0!</v>
      </c>
      <c r="V38" t="e">
        <f t="shared" si="4"/>
        <v>#DIV/0!</v>
      </c>
      <c r="W38" t="e">
        <f t="shared" si="5"/>
        <v>#DIV/0!</v>
      </c>
      <c r="X38" s="1">
        <v>-1</v>
      </c>
      <c r="Y38" s="1">
        <v>0.85</v>
      </c>
      <c r="Z38" s="1">
        <v>0.85</v>
      </c>
      <c r="AA38" s="1">
        <v>9.7437591552734375</v>
      </c>
      <c r="AB38">
        <f t="shared" si="6"/>
        <v>0.85</v>
      </c>
      <c r="AC38">
        <f t="shared" si="7"/>
        <v>2.550139050860282E-3</v>
      </c>
      <c r="AD38" t="e">
        <f t="shared" si="8"/>
        <v>#DIV/0!</v>
      </c>
      <c r="AE38" t="e">
        <f t="shared" si="9"/>
        <v>#DIV/0!</v>
      </c>
      <c r="AF38" t="e">
        <f t="shared" si="10"/>
        <v>#DIV/0!</v>
      </c>
      <c r="AG38" s="1">
        <v>0</v>
      </c>
      <c r="AH38" s="1">
        <v>0.5</v>
      </c>
      <c r="AI38" t="e">
        <f t="shared" si="11"/>
        <v>#DIV/0!</v>
      </c>
      <c r="AJ38">
        <f t="shared" si="12"/>
        <v>0.44739755551572336</v>
      </c>
      <c r="AK38">
        <f t="shared" si="13"/>
        <v>2.2652411372346588</v>
      </c>
      <c r="AL38">
        <f t="shared" si="14"/>
        <v>27.501654974674146</v>
      </c>
      <c r="AM38">
        <v>1.51</v>
      </c>
      <c r="AN38">
        <f t="shared" si="15"/>
        <v>5</v>
      </c>
      <c r="AO38" s="1">
        <v>1</v>
      </c>
      <c r="AP38">
        <f t="shared" si="16"/>
        <v>10</v>
      </c>
      <c r="AQ38" s="1">
        <v>26.719919204711914</v>
      </c>
      <c r="AR38" s="1">
        <v>26.975061416625977</v>
      </c>
      <c r="AS38" s="1">
        <v>26.652748107910156</v>
      </c>
      <c r="AT38" s="1">
        <v>400.0133056640625</v>
      </c>
      <c r="AU38" s="1">
        <v>399.53964233398438</v>
      </c>
      <c r="AV38" s="1">
        <v>14.070553779602051</v>
      </c>
      <c r="AW38" s="1">
        <v>14.203876495361328</v>
      </c>
      <c r="AX38" s="1">
        <v>39.975055694580078</v>
      </c>
      <c r="AY38" s="1">
        <v>40.353832244873047</v>
      </c>
      <c r="AZ38" s="1">
        <v>499.52072143554688</v>
      </c>
      <c r="BA38" s="1">
        <v>1101.7462158203125</v>
      </c>
      <c r="BB38" s="1">
        <v>214.13961791992188</v>
      </c>
      <c r="BC38" s="1">
        <v>100.02472686767578</v>
      </c>
      <c r="BD38" s="1">
        <v>4.0111112594604492</v>
      </c>
      <c r="BE38" s="1">
        <v>-0.15778346359729767</v>
      </c>
      <c r="BF38" s="1">
        <v>0.66666668653488159</v>
      </c>
      <c r="BG38" s="1">
        <v>0</v>
      </c>
      <c r="BH38" s="1">
        <v>5</v>
      </c>
      <c r="BI38" s="1">
        <v>1</v>
      </c>
      <c r="BJ38" s="1">
        <v>0</v>
      </c>
      <c r="BK38" s="1">
        <v>0.15999999642372131</v>
      </c>
      <c r="BL38" s="1">
        <v>111115</v>
      </c>
      <c r="BM38">
        <f t="shared" si="17"/>
        <v>3.3080842479175288</v>
      </c>
      <c r="BN38">
        <f t="shared" si="18"/>
        <v>4.4739755551572336E-4</v>
      </c>
      <c r="BO38">
        <f t="shared" si="19"/>
        <v>300.12506141662595</v>
      </c>
      <c r="BP38">
        <f t="shared" si="20"/>
        <v>299.86991920471189</v>
      </c>
      <c r="BQ38">
        <f t="shared" si="21"/>
        <v>176.27939059109849</v>
      </c>
      <c r="BR38">
        <f t="shared" si="22"/>
        <v>0.52659355804816821</v>
      </c>
      <c r="BS38">
        <f t="shared" si="23"/>
        <v>3.6859800041453759</v>
      </c>
      <c r="BT38">
        <f t="shared" si="24"/>
        <v>36.850688020589295</v>
      </c>
      <c r="BU38">
        <f t="shared" si="25"/>
        <v>22.646811525227967</v>
      </c>
      <c r="BV38">
        <f t="shared" si="26"/>
        <v>26.975061416625977</v>
      </c>
      <c r="BW38">
        <f t="shared" si="27"/>
        <v>3.5739206308425544</v>
      </c>
      <c r="BX38">
        <f t="shared" si="28"/>
        <v>1.9251129959238562E-2</v>
      </c>
      <c r="BY38">
        <f t="shared" si="29"/>
        <v>1.4207388669107168</v>
      </c>
      <c r="BZ38">
        <f t="shared" si="30"/>
        <v>2.1531817639318378</v>
      </c>
      <c r="CA38">
        <f t="shared" si="31"/>
        <v>1.2035286809537065E-2</v>
      </c>
      <c r="CB38">
        <f t="shared" si="32"/>
        <v>27.178889738912726</v>
      </c>
      <c r="CC38">
        <f t="shared" si="33"/>
        <v>0.6800869809422514</v>
      </c>
      <c r="CD38">
        <f t="shared" si="34"/>
        <v>37.055917344257274</v>
      </c>
      <c r="CE38">
        <f t="shared" si="35"/>
        <v>399.35224003985002</v>
      </c>
      <c r="CF38">
        <f t="shared" si="36"/>
        <v>1.2880792341920331E-3</v>
      </c>
      <c r="CG38">
        <f t="shared" si="37"/>
        <v>0</v>
      </c>
      <c r="CH38">
        <f t="shared" si="38"/>
        <v>936.48428344726563</v>
      </c>
      <c r="CI38">
        <f t="shared" si="39"/>
        <v>0</v>
      </c>
      <c r="CJ38" t="e">
        <f t="shared" si="40"/>
        <v>#DIV/0!</v>
      </c>
      <c r="CK38" t="e">
        <f t="shared" si="41"/>
        <v>#DIV/0!</v>
      </c>
    </row>
    <row r="39" spans="1:89" x14ac:dyDescent="0.25">
      <c r="A39" s="1">
        <v>38</v>
      </c>
      <c r="B39" s="2" t="s">
        <v>136</v>
      </c>
      <c r="C39" s="1" t="s">
        <v>149</v>
      </c>
      <c r="D39" s="1" t="s">
        <v>152</v>
      </c>
      <c r="E39" s="1">
        <v>2</v>
      </c>
      <c r="F39" s="1">
        <v>2</v>
      </c>
      <c r="G39" s="3">
        <v>44461</v>
      </c>
      <c r="H39" s="1" t="s">
        <v>120</v>
      </c>
      <c r="I39" s="1">
        <v>14301.49983235728</v>
      </c>
      <c r="J39" s="1">
        <v>1</v>
      </c>
      <c r="K39">
        <f t="shared" si="0"/>
        <v>1.3876072377202244</v>
      </c>
      <c r="L39">
        <f t="shared" si="1"/>
        <v>1.9274738686922459E-2</v>
      </c>
      <c r="M39">
        <f t="shared" si="2"/>
        <v>271.71097004991555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t="e">
        <f t="shared" si="3"/>
        <v>#DIV/0!</v>
      </c>
      <c r="V39" t="e">
        <f t="shared" si="4"/>
        <v>#DIV/0!</v>
      </c>
      <c r="W39" t="e">
        <f t="shared" si="5"/>
        <v>#DIV/0!</v>
      </c>
      <c r="X39" s="1">
        <v>-1</v>
      </c>
      <c r="Y39" s="1">
        <v>0.85</v>
      </c>
      <c r="Z39" s="1">
        <v>0.85</v>
      </c>
      <c r="AA39" s="1">
        <v>9.7437591552734375</v>
      </c>
      <c r="AB39">
        <f t="shared" si="6"/>
        <v>0.85</v>
      </c>
      <c r="AC39">
        <f t="shared" si="7"/>
        <v>2.5490261880404246E-3</v>
      </c>
      <c r="AD39" t="e">
        <f t="shared" si="8"/>
        <v>#DIV/0!</v>
      </c>
      <c r="AE39" t="e">
        <f t="shared" si="9"/>
        <v>#DIV/0!</v>
      </c>
      <c r="AF39" t="e">
        <f t="shared" si="10"/>
        <v>#DIV/0!</v>
      </c>
      <c r="AG39" s="1">
        <v>0</v>
      </c>
      <c r="AH39" s="1">
        <v>0.5</v>
      </c>
      <c r="AI39" t="e">
        <f t="shared" si="11"/>
        <v>#DIV/0!</v>
      </c>
      <c r="AJ39">
        <f t="shared" si="12"/>
        <v>0.44661277170326358</v>
      </c>
      <c r="AK39">
        <f t="shared" si="13"/>
        <v>2.262861405195089</v>
      </c>
      <c r="AL39">
        <f t="shared" si="14"/>
        <v>27.490723074762371</v>
      </c>
      <c r="AM39">
        <v>1.51</v>
      </c>
      <c r="AN39">
        <f t="shared" si="15"/>
        <v>5</v>
      </c>
      <c r="AO39" s="1">
        <v>1</v>
      </c>
      <c r="AP39">
        <f t="shared" si="16"/>
        <v>10</v>
      </c>
      <c r="AQ39" s="1">
        <v>26.719551086425781</v>
      </c>
      <c r="AR39" s="1">
        <v>26.963436126708984</v>
      </c>
      <c r="AS39" s="1">
        <v>26.6531982421875</v>
      </c>
      <c r="AT39" s="1">
        <v>400.0235595703125</v>
      </c>
      <c r="AU39" s="1">
        <v>399.55014038085938</v>
      </c>
      <c r="AV39" s="1">
        <v>14.071111679077148</v>
      </c>
      <c r="AW39" s="1">
        <v>14.204205513000488</v>
      </c>
      <c r="AX39" s="1">
        <v>39.977214813232422</v>
      </c>
      <c r="AY39" s="1">
        <v>40.3553466796875</v>
      </c>
      <c r="AZ39" s="1">
        <v>499.50186157226563</v>
      </c>
      <c r="BA39" s="1">
        <v>1101.9697265625</v>
      </c>
      <c r="BB39" s="1">
        <v>198.91719055175781</v>
      </c>
      <c r="BC39" s="1">
        <v>100.02400207519531</v>
      </c>
      <c r="BD39" s="1">
        <v>4.0111112594604492</v>
      </c>
      <c r="BE39" s="1">
        <v>-0.15778346359729767</v>
      </c>
      <c r="BF39" s="1">
        <v>0.66666668653488159</v>
      </c>
      <c r="BG39" s="1">
        <v>0</v>
      </c>
      <c r="BH39" s="1">
        <v>5</v>
      </c>
      <c r="BI39" s="1">
        <v>1</v>
      </c>
      <c r="BJ39" s="1">
        <v>0</v>
      </c>
      <c r="BK39" s="1">
        <v>0.15999999642372131</v>
      </c>
      <c r="BL39" s="1">
        <v>111115</v>
      </c>
      <c r="BM39">
        <f t="shared" si="17"/>
        <v>3.3079593481606993</v>
      </c>
      <c r="BN39">
        <f t="shared" si="18"/>
        <v>4.4661277170326356E-4</v>
      </c>
      <c r="BO39">
        <f t="shared" si="19"/>
        <v>300.11343612670896</v>
      </c>
      <c r="BP39">
        <f t="shared" si="20"/>
        <v>299.86955108642576</v>
      </c>
      <c r="BQ39">
        <f t="shared" si="21"/>
        <v>176.31515230904915</v>
      </c>
      <c r="BR39">
        <f t="shared" si="22"/>
        <v>0.52728694805338561</v>
      </c>
      <c r="BS39">
        <f t="shared" si="23"/>
        <v>3.6836228869039505</v>
      </c>
      <c r="BT39">
        <f t="shared" si="24"/>
        <v>36.827389531311731</v>
      </c>
      <c r="BU39">
        <f t="shared" si="25"/>
        <v>22.623184018311242</v>
      </c>
      <c r="BV39">
        <f t="shared" si="26"/>
        <v>26.963436126708984</v>
      </c>
      <c r="BW39">
        <f t="shared" si="27"/>
        <v>3.5714806950799423</v>
      </c>
      <c r="BX39">
        <f t="shared" si="28"/>
        <v>1.9237658602670991E-2</v>
      </c>
      <c r="BY39">
        <f t="shared" si="29"/>
        <v>1.4207614817088616</v>
      </c>
      <c r="BZ39">
        <f t="shared" si="30"/>
        <v>2.1507192133710804</v>
      </c>
      <c r="CA39">
        <f t="shared" si="31"/>
        <v>1.2026862551384349E-2</v>
      </c>
      <c r="CB39">
        <f t="shared" si="32"/>
        <v>27.177618632126084</v>
      </c>
      <c r="CC39">
        <f t="shared" si="33"/>
        <v>0.68004223397572849</v>
      </c>
      <c r="CD39">
        <f t="shared" si="34"/>
        <v>37.082464333546802</v>
      </c>
      <c r="CE39">
        <f t="shared" si="35"/>
        <v>399.36281340376712</v>
      </c>
      <c r="CF39">
        <f t="shared" si="36"/>
        <v>1.2884498549870804E-3</v>
      </c>
      <c r="CG39">
        <f t="shared" si="37"/>
        <v>0</v>
      </c>
      <c r="CH39">
        <f t="shared" si="38"/>
        <v>936.67426757812495</v>
      </c>
      <c r="CI39">
        <f t="shared" si="39"/>
        <v>0</v>
      </c>
      <c r="CJ39" t="e">
        <f t="shared" si="40"/>
        <v>#DIV/0!</v>
      </c>
      <c r="CK39" t="e">
        <f t="shared" si="41"/>
        <v>#DIV/0!</v>
      </c>
    </row>
    <row r="40" spans="1:89" x14ac:dyDescent="0.25">
      <c r="A40" s="1">
        <v>39</v>
      </c>
      <c r="B40" s="2" t="s">
        <v>136</v>
      </c>
      <c r="C40" s="1" t="s">
        <v>149</v>
      </c>
      <c r="D40" s="1" t="s">
        <v>152</v>
      </c>
      <c r="E40" s="1">
        <v>2</v>
      </c>
      <c r="F40" s="1">
        <v>3</v>
      </c>
      <c r="G40" s="3">
        <v>44461</v>
      </c>
      <c r="H40" s="1" t="s">
        <v>121</v>
      </c>
      <c r="I40" s="1">
        <v>14302.499832288362</v>
      </c>
      <c r="J40" s="1">
        <v>1</v>
      </c>
      <c r="K40">
        <f t="shared" si="0"/>
        <v>1.2219952660043438</v>
      </c>
      <c r="L40">
        <f t="shared" si="1"/>
        <v>1.928314417576546E-2</v>
      </c>
      <c r="M40">
        <f t="shared" si="2"/>
        <v>285.29018272955852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t="e">
        <f t="shared" si="3"/>
        <v>#DIV/0!</v>
      </c>
      <c r="V40" t="e">
        <f t="shared" si="4"/>
        <v>#DIV/0!</v>
      </c>
      <c r="W40" t="e">
        <f t="shared" si="5"/>
        <v>#DIV/0!</v>
      </c>
      <c r="X40" s="1">
        <v>-1</v>
      </c>
      <c r="Y40" s="1">
        <v>0.85</v>
      </c>
      <c r="Z40" s="1">
        <v>0.85</v>
      </c>
      <c r="AA40" s="1">
        <v>9.7437591552734375</v>
      </c>
      <c r="AB40">
        <f t="shared" si="6"/>
        <v>0.85</v>
      </c>
      <c r="AC40">
        <f t="shared" si="7"/>
        <v>2.3720269245078919E-3</v>
      </c>
      <c r="AD40" t="e">
        <f t="shared" si="8"/>
        <v>#DIV/0!</v>
      </c>
      <c r="AE40" t="e">
        <f t="shared" si="9"/>
        <v>#DIV/0!</v>
      </c>
      <c r="AF40" t="e">
        <f t="shared" si="10"/>
        <v>#DIV/0!</v>
      </c>
      <c r="AG40" s="1">
        <v>0</v>
      </c>
      <c r="AH40" s="1">
        <v>0.5</v>
      </c>
      <c r="AI40" t="e">
        <f t="shared" si="11"/>
        <v>#DIV/0!</v>
      </c>
      <c r="AJ40">
        <f t="shared" si="12"/>
        <v>0.44651462002775827</v>
      </c>
      <c r="AK40">
        <f t="shared" si="13"/>
        <v>2.2613903476962589</v>
      </c>
      <c r="AL40">
        <f t="shared" si="14"/>
        <v>27.483933373725041</v>
      </c>
      <c r="AM40">
        <v>1.51</v>
      </c>
      <c r="AN40">
        <f t="shared" si="15"/>
        <v>5</v>
      </c>
      <c r="AO40" s="1">
        <v>1</v>
      </c>
      <c r="AP40">
        <f t="shared" si="16"/>
        <v>10</v>
      </c>
      <c r="AQ40" s="1">
        <v>26.719352722167969</v>
      </c>
      <c r="AR40" s="1">
        <v>26.956304550170898</v>
      </c>
      <c r="AS40" s="1">
        <v>26.653415679931641</v>
      </c>
      <c r="AT40" s="1">
        <v>399.98226928710938</v>
      </c>
      <c r="AU40" s="1">
        <v>399.55892944335938</v>
      </c>
      <c r="AV40" s="1">
        <v>14.071258544921875</v>
      </c>
      <c r="AW40" s="1">
        <v>14.20432186126709</v>
      </c>
      <c r="AX40" s="1">
        <v>39.977989196777344</v>
      </c>
      <c r="AY40" s="1">
        <v>40.356033325195313</v>
      </c>
      <c r="AZ40" s="1">
        <v>499.50656127929688</v>
      </c>
      <c r="BA40" s="1">
        <v>1102.058349609375</v>
      </c>
      <c r="BB40" s="1">
        <v>196.03959655761719</v>
      </c>
      <c r="BC40" s="1">
        <v>100.02372741699219</v>
      </c>
      <c r="BD40" s="1">
        <v>4.0111112594604492</v>
      </c>
      <c r="BE40" s="1">
        <v>-0.15778346359729767</v>
      </c>
      <c r="BF40" s="1">
        <v>0.66666668653488159</v>
      </c>
      <c r="BG40" s="1">
        <v>0</v>
      </c>
      <c r="BH40" s="1">
        <v>5</v>
      </c>
      <c r="BI40" s="1">
        <v>1</v>
      </c>
      <c r="BJ40" s="1">
        <v>0</v>
      </c>
      <c r="BK40" s="1">
        <v>0.15999999642372131</v>
      </c>
      <c r="BL40" s="1">
        <v>111115</v>
      </c>
      <c r="BM40">
        <f t="shared" si="17"/>
        <v>3.3079904720483233</v>
      </c>
      <c r="BN40">
        <f t="shared" si="18"/>
        <v>4.4651462002775826E-4</v>
      </c>
      <c r="BO40">
        <f t="shared" si="19"/>
        <v>300.10630455017088</v>
      </c>
      <c r="BP40">
        <f t="shared" si="20"/>
        <v>299.86935272216795</v>
      </c>
      <c r="BQ40">
        <f t="shared" si="21"/>
        <v>176.32933199623221</v>
      </c>
      <c r="BR40">
        <f t="shared" si="22"/>
        <v>0.52762882355414387</v>
      </c>
      <c r="BS40">
        <f t="shared" si="23"/>
        <v>3.6821595656908612</v>
      </c>
      <c r="BT40">
        <f t="shared" si="24"/>
        <v>36.812860915892344</v>
      </c>
      <c r="BU40">
        <f t="shared" si="25"/>
        <v>22.608539054625254</v>
      </c>
      <c r="BV40">
        <f t="shared" si="26"/>
        <v>26.956304550170898</v>
      </c>
      <c r="BW40">
        <f t="shared" si="27"/>
        <v>3.5699846273111726</v>
      </c>
      <c r="BX40">
        <f t="shared" si="28"/>
        <v>1.9246031775212183E-2</v>
      </c>
      <c r="BY40">
        <f t="shared" si="29"/>
        <v>1.4207692179946025</v>
      </c>
      <c r="BZ40">
        <f t="shared" si="30"/>
        <v>2.1492154093165698</v>
      </c>
      <c r="CA40">
        <f t="shared" si="31"/>
        <v>1.2032098680464559E-2</v>
      </c>
      <c r="CB40">
        <f t="shared" si="32"/>
        <v>28.535787472085254</v>
      </c>
      <c r="CC40">
        <f t="shared" si="33"/>
        <v>0.71401278186175698</v>
      </c>
      <c r="CD40">
        <f t="shared" si="34"/>
        <v>37.098896434190088</v>
      </c>
      <c r="CE40">
        <f t="shared" si="35"/>
        <v>399.39396008244881</v>
      </c>
      <c r="CF40">
        <f t="shared" si="36"/>
        <v>1.1350866649862974E-3</v>
      </c>
      <c r="CG40">
        <f t="shared" si="37"/>
        <v>0</v>
      </c>
      <c r="CH40">
        <f t="shared" si="38"/>
        <v>936.74959716796877</v>
      </c>
      <c r="CI40">
        <f t="shared" si="39"/>
        <v>0</v>
      </c>
      <c r="CJ40" t="e">
        <f t="shared" si="40"/>
        <v>#DIV/0!</v>
      </c>
      <c r="CK40" t="e">
        <f t="shared" si="41"/>
        <v>#DIV/0!</v>
      </c>
    </row>
    <row r="41" spans="1:89" x14ac:dyDescent="0.25">
      <c r="A41" s="1">
        <v>40</v>
      </c>
      <c r="B41" s="2" t="s">
        <v>139</v>
      </c>
      <c r="C41" s="1" t="s">
        <v>149</v>
      </c>
      <c r="D41" s="1" t="s">
        <v>152</v>
      </c>
      <c r="E41" s="1">
        <v>2</v>
      </c>
      <c r="F41" s="1">
        <v>1</v>
      </c>
      <c r="G41" s="3">
        <v>44461</v>
      </c>
      <c r="H41" s="1" t="s">
        <v>122</v>
      </c>
      <c r="I41" s="1">
        <v>15476.499751378782</v>
      </c>
      <c r="J41" s="1">
        <v>1</v>
      </c>
      <c r="K41">
        <f t="shared" si="0"/>
        <v>11.597997317050735</v>
      </c>
      <c r="L41">
        <f t="shared" si="1"/>
        <v>0.12485062696755528</v>
      </c>
      <c r="M41">
        <f t="shared" si="2"/>
        <v>234.20182068428491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t="e">
        <f t="shared" si="3"/>
        <v>#DIV/0!</v>
      </c>
      <c r="V41" t="e">
        <f t="shared" si="4"/>
        <v>#DIV/0!</v>
      </c>
      <c r="W41" t="e">
        <f t="shared" si="5"/>
        <v>#DIV/0!</v>
      </c>
      <c r="X41" s="1">
        <v>-1</v>
      </c>
      <c r="Y41" s="1">
        <v>0.85</v>
      </c>
      <c r="Z41" s="1">
        <v>0.85</v>
      </c>
      <c r="AA41" s="1">
        <v>9.7437591552734375</v>
      </c>
      <c r="AB41">
        <f t="shared" si="6"/>
        <v>0.85</v>
      </c>
      <c r="AC41">
        <f t="shared" si="7"/>
        <v>1.348486470379299E-2</v>
      </c>
      <c r="AD41" t="e">
        <f t="shared" si="8"/>
        <v>#DIV/0!</v>
      </c>
      <c r="AE41" t="e">
        <f t="shared" si="9"/>
        <v>#DIV/0!</v>
      </c>
      <c r="AF41" t="e">
        <f t="shared" si="10"/>
        <v>#DIV/0!</v>
      </c>
      <c r="AG41" s="1">
        <v>0</v>
      </c>
      <c r="AH41" s="1">
        <v>0.5</v>
      </c>
      <c r="AI41" t="e">
        <f t="shared" si="11"/>
        <v>#DIV/0!</v>
      </c>
      <c r="AJ41">
        <f t="shared" si="12"/>
        <v>2.7150167989679117</v>
      </c>
      <c r="AK41">
        <f t="shared" si="13"/>
        <v>2.1457521238121622</v>
      </c>
      <c r="AL41">
        <f t="shared" si="14"/>
        <v>27.280605246151751</v>
      </c>
      <c r="AM41">
        <v>1.6990000000000001</v>
      </c>
      <c r="AN41">
        <f t="shared" si="15"/>
        <v>5</v>
      </c>
      <c r="AO41" s="1">
        <v>1</v>
      </c>
      <c r="AP41">
        <f t="shared" si="16"/>
        <v>10</v>
      </c>
      <c r="AQ41" s="1">
        <v>26.971885681152344</v>
      </c>
      <c r="AR41" s="1">
        <v>27.093021392822266</v>
      </c>
      <c r="AS41" s="1">
        <v>26.921335220336914</v>
      </c>
      <c r="AT41" s="1">
        <v>399.80484008789063</v>
      </c>
      <c r="AU41" s="1">
        <v>395.49459838867188</v>
      </c>
      <c r="AV41" s="1">
        <v>14.015231132507324</v>
      </c>
      <c r="AW41" s="1">
        <v>14.924947738647461</v>
      </c>
      <c r="AX41" s="1">
        <v>39.231159210205078</v>
      </c>
      <c r="AY41" s="1">
        <v>41.777618408203125</v>
      </c>
      <c r="AZ41" s="1">
        <v>499.49264526367188</v>
      </c>
      <c r="BA41" s="1">
        <v>1099.096923828125</v>
      </c>
      <c r="BB41" s="1">
        <v>433.12045288085938</v>
      </c>
      <c r="BC41" s="1">
        <v>100.02182006835938</v>
      </c>
      <c r="BD41" s="1">
        <v>4.0111112594604492</v>
      </c>
      <c r="BE41" s="1">
        <v>-0.15778346359729767</v>
      </c>
      <c r="BF41" s="1">
        <v>0.66666668653488159</v>
      </c>
      <c r="BG41" s="1">
        <v>0</v>
      </c>
      <c r="BH41" s="1">
        <v>5</v>
      </c>
      <c r="BI41" s="1">
        <v>1</v>
      </c>
      <c r="BJ41" s="1">
        <v>0</v>
      </c>
      <c r="BK41" s="1">
        <v>0.15999999642372131</v>
      </c>
      <c r="BL41" s="1">
        <v>111115</v>
      </c>
      <c r="BM41">
        <f t="shared" si="17"/>
        <v>2.9399213964901225</v>
      </c>
      <c r="BN41">
        <f t="shared" si="18"/>
        <v>2.7150167989679116E-3</v>
      </c>
      <c r="BO41">
        <f t="shared" si="19"/>
        <v>300.24302139282224</v>
      </c>
      <c r="BP41">
        <f t="shared" si="20"/>
        <v>300.12188568115232</v>
      </c>
      <c r="BQ41">
        <f t="shared" si="21"/>
        <v>175.8555038818231</v>
      </c>
      <c r="BR41">
        <f t="shared" si="22"/>
        <v>0.18758385332948427</v>
      </c>
      <c r="BS41">
        <f t="shared" si="23"/>
        <v>3.6385725610568258</v>
      </c>
      <c r="BT41">
        <f t="shared" si="24"/>
        <v>36.377787952369424</v>
      </c>
      <c r="BU41">
        <f t="shared" si="25"/>
        <v>21.452840213721963</v>
      </c>
      <c r="BV41">
        <f t="shared" si="26"/>
        <v>27.093021392822266</v>
      </c>
      <c r="BW41">
        <f t="shared" si="27"/>
        <v>3.5987606811800923</v>
      </c>
      <c r="BX41">
        <f t="shared" si="28"/>
        <v>0.12331108039758674</v>
      </c>
      <c r="BY41">
        <f t="shared" si="29"/>
        <v>1.4928204372446634</v>
      </c>
      <c r="BZ41">
        <f t="shared" si="30"/>
        <v>2.1059402439354287</v>
      </c>
      <c r="CA41">
        <f t="shared" si="31"/>
        <v>7.7206280853383422E-2</v>
      </c>
      <c r="CB41">
        <f t="shared" si="32"/>
        <v>23.425292368165714</v>
      </c>
      <c r="CC41">
        <f t="shared" si="33"/>
        <v>0.59217451170881308</v>
      </c>
      <c r="CD41">
        <f t="shared" si="34"/>
        <v>40.221432121943025</v>
      </c>
      <c r="CE41">
        <f t="shared" si="35"/>
        <v>393.92886875087004</v>
      </c>
      <c r="CF41">
        <f t="shared" si="36"/>
        <v>1.1841936421604369E-2</v>
      </c>
      <c r="CG41">
        <f t="shared" si="37"/>
        <v>0</v>
      </c>
      <c r="CH41">
        <f t="shared" si="38"/>
        <v>934.23238525390627</v>
      </c>
      <c r="CI41">
        <f t="shared" si="39"/>
        <v>0</v>
      </c>
      <c r="CJ41" t="e">
        <f t="shared" si="40"/>
        <v>#DIV/0!</v>
      </c>
      <c r="CK41" t="e">
        <f t="shared" si="41"/>
        <v>#DIV/0!</v>
      </c>
    </row>
    <row r="42" spans="1:89" x14ac:dyDescent="0.25">
      <c r="A42" s="1">
        <v>41</v>
      </c>
      <c r="B42" s="2" t="s">
        <v>139</v>
      </c>
      <c r="C42" s="1" t="s">
        <v>149</v>
      </c>
      <c r="D42" s="1" t="s">
        <v>152</v>
      </c>
      <c r="E42" s="1">
        <v>2</v>
      </c>
      <c r="F42" s="1">
        <v>2</v>
      </c>
      <c r="G42" s="3">
        <v>44461</v>
      </c>
      <c r="H42" s="1" t="s">
        <v>123</v>
      </c>
      <c r="I42" s="1">
        <v>15478.499751240946</v>
      </c>
      <c r="J42" s="1">
        <v>1</v>
      </c>
      <c r="K42">
        <f t="shared" si="0"/>
        <v>11.63284264809271</v>
      </c>
      <c r="L42">
        <f t="shared" si="1"/>
        <v>0.12484637268192078</v>
      </c>
      <c r="M42">
        <f t="shared" si="2"/>
        <v>233.73109605143435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t="e">
        <f t="shared" si="3"/>
        <v>#DIV/0!</v>
      </c>
      <c r="V42" t="e">
        <f t="shared" si="4"/>
        <v>#DIV/0!</v>
      </c>
      <c r="W42" t="e">
        <f t="shared" si="5"/>
        <v>#DIV/0!</v>
      </c>
      <c r="X42" s="1">
        <v>-1</v>
      </c>
      <c r="Y42" s="1">
        <v>0.85</v>
      </c>
      <c r="Z42" s="1">
        <v>0.85</v>
      </c>
      <c r="AA42" s="1">
        <v>9.7437591552734375</v>
      </c>
      <c r="AB42">
        <f t="shared" si="6"/>
        <v>0.85</v>
      </c>
      <c r="AC42">
        <f t="shared" si="7"/>
        <v>1.3522802867721081E-2</v>
      </c>
      <c r="AD42" t="e">
        <f t="shared" si="8"/>
        <v>#DIV/0!</v>
      </c>
      <c r="AE42" t="e">
        <f t="shared" si="9"/>
        <v>#DIV/0!</v>
      </c>
      <c r="AF42" t="e">
        <f t="shared" si="10"/>
        <v>#DIV/0!</v>
      </c>
      <c r="AG42" s="1">
        <v>0</v>
      </c>
      <c r="AH42" s="1">
        <v>0.5</v>
      </c>
      <c r="AI42" t="e">
        <f t="shared" si="11"/>
        <v>#DIV/0!</v>
      </c>
      <c r="AJ42">
        <f t="shared" si="12"/>
        <v>2.71385548061635</v>
      </c>
      <c r="AK42">
        <f t="shared" si="13"/>
        <v>2.1449267562920791</v>
      </c>
      <c r="AL42">
        <f t="shared" si="14"/>
        <v>27.277786140474095</v>
      </c>
      <c r="AM42">
        <v>1.6990000000000001</v>
      </c>
      <c r="AN42">
        <f t="shared" si="15"/>
        <v>5</v>
      </c>
      <c r="AO42" s="1">
        <v>1</v>
      </c>
      <c r="AP42">
        <f t="shared" si="16"/>
        <v>10</v>
      </c>
      <c r="AQ42" s="1">
        <v>26.975597381591797</v>
      </c>
      <c r="AR42" s="1">
        <v>27.089776992797852</v>
      </c>
      <c r="AS42" s="1">
        <v>26.925710678100586</v>
      </c>
      <c r="AT42" s="1">
        <v>399.7890625</v>
      </c>
      <c r="AU42" s="1">
        <v>395.4671630859375</v>
      </c>
      <c r="AV42" s="1">
        <v>14.017757415771484</v>
      </c>
      <c r="AW42" s="1">
        <v>14.927080154418945</v>
      </c>
      <c r="AX42" s="1">
        <v>39.229961395263672</v>
      </c>
      <c r="AY42" s="1">
        <v>41.774784088134766</v>
      </c>
      <c r="AZ42" s="1">
        <v>499.49417114257813</v>
      </c>
      <c r="BA42" s="1">
        <v>1099.044921875</v>
      </c>
      <c r="BB42" s="1">
        <v>425.33895874023438</v>
      </c>
      <c r="BC42" s="1">
        <v>100.02255249023438</v>
      </c>
      <c r="BD42" s="1">
        <v>4.0111112594604492</v>
      </c>
      <c r="BE42" s="1">
        <v>-0.15778346359729767</v>
      </c>
      <c r="BF42" s="1">
        <v>0.66666668653488159</v>
      </c>
      <c r="BG42" s="1">
        <v>0</v>
      </c>
      <c r="BH42" s="1">
        <v>5</v>
      </c>
      <c r="BI42" s="1">
        <v>1</v>
      </c>
      <c r="BJ42" s="1">
        <v>0</v>
      </c>
      <c r="BK42" s="1">
        <v>0.15999999642372131</v>
      </c>
      <c r="BL42" s="1">
        <v>111115</v>
      </c>
      <c r="BM42">
        <f t="shared" si="17"/>
        <v>2.9399303775313603</v>
      </c>
      <c r="BN42">
        <f t="shared" si="18"/>
        <v>2.7138554806163499E-3</v>
      </c>
      <c r="BO42">
        <f t="shared" si="19"/>
        <v>300.23977699279783</v>
      </c>
      <c r="BP42">
        <f t="shared" si="20"/>
        <v>300.12559738159177</v>
      </c>
      <c r="BQ42">
        <f t="shared" si="21"/>
        <v>175.84718356950907</v>
      </c>
      <c r="BR42">
        <f t="shared" si="22"/>
        <v>0.18800914767624285</v>
      </c>
      <c r="BS42">
        <f t="shared" si="23"/>
        <v>3.6379714145633839</v>
      </c>
      <c r="BT42">
        <f t="shared" si="24"/>
        <v>36.371511464062813</v>
      </c>
      <c r="BU42">
        <f t="shared" si="25"/>
        <v>21.444431309643868</v>
      </c>
      <c r="BV42">
        <f t="shared" si="26"/>
        <v>27.089776992797852</v>
      </c>
      <c r="BW42">
        <f t="shared" si="27"/>
        <v>3.5980754642088653</v>
      </c>
      <c r="BX42">
        <f t="shared" si="28"/>
        <v>0.12330693038342945</v>
      </c>
      <c r="BY42">
        <f t="shared" si="29"/>
        <v>1.4930446582713048</v>
      </c>
      <c r="BZ42">
        <f t="shared" si="30"/>
        <v>2.1050308059375604</v>
      </c>
      <c r="CA42">
        <f t="shared" si="31"/>
        <v>7.7203677874806045E-2</v>
      </c>
      <c r="CB42">
        <f t="shared" si="32"/>
        <v>23.378380823404605</v>
      </c>
      <c r="CC42">
        <f t="shared" si="33"/>
        <v>0.59102529329506714</v>
      </c>
      <c r="CD42">
        <f t="shared" si="34"/>
        <v>40.234653898268313</v>
      </c>
      <c r="CE42">
        <f t="shared" si="35"/>
        <v>393.89672932844496</v>
      </c>
      <c r="CF42">
        <f t="shared" si="36"/>
        <v>1.1882388528510836E-2</v>
      </c>
      <c r="CG42">
        <f t="shared" si="37"/>
        <v>0</v>
      </c>
      <c r="CH42">
        <f t="shared" si="38"/>
        <v>934.18818359374995</v>
      </c>
      <c r="CI42">
        <f t="shared" si="39"/>
        <v>0</v>
      </c>
      <c r="CJ42" t="e">
        <f t="shared" si="40"/>
        <v>#DIV/0!</v>
      </c>
      <c r="CK42" t="e">
        <f t="shared" si="41"/>
        <v>#DIV/0!</v>
      </c>
    </row>
    <row r="43" spans="1:89" x14ac:dyDescent="0.25">
      <c r="A43" s="1">
        <v>42</v>
      </c>
      <c r="B43" s="2" t="s">
        <v>139</v>
      </c>
      <c r="C43" s="1" t="s">
        <v>149</v>
      </c>
      <c r="D43" s="1" t="s">
        <v>152</v>
      </c>
      <c r="E43" s="1">
        <v>2</v>
      </c>
      <c r="F43" s="1">
        <v>3</v>
      </c>
      <c r="G43" s="3">
        <v>44461</v>
      </c>
      <c r="H43" s="1" t="s">
        <v>124</v>
      </c>
      <c r="I43" s="1">
        <v>15480.499751103111</v>
      </c>
      <c r="J43" s="1">
        <v>1</v>
      </c>
      <c r="K43">
        <f t="shared" si="0"/>
        <v>11.510190168094608</v>
      </c>
      <c r="L43">
        <f t="shared" si="1"/>
        <v>0.12446902343599385</v>
      </c>
      <c r="M43">
        <f t="shared" si="2"/>
        <v>234.89979543010654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t="e">
        <f t="shared" si="3"/>
        <v>#DIV/0!</v>
      </c>
      <c r="V43" t="e">
        <f t="shared" si="4"/>
        <v>#DIV/0!</v>
      </c>
      <c r="W43" t="e">
        <f t="shared" si="5"/>
        <v>#DIV/0!</v>
      </c>
      <c r="X43" s="1">
        <v>-1</v>
      </c>
      <c r="Y43" s="1">
        <v>0.85</v>
      </c>
      <c r="Z43" s="1">
        <v>0.85</v>
      </c>
      <c r="AA43" s="1">
        <v>9.7437591552734375</v>
      </c>
      <c r="AB43">
        <f t="shared" si="6"/>
        <v>0.85</v>
      </c>
      <c r="AC43">
        <f t="shared" si="7"/>
        <v>1.3391880118858706E-2</v>
      </c>
      <c r="AD43" t="e">
        <f t="shared" si="8"/>
        <v>#DIV/0!</v>
      </c>
      <c r="AE43" t="e">
        <f t="shared" si="9"/>
        <v>#DIV/0!</v>
      </c>
      <c r="AF43" t="e">
        <f t="shared" si="10"/>
        <v>#DIV/0!</v>
      </c>
      <c r="AG43" s="1">
        <v>0</v>
      </c>
      <c r="AH43" s="1">
        <v>0.5</v>
      </c>
      <c r="AI43" t="e">
        <f t="shared" si="11"/>
        <v>#DIV/0!</v>
      </c>
      <c r="AJ43">
        <f t="shared" si="12"/>
        <v>2.7066836545778701</v>
      </c>
      <c r="AK43">
        <f t="shared" si="13"/>
        <v>2.1456787412435832</v>
      </c>
      <c r="AL43">
        <f t="shared" si="14"/>
        <v>27.281914970609765</v>
      </c>
      <c r="AM43">
        <v>1.6990000000000001</v>
      </c>
      <c r="AN43">
        <f t="shared" si="15"/>
        <v>5</v>
      </c>
      <c r="AO43" s="1">
        <v>1</v>
      </c>
      <c r="AP43">
        <f t="shared" si="16"/>
        <v>10</v>
      </c>
      <c r="AQ43" s="1">
        <v>26.979442596435547</v>
      </c>
      <c r="AR43" s="1">
        <v>27.092805862426758</v>
      </c>
      <c r="AS43" s="1">
        <v>26.929061889648438</v>
      </c>
      <c r="AT43" s="1">
        <v>399.7989501953125</v>
      </c>
      <c r="AU43" s="1">
        <v>395.51971435546875</v>
      </c>
      <c r="AV43" s="1">
        <v>14.021276473999023</v>
      </c>
      <c r="AW43" s="1">
        <v>14.928189277648926</v>
      </c>
      <c r="AX43" s="1">
        <v>39.231410980224609</v>
      </c>
      <c r="AY43" s="1">
        <v>41.768943786621094</v>
      </c>
      <c r="AZ43" s="1">
        <v>499.49740600585938</v>
      </c>
      <c r="BA43" s="1">
        <v>1099.0145263671875</v>
      </c>
      <c r="BB43" s="1">
        <v>507.85955810546875</v>
      </c>
      <c r="BC43" s="1">
        <v>100.02372741699219</v>
      </c>
      <c r="BD43" s="1">
        <v>4.0111112594604492</v>
      </c>
      <c r="BE43" s="1">
        <v>-0.15778346359729767</v>
      </c>
      <c r="BF43" s="1">
        <v>0.66666668653488159</v>
      </c>
      <c r="BG43" s="1">
        <v>0</v>
      </c>
      <c r="BH43" s="1">
        <v>5</v>
      </c>
      <c r="BI43" s="1">
        <v>1</v>
      </c>
      <c r="BJ43" s="1">
        <v>0</v>
      </c>
      <c r="BK43" s="1">
        <v>0.15999999642372131</v>
      </c>
      <c r="BL43" s="1">
        <v>111115</v>
      </c>
      <c r="BM43">
        <f t="shared" si="17"/>
        <v>2.9399494173387835</v>
      </c>
      <c r="BN43">
        <f t="shared" si="18"/>
        <v>2.7066836545778699E-3</v>
      </c>
      <c r="BO43">
        <f t="shared" si="19"/>
        <v>300.24280586242674</v>
      </c>
      <c r="BP43">
        <f t="shared" si="20"/>
        <v>300.12944259643552</v>
      </c>
      <c r="BQ43">
        <f t="shared" si="21"/>
        <v>175.84232028836777</v>
      </c>
      <c r="BR43">
        <f t="shared" si="22"/>
        <v>0.18910910818300869</v>
      </c>
      <c r="BS43">
        <f t="shared" si="23"/>
        <v>3.6388518763804045</v>
      </c>
      <c r="BT43">
        <f t="shared" si="24"/>
        <v>36.379886756372073</v>
      </c>
      <c r="BU43">
        <f t="shared" si="25"/>
        <v>21.451697478723148</v>
      </c>
      <c r="BV43">
        <f t="shared" si="26"/>
        <v>27.092805862426758</v>
      </c>
      <c r="BW43">
        <f t="shared" si="27"/>
        <v>3.5987151576495986</v>
      </c>
      <c r="BX43">
        <f t="shared" si="28"/>
        <v>0.12293881599901638</v>
      </c>
      <c r="BY43">
        <f t="shared" si="29"/>
        <v>1.4931731351368216</v>
      </c>
      <c r="BZ43">
        <f t="shared" si="30"/>
        <v>2.1055420225127772</v>
      </c>
      <c r="CA43">
        <f t="shared" si="31"/>
        <v>7.697278981426639E-2</v>
      </c>
      <c r="CB43">
        <f t="shared" si="32"/>
        <v>23.495553108408203</v>
      </c>
      <c r="CC43">
        <f t="shared" si="33"/>
        <v>0.59390161072727987</v>
      </c>
      <c r="CD43">
        <f t="shared" si="34"/>
        <v>40.225648199968013</v>
      </c>
      <c r="CE43">
        <f t="shared" si="35"/>
        <v>393.965838682776</v>
      </c>
      <c r="CF43">
        <f t="shared" si="36"/>
        <v>1.1752411375680699E-2</v>
      </c>
      <c r="CG43">
        <f t="shared" si="37"/>
        <v>0</v>
      </c>
      <c r="CH43">
        <f t="shared" si="38"/>
        <v>934.1623474121094</v>
      </c>
      <c r="CI43">
        <f t="shared" si="39"/>
        <v>0</v>
      </c>
      <c r="CJ43" t="e">
        <f t="shared" si="40"/>
        <v>#DIV/0!</v>
      </c>
      <c r="CK43" t="e">
        <f t="shared" si="41"/>
        <v>#DIV/0!</v>
      </c>
    </row>
    <row r="44" spans="1:89" x14ac:dyDescent="0.25">
      <c r="A44" s="1">
        <v>43</v>
      </c>
      <c r="B44" s="2" t="s">
        <v>148</v>
      </c>
      <c r="C44" s="1" t="s">
        <v>149</v>
      </c>
      <c r="D44" s="1" t="s">
        <v>152</v>
      </c>
      <c r="E44" s="1">
        <v>2</v>
      </c>
      <c r="F44" s="1">
        <v>1</v>
      </c>
      <c r="G44" s="3">
        <v>44461</v>
      </c>
      <c r="H44" s="1" t="s">
        <v>125</v>
      </c>
      <c r="I44" s="1">
        <v>16686.499667988159</v>
      </c>
      <c r="J44" s="1">
        <v>1</v>
      </c>
      <c r="K44">
        <f t="shared" si="0"/>
        <v>5.1371725669665018</v>
      </c>
      <c r="L44">
        <f t="shared" si="1"/>
        <v>5.2487415656273351E-2</v>
      </c>
      <c r="M44">
        <f t="shared" si="2"/>
        <v>229.158031959483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t="e">
        <f t="shared" si="3"/>
        <v>#DIV/0!</v>
      </c>
      <c r="V44" t="e">
        <f t="shared" si="4"/>
        <v>#DIV/0!</v>
      </c>
      <c r="W44" t="e">
        <f t="shared" si="5"/>
        <v>#DIV/0!</v>
      </c>
      <c r="X44" s="1">
        <v>-1</v>
      </c>
      <c r="Y44" s="1">
        <v>0.85</v>
      </c>
      <c r="Z44" s="1">
        <v>0.85</v>
      </c>
      <c r="AA44" s="1">
        <v>10.155411720275879</v>
      </c>
      <c r="AB44">
        <f t="shared" si="6"/>
        <v>0.84999999999999987</v>
      </c>
      <c r="AC44">
        <f t="shared" si="7"/>
        <v>6.5594432093457212E-3</v>
      </c>
      <c r="AD44" t="e">
        <f t="shared" si="8"/>
        <v>#DIV/0!</v>
      </c>
      <c r="AE44" t="e">
        <f t="shared" si="9"/>
        <v>#DIV/0!</v>
      </c>
      <c r="AF44" t="e">
        <f t="shared" si="10"/>
        <v>#DIV/0!</v>
      </c>
      <c r="AG44" s="1">
        <v>0</v>
      </c>
      <c r="AH44" s="1">
        <v>0.5</v>
      </c>
      <c r="AI44" t="e">
        <f t="shared" si="11"/>
        <v>#DIV/0!</v>
      </c>
      <c r="AJ44">
        <f t="shared" si="12"/>
        <v>1.2175624954637285</v>
      </c>
      <c r="AK44">
        <f t="shared" si="13"/>
        <v>2.2737534977209037</v>
      </c>
      <c r="AL44">
        <f t="shared" si="14"/>
        <v>27.308733888178338</v>
      </c>
      <c r="AM44">
        <v>1.599</v>
      </c>
      <c r="AN44">
        <f t="shared" si="15"/>
        <v>5</v>
      </c>
      <c r="AO44" s="1">
        <v>1</v>
      </c>
      <c r="AP44">
        <f t="shared" si="16"/>
        <v>10</v>
      </c>
      <c r="AQ44" s="1">
        <v>26.479570388793945</v>
      </c>
      <c r="AR44" s="1">
        <v>26.90594482421875</v>
      </c>
      <c r="AS44" s="1">
        <v>26.417657852172852</v>
      </c>
      <c r="AT44" s="1">
        <v>399.954345703125</v>
      </c>
      <c r="AU44" s="1">
        <v>398.1546630859375</v>
      </c>
      <c r="AV44" s="1">
        <v>13.321846961975098</v>
      </c>
      <c r="AW44" s="1">
        <v>13.706267356872559</v>
      </c>
      <c r="AX44" s="1">
        <v>38.383602142333984</v>
      </c>
      <c r="AY44" s="1">
        <v>39.491214752197266</v>
      </c>
      <c r="AZ44" s="1">
        <v>499.50469970703125</v>
      </c>
      <c r="BA44" s="1">
        <v>1100.734130859375</v>
      </c>
      <c r="BB44" s="1">
        <v>124.61316680908203</v>
      </c>
      <c r="BC44" s="1">
        <v>100.01424407958984</v>
      </c>
      <c r="BD44" s="1">
        <v>4.0111112594604492</v>
      </c>
      <c r="BE44" s="1">
        <v>-0.15778346359729767</v>
      </c>
      <c r="BF44" s="1">
        <v>0.66666668653488159</v>
      </c>
      <c r="BG44" s="1">
        <v>0</v>
      </c>
      <c r="BH44" s="1">
        <v>5</v>
      </c>
      <c r="BI44" s="1">
        <v>1</v>
      </c>
      <c r="BJ44" s="1">
        <v>0</v>
      </c>
      <c r="BK44" s="1">
        <v>0.15999999642372131</v>
      </c>
      <c r="BL44" s="1">
        <v>111115</v>
      </c>
      <c r="BM44">
        <f t="shared" si="17"/>
        <v>3.1238567836587317</v>
      </c>
      <c r="BN44">
        <f t="shared" si="18"/>
        <v>1.2175624954637286E-3</v>
      </c>
      <c r="BO44">
        <f t="shared" si="19"/>
        <v>300.05594482421873</v>
      </c>
      <c r="BP44">
        <f t="shared" si="20"/>
        <v>299.62957038879392</v>
      </c>
      <c r="BQ44">
        <f t="shared" si="21"/>
        <v>176.11745700096799</v>
      </c>
      <c r="BR44">
        <f t="shared" si="22"/>
        <v>0.4027890639595878</v>
      </c>
      <c r="BS44">
        <f t="shared" si="23"/>
        <v>3.6445754665712706</v>
      </c>
      <c r="BT44">
        <f t="shared" si="24"/>
        <v>36.44056404276747</v>
      </c>
      <c r="BU44">
        <f t="shared" si="25"/>
        <v>22.734296685894911</v>
      </c>
      <c r="BV44">
        <f t="shared" si="26"/>
        <v>26.90594482421875</v>
      </c>
      <c r="BW44">
        <f t="shared" si="27"/>
        <v>3.5594356865855068</v>
      </c>
      <c r="BX44">
        <f t="shared" si="28"/>
        <v>5.2213361216972703E-2</v>
      </c>
      <c r="BY44">
        <f t="shared" si="29"/>
        <v>1.3708219688503669</v>
      </c>
      <c r="BZ44">
        <f t="shared" si="30"/>
        <v>2.1886137177351399</v>
      </c>
      <c r="CA44">
        <f t="shared" si="31"/>
        <v>3.2657862676827909E-2</v>
      </c>
      <c r="CB44">
        <f t="shared" si="32"/>
        <v>22.919067341194182</v>
      </c>
      <c r="CC44">
        <f t="shared" si="33"/>
        <v>0.57555029039060046</v>
      </c>
      <c r="CD44">
        <f t="shared" si="34"/>
        <v>36.342294346044724</v>
      </c>
      <c r="CE44">
        <f t="shared" si="35"/>
        <v>397.461144789397</v>
      </c>
      <c r="CF44">
        <f t="shared" si="36"/>
        <v>4.6972299049268789E-3</v>
      </c>
      <c r="CG44">
        <f t="shared" si="37"/>
        <v>0</v>
      </c>
      <c r="CH44">
        <f t="shared" si="38"/>
        <v>935.62401123046857</v>
      </c>
      <c r="CI44">
        <f t="shared" si="39"/>
        <v>0</v>
      </c>
      <c r="CJ44" t="e">
        <f t="shared" si="40"/>
        <v>#DIV/0!</v>
      </c>
      <c r="CK44" t="e">
        <f t="shared" si="41"/>
        <v>#DIV/0!</v>
      </c>
    </row>
    <row r="45" spans="1:89" x14ac:dyDescent="0.25">
      <c r="A45" s="1">
        <v>44</v>
      </c>
      <c r="B45" s="2" t="s">
        <v>148</v>
      </c>
      <c r="C45" s="1" t="s">
        <v>149</v>
      </c>
      <c r="D45" s="1" t="s">
        <v>152</v>
      </c>
      <c r="E45" s="1">
        <v>2</v>
      </c>
      <c r="F45" s="1">
        <v>2</v>
      </c>
      <c r="G45" s="3">
        <v>44461</v>
      </c>
      <c r="H45" s="1" t="s">
        <v>126</v>
      </c>
      <c r="I45" s="1">
        <v>16688.499667850323</v>
      </c>
      <c r="J45" s="1">
        <v>1</v>
      </c>
      <c r="K45">
        <f t="shared" si="0"/>
        <v>4.9635881780689548</v>
      </c>
      <c r="L45">
        <f t="shared" si="1"/>
        <v>5.325188046627851E-2</v>
      </c>
      <c r="M45">
        <f t="shared" si="2"/>
        <v>236.55205474754194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t="e">
        <f t="shared" si="3"/>
        <v>#DIV/0!</v>
      </c>
      <c r="V45" t="e">
        <f t="shared" si="4"/>
        <v>#DIV/0!</v>
      </c>
      <c r="W45" t="e">
        <f t="shared" si="5"/>
        <v>#DIV/0!</v>
      </c>
      <c r="X45" s="1">
        <v>-1</v>
      </c>
      <c r="Y45" s="1">
        <v>0.85</v>
      </c>
      <c r="Z45" s="1">
        <v>0.85</v>
      </c>
      <c r="AA45" s="1">
        <v>10.155411720275879</v>
      </c>
      <c r="AB45">
        <f t="shared" si="6"/>
        <v>0.84999999999999987</v>
      </c>
      <c r="AC45">
        <f t="shared" si="7"/>
        <v>6.3742574153158671E-3</v>
      </c>
      <c r="AD45" t="e">
        <f t="shared" si="8"/>
        <v>#DIV/0!</v>
      </c>
      <c r="AE45" t="e">
        <f t="shared" si="9"/>
        <v>#DIV/0!</v>
      </c>
      <c r="AF45" t="e">
        <f t="shared" si="10"/>
        <v>#DIV/0!</v>
      </c>
      <c r="AG45" s="1">
        <v>0</v>
      </c>
      <c r="AH45" s="1">
        <v>0.5</v>
      </c>
      <c r="AI45" t="e">
        <f t="shared" si="11"/>
        <v>#DIV/0!</v>
      </c>
      <c r="AJ45">
        <f t="shared" si="12"/>
        <v>1.2337183423890514</v>
      </c>
      <c r="AK45">
        <f t="shared" si="13"/>
        <v>2.2710573333108339</v>
      </c>
      <c r="AL45">
        <f t="shared" si="14"/>
        <v>27.296526125101146</v>
      </c>
      <c r="AM45">
        <v>1.599</v>
      </c>
      <c r="AN45">
        <f t="shared" si="15"/>
        <v>5</v>
      </c>
      <c r="AO45" s="1">
        <v>1</v>
      </c>
      <c r="AP45">
        <f t="shared" si="16"/>
        <v>10</v>
      </c>
      <c r="AQ45" s="1">
        <v>26.478069305419922</v>
      </c>
      <c r="AR45" s="1">
        <v>26.895868301391602</v>
      </c>
      <c r="AS45" s="1">
        <v>26.416633605957031</v>
      </c>
      <c r="AT45" s="1">
        <v>399.93157958984375</v>
      </c>
      <c r="AU45" s="1">
        <v>398.18539428710938</v>
      </c>
      <c r="AV45" s="1">
        <v>13.317611694335938</v>
      </c>
      <c r="AW45" s="1">
        <v>13.707132339477539</v>
      </c>
      <c r="AX45" s="1">
        <v>38.374889373779297</v>
      </c>
      <c r="AY45" s="1">
        <v>39.497299194335938</v>
      </c>
      <c r="AZ45" s="1">
        <v>499.50506591796875</v>
      </c>
      <c r="BA45" s="1">
        <v>1100.675048828125</v>
      </c>
      <c r="BB45" s="1">
        <v>176.25480651855469</v>
      </c>
      <c r="BC45" s="1">
        <v>100.01448822021484</v>
      </c>
      <c r="BD45" s="1">
        <v>4.0111112594604492</v>
      </c>
      <c r="BE45" s="1">
        <v>-0.15778346359729767</v>
      </c>
      <c r="BF45" s="1">
        <v>0.66666668653488159</v>
      </c>
      <c r="BG45" s="1">
        <v>0</v>
      </c>
      <c r="BH45" s="1">
        <v>5</v>
      </c>
      <c r="BI45" s="1">
        <v>1</v>
      </c>
      <c r="BJ45" s="1">
        <v>0</v>
      </c>
      <c r="BK45" s="1">
        <v>0.15999999642372131</v>
      </c>
      <c r="BL45" s="1">
        <v>111115</v>
      </c>
      <c r="BM45">
        <f t="shared" si="17"/>
        <v>3.123859073908497</v>
      </c>
      <c r="BN45">
        <f t="shared" si="18"/>
        <v>1.2337183423890513E-3</v>
      </c>
      <c r="BO45">
        <f t="shared" si="19"/>
        <v>300.04586830139158</v>
      </c>
      <c r="BP45">
        <f t="shared" si="20"/>
        <v>299.6280693054199</v>
      </c>
      <c r="BQ45">
        <f t="shared" si="21"/>
        <v>176.10800387617928</v>
      </c>
      <c r="BR45">
        <f t="shared" si="22"/>
        <v>0.40065782370954428</v>
      </c>
      <c r="BS45">
        <f t="shared" si="23"/>
        <v>3.6419691592104364</v>
      </c>
      <c r="BT45">
        <f t="shared" si="24"/>
        <v>36.414415791354564</v>
      </c>
      <c r="BU45">
        <f t="shared" si="25"/>
        <v>22.707283451877025</v>
      </c>
      <c r="BV45">
        <f t="shared" si="26"/>
        <v>26.895868301391602</v>
      </c>
      <c r="BW45">
        <f t="shared" si="27"/>
        <v>3.5573282097724968</v>
      </c>
      <c r="BX45">
        <f t="shared" si="28"/>
        <v>5.2969806287006746E-2</v>
      </c>
      <c r="BY45">
        <f t="shared" si="29"/>
        <v>1.3709118258996023</v>
      </c>
      <c r="BZ45">
        <f t="shared" si="30"/>
        <v>2.1864163838728947</v>
      </c>
      <c r="CA45">
        <f t="shared" si="31"/>
        <v>3.3131356501457897E-2</v>
      </c>
      <c r="CB45">
        <f t="shared" si="32"/>
        <v>23.658632693015651</v>
      </c>
      <c r="CC45">
        <f t="shared" si="33"/>
        <v>0.59407516735025545</v>
      </c>
      <c r="CD45">
        <f t="shared" si="34"/>
        <v>36.377940073828753</v>
      </c>
      <c r="CE45">
        <f t="shared" si="35"/>
        <v>397.51530988307007</v>
      </c>
      <c r="CF45">
        <f t="shared" si="36"/>
        <v>4.5423436230939349E-3</v>
      </c>
      <c r="CG45">
        <f t="shared" si="37"/>
        <v>0</v>
      </c>
      <c r="CH45">
        <f t="shared" si="38"/>
        <v>935.57379150390614</v>
      </c>
      <c r="CI45">
        <f t="shared" si="39"/>
        <v>0</v>
      </c>
      <c r="CJ45" t="e">
        <f t="shared" si="40"/>
        <v>#DIV/0!</v>
      </c>
      <c r="CK45" t="e">
        <f t="shared" si="41"/>
        <v>#DIV/0!</v>
      </c>
    </row>
    <row r="46" spans="1:89" x14ac:dyDescent="0.25">
      <c r="A46" s="1">
        <v>45</v>
      </c>
      <c r="B46" s="2" t="s">
        <v>148</v>
      </c>
      <c r="C46" s="1" t="s">
        <v>149</v>
      </c>
      <c r="D46" s="1" t="s">
        <v>152</v>
      </c>
      <c r="E46" s="1">
        <v>2</v>
      </c>
      <c r="F46" s="1">
        <v>3</v>
      </c>
      <c r="G46" s="3">
        <v>44461</v>
      </c>
      <c r="H46" s="1" t="s">
        <v>127</v>
      </c>
      <c r="I46" s="1">
        <v>16690.499667712487</v>
      </c>
      <c r="J46" s="1">
        <v>1</v>
      </c>
      <c r="K46">
        <f t="shared" si="0"/>
        <v>5.0748391598795699</v>
      </c>
      <c r="L46">
        <f t="shared" si="1"/>
        <v>5.2871844431380474E-2</v>
      </c>
      <c r="M46">
        <f t="shared" si="2"/>
        <v>232.13698862250371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t="e">
        <f t="shared" si="3"/>
        <v>#DIV/0!</v>
      </c>
      <c r="V46" t="e">
        <f t="shared" si="4"/>
        <v>#DIV/0!</v>
      </c>
      <c r="W46" t="e">
        <f t="shared" si="5"/>
        <v>#DIV/0!</v>
      </c>
      <c r="X46" s="1">
        <v>-1</v>
      </c>
      <c r="Y46" s="1">
        <v>0.85</v>
      </c>
      <c r="Z46" s="1">
        <v>0.85</v>
      </c>
      <c r="AA46" s="1">
        <v>10.155411720275879</v>
      </c>
      <c r="AB46">
        <f t="shared" si="6"/>
        <v>0.84999999999999987</v>
      </c>
      <c r="AC46">
        <f t="shared" si="7"/>
        <v>6.4937880945767018E-3</v>
      </c>
      <c r="AD46" t="e">
        <f t="shared" si="8"/>
        <v>#DIV/0!</v>
      </c>
      <c r="AE46" t="e">
        <f t="shared" si="9"/>
        <v>#DIV/0!</v>
      </c>
      <c r="AF46" t="e">
        <f t="shared" si="10"/>
        <v>#DIV/0!</v>
      </c>
      <c r="AG46" s="1">
        <v>0</v>
      </c>
      <c r="AH46" s="1">
        <v>0.5</v>
      </c>
      <c r="AI46" t="e">
        <f t="shared" si="11"/>
        <v>#DIV/0!</v>
      </c>
      <c r="AJ46">
        <f t="shared" si="12"/>
        <v>1.2265575870202354</v>
      </c>
      <c r="AK46">
        <f t="shared" si="13"/>
        <v>2.2739851486865277</v>
      </c>
      <c r="AL46">
        <f t="shared" si="14"/>
        <v>27.309646008560662</v>
      </c>
      <c r="AM46">
        <v>1.599</v>
      </c>
      <c r="AN46">
        <f t="shared" si="15"/>
        <v>5</v>
      </c>
      <c r="AO46" s="1">
        <v>1</v>
      </c>
      <c r="AP46">
        <f t="shared" si="16"/>
        <v>10</v>
      </c>
      <c r="AQ46" s="1">
        <v>26.476585388183594</v>
      </c>
      <c r="AR46" s="1">
        <v>26.908529281616211</v>
      </c>
      <c r="AS46" s="1">
        <v>26.414392471313477</v>
      </c>
      <c r="AT46" s="1">
        <v>399.93765258789063</v>
      </c>
      <c r="AU46" s="1">
        <v>398.15682983398438</v>
      </c>
      <c r="AV46" s="1">
        <v>13.318632125854492</v>
      </c>
      <c r="AW46" s="1">
        <v>13.705881118774414</v>
      </c>
      <c r="AX46" s="1">
        <v>38.381145477294922</v>
      </c>
      <c r="AY46" s="1">
        <v>39.497104644775391</v>
      </c>
      <c r="AZ46" s="1">
        <v>499.51962280273438</v>
      </c>
      <c r="BA46" s="1">
        <v>1100.5701904296875</v>
      </c>
      <c r="BB46" s="1">
        <v>228.63197326660156</v>
      </c>
      <c r="BC46" s="1">
        <v>100.01437377929688</v>
      </c>
      <c r="BD46" s="1">
        <v>4.0111112594604492</v>
      </c>
      <c r="BE46" s="1">
        <v>-0.15778346359729767</v>
      </c>
      <c r="BF46" s="1">
        <v>0.66666668653488159</v>
      </c>
      <c r="BG46" s="1">
        <v>0</v>
      </c>
      <c r="BH46" s="1">
        <v>5</v>
      </c>
      <c r="BI46" s="1">
        <v>1</v>
      </c>
      <c r="BJ46" s="1">
        <v>0</v>
      </c>
      <c r="BK46" s="1">
        <v>0.15999999642372131</v>
      </c>
      <c r="BL46" s="1">
        <v>111115</v>
      </c>
      <c r="BM46">
        <f t="shared" si="17"/>
        <v>3.1239501113366748</v>
      </c>
      <c r="BN46">
        <f t="shared" si="18"/>
        <v>1.2265575870202355E-3</v>
      </c>
      <c r="BO46">
        <f t="shared" si="19"/>
        <v>300.05852928161619</v>
      </c>
      <c r="BP46">
        <f t="shared" si="20"/>
        <v>299.62658538818357</v>
      </c>
      <c r="BQ46">
        <f t="shared" si="21"/>
        <v>176.09122653280428</v>
      </c>
      <c r="BR46">
        <f t="shared" si="22"/>
        <v>0.40111672694445266</v>
      </c>
      <c r="BS46">
        <f t="shared" si="23"/>
        <v>3.6447702658742394</v>
      </c>
      <c r="BT46">
        <f t="shared" si="24"/>
        <v>36.442464499324913</v>
      </c>
      <c r="BU46">
        <f t="shared" si="25"/>
        <v>22.736583380550499</v>
      </c>
      <c r="BV46">
        <f t="shared" si="26"/>
        <v>26.908529281616211</v>
      </c>
      <c r="BW46">
        <f t="shared" si="27"/>
        <v>3.5599763942773919</v>
      </c>
      <c r="BX46">
        <f t="shared" si="28"/>
        <v>5.2593771461105353E-2</v>
      </c>
      <c r="BY46">
        <f t="shared" si="29"/>
        <v>1.3707851171877119</v>
      </c>
      <c r="BZ46">
        <f t="shared" si="30"/>
        <v>2.1891912770896802</v>
      </c>
      <c r="CA46">
        <f t="shared" si="31"/>
        <v>3.2895977688971449E-2</v>
      </c>
      <c r="CB46">
        <f t="shared" si="32"/>
        <v>23.217035548091474</v>
      </c>
      <c r="CC46">
        <f t="shared" si="33"/>
        <v>0.58302902582205018</v>
      </c>
      <c r="CD46">
        <f t="shared" si="34"/>
        <v>36.341596481123204</v>
      </c>
      <c r="CE46">
        <f t="shared" si="35"/>
        <v>397.47172654740064</v>
      </c>
      <c r="CF46">
        <f t="shared" si="36"/>
        <v>4.6400220352013286E-3</v>
      </c>
      <c r="CG46">
        <f t="shared" si="37"/>
        <v>0</v>
      </c>
      <c r="CH46">
        <f t="shared" si="38"/>
        <v>935.48466186523422</v>
      </c>
      <c r="CI46">
        <f t="shared" si="39"/>
        <v>0</v>
      </c>
      <c r="CJ46" t="e">
        <f t="shared" si="40"/>
        <v>#DIV/0!</v>
      </c>
      <c r="CK46" t="e">
        <f t="shared" si="41"/>
        <v>#DIV/0!</v>
      </c>
    </row>
    <row r="47" spans="1:89" x14ac:dyDescent="0.25">
      <c r="F47" s="1"/>
    </row>
    <row r="48" spans="1:89" x14ac:dyDescent="0.25">
      <c r="F48" s="1"/>
    </row>
    <row r="49" spans="6:6" x14ac:dyDescent="0.25">
      <c r="F49" s="1"/>
    </row>
    <row r="50" spans="6:6" x14ac:dyDescent="0.25">
      <c r="F50" s="1"/>
    </row>
    <row r="51" spans="6:6" x14ac:dyDescent="0.25">
      <c r="F51" s="1"/>
    </row>
    <row r="52" spans="6:6" x14ac:dyDescent="0.25">
      <c r="F52" s="1"/>
    </row>
    <row r="53" spans="6:6" x14ac:dyDescent="0.25">
      <c r="F53" s="1"/>
    </row>
    <row r="54" spans="6:6" x14ac:dyDescent="0.25">
      <c r="F54" s="1"/>
    </row>
    <row r="55" spans="6:6" x14ac:dyDescent="0.25">
      <c r="F55" s="1"/>
    </row>
    <row r="56" spans="6:6" x14ac:dyDescent="0.25">
      <c r="F56" s="1"/>
    </row>
    <row r="57" spans="6:6" x14ac:dyDescent="0.25">
      <c r="F57" s="1"/>
    </row>
    <row r="58" spans="6:6" x14ac:dyDescent="0.25">
      <c r="F58" s="1"/>
    </row>
    <row r="59" spans="6:6" x14ac:dyDescent="0.25">
      <c r="F59" s="1"/>
    </row>
    <row r="60" spans="6:6" x14ac:dyDescent="0.25">
      <c r="F60" s="1"/>
    </row>
    <row r="61" spans="6:6" x14ac:dyDescent="0.25">
      <c r="F61" s="1"/>
    </row>
  </sheetData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20210922_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聞喜郭</dc:creator>
  <cp:lastModifiedBy>聞喜郭</cp:lastModifiedBy>
  <dcterms:created xsi:type="dcterms:W3CDTF">2021-09-24T04:44:16Z</dcterms:created>
  <dcterms:modified xsi:type="dcterms:W3CDTF">2021-10-07T04:32:52Z</dcterms:modified>
</cp:coreProperties>
</file>