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dások" sheetId="1" r:id="rId4"/>
    <sheet state="visible" name="Idő Termékek" sheetId="2" r:id="rId5"/>
    <sheet state="visible" name="Idő minden más" sheetId="3" r:id="rId6"/>
    <sheet state="visible" name="Fees" sheetId="4" r:id="rId7"/>
    <sheet state="visible" name="Pivot" sheetId="5" r:id="rId8"/>
    <sheet state="visible" name="Raktár" sheetId="6" r:id="rId9"/>
    <sheet state="visible" name="Pénz" sheetId="7" r:id="rId10"/>
  </sheets>
  <definedNames>
    <definedName hidden="1" localSheetId="5" name="_xlnm._FilterDatabase">'Raktár'!$A$1:$D$26</definedName>
  </definedNames>
  <calcPr/>
  <pivotCaches>
    <pivotCache cacheId="0" r:id="rId11"/>
    <pivotCache cacheId="1" r:id="rId12"/>
  </pivotCaches>
</workbook>
</file>

<file path=xl/sharedStrings.xml><?xml version="1.0" encoding="utf-8"?>
<sst xmlns="http://schemas.openxmlformats.org/spreadsheetml/2006/main" count="1290" uniqueCount="320">
  <si>
    <t xml:space="preserve"> </t>
  </si>
  <si>
    <t>Rendelésszám</t>
  </si>
  <si>
    <t>Termék</t>
  </si>
  <si>
    <t>db</t>
  </si>
  <si>
    <t>Ország</t>
  </si>
  <si>
    <t>Termék ár / db</t>
  </si>
  <si>
    <t>Coupon</t>
  </si>
  <si>
    <t>Coupon name</t>
  </si>
  <si>
    <t>Fizetett Termék ár</t>
  </si>
  <si>
    <t>Fizetett Postaköltség</t>
  </si>
  <si>
    <t>Fees</t>
  </si>
  <si>
    <t>Posta ár</t>
  </si>
  <si>
    <t>Rendelés</t>
  </si>
  <si>
    <t>Feladás</t>
  </si>
  <si>
    <t>Érkezés</t>
  </si>
  <si>
    <t>Honnan</t>
  </si>
  <si>
    <t>Hova</t>
  </si>
  <si>
    <t>Előkészítés (napok)</t>
  </si>
  <si>
    <t>Szállítás (napok)</t>
  </si>
  <si>
    <t>Szolgáltató</t>
  </si>
  <si>
    <t>Szolgáltatás</t>
  </si>
  <si>
    <t>Gift</t>
  </si>
  <si>
    <t>Note</t>
  </si>
  <si>
    <t>Adó %</t>
  </si>
  <si>
    <t>Listing fee</t>
  </si>
  <si>
    <t>VAT on lisint fee</t>
  </si>
  <si>
    <t>Transaction fee</t>
  </si>
  <si>
    <t>VAT on transaction fee</t>
  </si>
  <si>
    <t>Processing fee</t>
  </si>
  <si>
    <t>VAT on processing fee</t>
  </si>
  <si>
    <t>Kész</t>
  </si>
  <si>
    <t>Paint brush holder Red</t>
  </si>
  <si>
    <t>WINTERSALE</t>
  </si>
  <si>
    <t>Budapest 62 posta</t>
  </si>
  <si>
    <t>Christel Fusellier, 47 rue de la Mayenne, 44800 SAINT HERBLAIN, France</t>
  </si>
  <si>
    <t>Posta</t>
  </si>
  <si>
    <t>Ajánlott</t>
  </si>
  <si>
    <t>Paint brush holder Lavender</t>
  </si>
  <si>
    <t>-</t>
  </si>
  <si>
    <t>Tamar Scott, Peregrine House Drumaveg Moycullen Co. Galway H91 C2NA, Ireland</t>
  </si>
  <si>
    <t>Elbaszta a posta, újra fel kell adni. Utána megtalálta. Telefonban azt mondták elhagyta az országot de online nem látom.</t>
  </si>
  <si>
    <t>???</t>
  </si>
  <si>
    <t>Felsőtárkány posta</t>
  </si>
  <si>
    <t>∞</t>
  </si>
  <si>
    <t>Újra feladva. Telefonban azt mondták elhagyta az országot de online nem látom.</t>
  </si>
  <si>
    <t>Paint brush holder Greyish blue</t>
  </si>
  <si>
    <t>FORAY, 410 rue de l'ancien tram, 38530 BARRAUX, France</t>
  </si>
  <si>
    <t>Elsőbbségi</t>
  </si>
  <si>
    <t>Frederique de Croock, Haaghuishof 20, 2352 SW Leiderdorp, The Netherlands</t>
  </si>
  <si>
    <t>Paint brush holder Dark turquoise</t>
  </si>
  <si>
    <t>Budapest 94 Posta</t>
  </si>
  <si>
    <t>Thamilini Guna, 69A Elimatta, Road, MONA VALE NSW 2103, Australia</t>
  </si>
  <si>
    <t>Feargal Ó Dúlaing, THE ENNIS BOOKSHOP, 13 ABBEY STREET, ENNIS, CE V95 TY8V, Ireland</t>
  </si>
  <si>
    <t>Paint brush holder Light blue with black dots</t>
  </si>
  <si>
    <t>Patti Hamill, 25 La Gorce Dr, Chesterfield, MO 63017, United States</t>
  </si>
  <si>
    <t>Fabienne Ratineau,38 Avenue, Duquesne, Code 83A17, 75007 Paris, France</t>
  </si>
  <si>
    <t>Paint brush holder Dark blue</t>
  </si>
  <si>
    <t>Emily Cole, 104 Brown Rd, Simpsonville, SC 29681, United States</t>
  </si>
  <si>
    <t>Alexandre Petrakis, 210 Bocana St, San Francisco, CA 94110-5532, United States</t>
  </si>
  <si>
    <t>Adrian Beyer, 184 Thompson St, 2A, New York City, NY 10012, United States</t>
  </si>
  <si>
    <t>Paint brush holder Caramel Brown</t>
  </si>
  <si>
    <t>Elena Sassimenko, Eslarngasse 16/13, 1030 Wien, Austria</t>
  </si>
  <si>
    <t>Jeannette Bubberman, Weena 19D, 3013 CB rotterdam, The Netherlands</t>
  </si>
  <si>
    <t>Ivonne van der Steen, Van Hogendorpstraat 12, 5046 LD Tilburg, The Netherlands</t>
  </si>
  <si>
    <t>Dennis Swaim, 4711 Ramsgate Lane, Bowie, MD, 20715, United States</t>
  </si>
  <si>
    <t>Barbara Burnett, 17310 County Road 29, Brush, CO 80723, United States</t>
  </si>
  <si>
    <t>Timo Krükemeier, Hunoldstr. 116, 26203 Wardenburg, Germany</t>
  </si>
  <si>
    <t>Eleanor Gray, 2 Clearwater Drive, Pakenham VIC 3810, Australia</t>
  </si>
  <si>
    <t>COMEBACK</t>
  </si>
  <si>
    <t>Brenda Liu, 8469 Gardena Hills Ave, Las Vegas, NV 89178, United States</t>
  </si>
  <si>
    <t>THANKYOU</t>
  </si>
  <si>
    <t>Pat Hamill, 185 Glen Cove Dr, Chesterfield, MO 63017, United States</t>
  </si>
  <si>
    <t>Chris Gibbons, 30 Woodcock Close, Bamford, Rochdale, Lancashire OL11 5QA, United Kingdom</t>
  </si>
  <si>
    <t>FATHERSDAY2024</t>
  </si>
  <si>
    <t>Florence van der Voort, Laan Van Neder Helbergen 7, 7206 DK Zutphen, The Netherlands</t>
  </si>
  <si>
    <t>Heidi stokes, 39 Leawarra parade, Frankston VIC 3199, Australia</t>
  </si>
  <si>
    <t>Isabella Totin, 2071 West 65th Street, Excelsior, MN 55331, United States</t>
  </si>
  <si>
    <t>Chrisann Cheek, 302 Compass Point Dr #202, Bradenton, FL 34209, United States</t>
  </si>
  <si>
    <t>Paint brush holder Vanilla</t>
  </si>
  <si>
    <t>Kimberlie Hearn, 1183 chapel hill, triadelphia, WV 26059, United States</t>
  </si>
  <si>
    <t>Gretchen Gomez, 212 Migl St, Yoakum, TX 77995, United States</t>
  </si>
  <si>
    <t>james ferry, 36, Codrington Crescent, Gravesham, England DA12 5DD, United Kingdom</t>
  </si>
  <si>
    <t>Michelle Schultz, 501 24th ST NW, AUSTIN, MN 55912, United States</t>
  </si>
  <si>
    <t>JUNESALE</t>
  </si>
  <si>
    <t>Linda Polikcarrer dels Mirallers, 7, Piso 1, Puerta 1, 08003 Barcelona Barcelona, Spain</t>
  </si>
  <si>
    <t>Jessica Butteri, 2332 Clinton St, HOMESTEAD, PA 15120, United States</t>
  </si>
  <si>
    <t>Kim Ellet, 347 Gaines St, MARIETTA, GA 30060, United States</t>
  </si>
  <si>
    <t>Nem saját címre rendelte</t>
  </si>
  <si>
    <t>Incense holder Greyish blue</t>
  </si>
  <si>
    <t>Alec So, Flat 05, 26/F, Block M, Allway Gardens, 10 On Yat Street, Tsuen Wan N.T., Hong Kong</t>
  </si>
  <si>
    <t>Paint brush holder Rust</t>
  </si>
  <si>
    <t>shelby fredricks, 532 Marine Ave., MANHATTAN BEACH, CA 90266, United States</t>
  </si>
  <si>
    <t>Incense holder Red</t>
  </si>
  <si>
    <t>Andrea Chinetti, 12, Via Bettino da Trezzo, 20125 Milano MI, Italy</t>
  </si>
  <si>
    <t>Jackie O'Leary, 5718 Buena Vista St, Fairway, KS 66205-3161, United States</t>
  </si>
  <si>
    <t>Carlton R Beaman, 729 Channing Creek Lane, Lexington, SC 29072, United States</t>
  </si>
  <si>
    <t>Diane Leitch, 18 Elmdale Road, Palmers Green, London N13 4UL, United Kingdom</t>
  </si>
  <si>
    <t>Crystal Kim, 726 5th Ave East, Owen Sound ON N4K 2R6, Canada</t>
  </si>
  <si>
    <t>muse harriet, 13/48 Cooper Street, Preston VIC 3072, Australia</t>
  </si>
  <si>
    <t>Carolyn Bossert, 1306 Sage Loop, Los Alamos, NM 87544, United States</t>
  </si>
  <si>
    <t>May Darmon, 4410 Avocado St, Apt 8, Los Angeles, CA 90027, United States</t>
  </si>
  <si>
    <t>Johan Bakkenes, Klaas Sminklaan 13, 7944 KE Meppel, The Netherlands</t>
  </si>
  <si>
    <t>emelyne collowald, 26 RUE DE LA COOPERATIVE, 10800 ST JULIEN LES VILLAS, France</t>
  </si>
  <si>
    <t>LABORDAY24</t>
  </si>
  <si>
    <t>Budapest 72 posta</t>
  </si>
  <si>
    <t>Megan Verret, 8001 Allielough Court, Prospect, KY 40059, United States</t>
  </si>
  <si>
    <t>Catherine Lawlor, 11 Riverside Park Newbridge, Co. Kildare W12 PY92, Ireland</t>
  </si>
  <si>
    <t>Karen McArthur, 107 Martin Ln, Douglassville, PA 19518-9252, United States</t>
  </si>
  <si>
    <t>Yarn Bowl Pink</t>
  </si>
  <si>
    <t>AUGUSTSALE</t>
  </si>
  <si>
    <t>Csengery utca 86</t>
  </si>
  <si>
    <t>Faisal Nizamudeen, De Veldmaat 10, 128, 7522 NM Enschede, The Netherlands</t>
  </si>
  <si>
    <t>Spring</t>
  </si>
  <si>
    <t>Nyomonkövetés</t>
  </si>
  <si>
    <t>MARTINA CALLAZO, 870 Regents Square, Oxon Hill, MD 20745, United States</t>
  </si>
  <si>
    <t>Manuela Luchs, Am Bruch 20, 53123 Bonn, Germany</t>
  </si>
  <si>
    <t>Leon Boehme, Seibertzstraße 20, 45144 Essen, Germany</t>
  </si>
  <si>
    <t>Morgan Waterman, 2123 Vine Street, Davenport, IA 52804, United States</t>
  </si>
  <si>
    <t>Mark Tee, 4041 Beisner St, Las Vegas, NV 89122, United States</t>
  </si>
  <si>
    <t>Kriss Ramirez, 4, 226 Campbell Pde, Bondi Beach NSW 2026, Australia</t>
  </si>
  <si>
    <t>Refunded</t>
  </si>
  <si>
    <t>USA 35+$</t>
  </si>
  <si>
    <t>Michael Altschwager, 4373 S 38th St, Greenfield, WI 53221, United States</t>
  </si>
  <si>
    <t>Kendall Clark, 3945 Connecticut Ave NW, Apt 217, Washington, DC 20008, United States</t>
  </si>
  <si>
    <t>Catherine Lawlor, 11 Riverside Park, Newbridge, Co. Kildare W12 PY92, Ireland</t>
  </si>
  <si>
    <t>Kieran Guy, 7 Somerfield Street, Upper Mount Gravatt QLD 4122, Australia</t>
  </si>
  <si>
    <t>Amy Jones, 2570 Noella Crescent, Niagara Falls ON L2J 3G9, Canada</t>
  </si>
  <si>
    <t>Paint brush holder Ocean blue</t>
  </si>
  <si>
    <t>SEPTEMBERSALE</t>
  </si>
  <si>
    <t>Budapest 94 posta</t>
  </si>
  <si>
    <t>Antje Dittmann, Im Pferdebruch 2i, 21614, Buxtehude, Germany</t>
  </si>
  <si>
    <t>Josie Vasquez, 1600 Campus Rd. #1762, Los Angeles, CA 90041-3314, United States</t>
  </si>
  <si>
    <t>AUTUMNSALE1</t>
  </si>
  <si>
    <t>Janet Morrow, 5 The Old Sussex Stud, Cowfold Road, West Grinstead, Horsham, RH13 8JP, United Kingdom</t>
  </si>
  <si>
    <t>Francesca Weil, 3335 Prospect St NW, Washington, DC 20007, United States</t>
  </si>
  <si>
    <t>Jennifer Hutchings, 18 St Pauls Road, Burnham-on-sea, Somerset TA8 2BH, United Kingdom</t>
  </si>
  <si>
    <t>Breanne Buzay, 16 Porter Rd, ANDOVER, MA 01810, United States</t>
  </si>
  <si>
    <t>Milly Reid, Erwinstrasse 25, Groundfloor apartment, 79102 Freiburg im Breisgau, Germany</t>
  </si>
  <si>
    <t>Serena Sweet, 17416 N Juanita Loop, Eagle River, AK 99577-7518, United States</t>
  </si>
  <si>
    <t>15OFF</t>
  </si>
  <si>
    <t>Justus Turdmuffin Brozek, 2013 W Mallon Ave, SPOKANE, WA 99201, United States</t>
  </si>
  <si>
    <t>Painters Cup Coffee brown</t>
  </si>
  <si>
    <t>Jessica Utit, 37 Yeoman Close, West Norwood, London SE27 0PS, United Kingdom</t>
  </si>
  <si>
    <t>Lydia VerBrugge, 6801 West Charlene Street, Columbia, MO 65202, United States</t>
  </si>
  <si>
    <t>Silena Bürgisser, Schönenbohl 3, 8585, Langkrichenbach, Switzerland</t>
  </si>
  <si>
    <t>liam aitken, 167 Brickyard Road, po box 351, Enderby BC V0E 1V0, Canada</t>
  </si>
  <si>
    <t>Paint brush holder Light blue</t>
  </si>
  <si>
    <t>Laura MacDonald-McInerney, 23 Colony Drive, Oberlin, OH 44074, United States</t>
  </si>
  <si>
    <t>Luisa Zahn, Bismarckstraße 129, 52066 Aachen, Germany</t>
  </si>
  <si>
    <t>Jerry Piatt, 115 San Gabriel Ct, Kalama, WA 98625, United States</t>
  </si>
  <si>
    <t>Frau Heidi Lunkenheimer, Roonstr. 17, 55252 Mainz-Kastel, Germany</t>
  </si>
  <si>
    <t>Otto Robert Tarnow, Palatueta 19A, 48600 Sopelana BIZKAIA, Spain</t>
  </si>
  <si>
    <t>Meike Elias, Karl-Millöcker-Straße 8, 17033 Neubrandenburg, Germany</t>
  </si>
  <si>
    <t>gloria williams, 321 mountain terrace cir, MAUMELLE, AR 72113, United States</t>
  </si>
  <si>
    <t>Haleigh Davis, 7128 E Brown Ave, FRESNO, CA 93737, United States</t>
  </si>
  <si>
    <t>Jinny Vroom, 104 McCormick Court, Folsom, CA 95630, United States</t>
  </si>
  <si>
    <t>Janice P Guice, 1020 Woodland Trace, Cumming, GA 30041, United States</t>
  </si>
  <si>
    <t>Susannah Matzal, 728 Crawford Ave, Syracuse, NY 13224, United States</t>
  </si>
  <si>
    <t>Amy Drewitt, 35 Dale Lodge Road, Ascot, SL5 0LY, United Kingdom</t>
  </si>
  <si>
    <t>Lili vicens, 25 Cranburry Road, Eastleigh, Hampshire SO50 5HB, United Kingdom</t>
  </si>
  <si>
    <t>Kristen Hogan, 17 Willow Ln, Irvington, NY 10533, United States</t>
  </si>
  <si>
    <t>SAVE50</t>
  </si>
  <si>
    <t>Jordan Murphy, 6 Abbey Rise, The Friary, Keatingstown,Wicklow, CO WICKLOW, A67 FC03, Ireland</t>
  </si>
  <si>
    <t>Cécile Vintrou, 66 avenue de la république, 75011 paris, France</t>
  </si>
  <si>
    <t>Ella McGahey, Bridges Street, 107, Kurnell NSW 2231, Australia</t>
  </si>
  <si>
    <t>Alyssa Wooldridge, 297 Royalty Road, Milton Station PE C1E 3E6, Canada</t>
  </si>
  <si>
    <t>Mélodie Gontier, 1 quai Turenne, 44000 Nantes, France</t>
  </si>
  <si>
    <t>April Allen, 7 Joslin Ave, Voorheesville, NY 12186, United States</t>
  </si>
  <si>
    <t>Alicia Rose, 140 Airport Rd, Pembroke ON K8A 6W7, Canada</t>
  </si>
  <si>
    <t>Estreya Gonzalez, 728 Spruce Ave, South San Francisco, CA 94080, United States</t>
  </si>
  <si>
    <t>Brennetta Caceres, 8812 Buffalo Cloud Ave, Las Vegas, NV 89143, United States</t>
  </si>
  <si>
    <t>Kate Cunningham, 33 Eltringham Street, 15 Oxborough House, London, SW18 1GS, United Kingdom</t>
  </si>
  <si>
    <t>Owen McCarthy, 183 County Route 43, Mexico, NY 13114, United States</t>
  </si>
  <si>
    <t xml:space="preserve">barbara Schechter, 22 Kensington Dr, MANALAPAN, NJ 07726, United States
</t>
  </si>
  <si>
    <t>Angel Forrest, 233 N Main St, PUNXSUTAWNEY, PA 15767-1271, United States</t>
  </si>
  <si>
    <t>Mike Vidovich, 451 Arbutus Avenue SE, ROANOKE, VA 24014, United States</t>
  </si>
  <si>
    <t>Tabitha Newman, 15225 Victory Blvd, Apt 8, Van Nuys, CA 91411, United States</t>
  </si>
  <si>
    <t>Bailey Tapert, 1140 Columbine St, Apt 301, DENVER, CO 80206, United States</t>
  </si>
  <si>
    <t>Petra Wattigney, 3075 Woodland Crest Dr, Lakeland, TN 38002, United States</t>
  </si>
  <si>
    <t xml:space="preserve">Tara Wilczak, 902 Carrol court, saint charles, IL 60174, United States
</t>
  </si>
  <si>
    <t>Coline Parmentier, 32 Impasse des roses trémières les petits champs, 16170 Rouillac, France</t>
  </si>
  <si>
    <t>Kelly Payne, 322 Myers Corners Road, WAPPINGERS FALLS, NY 12590, United States</t>
  </si>
  <si>
    <t>Kara Peterson, 10978 S Elk Sands Rd, Las Vegas, NV 89179, United States</t>
  </si>
  <si>
    <t>Amy Jupin, 132 Glen Ives Way, Madison, AL 35758, United States</t>
  </si>
  <si>
    <t>Painters Cup Faded blue</t>
  </si>
  <si>
    <t>Arleen Libertini, 5922 N Cook St, Spokane, WA 99208, United States</t>
  </si>
  <si>
    <t>Indigo Vasquez, 400 N 5th Ave, BRIGHTON, CO 80601-1506, United States</t>
  </si>
  <si>
    <t>Eleanor Kolb, 8427 Shumack Lane, TRAVERSE CITY, MI 49685, United States</t>
  </si>
  <si>
    <t>Christianna Mendez, 609 S 61st St, SAN DIEGO, CA 92114, United States</t>
  </si>
  <si>
    <t>Nathalie de Larauze, 201 N Garland Ct, 1701, Chicago, IL 60601, United States</t>
  </si>
  <si>
    <t>Alexis Mazyck, 603 Hannah McKenzie Dr, Greensboro, NC 27455, United States</t>
  </si>
  <si>
    <t>Holly Dye, 12822 McLennan Ave., Granada Hills, CA 91344, United States</t>
  </si>
  <si>
    <t>Allie Schouten, PO Box 1026, WELCHES, OR 97067, United States</t>
  </si>
  <si>
    <t>Karly Costello, 7536 Glenvale Dr, OMAHA, NE 68134, United States</t>
  </si>
  <si>
    <t>Elizabeth Pirnie, 5461 Woodlawn Place, Utica, NY 13502, United States</t>
  </si>
  <si>
    <t>Heather Power, 5771 Indigo Run Drive, Reno, NV 89511, United States</t>
  </si>
  <si>
    <t>Melissa Salamon, 1326 Primrose Drive, WYLIE, TX 75098, United States</t>
  </si>
  <si>
    <t>Painters Cup Yellow</t>
  </si>
  <si>
    <t>Alyssa Boyle, 223 Birch Drive, Lafayette Hill, PA 19444, United States</t>
  </si>
  <si>
    <t>Budapest 80 posta</t>
  </si>
  <si>
    <t>Erin Buick, 7637 Peppertree Rd, Dublin, CA 94568-2243, United States</t>
  </si>
  <si>
    <t>Mike Stephens. 120 N 4th St, COSHOCTON, OH 43812-1504, United States</t>
  </si>
  <si>
    <t>Carolin Wawrzonkowski, Borrengasse 42, 41238 Mönchengladbach, Germany</t>
  </si>
  <si>
    <t>Laura Tomlinson, 1817 Yates Wheel Way, Raleigh, NC 27606, United States</t>
  </si>
  <si>
    <t>Jenna Hill, 241 Bushwick Ave, APT 2F, Brooklyn, NY 11206-2248, United States</t>
  </si>
  <si>
    <t>Paint brush older</t>
  </si>
  <si>
    <t>Cup paint brush older</t>
  </si>
  <si>
    <t>Yarn bowl</t>
  </si>
  <si>
    <t>Tevékenység</t>
  </si>
  <si>
    <t>Perc</t>
  </si>
  <si>
    <t>idő/db</t>
  </si>
  <si>
    <t>Csomagolás</t>
  </si>
  <si>
    <t>Korongozás</t>
  </si>
  <si>
    <t>Kivágás</t>
  </si>
  <si>
    <t>Tisztogatás</t>
  </si>
  <si>
    <t>Csizolás</t>
  </si>
  <si>
    <t>Kinyomás</t>
  </si>
  <si>
    <t>Adminisztráció (táblázat)</t>
  </si>
  <si>
    <t>Össz idő/db</t>
  </si>
  <si>
    <t>Köszönőkártya</t>
  </si>
  <si>
    <t>Processing fee fix</t>
  </si>
  <si>
    <t>Processing fee float</t>
  </si>
  <si>
    <t>United Kingdom</t>
  </si>
  <si>
    <t>VAT</t>
  </si>
  <si>
    <t>USA</t>
  </si>
  <si>
    <t>Adó átlag</t>
  </si>
  <si>
    <t>Germany</t>
  </si>
  <si>
    <t>Australia</t>
  </si>
  <si>
    <t>Canada</t>
  </si>
  <si>
    <t>Ireland</t>
  </si>
  <si>
    <t>The Netherlands</t>
  </si>
  <si>
    <t>France</t>
  </si>
  <si>
    <t>Italy</t>
  </si>
  <si>
    <t>Hong Kong</t>
  </si>
  <si>
    <t>SUM of db</t>
  </si>
  <si>
    <t>SUM db</t>
  </si>
  <si>
    <t xml:space="preserve"> United States</t>
  </si>
  <si>
    <t xml:space="preserve"> Germany</t>
  </si>
  <si>
    <t xml:space="preserve"> United Kingdom</t>
  </si>
  <si>
    <t xml:space="preserve"> Australia</t>
  </si>
  <si>
    <t xml:space="preserve"> The Netherlands</t>
  </si>
  <si>
    <t xml:space="preserve"> Ireland</t>
  </si>
  <si>
    <t xml:space="preserve"> France</t>
  </si>
  <si>
    <t xml:space="preserve"> Canada</t>
  </si>
  <si>
    <t xml:space="preserve"> Spain</t>
  </si>
  <si>
    <t xml:space="preserve"> Switzerland</t>
  </si>
  <si>
    <t xml:space="preserve"> Italy</t>
  </si>
  <si>
    <t xml:space="preserve"> Hong Kong</t>
  </si>
  <si>
    <t xml:space="preserve"> Austria</t>
  </si>
  <si>
    <t>Végösszeg</t>
  </si>
  <si>
    <t>Név</t>
  </si>
  <si>
    <t>Miksa db</t>
  </si>
  <si>
    <t>Csinálni db</t>
  </si>
  <si>
    <t>Tartalék</t>
  </si>
  <si>
    <t>Színek</t>
  </si>
  <si>
    <t>6 piros máz,10 türkiz engób,5 lila engób,3 kék effektengób,2 karamell engób,8 fazekaskékre fazekaszöld engób,11 bőrbarna engób egri tejfölös dobozban,7 engób,1 green need engób</t>
  </si>
  <si>
    <t>Paint brush holder Caramel brown</t>
  </si>
  <si>
    <t>Paint brush holder Yellow</t>
  </si>
  <si>
    <t>Paint brush holder Matt brown</t>
  </si>
  <si>
    <t>Paint brush holder Green</t>
  </si>
  <si>
    <t>Incense holder Vanilla</t>
  </si>
  <si>
    <t>Incense holder Ocean blue</t>
  </si>
  <si>
    <t>Incense holder Dark turquoise</t>
  </si>
  <si>
    <t>Incense holder Matt brown</t>
  </si>
  <si>
    <t>Chopstick holder Red</t>
  </si>
  <si>
    <t>Chopstick holder Greyish blue</t>
  </si>
  <si>
    <t>Chopstick holder Vanilla</t>
  </si>
  <si>
    <t>Espresso cup Kék</t>
  </si>
  <si>
    <t>Espresso cup Rózsaszín</t>
  </si>
  <si>
    <t>Össz kell</t>
  </si>
  <si>
    <t>Ebből van terrakotta</t>
  </si>
  <si>
    <t>Paint brush holder</t>
  </si>
  <si>
    <t>Incense holder</t>
  </si>
  <si>
    <t>Fizetett</t>
  </si>
  <si>
    <t>Kivett</t>
  </si>
  <si>
    <t>Fizetett - kivett</t>
  </si>
  <si>
    <t>Kiadások</t>
  </si>
  <si>
    <t>Bevétel</t>
  </si>
  <si>
    <t>π</t>
  </si>
  <si>
    <t>Össz:</t>
  </si>
  <si>
    <t>Dátum</t>
  </si>
  <si>
    <t>Közös</t>
  </si>
  <si>
    <t>Miksa</t>
  </si>
  <si>
    <t>Vajk</t>
  </si>
  <si>
    <t>Tétel</t>
  </si>
  <si>
    <t>Különbség</t>
  </si>
  <si>
    <t>Etsy feek</t>
  </si>
  <si>
    <t>Egyéb</t>
  </si>
  <si>
    <t>Összes</t>
  </si>
  <si>
    <t>erank</t>
  </si>
  <si>
    <t>Fotozas</t>
  </si>
  <si>
    <t>Posta + két boríték</t>
  </si>
  <si>
    <t>Posta + boríték</t>
  </si>
  <si>
    <t>Pálinka</t>
  </si>
  <si>
    <t>Posta + három boríték</t>
  </si>
  <si>
    <t>Borítékok (100 db)</t>
  </si>
  <si>
    <t>Fényképek</t>
  </si>
  <si>
    <t>Papír köszönőkártyának</t>
  </si>
  <si>
    <t>2 Posta</t>
  </si>
  <si>
    <t>Csomagolóanyag</t>
  </si>
  <si>
    <t>Dörzsi papír</t>
  </si>
  <si>
    <t>Saját vásárlás</t>
  </si>
  <si>
    <t>3 Posta</t>
  </si>
  <si>
    <t>Agyag, Máz</t>
  </si>
  <si>
    <t>Vödrök</t>
  </si>
  <si>
    <t>Posta (55g)</t>
  </si>
  <si>
    <t>Probavásárlás ramen bowl</t>
  </si>
  <si>
    <t>Nyomtatás</t>
  </si>
  <si>
    <t>Dobozok, cellux, papír, boríték</t>
  </si>
  <si>
    <t>Nyomtatás, shipping label</t>
  </si>
  <si>
    <t>Töltöanyag, doboz, ragasztószalag</t>
  </si>
  <si>
    <t>Dobozok</t>
  </si>
  <si>
    <t>Dugók (10db)</t>
  </si>
  <si>
    <t>Spring szeptember</t>
  </si>
  <si>
    <t>Papír köszönőkártyának, olló</t>
  </si>
  <si>
    <t>Posta, ujrafeladas</t>
  </si>
  <si>
    <t>Spring Ausztralia yarn bowl ujrakuldes</t>
  </si>
  <si>
    <t>Agyag</t>
  </si>
  <si>
    <t>Fúrófej</t>
  </si>
  <si>
    <t>Pirex, papír, toll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</si>
</sst>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0.00\ [$Ft-40E]"/>
    <numFmt numFmtId="165" formatCode="[$€]#,##0.00"/>
    <numFmt numFmtId="166" formatCode="#,##0\ [$Ft-40E]"/>
    <numFmt numFmtId="167" formatCode="yyyy.mm.dd"/>
    <numFmt numFmtId="168" formatCode="0.0"/>
    <numFmt numFmtId="169" formatCode="0.0%"/>
  </numFmts>
  <fonts count="26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theme="1"/>
      <name val="Aptos narrow"/>
    </font>
    <font>
      <color theme="1"/>
      <name val="Calibri"/>
    </font>
    <font>
      <sz val="11.0"/>
      <color theme="0"/>
      <name val="Calibri"/>
    </font>
    <font>
      <sz val="11.0"/>
      <color rgb="FFFFFFFF"/>
      <name val="Calibri"/>
    </font>
    <font>
      <sz val="11.0"/>
      <color rgb="FF000000"/>
      <name val="Calibri"/>
    </font>
    <font>
      <color rgb="FF000000"/>
      <name val="Calibri"/>
    </font>
    <font>
      <color theme="0"/>
      <name val="Calibri"/>
    </font>
    <font>
      <sz val="11.0"/>
      <color rgb="FF666666"/>
      <name val="Calibri"/>
    </font>
    <font>
      <color rgb="FF666666"/>
      <name val="Calibri"/>
    </font>
    <font>
      <color theme="1"/>
      <name val="Calibri"/>
      <scheme val="minor"/>
    </font>
    <font>
      <sz val="11.0"/>
      <color rgb="FF000000"/>
      <name val="&quot;Ȫptos Narrow\&quot;&quot;"/>
    </font>
    <font>
      <sz val="11.0"/>
      <color rgb="FF000000"/>
      <name val="Arial"/>
    </font>
    <font>
      <sz val="11.0"/>
      <color theme="1"/>
      <name val="&quot;Aptos Narrow&quot;"/>
    </font>
    <font>
      <sz val="11.0"/>
      <color theme="1"/>
      <name val="Arial"/>
    </font>
    <font>
      <b/>
      <color theme="1"/>
      <name val="Calibri"/>
    </font>
    <font/>
    <font>
      <b/>
      <sz val="20.0"/>
      <color theme="1"/>
      <name val="Calibri"/>
    </font>
    <font>
      <b/>
      <color rgb="FFFF0000"/>
      <name val="Calibri"/>
      <scheme val="minor"/>
    </font>
    <font>
      <color rgb="FFFF0000"/>
      <name val="Calibri"/>
      <scheme val="minor"/>
    </font>
    <font>
      <i/>
      <color theme="1"/>
      <name val="Calibri"/>
    </font>
    <font>
      <i/>
      <color rgb="FF000000"/>
      <name val="Calibri"/>
      <scheme val="minor"/>
    </font>
    <font>
      <b/>
      <color rgb="FF000000"/>
      <name val="Calibri"/>
      <scheme val="minor"/>
    </font>
    <font>
      <b/>
      <color theme="1"/>
      <name val="Calibri"/>
      <scheme val="minor"/>
    </font>
  </fonts>
  <fills count="25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4297C9"/>
        <bgColor rgb="FF4297C9"/>
      </patternFill>
    </fill>
    <fill>
      <patternFill patternType="solid">
        <fgColor rgb="FF00FFFF"/>
        <bgColor rgb="FF00FFFF"/>
      </patternFill>
    </fill>
    <fill>
      <patternFill patternType="solid">
        <fgColor rgb="FF0B5394"/>
        <bgColor rgb="FF0B5394"/>
      </patternFill>
    </fill>
    <fill>
      <patternFill patternType="solid">
        <fgColor rgb="FF783F04"/>
        <bgColor rgb="FF783F04"/>
      </patternFill>
    </fill>
    <fill>
      <patternFill patternType="solid">
        <fgColor rgb="FFFFF2CC"/>
        <bgColor rgb="FFFFF2CC"/>
      </patternFill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  <fill>
      <patternFill patternType="solid">
        <fgColor rgb="FFF495F4"/>
        <bgColor rgb="FFF495F4"/>
      </patternFill>
    </fill>
    <fill>
      <patternFill patternType="solid">
        <fgColor rgb="FFC0FEFF"/>
        <bgColor rgb="FFC0FEFF"/>
      </patternFill>
    </fill>
    <fill>
      <patternFill patternType="solid">
        <fgColor rgb="FFF6B26B"/>
        <bgColor rgb="FFF6B26B"/>
      </patternFill>
    </fill>
    <fill>
      <patternFill patternType="solid">
        <fgColor rgb="FFC0E9FF"/>
        <bgColor rgb="FFC0E9FF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660000"/>
        <bgColor rgb="FF660000"/>
      </patternFill>
    </fill>
    <fill>
      <patternFill patternType="solid">
        <fgColor rgb="FFB6D7A8"/>
        <bgColor rgb="FFB6D7A8"/>
      </patternFill>
    </fill>
    <fill>
      <patternFill patternType="solid">
        <fgColor rgb="FFD0CECE"/>
        <bgColor rgb="FFD0CECE"/>
      </patternFill>
    </fill>
    <fill>
      <patternFill patternType="solid">
        <fgColor rgb="FFEFEFEF"/>
        <bgColor rgb="FFEFEFEF"/>
      </patternFill>
    </fill>
  </fills>
  <borders count="25">
    <border/>
    <border>
      <right style="thin">
        <color rgb="FF000000"/>
      </right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0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readingOrder="0"/>
    </xf>
    <xf borderId="2" fillId="2" fontId="1" numFmtId="0" xfId="0" applyBorder="1" applyFont="1"/>
    <xf borderId="3" fillId="2" fontId="1" numFmtId="0" xfId="0" applyBorder="1" applyFont="1"/>
    <xf borderId="4" fillId="2" fontId="1" numFmtId="0" xfId="0" applyBorder="1" applyFont="1"/>
    <xf borderId="3" fillId="2" fontId="1" numFmtId="0" xfId="0" applyAlignment="1" applyBorder="1" applyFont="1">
      <alignment horizontal="left"/>
    </xf>
    <xf borderId="3" fillId="2" fontId="1" numFmtId="165" xfId="0" applyAlignment="1" applyBorder="1" applyFont="1" applyNumberFormat="1">
      <alignment horizontal="right"/>
    </xf>
    <xf borderId="3" fillId="2" fontId="1" numFmtId="10" xfId="0" applyAlignment="1" applyBorder="1" applyFont="1" applyNumberFormat="1">
      <alignment horizontal="right"/>
    </xf>
    <xf borderId="3" fillId="2" fontId="1" numFmtId="0" xfId="0" applyAlignment="1" applyBorder="1" applyFont="1">
      <alignment horizontal="right"/>
    </xf>
    <xf borderId="3" fillId="2" fontId="1" numFmtId="165" xfId="0" applyBorder="1" applyFont="1" applyNumberFormat="1"/>
    <xf borderId="3" fillId="2" fontId="1" numFmtId="166" xfId="0" applyBorder="1" applyFont="1" applyNumberFormat="1"/>
    <xf borderId="5" fillId="2" fontId="1" numFmtId="0" xfId="0" applyBorder="1" applyFont="1"/>
    <xf borderId="6" fillId="2" fontId="1" numFmtId="0" xfId="0" applyAlignment="1" applyBorder="1" applyFont="1">
      <alignment readingOrder="0"/>
    </xf>
    <xf borderId="6" fillId="2" fontId="1" numFmtId="0" xfId="0" applyBorder="1" applyFont="1"/>
    <xf borderId="1" fillId="3" fontId="2" numFmtId="0" xfId="0" applyBorder="1" applyFill="1" applyFont="1"/>
    <xf borderId="7" fillId="3" fontId="2" numFmtId="0" xfId="0" applyBorder="1" applyFont="1"/>
    <xf borderId="8" fillId="3" fontId="2" numFmtId="1" xfId="0" applyBorder="1" applyFont="1" applyNumberFormat="1"/>
    <xf borderId="9" fillId="3" fontId="2" numFmtId="1" xfId="0" applyBorder="1" applyFont="1" applyNumberFormat="1"/>
    <xf borderId="8" fillId="3" fontId="2" numFmtId="2" xfId="0" applyAlignment="1" applyBorder="1" applyFont="1" applyNumberFormat="1">
      <alignment horizontal="left"/>
    </xf>
    <xf borderId="8" fillId="3" fontId="2" numFmtId="165" xfId="0" applyAlignment="1" applyBorder="1" applyFont="1" applyNumberFormat="1">
      <alignment horizontal="right"/>
    </xf>
    <xf borderId="8" fillId="3" fontId="2" numFmtId="10" xfId="0" applyAlignment="1" applyBorder="1" applyFont="1" applyNumberFormat="1">
      <alignment horizontal="right"/>
    </xf>
    <xf borderId="8" fillId="3" fontId="2" numFmtId="0" xfId="0" applyAlignment="1" applyBorder="1" applyFont="1">
      <alignment horizontal="right"/>
    </xf>
    <xf borderId="8" fillId="3" fontId="2" numFmtId="165" xfId="0" applyBorder="1" applyFont="1" applyNumberFormat="1"/>
    <xf borderId="8" fillId="3" fontId="2" numFmtId="166" xfId="0" applyBorder="1" applyFont="1" applyNumberFormat="1"/>
    <xf borderId="8" fillId="3" fontId="2" numFmtId="14" xfId="0" applyBorder="1" applyFont="1" applyNumberFormat="1"/>
    <xf borderId="8" fillId="3" fontId="2" numFmtId="0" xfId="0" applyBorder="1" applyFont="1"/>
    <xf borderId="8" fillId="3" fontId="2" numFmtId="1" xfId="0" applyAlignment="1" applyBorder="1" applyFont="1" applyNumberFormat="1">
      <alignment horizontal="right"/>
    </xf>
    <xf borderId="10" fillId="3" fontId="2" numFmtId="1" xfId="0" applyBorder="1" applyFont="1" applyNumberFormat="1"/>
    <xf borderId="11" fillId="3" fontId="2" numFmtId="9" xfId="0" applyBorder="1" applyFont="1" applyNumberFormat="1"/>
    <xf borderId="11" fillId="3" fontId="2" numFmtId="1" xfId="0" applyBorder="1" applyFont="1" applyNumberFormat="1"/>
    <xf borderId="11" fillId="3" fontId="2" numFmtId="0" xfId="0" applyBorder="1" applyFont="1"/>
    <xf borderId="1" fillId="4" fontId="2" numFmtId="0" xfId="0" applyBorder="1" applyFill="1" applyFont="1"/>
    <xf borderId="7" fillId="4" fontId="2" numFmtId="0" xfId="0" applyBorder="1" applyFont="1"/>
    <xf borderId="8" fillId="4" fontId="2" numFmtId="0" xfId="0" applyBorder="1" applyFont="1"/>
    <xf borderId="9" fillId="4" fontId="2" numFmtId="0" xfId="0" applyBorder="1" applyFont="1"/>
    <xf borderId="8" fillId="4" fontId="2" numFmtId="0" xfId="0" applyAlignment="1" applyBorder="1" applyFont="1">
      <alignment horizontal="left"/>
    </xf>
    <xf borderId="8" fillId="4" fontId="2" numFmtId="165" xfId="0" applyAlignment="1" applyBorder="1" applyFont="1" applyNumberFormat="1">
      <alignment horizontal="right"/>
    </xf>
    <xf borderId="8" fillId="4" fontId="2" numFmtId="10" xfId="0" applyAlignment="1" applyBorder="1" applyFont="1" applyNumberFormat="1">
      <alignment horizontal="right"/>
    </xf>
    <xf borderId="8" fillId="4" fontId="2" numFmtId="0" xfId="0" applyAlignment="1" applyBorder="1" applyFont="1">
      <alignment horizontal="right"/>
    </xf>
    <xf borderId="8" fillId="4" fontId="2" numFmtId="165" xfId="0" applyBorder="1" applyFont="1" applyNumberFormat="1"/>
    <xf borderId="8" fillId="4" fontId="2" numFmtId="166" xfId="0" applyBorder="1" applyFont="1" applyNumberFormat="1"/>
    <xf borderId="8" fillId="4" fontId="2" numFmtId="14" xfId="0" applyBorder="1" applyFont="1" applyNumberFormat="1"/>
    <xf borderId="9" fillId="4" fontId="3" numFmtId="0" xfId="0" applyAlignment="1" applyBorder="1" applyFont="1">
      <alignment horizontal="right"/>
    </xf>
    <xf borderId="10" fillId="4" fontId="2" numFmtId="0" xfId="0" applyBorder="1" applyFont="1"/>
    <xf borderId="11" fillId="4" fontId="2" numFmtId="9" xfId="0" applyBorder="1" applyFont="1" applyNumberFormat="1"/>
    <xf borderId="11" fillId="4" fontId="2" numFmtId="0" xfId="0" applyBorder="1" applyFont="1"/>
    <xf borderId="1" fillId="5" fontId="2" numFmtId="0" xfId="0" applyBorder="1" applyFill="1" applyFont="1"/>
    <xf borderId="7" fillId="5" fontId="2" numFmtId="0" xfId="0" applyBorder="1" applyFont="1"/>
    <xf borderId="8" fillId="5" fontId="2" numFmtId="0" xfId="0" applyBorder="1" applyFont="1"/>
    <xf borderId="9" fillId="5" fontId="2" numFmtId="0" xfId="0" applyBorder="1" applyFont="1"/>
    <xf borderId="8" fillId="5" fontId="2" numFmtId="0" xfId="0" applyAlignment="1" applyBorder="1" applyFont="1">
      <alignment horizontal="left"/>
    </xf>
    <xf borderId="8" fillId="5" fontId="2" numFmtId="165" xfId="0" applyAlignment="1" applyBorder="1" applyFont="1" applyNumberFormat="1">
      <alignment horizontal="right"/>
    </xf>
    <xf borderId="8" fillId="5" fontId="2" numFmtId="10" xfId="0" applyAlignment="1" applyBorder="1" applyFont="1" applyNumberFormat="1">
      <alignment horizontal="right"/>
    </xf>
    <xf borderId="8" fillId="5" fontId="2" numFmtId="0" xfId="0" applyAlignment="1" applyBorder="1" applyFont="1">
      <alignment horizontal="right"/>
    </xf>
    <xf borderId="8" fillId="5" fontId="2" numFmtId="165" xfId="0" applyBorder="1" applyFont="1" applyNumberFormat="1"/>
    <xf borderId="8" fillId="5" fontId="2" numFmtId="166" xfId="0" applyBorder="1" applyFont="1" applyNumberFormat="1"/>
    <xf borderId="8" fillId="5" fontId="2" numFmtId="14" xfId="0" applyBorder="1" applyFont="1" applyNumberFormat="1"/>
    <xf borderId="10" fillId="5" fontId="2" numFmtId="0" xfId="0" applyBorder="1" applyFont="1"/>
    <xf borderId="11" fillId="5" fontId="2" numFmtId="9" xfId="0" applyBorder="1" applyFont="1" applyNumberFormat="1"/>
    <xf borderId="11" fillId="5" fontId="2" numFmtId="0" xfId="0" applyBorder="1" applyFont="1"/>
    <xf borderId="12" fillId="5" fontId="2" numFmtId="0" xfId="0" applyBorder="1" applyFont="1"/>
    <xf borderId="1" fillId="5" fontId="2" numFmtId="0" xfId="0" applyAlignment="1" applyBorder="1" applyFont="1">
      <alignment horizontal="left"/>
    </xf>
    <xf borderId="1" fillId="5" fontId="2" numFmtId="165" xfId="0" applyAlignment="1" applyBorder="1" applyFont="1" applyNumberFormat="1">
      <alignment horizontal="right"/>
    </xf>
    <xf borderId="1" fillId="5" fontId="2" numFmtId="10" xfId="0" applyAlignment="1" applyBorder="1" applyFont="1" applyNumberFormat="1">
      <alignment horizontal="right"/>
    </xf>
    <xf borderId="1" fillId="5" fontId="2" numFmtId="0" xfId="0" applyAlignment="1" applyBorder="1" applyFont="1">
      <alignment horizontal="right"/>
    </xf>
    <xf borderId="1" fillId="5" fontId="2" numFmtId="165" xfId="0" applyBorder="1" applyFont="1" applyNumberFormat="1"/>
    <xf borderId="1" fillId="5" fontId="2" numFmtId="166" xfId="0" applyBorder="1" applyFont="1" applyNumberFormat="1"/>
    <xf borderId="0" fillId="5" fontId="4" numFmtId="0" xfId="0" applyFont="1"/>
    <xf borderId="12" fillId="5" fontId="4" numFmtId="0" xfId="0" applyBorder="1" applyFont="1"/>
    <xf borderId="0" fillId="5" fontId="4" numFmtId="9" xfId="0" applyFont="1" applyNumberFormat="1"/>
    <xf borderId="1" fillId="6" fontId="5" numFmtId="0" xfId="0" applyBorder="1" applyFill="1" applyFont="1"/>
    <xf borderId="7" fillId="6" fontId="5" numFmtId="0" xfId="0" applyBorder="1" applyFont="1"/>
    <xf borderId="8" fillId="6" fontId="5" numFmtId="0" xfId="0" applyBorder="1" applyFont="1"/>
    <xf borderId="9" fillId="6" fontId="5" numFmtId="0" xfId="0" applyBorder="1" applyFont="1"/>
    <xf borderId="8" fillId="6" fontId="5" numFmtId="0" xfId="0" applyAlignment="1" applyBorder="1" applyFont="1">
      <alignment horizontal="left"/>
    </xf>
    <xf borderId="8" fillId="6" fontId="5" numFmtId="165" xfId="0" applyAlignment="1" applyBorder="1" applyFont="1" applyNumberFormat="1">
      <alignment horizontal="right"/>
    </xf>
    <xf borderId="8" fillId="6" fontId="5" numFmtId="10" xfId="0" applyAlignment="1" applyBorder="1" applyFont="1" applyNumberFormat="1">
      <alignment horizontal="right"/>
    </xf>
    <xf borderId="8" fillId="6" fontId="5" numFmtId="0" xfId="0" applyAlignment="1" applyBorder="1" applyFont="1">
      <alignment horizontal="right"/>
    </xf>
    <xf borderId="8" fillId="6" fontId="5" numFmtId="165" xfId="0" applyBorder="1" applyFont="1" applyNumberFormat="1"/>
    <xf borderId="8" fillId="6" fontId="6" numFmtId="166" xfId="0" applyBorder="1" applyFont="1" applyNumberFormat="1"/>
    <xf borderId="8" fillId="6" fontId="6" numFmtId="167" xfId="0" applyBorder="1" applyFont="1" applyNumberFormat="1"/>
    <xf borderId="8" fillId="6" fontId="6" numFmtId="0" xfId="0" applyBorder="1" applyFont="1"/>
    <xf borderId="8" fillId="6" fontId="6" numFmtId="0" xfId="0" applyAlignment="1" applyBorder="1" applyFont="1">
      <alignment horizontal="right"/>
    </xf>
    <xf borderId="10" fillId="6" fontId="5" numFmtId="0" xfId="0" applyBorder="1" applyFont="1"/>
    <xf borderId="11" fillId="6" fontId="5" numFmtId="9" xfId="0" applyBorder="1" applyFont="1" applyNumberFormat="1"/>
    <xf borderId="11" fillId="6" fontId="5" numFmtId="0" xfId="0" applyBorder="1" applyFont="1"/>
    <xf borderId="1" fillId="7" fontId="2" numFmtId="0" xfId="0" applyBorder="1" applyFill="1" applyFont="1"/>
    <xf borderId="7" fillId="7" fontId="2" numFmtId="0" xfId="0" applyBorder="1" applyFont="1"/>
    <xf borderId="8" fillId="7" fontId="2" numFmtId="0" xfId="0" applyBorder="1" applyFont="1"/>
    <xf borderId="9" fillId="7" fontId="2" numFmtId="0" xfId="0" applyBorder="1" applyFont="1"/>
    <xf borderId="8" fillId="7" fontId="2" numFmtId="0" xfId="0" applyAlignment="1" applyBorder="1" applyFont="1">
      <alignment horizontal="left"/>
    </xf>
    <xf borderId="8" fillId="7" fontId="2" numFmtId="165" xfId="0" applyAlignment="1" applyBorder="1" applyFont="1" applyNumberFormat="1">
      <alignment horizontal="right"/>
    </xf>
    <xf borderId="8" fillId="7" fontId="2" numFmtId="10" xfId="0" applyAlignment="1" applyBorder="1" applyFont="1" applyNumberFormat="1">
      <alignment horizontal="right"/>
    </xf>
    <xf borderId="8" fillId="7" fontId="2" numFmtId="0" xfId="0" applyAlignment="1" applyBorder="1" applyFont="1">
      <alignment horizontal="right"/>
    </xf>
    <xf borderId="8" fillId="7" fontId="2" numFmtId="165" xfId="0" applyBorder="1" applyFont="1" applyNumberFormat="1"/>
    <xf borderId="8" fillId="7" fontId="2" numFmtId="166" xfId="0" applyBorder="1" applyFont="1" applyNumberFormat="1"/>
    <xf borderId="8" fillId="7" fontId="2" numFmtId="14" xfId="0" applyBorder="1" applyFont="1" applyNumberFormat="1"/>
    <xf borderId="10" fillId="7" fontId="2" numFmtId="0" xfId="0" applyBorder="1" applyFont="1"/>
    <xf borderId="11" fillId="7" fontId="2" numFmtId="9" xfId="0" applyBorder="1" applyFont="1" applyNumberFormat="1"/>
    <xf borderId="11" fillId="7" fontId="2" numFmtId="0" xfId="0" applyBorder="1" applyFont="1"/>
    <xf borderId="1" fillId="5" fontId="2" numFmtId="14" xfId="0" applyBorder="1" applyFont="1" applyNumberFormat="1"/>
    <xf borderId="1" fillId="8" fontId="5" numFmtId="0" xfId="0" applyBorder="1" applyFill="1" applyFont="1"/>
    <xf borderId="7" fillId="8" fontId="5" numFmtId="0" xfId="0" applyBorder="1" applyFont="1"/>
    <xf borderId="8" fillId="8" fontId="5" numFmtId="0" xfId="0" applyBorder="1" applyFont="1"/>
    <xf borderId="9" fillId="8" fontId="5" numFmtId="0" xfId="0" applyBorder="1" applyFont="1"/>
    <xf borderId="8" fillId="8" fontId="5" numFmtId="0" xfId="0" applyAlignment="1" applyBorder="1" applyFont="1">
      <alignment horizontal="left"/>
    </xf>
    <xf borderId="8" fillId="8" fontId="5" numFmtId="165" xfId="0" applyAlignment="1" applyBorder="1" applyFont="1" applyNumberFormat="1">
      <alignment horizontal="right"/>
    </xf>
    <xf borderId="8" fillId="8" fontId="5" numFmtId="10" xfId="0" applyAlignment="1" applyBorder="1" applyFont="1" applyNumberFormat="1">
      <alignment horizontal="right"/>
    </xf>
    <xf borderId="8" fillId="8" fontId="5" numFmtId="0" xfId="0" applyAlignment="1" applyBorder="1" applyFont="1">
      <alignment horizontal="right"/>
    </xf>
    <xf borderId="8" fillId="8" fontId="5" numFmtId="165" xfId="0" applyBorder="1" applyFont="1" applyNumberFormat="1"/>
    <xf borderId="8" fillId="8" fontId="5" numFmtId="166" xfId="0" applyBorder="1" applyFont="1" applyNumberFormat="1"/>
    <xf borderId="1" fillId="8" fontId="5" numFmtId="14" xfId="0" applyBorder="1" applyFont="1" applyNumberFormat="1"/>
    <xf borderId="8" fillId="8" fontId="5" numFmtId="14" xfId="0" applyBorder="1" applyFont="1" applyNumberFormat="1"/>
    <xf borderId="10" fillId="8" fontId="5" numFmtId="0" xfId="0" applyBorder="1" applyFont="1"/>
    <xf borderId="11" fillId="8" fontId="5" numFmtId="9" xfId="0" applyBorder="1" applyFont="1" applyNumberFormat="1"/>
    <xf borderId="11" fillId="8" fontId="5" numFmtId="0" xfId="0" applyBorder="1" applyFont="1"/>
    <xf borderId="1" fillId="5" fontId="7" numFmtId="0" xfId="0" applyBorder="1" applyFont="1"/>
    <xf borderId="8" fillId="5" fontId="7" numFmtId="0" xfId="0" applyBorder="1" applyFont="1"/>
    <xf borderId="9" fillId="5" fontId="7" numFmtId="0" xfId="0" applyBorder="1" applyFont="1"/>
    <xf borderId="1" fillId="5" fontId="7" numFmtId="0" xfId="0" applyAlignment="1" applyBorder="1" applyFont="1">
      <alignment horizontal="left"/>
    </xf>
    <xf borderId="1" fillId="5" fontId="7" numFmtId="165" xfId="0" applyAlignment="1" applyBorder="1" applyFont="1" applyNumberFormat="1">
      <alignment horizontal="right"/>
    </xf>
    <xf borderId="1" fillId="5" fontId="7" numFmtId="10" xfId="0" applyAlignment="1" applyBorder="1" applyFont="1" applyNumberFormat="1">
      <alignment horizontal="right"/>
    </xf>
    <xf borderId="1" fillId="5" fontId="7" numFmtId="0" xfId="0" applyAlignment="1" applyBorder="1" applyFont="1">
      <alignment horizontal="right"/>
    </xf>
    <xf borderId="1" fillId="5" fontId="7" numFmtId="165" xfId="0" applyBorder="1" applyFont="1" applyNumberFormat="1"/>
    <xf borderId="1" fillId="5" fontId="7" numFmtId="166" xfId="0" applyBorder="1" applyFont="1" applyNumberFormat="1"/>
    <xf borderId="1" fillId="5" fontId="7" numFmtId="14" xfId="0" applyBorder="1" applyFont="1" applyNumberFormat="1"/>
    <xf borderId="8" fillId="5" fontId="7" numFmtId="14" xfId="0" applyBorder="1" applyFont="1" applyNumberFormat="1"/>
    <xf borderId="12" fillId="5" fontId="7" numFmtId="0" xfId="0" applyBorder="1" applyFont="1"/>
    <xf borderId="8" fillId="5" fontId="7" numFmtId="0" xfId="0" applyAlignment="1" applyBorder="1" applyFont="1">
      <alignment horizontal="right"/>
    </xf>
    <xf borderId="0" fillId="5" fontId="8" numFmtId="0" xfId="0" applyFont="1"/>
    <xf borderId="12" fillId="5" fontId="8" numFmtId="0" xfId="0" applyBorder="1" applyFont="1"/>
    <xf borderId="0" fillId="5" fontId="8" numFmtId="9" xfId="0" applyFont="1" applyNumberFormat="1"/>
    <xf borderId="9" fillId="3" fontId="2" numFmtId="0" xfId="0" applyBorder="1" applyFont="1"/>
    <xf borderId="1" fillId="3" fontId="7" numFmtId="0" xfId="0" applyAlignment="1" applyBorder="1" applyFont="1">
      <alignment horizontal="left"/>
    </xf>
    <xf borderId="1" fillId="3" fontId="7" numFmtId="165" xfId="0" applyAlignment="1" applyBorder="1" applyFont="1" applyNumberFormat="1">
      <alignment horizontal="right"/>
    </xf>
    <xf borderId="1" fillId="3" fontId="7" numFmtId="10" xfId="0" applyAlignment="1" applyBorder="1" applyFont="1" applyNumberFormat="1">
      <alignment horizontal="right"/>
    </xf>
    <xf borderId="1" fillId="3" fontId="7" numFmtId="0" xfId="0" applyAlignment="1" applyBorder="1" applyFont="1">
      <alignment horizontal="right"/>
    </xf>
    <xf borderId="1" fillId="3" fontId="7" numFmtId="165" xfId="0" applyBorder="1" applyFont="1" applyNumberFormat="1"/>
    <xf borderId="1" fillId="3" fontId="7" numFmtId="14" xfId="0" applyBorder="1" applyFont="1" applyNumberFormat="1"/>
    <xf borderId="10" fillId="3" fontId="2" numFmtId="0" xfId="0" applyBorder="1" applyFont="1"/>
    <xf borderId="1" fillId="9" fontId="6" numFmtId="0" xfId="0" applyBorder="1" applyFill="1" applyFont="1"/>
    <xf borderId="7" fillId="9" fontId="6" numFmtId="1" xfId="0" applyBorder="1" applyFont="1" applyNumberFormat="1"/>
    <xf borderId="8" fillId="9" fontId="5" numFmtId="1" xfId="0" applyBorder="1" applyFont="1" applyNumberFormat="1"/>
    <xf borderId="8" fillId="9" fontId="6" numFmtId="1" xfId="0" applyBorder="1" applyFont="1" applyNumberFormat="1"/>
    <xf borderId="8" fillId="9" fontId="6" numFmtId="1" xfId="0" applyAlignment="1" applyBorder="1" applyFont="1" applyNumberFormat="1">
      <alignment horizontal="left"/>
    </xf>
    <xf borderId="8" fillId="9" fontId="6" numFmtId="165" xfId="0" applyAlignment="1" applyBorder="1" applyFont="1" applyNumberFormat="1">
      <alignment horizontal="right"/>
    </xf>
    <xf borderId="8" fillId="9" fontId="6" numFmtId="10" xfId="0" applyAlignment="1" applyBorder="1" applyFont="1" applyNumberFormat="1">
      <alignment horizontal="right"/>
    </xf>
    <xf borderId="8" fillId="9" fontId="6" numFmtId="0" xfId="0" applyAlignment="1" applyBorder="1" applyFont="1">
      <alignment horizontal="right"/>
    </xf>
    <xf borderId="8" fillId="9" fontId="6" numFmtId="165" xfId="0" applyBorder="1" applyFont="1" applyNumberFormat="1"/>
    <xf borderId="8" fillId="9" fontId="6" numFmtId="166" xfId="0" applyBorder="1" applyFont="1" applyNumberFormat="1"/>
    <xf borderId="8" fillId="9" fontId="6" numFmtId="14" xfId="0" applyBorder="1" applyFont="1" applyNumberFormat="1"/>
    <xf borderId="8" fillId="9" fontId="5" numFmtId="14" xfId="0" applyBorder="1" applyFont="1" applyNumberFormat="1"/>
    <xf borderId="8" fillId="9" fontId="5" numFmtId="0" xfId="0" applyAlignment="1" applyBorder="1" applyFont="1">
      <alignment horizontal="right"/>
    </xf>
    <xf borderId="9" fillId="9" fontId="5" numFmtId="1" xfId="0" applyBorder="1" applyFont="1" applyNumberFormat="1"/>
    <xf borderId="8" fillId="9" fontId="5" numFmtId="9" xfId="0" applyBorder="1" applyFont="1" applyNumberFormat="1"/>
    <xf borderId="1" fillId="4" fontId="7" numFmtId="14" xfId="0" applyBorder="1" applyFont="1" applyNumberFormat="1"/>
    <xf borderId="1" fillId="4" fontId="2" numFmtId="14" xfId="0" applyBorder="1" applyFont="1" applyNumberFormat="1"/>
    <xf borderId="8" fillId="4" fontId="7" numFmtId="0" xfId="0" applyBorder="1" applyFont="1"/>
    <xf borderId="1" fillId="9" fontId="5" numFmtId="0" xfId="0" applyBorder="1" applyFont="1"/>
    <xf borderId="12" fillId="9" fontId="5" numFmtId="0" xfId="0" applyBorder="1" applyFont="1"/>
    <xf borderId="1" fillId="9" fontId="5" numFmtId="0" xfId="0" applyAlignment="1" applyBorder="1" applyFont="1">
      <alignment horizontal="left"/>
    </xf>
    <xf borderId="1" fillId="9" fontId="5" numFmtId="165" xfId="0" applyAlignment="1" applyBorder="1" applyFont="1" applyNumberFormat="1">
      <alignment horizontal="right"/>
    </xf>
    <xf borderId="1" fillId="9" fontId="5" numFmtId="10" xfId="0" applyAlignment="1" applyBorder="1" applyFont="1" applyNumberFormat="1">
      <alignment horizontal="right"/>
    </xf>
    <xf borderId="1" fillId="9" fontId="5" numFmtId="0" xfId="0" applyAlignment="1" applyBorder="1" applyFont="1">
      <alignment horizontal="right"/>
    </xf>
    <xf borderId="1" fillId="9" fontId="5" numFmtId="165" xfId="0" applyBorder="1" applyFont="1" applyNumberFormat="1"/>
    <xf borderId="1" fillId="9" fontId="5" numFmtId="166" xfId="0" applyBorder="1" applyFont="1" applyNumberFormat="1"/>
    <xf borderId="1" fillId="9" fontId="5" numFmtId="14" xfId="0" applyBorder="1" applyFont="1" applyNumberFormat="1"/>
    <xf borderId="1" fillId="9" fontId="6" numFmtId="14" xfId="0" applyBorder="1" applyFont="1" applyNumberFormat="1"/>
    <xf borderId="0" fillId="9" fontId="9" numFmtId="0" xfId="0" applyFont="1"/>
    <xf borderId="12" fillId="9" fontId="9" numFmtId="0" xfId="0" applyBorder="1" applyFont="1"/>
    <xf borderId="0" fillId="9" fontId="9" numFmtId="9" xfId="0" applyFont="1" applyNumberFormat="1"/>
    <xf borderId="1" fillId="8" fontId="6" numFmtId="0" xfId="0" applyBorder="1" applyFont="1"/>
    <xf borderId="8" fillId="8" fontId="6" numFmtId="0" xfId="0" applyAlignment="1" applyBorder="1" applyFont="1">
      <alignment horizontal="left"/>
    </xf>
    <xf borderId="8" fillId="8" fontId="6" numFmtId="165" xfId="0" applyAlignment="1" applyBorder="1" applyFont="1" applyNumberFormat="1">
      <alignment horizontal="right"/>
    </xf>
    <xf borderId="8" fillId="8" fontId="6" numFmtId="10" xfId="0" applyAlignment="1" applyBorder="1" applyFont="1" applyNumberFormat="1">
      <alignment horizontal="right"/>
    </xf>
    <xf borderId="8" fillId="8" fontId="6" numFmtId="0" xfId="0" applyAlignment="1" applyBorder="1" applyFont="1">
      <alignment horizontal="right"/>
    </xf>
    <xf borderId="1" fillId="8" fontId="6" numFmtId="14" xfId="0" applyBorder="1" applyFont="1" applyNumberFormat="1"/>
    <xf borderId="1" fillId="8" fontId="5" numFmtId="0" xfId="0" applyAlignment="1" applyBorder="1" applyFont="1">
      <alignment horizontal="right"/>
    </xf>
    <xf borderId="1" fillId="4" fontId="4" numFmtId="0" xfId="0" applyBorder="1" applyFont="1"/>
    <xf borderId="12" fillId="4" fontId="2" numFmtId="0" xfId="0" applyBorder="1" applyFont="1"/>
    <xf borderId="1" fillId="4" fontId="2" numFmtId="0" xfId="0" applyAlignment="1" applyBorder="1" applyFont="1">
      <alignment horizontal="right"/>
    </xf>
    <xf borderId="1" fillId="4" fontId="2" numFmtId="165" xfId="0" applyBorder="1" applyFont="1" applyNumberFormat="1"/>
    <xf borderId="1" fillId="4" fontId="2" numFmtId="166" xfId="0" applyBorder="1" applyFont="1" applyNumberFormat="1"/>
    <xf borderId="0" fillId="4" fontId="4" numFmtId="0" xfId="0" applyFont="1"/>
    <xf borderId="12" fillId="4" fontId="4" numFmtId="0" xfId="0" applyBorder="1" applyFont="1"/>
    <xf borderId="0" fillId="4" fontId="4" numFmtId="9" xfId="0" applyFont="1" applyNumberFormat="1"/>
    <xf borderId="12" fillId="7" fontId="2" numFmtId="0" xfId="0" applyBorder="1" applyFont="1"/>
    <xf borderId="1" fillId="7" fontId="2" numFmtId="0" xfId="0" applyAlignment="1" applyBorder="1" applyFont="1">
      <alignment horizontal="left"/>
    </xf>
    <xf borderId="1" fillId="7" fontId="2" numFmtId="165" xfId="0" applyAlignment="1" applyBorder="1" applyFont="1" applyNumberFormat="1">
      <alignment horizontal="right"/>
    </xf>
    <xf borderId="1" fillId="7" fontId="2" numFmtId="10" xfId="0" applyAlignment="1" applyBorder="1" applyFont="1" applyNumberFormat="1">
      <alignment horizontal="right"/>
    </xf>
    <xf borderId="1" fillId="7" fontId="2" numFmtId="0" xfId="0" applyAlignment="1" applyBorder="1" applyFont="1">
      <alignment horizontal="right"/>
    </xf>
    <xf borderId="1" fillId="7" fontId="2" numFmtId="165" xfId="0" applyBorder="1" applyFont="1" applyNumberFormat="1"/>
    <xf borderId="1" fillId="7" fontId="2" numFmtId="166" xfId="0" applyBorder="1" applyFont="1" applyNumberFormat="1"/>
    <xf borderId="0" fillId="7" fontId="4" numFmtId="0" xfId="0" applyFont="1"/>
    <xf borderId="12" fillId="7" fontId="4" numFmtId="0" xfId="0" applyBorder="1" applyFont="1"/>
    <xf borderId="0" fillId="7" fontId="4" numFmtId="9" xfId="0" applyFont="1" applyNumberFormat="1"/>
    <xf borderId="8" fillId="4" fontId="2" numFmtId="167" xfId="0" applyBorder="1" applyFont="1" applyNumberFormat="1"/>
    <xf borderId="1" fillId="5" fontId="2" numFmtId="167" xfId="0" applyBorder="1" applyFont="1" applyNumberFormat="1"/>
    <xf borderId="1" fillId="10" fontId="2" numFmtId="0" xfId="0" applyBorder="1" applyFill="1" applyFont="1"/>
    <xf borderId="12" fillId="10" fontId="2" numFmtId="0" xfId="0" applyBorder="1" applyFont="1"/>
    <xf borderId="1" fillId="10" fontId="2" numFmtId="0" xfId="0" applyAlignment="1" applyBorder="1" applyFont="1">
      <alignment horizontal="left"/>
    </xf>
    <xf borderId="1" fillId="10" fontId="2" numFmtId="165" xfId="0" applyAlignment="1" applyBorder="1" applyFont="1" applyNumberFormat="1">
      <alignment horizontal="right"/>
    </xf>
    <xf borderId="1" fillId="10" fontId="2" numFmtId="10" xfId="0" applyAlignment="1" applyBorder="1" applyFont="1" applyNumberFormat="1">
      <alignment horizontal="right"/>
    </xf>
    <xf borderId="1" fillId="10" fontId="2" numFmtId="0" xfId="0" applyAlignment="1" applyBorder="1" applyFont="1">
      <alignment horizontal="right"/>
    </xf>
    <xf borderId="1" fillId="10" fontId="2" numFmtId="165" xfId="0" applyBorder="1" applyFont="1" applyNumberFormat="1"/>
    <xf borderId="1" fillId="10" fontId="2" numFmtId="166" xfId="0" applyBorder="1" applyFont="1" applyNumberFormat="1"/>
    <xf borderId="1" fillId="10" fontId="2" numFmtId="167" xfId="0" applyBorder="1" applyFont="1" applyNumberFormat="1"/>
    <xf borderId="8" fillId="10" fontId="2" numFmtId="14" xfId="0" applyBorder="1" applyFont="1" applyNumberFormat="1"/>
    <xf borderId="8" fillId="10" fontId="2" numFmtId="0" xfId="0" applyAlignment="1" applyBorder="1" applyFont="1">
      <alignment horizontal="right"/>
    </xf>
    <xf borderId="0" fillId="10" fontId="4" numFmtId="0" xfId="0" applyFont="1"/>
    <xf borderId="12" fillId="10" fontId="4" numFmtId="0" xfId="0" applyBorder="1" applyFont="1"/>
    <xf borderId="0" fillId="10" fontId="4" numFmtId="9" xfId="0" applyFont="1" applyNumberFormat="1"/>
    <xf borderId="1" fillId="3" fontId="2" numFmtId="0" xfId="0" applyAlignment="1" applyBorder="1" applyFont="1">
      <alignment horizontal="left"/>
    </xf>
    <xf borderId="1" fillId="3" fontId="2" numFmtId="165" xfId="0" applyAlignment="1" applyBorder="1" applyFont="1" applyNumberFormat="1">
      <alignment horizontal="right"/>
    </xf>
    <xf borderId="1" fillId="3" fontId="2" numFmtId="10" xfId="0" applyAlignment="1" applyBorder="1" applyFont="1" applyNumberFormat="1">
      <alignment horizontal="right"/>
    </xf>
    <xf borderId="1" fillId="3" fontId="2" numFmtId="0" xfId="0" applyAlignment="1" applyBorder="1" applyFont="1">
      <alignment horizontal="right"/>
    </xf>
    <xf borderId="1" fillId="3" fontId="2" numFmtId="165" xfId="0" applyBorder="1" applyFont="1" applyNumberFormat="1"/>
    <xf borderId="1" fillId="3" fontId="2" numFmtId="166" xfId="0" applyBorder="1" applyFont="1" applyNumberFormat="1"/>
    <xf borderId="1" fillId="3" fontId="2" numFmtId="167" xfId="0" applyBorder="1" applyFont="1" applyNumberFormat="1"/>
    <xf borderId="1" fillId="3" fontId="2" numFmtId="14" xfId="0" applyBorder="1" applyFont="1" applyNumberFormat="1"/>
    <xf borderId="12" fillId="3" fontId="2" numFmtId="0" xfId="0" applyBorder="1" applyFont="1"/>
    <xf borderId="0" fillId="3" fontId="4" numFmtId="0" xfId="0" applyFont="1"/>
    <xf borderId="12" fillId="3" fontId="4" numFmtId="0" xfId="0" applyBorder="1" applyFont="1"/>
    <xf borderId="0" fillId="3" fontId="4" numFmtId="9" xfId="0" applyFont="1" applyNumberFormat="1"/>
    <xf borderId="7" fillId="10" fontId="2" numFmtId="0" xfId="0" applyBorder="1" applyFont="1"/>
    <xf borderId="9" fillId="10" fontId="2" numFmtId="0" xfId="0" applyBorder="1" applyFont="1"/>
    <xf borderId="8" fillId="10" fontId="2" numFmtId="165" xfId="0" applyBorder="1" applyFont="1" applyNumberFormat="1"/>
    <xf borderId="8" fillId="10" fontId="2" numFmtId="166" xfId="0" applyBorder="1" applyFont="1" applyNumberFormat="1"/>
    <xf borderId="8" fillId="10" fontId="2" numFmtId="0" xfId="0" applyBorder="1" applyFont="1"/>
    <xf borderId="1" fillId="10" fontId="2" numFmtId="14" xfId="0" applyBorder="1" applyFont="1" applyNumberFormat="1"/>
    <xf borderId="10" fillId="10" fontId="2" numFmtId="0" xfId="0" applyBorder="1" applyFont="1"/>
    <xf borderId="11" fillId="10" fontId="2" numFmtId="9" xfId="0" applyBorder="1" applyFont="1" applyNumberFormat="1"/>
    <xf borderId="11" fillId="10" fontId="2" numFmtId="0" xfId="0" applyBorder="1" applyFont="1"/>
    <xf borderId="1" fillId="4" fontId="2" numFmtId="0" xfId="0" applyAlignment="1" applyBorder="1" applyFont="1">
      <alignment horizontal="left"/>
    </xf>
    <xf borderId="1" fillId="4" fontId="2" numFmtId="165" xfId="0" applyAlignment="1" applyBorder="1" applyFont="1" applyNumberFormat="1">
      <alignment horizontal="right"/>
    </xf>
    <xf borderId="1" fillId="4" fontId="2" numFmtId="10" xfId="0" applyAlignment="1" applyBorder="1" applyFont="1" applyNumberFormat="1">
      <alignment horizontal="right"/>
    </xf>
    <xf borderId="1" fillId="4" fontId="2" numFmtId="167" xfId="0" applyBorder="1" applyFont="1" applyNumberFormat="1"/>
    <xf borderId="1" fillId="11" fontId="2" numFmtId="0" xfId="0" applyBorder="1" applyFill="1" applyFont="1"/>
    <xf borderId="12" fillId="11" fontId="2" numFmtId="0" xfId="0" applyBorder="1" applyFont="1"/>
    <xf borderId="1" fillId="11" fontId="2" numFmtId="0" xfId="0" applyAlignment="1" applyBorder="1" applyFont="1">
      <alignment horizontal="left"/>
    </xf>
    <xf borderId="1" fillId="11" fontId="2" numFmtId="165" xfId="0" applyAlignment="1" applyBorder="1" applyFont="1" applyNumberFormat="1">
      <alignment horizontal="right"/>
    </xf>
    <xf borderId="1" fillId="11" fontId="2" numFmtId="10" xfId="0" applyAlignment="1" applyBorder="1" applyFont="1" applyNumberFormat="1">
      <alignment horizontal="right"/>
    </xf>
    <xf borderId="1" fillId="11" fontId="2" numFmtId="0" xfId="0" applyAlignment="1" applyBorder="1" applyFont="1">
      <alignment horizontal="right"/>
    </xf>
    <xf borderId="1" fillId="11" fontId="2" numFmtId="165" xfId="0" applyBorder="1" applyFont="1" applyNumberFormat="1"/>
    <xf borderId="1" fillId="11" fontId="2" numFmtId="166" xfId="0" applyBorder="1" applyFont="1" applyNumberFormat="1"/>
    <xf borderId="1" fillId="11" fontId="2" numFmtId="167" xfId="0" applyBorder="1" applyFont="1" applyNumberFormat="1"/>
    <xf borderId="1" fillId="11" fontId="2" numFmtId="14" xfId="0" applyBorder="1" applyFont="1" applyNumberFormat="1"/>
    <xf borderId="0" fillId="11" fontId="4" numFmtId="0" xfId="0" applyFont="1"/>
    <xf borderId="12" fillId="11" fontId="4" numFmtId="0" xfId="0" applyBorder="1" applyFont="1"/>
    <xf borderId="0" fillId="11" fontId="4" numFmtId="9" xfId="0" applyFont="1" applyNumberFormat="1"/>
    <xf borderId="8" fillId="8" fontId="5" numFmtId="10" xfId="0" applyBorder="1" applyFont="1" applyNumberFormat="1"/>
    <xf borderId="8" fillId="8" fontId="6" numFmtId="165" xfId="0" applyBorder="1" applyFont="1" applyNumberFormat="1"/>
    <xf borderId="8" fillId="8" fontId="6" numFmtId="166" xfId="0" applyBorder="1" applyFont="1" applyNumberFormat="1"/>
    <xf borderId="8" fillId="8" fontId="5" numFmtId="167" xfId="0" applyBorder="1" applyFont="1" applyNumberFormat="1"/>
    <xf borderId="8" fillId="8" fontId="6" numFmtId="167" xfId="0" applyBorder="1" applyFont="1" applyNumberFormat="1"/>
    <xf borderId="0" fillId="8" fontId="4" numFmtId="0" xfId="0" applyFont="1"/>
    <xf borderId="12" fillId="8" fontId="4" numFmtId="0" xfId="0" applyBorder="1" applyFont="1"/>
    <xf borderId="0" fillId="8" fontId="4" numFmtId="9" xfId="0" applyFont="1" applyNumberFormat="1"/>
    <xf borderId="1" fillId="11" fontId="2" numFmtId="10" xfId="0" applyBorder="1" applyFont="1" applyNumberFormat="1"/>
    <xf borderId="1" fillId="11" fontId="2" numFmtId="9" xfId="0" applyBorder="1" applyFont="1" applyNumberFormat="1"/>
    <xf borderId="1" fillId="6" fontId="6" numFmtId="0" xfId="0" applyBorder="1" applyFont="1"/>
    <xf borderId="7" fillId="6" fontId="6" numFmtId="0" xfId="0" applyBorder="1" applyFont="1"/>
    <xf borderId="8" fillId="6" fontId="6" numFmtId="165" xfId="0" applyBorder="1" applyFont="1" applyNumberFormat="1"/>
    <xf borderId="8" fillId="12" fontId="6" numFmtId="167" xfId="0" applyBorder="1" applyFill="1" applyFont="1" applyNumberFormat="1"/>
    <xf borderId="8" fillId="6" fontId="5" numFmtId="9" xfId="0" applyBorder="1" applyFont="1" applyNumberFormat="1"/>
    <xf borderId="1" fillId="13" fontId="2" numFmtId="0" xfId="0" applyBorder="1" applyFill="1" applyFont="1"/>
    <xf borderId="12" fillId="13" fontId="2" numFmtId="0" xfId="0" applyBorder="1" applyFont="1"/>
    <xf borderId="1" fillId="13" fontId="2" numFmtId="0" xfId="0" applyAlignment="1" applyBorder="1" applyFont="1">
      <alignment horizontal="left"/>
    </xf>
    <xf borderId="1" fillId="13" fontId="2" numFmtId="165" xfId="0" applyAlignment="1" applyBorder="1" applyFont="1" applyNumberFormat="1">
      <alignment horizontal="right"/>
    </xf>
    <xf borderId="1" fillId="13" fontId="2" numFmtId="10" xfId="0" applyAlignment="1" applyBorder="1" applyFont="1" applyNumberFormat="1">
      <alignment horizontal="right"/>
    </xf>
    <xf borderId="1" fillId="13" fontId="2" numFmtId="0" xfId="0" applyAlignment="1" applyBorder="1" applyFont="1">
      <alignment horizontal="right"/>
    </xf>
    <xf borderId="1" fillId="13" fontId="2" numFmtId="165" xfId="0" applyBorder="1" applyFont="1" applyNumberFormat="1"/>
    <xf borderId="1" fillId="13" fontId="2" numFmtId="166" xfId="0" applyBorder="1" applyFont="1" applyNumberFormat="1"/>
    <xf borderId="1" fillId="13" fontId="2" numFmtId="167" xfId="0" applyBorder="1" applyFont="1" applyNumberFormat="1"/>
    <xf borderId="0" fillId="13" fontId="4" numFmtId="0" xfId="0" applyFont="1"/>
    <xf borderId="12" fillId="13" fontId="4" numFmtId="0" xfId="0" applyBorder="1" applyFont="1"/>
    <xf borderId="0" fillId="13" fontId="4" numFmtId="9" xfId="0" applyFont="1" applyNumberFormat="1"/>
    <xf borderId="1" fillId="10" fontId="2" numFmtId="9" xfId="0" applyBorder="1" applyFont="1" applyNumberFormat="1"/>
    <xf borderId="1" fillId="3" fontId="2" numFmtId="1" xfId="0" applyBorder="1" applyFont="1" applyNumberFormat="1"/>
    <xf borderId="7" fillId="3" fontId="2" numFmtId="1" xfId="0" applyBorder="1" applyFont="1" applyNumberFormat="1"/>
    <xf borderId="8" fillId="3" fontId="2" numFmtId="1" xfId="0" applyAlignment="1" applyBorder="1" applyFont="1" applyNumberFormat="1">
      <alignment horizontal="left"/>
    </xf>
    <xf borderId="8" fillId="3" fontId="2" numFmtId="9" xfId="0" applyBorder="1" applyFont="1" applyNumberFormat="1"/>
    <xf borderId="8" fillId="11" fontId="2" numFmtId="1" xfId="0" applyAlignment="1" applyBorder="1" applyFont="1" applyNumberFormat="1">
      <alignment horizontal="left"/>
    </xf>
    <xf borderId="0" fillId="11" fontId="4" numFmtId="165" xfId="0" applyFont="1" applyNumberFormat="1"/>
    <xf borderId="8" fillId="11" fontId="2" numFmtId="1" xfId="0" applyAlignment="1" applyBorder="1" applyFont="1" applyNumberFormat="1">
      <alignment horizontal="right"/>
    </xf>
    <xf borderId="0" fillId="11" fontId="4" numFmtId="166" xfId="0" applyFont="1" applyNumberFormat="1"/>
    <xf borderId="7" fillId="5" fontId="7" numFmtId="0" xfId="0" applyBorder="1" applyFont="1"/>
    <xf borderId="8" fillId="5" fontId="7" numFmtId="0" xfId="0" applyAlignment="1" applyBorder="1" applyFont="1">
      <alignment horizontal="left"/>
    </xf>
    <xf borderId="8" fillId="5" fontId="7" numFmtId="165" xfId="0" applyBorder="1" applyFont="1" applyNumberFormat="1"/>
    <xf borderId="8" fillId="5" fontId="7" numFmtId="166" xfId="0" applyBorder="1" applyFont="1" applyNumberFormat="1"/>
    <xf borderId="8" fillId="5" fontId="7" numFmtId="9" xfId="0" applyBorder="1" applyFont="1" applyNumberFormat="1"/>
    <xf borderId="1" fillId="13" fontId="2" numFmtId="167" xfId="0" applyAlignment="1" applyBorder="1" applyFont="1" applyNumberFormat="1">
      <alignment readingOrder="0"/>
    </xf>
    <xf borderId="8" fillId="13" fontId="2" numFmtId="1" xfId="0" applyBorder="1" applyFont="1" applyNumberFormat="1"/>
    <xf borderId="1" fillId="13" fontId="10" numFmtId="0" xfId="0" applyBorder="1" applyFont="1"/>
    <xf borderId="12" fillId="13" fontId="10" numFmtId="0" xfId="0" applyBorder="1" applyFont="1"/>
    <xf borderId="1" fillId="13" fontId="10" numFmtId="0" xfId="0" applyAlignment="1" applyBorder="1" applyFont="1">
      <alignment horizontal="left"/>
    </xf>
    <xf borderId="1" fillId="13" fontId="10" numFmtId="165" xfId="0" applyAlignment="1" applyBorder="1" applyFont="1" applyNumberFormat="1">
      <alignment horizontal="right"/>
    </xf>
    <xf borderId="1" fillId="13" fontId="10" numFmtId="10" xfId="0" applyAlignment="1" applyBorder="1" applyFont="1" applyNumberFormat="1">
      <alignment horizontal="right"/>
    </xf>
    <xf borderId="1" fillId="13" fontId="10" numFmtId="0" xfId="0" applyAlignment="1" applyBorder="1" applyFont="1">
      <alignment horizontal="right"/>
    </xf>
    <xf borderId="1" fillId="13" fontId="10" numFmtId="165" xfId="0" applyBorder="1" applyFont="1" applyNumberFormat="1"/>
    <xf borderId="1" fillId="13" fontId="10" numFmtId="166" xfId="0" applyBorder="1" applyFont="1" applyNumberFormat="1"/>
    <xf borderId="1" fillId="13" fontId="10" numFmtId="167" xfId="0" applyBorder="1" applyFont="1" applyNumberFormat="1"/>
    <xf borderId="8" fillId="13" fontId="2" numFmtId="1" xfId="0" applyAlignment="1" applyBorder="1" applyFont="1" applyNumberFormat="1">
      <alignment horizontal="right" readingOrder="0"/>
    </xf>
    <xf borderId="0" fillId="13" fontId="11" numFmtId="0" xfId="0" applyFont="1"/>
    <xf borderId="12" fillId="13" fontId="11" numFmtId="0" xfId="0" applyBorder="1" applyFont="1"/>
    <xf borderId="0" fillId="13" fontId="11" numFmtId="9" xfId="0" applyFont="1" applyNumberFormat="1"/>
    <xf borderId="1" fillId="7" fontId="2" numFmtId="167" xfId="0" applyBorder="1" applyFont="1" applyNumberFormat="1"/>
    <xf borderId="8" fillId="10" fontId="7" numFmtId="0" xfId="0" applyAlignment="1" applyBorder="1" applyFont="1">
      <alignment horizontal="right"/>
    </xf>
    <xf borderId="1" fillId="14" fontId="2" numFmtId="0" xfId="0" applyBorder="1" applyFill="1" applyFont="1"/>
    <xf borderId="12" fillId="14" fontId="2" numFmtId="0" xfId="0" applyBorder="1" applyFont="1"/>
    <xf borderId="1" fillId="14" fontId="2" numFmtId="0" xfId="0" applyAlignment="1" applyBorder="1" applyFont="1">
      <alignment horizontal="left"/>
    </xf>
    <xf borderId="1" fillId="14" fontId="2" numFmtId="165" xfId="0" applyAlignment="1" applyBorder="1" applyFont="1" applyNumberFormat="1">
      <alignment horizontal="right"/>
    </xf>
    <xf borderId="1" fillId="14" fontId="2" numFmtId="10" xfId="0" applyAlignment="1" applyBorder="1" applyFont="1" applyNumberFormat="1">
      <alignment horizontal="right"/>
    </xf>
    <xf borderId="1" fillId="14" fontId="2" numFmtId="0" xfId="0" applyAlignment="1" applyBorder="1" applyFont="1">
      <alignment horizontal="right"/>
    </xf>
    <xf borderId="1" fillId="14" fontId="2" numFmtId="165" xfId="0" applyBorder="1" applyFont="1" applyNumberFormat="1"/>
    <xf borderId="1" fillId="14" fontId="2" numFmtId="166" xfId="0" applyBorder="1" applyFont="1" applyNumberFormat="1"/>
    <xf borderId="8" fillId="14" fontId="2" numFmtId="167" xfId="0" applyBorder="1" applyFont="1" applyNumberFormat="1"/>
    <xf borderId="8" fillId="14" fontId="2" numFmtId="0" xfId="0" applyAlignment="1" applyBorder="1" applyFont="1">
      <alignment horizontal="right"/>
    </xf>
    <xf borderId="0" fillId="14" fontId="4" numFmtId="0" xfId="0" applyFont="1"/>
    <xf borderId="12" fillId="14" fontId="4" numFmtId="0" xfId="0" applyBorder="1" applyFont="1"/>
    <xf borderId="0" fillId="14" fontId="4" numFmtId="9" xfId="0" applyFont="1" applyNumberFormat="1"/>
    <xf borderId="8" fillId="5" fontId="2" numFmtId="167" xfId="0" applyBorder="1" applyFont="1" applyNumberFormat="1"/>
    <xf borderId="1" fillId="6" fontId="6" numFmtId="0" xfId="0" applyAlignment="1" applyBorder="1" applyFont="1">
      <alignment readingOrder="0"/>
    </xf>
    <xf borderId="8" fillId="6" fontId="6" numFmtId="166" xfId="0" applyAlignment="1" applyBorder="1" applyFont="1" applyNumberFormat="1">
      <alignment readingOrder="0"/>
    </xf>
    <xf borderId="1" fillId="3" fontId="2" numFmtId="1" xfId="0" applyAlignment="1" applyBorder="1" applyFont="1" applyNumberFormat="1">
      <alignment readingOrder="0"/>
    </xf>
    <xf borderId="1" fillId="3" fontId="2" numFmtId="167" xfId="0" applyAlignment="1" applyBorder="1" applyFont="1" applyNumberFormat="1">
      <alignment readingOrder="0"/>
    </xf>
    <xf borderId="8" fillId="3" fontId="2" numFmtId="0" xfId="0" applyAlignment="1" applyBorder="1" applyFont="1">
      <alignment readingOrder="0"/>
    </xf>
    <xf borderId="8" fillId="3" fontId="2" numFmtId="1" xfId="0" applyAlignment="1" applyBorder="1" applyFont="1" applyNumberFormat="1">
      <alignment horizontal="right" readingOrder="0"/>
    </xf>
    <xf borderId="1" fillId="15" fontId="2" numFmtId="0" xfId="0" applyAlignment="1" applyBorder="1" applyFill="1" applyFont="1">
      <alignment readingOrder="0"/>
    </xf>
    <xf borderId="8" fillId="15" fontId="2" numFmtId="1" xfId="0" applyAlignment="1" applyBorder="1" applyFont="1" applyNumberFormat="1">
      <alignment readingOrder="0"/>
    </xf>
    <xf borderId="12" fillId="15" fontId="2" numFmtId="0" xfId="0" applyAlignment="1" applyBorder="1" applyFont="1">
      <alignment readingOrder="0"/>
    </xf>
    <xf borderId="1" fillId="15" fontId="2" numFmtId="0" xfId="0" applyAlignment="1" applyBorder="1" applyFont="1">
      <alignment horizontal="left"/>
    </xf>
    <xf borderId="1" fillId="15" fontId="2" numFmtId="165" xfId="0" applyAlignment="1" applyBorder="1" applyFont="1" applyNumberFormat="1">
      <alignment horizontal="right" readingOrder="0"/>
    </xf>
    <xf borderId="1" fillId="15" fontId="2" numFmtId="10" xfId="0" applyAlignment="1" applyBorder="1" applyFont="1" applyNumberFormat="1">
      <alignment horizontal="right" readingOrder="0"/>
    </xf>
    <xf borderId="1" fillId="15" fontId="2" numFmtId="0" xfId="0" applyAlignment="1" applyBorder="1" applyFont="1">
      <alignment horizontal="right" readingOrder="0"/>
    </xf>
    <xf borderId="1" fillId="15" fontId="2" numFmtId="165" xfId="0" applyBorder="1" applyFont="1" applyNumberFormat="1"/>
    <xf borderId="1" fillId="15" fontId="2" numFmtId="165" xfId="0" applyAlignment="1" applyBorder="1" applyFont="1" applyNumberFormat="1">
      <alignment readingOrder="0"/>
    </xf>
    <xf borderId="8" fillId="15" fontId="2" numFmtId="166" xfId="0" applyBorder="1" applyFont="1" applyNumberFormat="1"/>
    <xf borderId="8" fillId="15" fontId="2" numFmtId="167" xfId="0" applyAlignment="1" applyBorder="1" applyFont="1" applyNumberFormat="1">
      <alignment readingOrder="0"/>
    </xf>
    <xf borderId="1" fillId="15" fontId="2" numFmtId="167" xfId="0" applyAlignment="1" applyBorder="1" applyFont="1" applyNumberFormat="1">
      <alignment readingOrder="0"/>
    </xf>
    <xf borderId="1" fillId="15" fontId="2" numFmtId="0" xfId="0" applyBorder="1" applyFont="1"/>
    <xf borderId="1" fillId="15" fontId="2" numFmtId="1" xfId="0" applyAlignment="1" applyBorder="1" applyFont="1" applyNumberFormat="1">
      <alignment horizontal="right" readingOrder="0"/>
    </xf>
    <xf borderId="0" fillId="15" fontId="12" numFmtId="0" xfId="0" applyFont="1"/>
    <xf borderId="12" fillId="15" fontId="4" numFmtId="0" xfId="0" applyBorder="1" applyFont="1"/>
    <xf borderId="0" fillId="15" fontId="12" numFmtId="9" xfId="0" applyFont="1" applyNumberFormat="1"/>
    <xf borderId="8" fillId="3" fontId="2" numFmtId="166" xfId="0" applyAlignment="1" applyBorder="1" applyFont="1" applyNumberFormat="1">
      <alignment readingOrder="0"/>
    </xf>
    <xf borderId="1" fillId="8" fontId="6" numFmtId="0" xfId="0" applyAlignment="1" applyBorder="1" applyFont="1">
      <alignment readingOrder="0"/>
    </xf>
    <xf borderId="8" fillId="8" fontId="6" numFmtId="166" xfId="0" applyAlignment="1" applyBorder="1" applyFont="1" applyNumberFormat="1">
      <alignment readingOrder="0"/>
    </xf>
    <xf borderId="8" fillId="8" fontId="6" numFmtId="167" xfId="0" applyAlignment="1" applyBorder="1" applyFont="1" applyNumberFormat="1">
      <alignment readingOrder="0"/>
    </xf>
    <xf borderId="1" fillId="5" fontId="2" numFmtId="0" xfId="0" applyAlignment="1" applyBorder="1" applyFont="1">
      <alignment readingOrder="0"/>
    </xf>
    <xf borderId="8" fillId="5" fontId="2" numFmtId="167" xfId="0" applyAlignment="1" applyBorder="1" applyFont="1" applyNumberFormat="1">
      <alignment readingOrder="0"/>
    </xf>
    <xf borderId="8" fillId="5" fontId="2" numFmtId="0" xfId="0" applyAlignment="1" applyBorder="1" applyFont="1">
      <alignment readingOrder="0"/>
    </xf>
    <xf borderId="8" fillId="5" fontId="2" numFmtId="0" xfId="0" applyAlignment="1" applyBorder="1" applyFont="1">
      <alignment horizontal="right" readingOrder="0"/>
    </xf>
    <xf borderId="1" fillId="16" fontId="2" numFmtId="0" xfId="0" applyAlignment="1" applyBorder="1" applyFill="1" applyFont="1">
      <alignment readingOrder="0"/>
    </xf>
    <xf borderId="12" fillId="16" fontId="2" numFmtId="0" xfId="0" applyAlignment="1" applyBorder="1" applyFont="1">
      <alignment readingOrder="0"/>
    </xf>
    <xf borderId="1" fillId="16" fontId="2" numFmtId="0" xfId="0" applyAlignment="1" applyBorder="1" applyFont="1">
      <alignment horizontal="left"/>
    </xf>
    <xf borderId="1" fillId="16" fontId="2" numFmtId="165" xfId="0" applyAlignment="1" applyBorder="1" applyFont="1" applyNumberFormat="1">
      <alignment horizontal="right" readingOrder="0"/>
    </xf>
    <xf borderId="1" fillId="16" fontId="2" numFmtId="10" xfId="0" applyAlignment="1" applyBorder="1" applyFont="1" applyNumberFormat="1">
      <alignment horizontal="right" readingOrder="0"/>
    </xf>
    <xf borderId="1" fillId="16" fontId="2" numFmtId="0" xfId="0" applyAlignment="1" applyBorder="1" applyFont="1">
      <alignment horizontal="right" readingOrder="0"/>
    </xf>
    <xf borderId="1" fillId="16" fontId="2" numFmtId="165" xfId="0" applyBorder="1" applyFont="1" applyNumberFormat="1"/>
    <xf borderId="1" fillId="16" fontId="2" numFmtId="165" xfId="0" applyAlignment="1" applyBorder="1" applyFont="1" applyNumberFormat="1">
      <alignment readingOrder="0"/>
    </xf>
    <xf borderId="1" fillId="16" fontId="2" numFmtId="166" xfId="0" applyAlignment="1" applyBorder="1" applyFont="1" applyNumberFormat="1">
      <alignment readingOrder="0"/>
    </xf>
    <xf borderId="8" fillId="16" fontId="2" numFmtId="167" xfId="0" applyAlignment="1" applyBorder="1" applyFont="1" applyNumberFormat="1">
      <alignment readingOrder="0"/>
    </xf>
    <xf borderId="1" fillId="16" fontId="2" numFmtId="0" xfId="0" applyBorder="1" applyFont="1"/>
    <xf borderId="8" fillId="16" fontId="2" numFmtId="0" xfId="0" applyAlignment="1" applyBorder="1" applyFont="1">
      <alignment horizontal="right"/>
    </xf>
    <xf borderId="0" fillId="16" fontId="12" numFmtId="0" xfId="0" applyFont="1"/>
    <xf borderId="12" fillId="16" fontId="4" numFmtId="0" xfId="0" applyBorder="1" applyFont="1"/>
    <xf borderId="0" fillId="16" fontId="12" numFmtId="9" xfId="0" applyFont="1" applyNumberFormat="1"/>
    <xf borderId="1" fillId="14" fontId="2" numFmtId="0" xfId="0" applyAlignment="1" applyBorder="1" applyFont="1">
      <alignment readingOrder="0"/>
    </xf>
    <xf borderId="1" fillId="11" fontId="2" numFmtId="0" xfId="0" applyAlignment="1" applyBorder="1" applyFont="1">
      <alignment readingOrder="0"/>
    </xf>
    <xf borderId="0" fillId="11" fontId="4" numFmtId="166" xfId="0" applyAlignment="1" applyFont="1" applyNumberFormat="1">
      <alignment readingOrder="0"/>
    </xf>
    <xf borderId="1" fillId="11" fontId="2" numFmtId="167" xfId="0" applyAlignment="1" applyBorder="1" applyFont="1" applyNumberFormat="1">
      <alignment readingOrder="0"/>
    </xf>
    <xf borderId="1" fillId="4" fontId="2" numFmtId="0" xfId="0" applyAlignment="1" applyBorder="1" applyFont="1">
      <alignment readingOrder="0"/>
    </xf>
    <xf borderId="1" fillId="5" fontId="2" numFmtId="166" xfId="0" applyAlignment="1" applyBorder="1" applyFont="1" applyNumberFormat="1">
      <alignment readingOrder="0"/>
    </xf>
    <xf borderId="8" fillId="4" fontId="2" numFmtId="166" xfId="0" applyAlignment="1" applyBorder="1" applyFont="1" applyNumberFormat="1">
      <alignment readingOrder="0"/>
    </xf>
    <xf borderId="1" fillId="13" fontId="2" numFmtId="0" xfId="0" applyAlignment="1" applyBorder="1" applyFont="1">
      <alignment readingOrder="0"/>
    </xf>
    <xf borderId="1" fillId="13" fontId="2" numFmtId="166" xfId="0" applyAlignment="1" applyBorder="1" applyFont="1" applyNumberFormat="1">
      <alignment readingOrder="0"/>
    </xf>
    <xf borderId="8" fillId="6" fontId="6" numFmtId="167" xfId="0" applyAlignment="1" applyBorder="1" applyFont="1" applyNumberFormat="1">
      <alignment readingOrder="0"/>
    </xf>
    <xf borderId="1" fillId="7" fontId="2" numFmtId="0" xfId="0" applyAlignment="1" applyBorder="1" applyFont="1">
      <alignment readingOrder="0"/>
    </xf>
    <xf borderId="8" fillId="7" fontId="2" numFmtId="166" xfId="0" applyAlignment="1" applyBorder="1" applyFont="1" applyNumberFormat="1">
      <alignment readingOrder="0"/>
    </xf>
    <xf borderId="1" fillId="7" fontId="2" numFmtId="167" xfId="0" applyAlignment="1" applyBorder="1" applyFont="1" applyNumberFormat="1">
      <alignment readingOrder="0"/>
    </xf>
    <xf borderId="8" fillId="6" fontId="6" numFmtId="0" xfId="0" applyAlignment="1" applyBorder="1" applyFont="1">
      <alignment readingOrder="0"/>
    </xf>
    <xf borderId="1" fillId="9" fontId="6" numFmtId="0" xfId="0" applyAlignment="1" applyBorder="1" applyFont="1">
      <alignment readingOrder="0"/>
    </xf>
    <xf borderId="1" fillId="9" fontId="6" numFmtId="166" xfId="0" applyAlignment="1" applyBorder="1" applyFont="1" applyNumberFormat="1">
      <alignment readingOrder="0"/>
    </xf>
    <xf borderId="1" fillId="9" fontId="5" numFmtId="167" xfId="0" applyBorder="1" applyFont="1" applyNumberFormat="1"/>
    <xf borderId="1" fillId="9" fontId="5" numFmtId="167" xfId="0" applyAlignment="1" applyBorder="1" applyFont="1" applyNumberFormat="1">
      <alignment readingOrder="0"/>
    </xf>
    <xf borderId="8" fillId="5" fontId="7" numFmtId="0" xfId="0" applyAlignment="1" applyBorder="1" applyFont="1">
      <alignment readingOrder="0"/>
    </xf>
    <xf borderId="9" fillId="6" fontId="5" numFmtId="167" xfId="0" applyBorder="1" applyFont="1" applyNumberFormat="1"/>
    <xf borderId="12" fillId="15" fontId="2" numFmtId="0" xfId="0" applyBorder="1" applyFont="1"/>
    <xf borderId="1" fillId="15" fontId="2" numFmtId="0" xfId="0" applyAlignment="1" applyBorder="1" applyFont="1">
      <alignment horizontal="right"/>
    </xf>
    <xf borderId="1" fillId="15" fontId="2" numFmtId="165" xfId="0" applyAlignment="1" applyBorder="1" applyFont="1" applyNumberFormat="1">
      <alignment horizontal="right"/>
    </xf>
    <xf borderId="1" fillId="15" fontId="2" numFmtId="166" xfId="0" applyAlignment="1" applyBorder="1" applyFont="1" applyNumberFormat="1">
      <alignment readingOrder="0"/>
    </xf>
    <xf borderId="8" fillId="15" fontId="2" numFmtId="0" xfId="0" applyAlignment="1" applyBorder="1" applyFont="1">
      <alignment readingOrder="0"/>
    </xf>
    <xf borderId="12" fillId="15" fontId="2" numFmtId="167" xfId="0" applyBorder="1" applyFont="1" applyNumberFormat="1"/>
    <xf borderId="8" fillId="15" fontId="2" numFmtId="0" xfId="0" applyAlignment="1" applyBorder="1" applyFont="1">
      <alignment horizontal="right" readingOrder="0"/>
    </xf>
    <xf borderId="8" fillId="15" fontId="2" numFmtId="0" xfId="0" applyAlignment="1" applyBorder="1" applyFont="1">
      <alignment horizontal="right"/>
    </xf>
    <xf borderId="1" fillId="17" fontId="2" numFmtId="0" xfId="0" applyBorder="1" applyFill="1" applyFont="1"/>
    <xf borderId="1" fillId="17" fontId="2" numFmtId="0" xfId="0" applyAlignment="1" applyBorder="1" applyFont="1">
      <alignment readingOrder="0"/>
    </xf>
    <xf borderId="8" fillId="17" fontId="2" numFmtId="1" xfId="0" applyAlignment="1" applyBorder="1" applyFont="1" applyNumberFormat="1">
      <alignment readingOrder="0"/>
    </xf>
    <xf borderId="12" fillId="17" fontId="2" numFmtId="0" xfId="0" applyAlignment="1" applyBorder="1" applyFont="1">
      <alignment readingOrder="0"/>
    </xf>
    <xf borderId="12" fillId="17" fontId="2" numFmtId="0" xfId="0" applyBorder="1" applyFont="1"/>
    <xf borderId="1" fillId="17" fontId="2" numFmtId="165" xfId="0" applyAlignment="1" applyBorder="1" applyFont="1" applyNumberFormat="1">
      <alignment horizontal="right" readingOrder="0"/>
    </xf>
    <xf borderId="1" fillId="17" fontId="2" numFmtId="10" xfId="0" applyAlignment="1" applyBorder="1" applyFont="1" applyNumberFormat="1">
      <alignment horizontal="right" readingOrder="0"/>
    </xf>
    <xf borderId="8" fillId="17" fontId="5" numFmtId="0" xfId="0" applyAlignment="1" applyBorder="1" applyFont="1">
      <alignment horizontal="right"/>
    </xf>
    <xf borderId="1" fillId="17" fontId="2" numFmtId="0" xfId="0" applyAlignment="1" applyBorder="1" applyFont="1">
      <alignment horizontal="right"/>
    </xf>
    <xf borderId="1" fillId="17" fontId="2" numFmtId="165" xfId="0" applyAlignment="1" applyBorder="1" applyFont="1" applyNumberFormat="1">
      <alignment readingOrder="0"/>
    </xf>
    <xf borderId="1" fillId="17" fontId="2" numFmtId="165" xfId="0" applyBorder="1" applyFont="1" applyNumberFormat="1"/>
    <xf borderId="1" fillId="17" fontId="2" numFmtId="166" xfId="0" applyBorder="1" applyFont="1" applyNumberFormat="1"/>
    <xf borderId="8" fillId="17" fontId="7" numFmtId="167" xfId="0" applyBorder="1" applyFont="1" applyNumberFormat="1"/>
    <xf borderId="8" fillId="17" fontId="2" numFmtId="0" xfId="0" applyAlignment="1" applyBorder="1" applyFont="1">
      <alignment readingOrder="0"/>
    </xf>
    <xf borderId="8" fillId="17" fontId="2" numFmtId="0" xfId="0" applyAlignment="1" applyBorder="1" applyFont="1">
      <alignment horizontal="right" readingOrder="0"/>
    </xf>
    <xf borderId="8" fillId="17" fontId="2" numFmtId="0" xfId="0" applyAlignment="1" applyBorder="1" applyFont="1">
      <alignment horizontal="right"/>
    </xf>
    <xf borderId="0" fillId="17" fontId="12" numFmtId="0" xfId="0" applyFont="1"/>
    <xf borderId="12" fillId="17" fontId="4" numFmtId="0" xfId="0" applyBorder="1" applyFont="1"/>
    <xf borderId="0" fillId="17" fontId="12" numFmtId="9" xfId="0" applyFont="1" applyNumberFormat="1"/>
    <xf borderId="9" fillId="4" fontId="2" numFmtId="167" xfId="0" applyBorder="1" applyFont="1" applyNumberFormat="1"/>
    <xf borderId="1" fillId="0" fontId="2" numFmtId="0" xfId="0" applyBorder="1" applyFont="1"/>
    <xf borderId="12" fillId="0" fontId="2" numFmtId="0" xfId="0" applyBorder="1" applyFont="1"/>
    <xf borderId="1" fillId="0" fontId="2" numFmtId="165" xfId="0" applyAlignment="1" applyBorder="1" applyFont="1" applyNumberFormat="1">
      <alignment horizontal="right"/>
    </xf>
    <xf borderId="1" fillId="0" fontId="2" numFmtId="10" xfId="0" applyAlignment="1" applyBorder="1" applyFont="1" applyNumberFormat="1">
      <alignment horizontal="right"/>
    </xf>
    <xf borderId="1" fillId="0" fontId="2" numFmtId="0" xfId="0" applyAlignment="1" applyBorder="1" applyFont="1">
      <alignment horizontal="right"/>
    </xf>
    <xf borderId="1" fillId="0" fontId="2" numFmtId="165" xfId="0" applyBorder="1" applyFont="1" applyNumberFormat="1"/>
    <xf borderId="1" fillId="0" fontId="2" numFmtId="166" xfId="0" applyBorder="1" applyFont="1" applyNumberFormat="1"/>
    <xf borderId="12" fillId="0" fontId="4" numFmtId="0" xfId="0" applyBorder="1" applyFont="1"/>
    <xf borderId="0" fillId="0" fontId="12" numFmtId="9" xfId="0" applyFont="1" applyNumberFormat="1"/>
    <xf borderId="1" fillId="0" fontId="2" numFmtId="0" xfId="0" applyAlignment="1" applyBorder="1" applyFont="1">
      <alignment horizontal="left"/>
    </xf>
    <xf borderId="1" fillId="0" fontId="12" numFmtId="0" xfId="0" applyBorder="1" applyFont="1"/>
    <xf borderId="0" fillId="0" fontId="12" numFmtId="10" xfId="0" applyFont="1" applyNumberFormat="1"/>
    <xf borderId="0" fillId="0" fontId="12" numFmtId="0" xfId="0" applyFont="1"/>
    <xf borderId="0" fillId="0" fontId="12" numFmtId="0" xfId="0" applyAlignment="1" applyFont="1">
      <alignment horizontal="right"/>
    </xf>
    <xf borderId="0" fillId="18" fontId="12" numFmtId="0" xfId="0" applyAlignment="1" applyFill="1" applyFont="1">
      <alignment horizontal="center" readingOrder="0"/>
    </xf>
    <xf borderId="0" fillId="19" fontId="12" numFmtId="0" xfId="0" applyAlignment="1" applyFill="1" applyFont="1">
      <alignment horizontal="center" readingOrder="0"/>
    </xf>
    <xf borderId="0" fillId="20" fontId="12" numFmtId="0" xfId="0" applyAlignment="1" applyFill="1" applyFont="1">
      <alignment horizontal="center" readingOrder="0"/>
    </xf>
    <xf borderId="0" fillId="18" fontId="12" numFmtId="0" xfId="0" applyAlignment="1" applyFont="1">
      <alignment readingOrder="0"/>
    </xf>
    <xf borderId="0" fillId="18" fontId="12" numFmtId="168" xfId="0" applyAlignment="1" applyFont="1" applyNumberFormat="1">
      <alignment readingOrder="0"/>
    </xf>
    <xf borderId="0" fillId="19" fontId="12" numFmtId="0" xfId="0" applyAlignment="1" applyFont="1">
      <alignment readingOrder="0"/>
    </xf>
    <xf borderId="0" fillId="19" fontId="12" numFmtId="168" xfId="0" applyAlignment="1" applyFont="1" applyNumberFormat="1">
      <alignment readingOrder="0"/>
    </xf>
    <xf borderId="0" fillId="20" fontId="12" numFmtId="0" xfId="0" applyAlignment="1" applyFont="1">
      <alignment readingOrder="0"/>
    </xf>
    <xf borderId="0" fillId="20" fontId="12" numFmtId="168" xfId="0" applyAlignment="1" applyFont="1" applyNumberFormat="1">
      <alignment readingOrder="0"/>
    </xf>
    <xf borderId="0" fillId="18" fontId="12" numFmtId="168" xfId="0" applyFont="1" applyNumberFormat="1"/>
    <xf borderId="0" fillId="19" fontId="12" numFmtId="168" xfId="0" applyFont="1" applyNumberFormat="1"/>
    <xf borderId="0" fillId="20" fontId="12" numFmtId="168" xfId="0" applyFont="1" applyNumberFormat="1"/>
    <xf borderId="0" fillId="20" fontId="12" numFmtId="0" xfId="0" applyFont="1"/>
    <xf borderId="0" fillId="18" fontId="12" numFmtId="0" xfId="0" applyFont="1"/>
    <xf borderId="0" fillId="19" fontId="12" numFmtId="0" xfId="0" applyFont="1"/>
    <xf borderId="0" fillId="10" fontId="12" numFmtId="0" xfId="0" applyAlignment="1" applyFont="1">
      <alignment horizontal="center" readingOrder="0"/>
    </xf>
    <xf borderId="0" fillId="10" fontId="12" numFmtId="0" xfId="0" applyAlignment="1" applyFont="1">
      <alignment readingOrder="0"/>
    </xf>
    <xf borderId="0" fillId="18" fontId="12" numFmtId="2" xfId="0" applyFont="1" applyNumberFormat="1"/>
    <xf borderId="0" fillId="10" fontId="12" numFmtId="168" xfId="0" applyAlignment="1" applyFont="1" applyNumberFormat="1">
      <alignment readingOrder="0"/>
    </xf>
    <xf borderId="0" fillId="10" fontId="12" numFmtId="2" xfId="0" applyFont="1" applyNumberFormat="1"/>
    <xf borderId="0" fillId="20" fontId="12" numFmtId="2" xfId="0" applyFont="1" applyNumberFormat="1"/>
    <xf borderId="0" fillId="10" fontId="12" numFmtId="168" xfId="0" applyFont="1" applyNumberFormat="1"/>
    <xf borderId="0" fillId="10" fontId="12" numFmtId="0" xfId="0" applyFont="1"/>
    <xf borderId="0" fillId="0" fontId="13" numFmtId="0" xfId="0" applyAlignment="1" applyFont="1">
      <alignment readingOrder="0" shrinkToFit="0" vertical="bottom" wrapText="0"/>
    </xf>
    <xf borderId="0" fillId="0" fontId="13" numFmtId="0" xfId="0" applyAlignment="1" applyFont="1">
      <alignment horizontal="right" readingOrder="0" shrinkToFit="0" vertical="bottom" wrapText="0"/>
    </xf>
    <xf borderId="0" fillId="0" fontId="13" numFmtId="169" xfId="0" applyAlignment="1" applyFont="1" applyNumberFormat="1">
      <alignment horizontal="right"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7" numFmtId="9" xfId="0" applyAlignment="1" applyFont="1" applyNumberFormat="1">
      <alignment horizontal="right" readingOrder="0" shrinkToFit="0" vertical="bottom" wrapText="0"/>
    </xf>
    <xf borderId="0" fillId="0" fontId="12" numFmtId="0" xfId="0" applyAlignment="1" applyFont="1">
      <alignment readingOrder="0"/>
    </xf>
    <xf borderId="0" fillId="0" fontId="13" numFmtId="9" xfId="0" applyAlignment="1" applyFont="1" applyNumberFormat="1">
      <alignment horizontal="right" readingOrder="0" shrinkToFit="0" vertical="bottom" wrapText="0"/>
    </xf>
    <xf borderId="0" fillId="0" fontId="14" numFmtId="9" xfId="0" applyAlignment="1" applyFont="1" applyNumberFormat="1">
      <alignment horizontal="right" readingOrder="0" shrinkToFit="0" vertical="bottom" wrapText="0"/>
    </xf>
    <xf borderId="0" fillId="0" fontId="15" numFmtId="0" xfId="0" applyAlignment="1" applyFont="1">
      <alignment shrinkToFit="0" vertical="bottom" wrapText="0"/>
    </xf>
    <xf borderId="0" fillId="0" fontId="15" numFmtId="9" xfId="0" applyAlignment="1" applyFont="1" applyNumberFormat="1">
      <alignment horizontal="right" shrinkToFit="0" vertical="bottom" wrapText="0"/>
    </xf>
    <xf borderId="0" fillId="0" fontId="16" numFmtId="9" xfId="0" applyAlignment="1" applyFont="1" applyNumberFormat="1">
      <alignment horizontal="right" shrinkToFit="0" vertical="bottom" wrapText="0"/>
    </xf>
    <xf borderId="0" fillId="0" fontId="12" numFmtId="1" xfId="0" applyFont="1" applyNumberFormat="1"/>
    <xf borderId="0" fillId="0" fontId="12" numFmtId="2" xfId="0" applyFont="1" applyNumberFormat="1"/>
    <xf borderId="0" fillId="3" fontId="2" numFmtId="0" xfId="0" applyFont="1"/>
    <xf borderId="0" fillId="6" fontId="6" numFmtId="0" xfId="0" applyFont="1"/>
    <xf borderId="0" fillId="4" fontId="2" numFmtId="0" xfId="0" applyFont="1"/>
    <xf borderId="0" fillId="4" fontId="2" numFmtId="0" xfId="0" applyAlignment="1" applyFont="1">
      <alignment readingOrder="0"/>
    </xf>
    <xf borderId="0" fillId="5" fontId="7" numFmtId="0" xfId="0" applyFont="1"/>
    <xf borderId="0" fillId="10" fontId="2" numFmtId="0" xfId="0" applyFont="1"/>
    <xf borderId="8" fillId="8" fontId="6" numFmtId="0" xfId="0" applyBorder="1" applyFont="1"/>
    <xf borderId="8" fillId="8" fontId="6" numFmtId="0" xfId="0" applyAlignment="1" applyBorder="1" applyFont="1">
      <alignment readingOrder="0"/>
    </xf>
    <xf borderId="0" fillId="8" fontId="6" numFmtId="0" xfId="0" applyFont="1"/>
    <xf borderId="0" fillId="11" fontId="2" numFmtId="0" xfId="0" applyFont="1"/>
    <xf borderId="0" fillId="11" fontId="2" numFmtId="0" xfId="0" applyAlignment="1" applyFont="1">
      <alignment readingOrder="0"/>
    </xf>
    <xf borderId="0" fillId="7" fontId="2" numFmtId="0" xfId="0" applyFont="1"/>
    <xf borderId="0" fillId="7" fontId="2" numFmtId="0" xfId="0" applyAlignment="1" applyFont="1">
      <alignment readingOrder="0"/>
    </xf>
    <xf borderId="0" fillId="16" fontId="2" numFmtId="0" xfId="0" applyFont="1"/>
    <xf borderId="0" fillId="17" fontId="4" numFmtId="0" xfId="0" applyFont="1"/>
    <xf borderId="8" fillId="21" fontId="5" numFmtId="0" xfId="0" applyBorder="1" applyFill="1" applyFont="1"/>
    <xf borderId="9" fillId="21" fontId="6" numFmtId="0" xfId="0" applyBorder="1" applyFont="1"/>
    <xf borderId="7" fillId="21" fontId="5" numFmtId="0" xfId="0" applyBorder="1" applyFont="1"/>
    <xf borderId="9" fillId="21" fontId="5" numFmtId="0" xfId="0" applyBorder="1" applyFont="1"/>
    <xf borderId="11" fillId="21" fontId="5" numFmtId="0" xfId="0" applyBorder="1" applyFont="1"/>
    <xf borderId="0" fillId="21" fontId="5" numFmtId="0" xfId="0" applyFont="1"/>
    <xf borderId="1" fillId="22" fontId="2" numFmtId="0" xfId="0" applyBorder="1" applyFill="1" applyFont="1"/>
    <xf borderId="12" fillId="22" fontId="2" numFmtId="0" xfId="0" applyBorder="1" applyFont="1"/>
    <xf borderId="0" fillId="22" fontId="4" numFmtId="0" xfId="0" applyFont="1"/>
    <xf borderId="0" fillId="0" fontId="4" numFmtId="0" xfId="0" applyFont="1"/>
    <xf borderId="8" fillId="23" fontId="2" numFmtId="0" xfId="0" applyBorder="1" applyFill="1" applyFont="1"/>
    <xf borderId="9" fillId="23" fontId="2" numFmtId="0" xfId="0" applyBorder="1" applyFont="1"/>
    <xf borderId="7" fillId="23" fontId="2" numFmtId="0" xfId="0" applyBorder="1" applyFont="1"/>
    <xf borderId="11" fillId="23" fontId="2" numFmtId="0" xfId="0" applyBorder="1" applyFont="1"/>
    <xf borderId="0" fillId="23" fontId="2" numFmtId="0" xfId="0" applyFont="1"/>
    <xf borderId="0" fillId="0" fontId="4" numFmtId="0" xfId="0" applyAlignment="1" applyFont="1">
      <alignment readingOrder="0"/>
    </xf>
    <xf borderId="13" fillId="24" fontId="17" numFmtId="0" xfId="0" applyAlignment="1" applyBorder="1" applyFill="1" applyFont="1">
      <alignment horizontal="center"/>
    </xf>
    <xf borderId="14" fillId="0" fontId="18" numFmtId="0" xfId="0" applyBorder="1" applyFont="1"/>
    <xf borderId="15" fillId="0" fontId="18" numFmtId="0" xfId="0" applyBorder="1" applyFont="1"/>
    <xf borderId="16" fillId="24" fontId="17" numFmtId="0" xfId="0" applyAlignment="1" applyBorder="1" applyFont="1">
      <alignment horizontal="center" vertical="center"/>
    </xf>
    <xf borderId="17" fillId="0" fontId="18" numFmtId="0" xfId="0" applyBorder="1" applyFont="1"/>
    <xf borderId="18" fillId="0" fontId="18" numFmtId="0" xfId="0" applyBorder="1" applyFont="1"/>
    <xf borderId="19" fillId="24" fontId="17" numFmtId="0" xfId="0" applyAlignment="1" applyBorder="1" applyFont="1">
      <alignment horizontal="center" shrinkToFit="0" vertical="center" wrapText="0"/>
    </xf>
    <xf borderId="19" fillId="24" fontId="19" numFmtId="0" xfId="0" applyAlignment="1" applyBorder="1" applyFont="1">
      <alignment horizontal="center" shrinkToFit="0" vertical="center" wrapText="0"/>
    </xf>
    <xf borderId="20" fillId="24" fontId="20" numFmtId="0" xfId="0" applyAlignment="1" applyBorder="1" applyFont="1">
      <alignment horizontal="center" readingOrder="0"/>
    </xf>
    <xf borderId="20" fillId="24" fontId="21" numFmtId="166" xfId="0" applyBorder="1" applyFont="1" applyNumberFormat="1"/>
    <xf borderId="20" fillId="24" fontId="20" numFmtId="166" xfId="0" applyBorder="1" applyFont="1" applyNumberFormat="1"/>
    <xf borderId="20" fillId="24" fontId="20" numFmtId="0" xfId="0" applyAlignment="1" applyBorder="1" applyFont="1">
      <alignment readingOrder="0"/>
    </xf>
    <xf borderId="21" fillId="0" fontId="18" numFmtId="0" xfId="0" applyBorder="1" applyFont="1"/>
    <xf borderId="22" fillId="0" fontId="18" numFmtId="0" xfId="0" applyBorder="1" applyFont="1"/>
    <xf borderId="23" fillId="0" fontId="18" numFmtId="0" xfId="0" applyBorder="1" applyFont="1"/>
    <xf borderId="12" fillId="0" fontId="18" numFmtId="0" xfId="0" applyBorder="1" applyFont="1"/>
    <xf borderId="20" fillId="24" fontId="17" numFmtId="0" xfId="0" applyAlignment="1" applyBorder="1" applyFont="1">
      <alignment horizontal="center"/>
    </xf>
    <xf borderId="20" fillId="24" fontId="17" numFmtId="166" xfId="0" applyBorder="1" applyFont="1" applyNumberFormat="1"/>
    <xf borderId="20" fillId="24" fontId="17" numFmtId="166" xfId="0" applyAlignment="1" applyBorder="1" applyFont="1" applyNumberFormat="1">
      <alignment horizontal="center"/>
    </xf>
    <xf borderId="20" fillId="24" fontId="17" numFmtId="166" xfId="0" applyAlignment="1" applyBorder="1" applyFont="1" applyNumberFormat="1">
      <alignment horizontal="center" readingOrder="0"/>
    </xf>
    <xf borderId="24" fillId="0" fontId="18" numFmtId="0" xfId="0" applyBorder="1" applyFont="1"/>
    <xf borderId="0" fillId="0" fontId="4" numFmtId="167" xfId="0" applyFont="1" applyNumberFormat="1"/>
    <xf borderId="0" fillId="0" fontId="4" numFmtId="166" xfId="0" applyFont="1" applyNumberFormat="1"/>
    <xf borderId="0" fillId="0" fontId="12" numFmtId="166" xfId="0" applyFont="1" applyNumberFormat="1"/>
    <xf borderId="0" fillId="0" fontId="22" numFmtId="166" xfId="0" applyFont="1" applyNumberFormat="1"/>
    <xf borderId="0" fillId="0" fontId="23" numFmtId="166" xfId="0" applyFont="1" applyNumberFormat="1"/>
    <xf borderId="0" fillId="0" fontId="24" numFmtId="166" xfId="0" applyFont="1" applyNumberFormat="1"/>
    <xf borderId="0" fillId="20" fontId="25" numFmtId="166" xfId="0" applyFont="1" applyNumberFormat="1"/>
    <xf borderId="0" fillId="0" fontId="4" numFmtId="167" xfId="0" applyAlignment="1" applyFont="1" applyNumberFormat="1">
      <alignment readingOrder="0"/>
    </xf>
    <xf borderId="0" fillId="0" fontId="4" numFmtId="166" xfId="0" applyAlignment="1" applyFont="1" applyNumberFormat="1">
      <alignment readingOrder="0"/>
    </xf>
    <xf borderId="0" fillId="0" fontId="12" numFmtId="166" xfId="0" applyAlignment="1" applyFont="1" applyNumberFormat="1">
      <alignment readingOrder="0"/>
    </xf>
    <xf borderId="0" fillId="0" fontId="12" numFmtId="166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W99" sheet="Eldások"/>
  </cacheSource>
  <cacheFields>
    <cacheField name=" " numFmtId="0">
      <sharedItems>
        <s v="Kész"/>
        <s v="Refunded"/>
      </sharedItems>
    </cacheField>
    <cacheField name="Rendelésszám" numFmtId="0">
      <sharedItems containsSemiMixedTypes="0" containsString="0" containsNumber="1" containsInteger="1">
        <n v="3.210643756E9"/>
        <n v="3.227911052E9"/>
        <n v="3.241796452E9"/>
        <n v="3.245128242E9"/>
        <n v="3.240223987E9"/>
        <n v="3.257062662E9"/>
        <n v="3.260714844E9"/>
        <n v="3.256256529E9"/>
        <n v="3.262594798E9"/>
        <n v="3.266625558E9"/>
        <n v="3.27474243E9"/>
        <n v="3.27583047E9"/>
        <n v="3.276978146E9"/>
        <n v="3.273821521E9"/>
        <n v="3.276098549E9"/>
        <n v="3.277988233E9"/>
        <n v="3.278497359E9"/>
        <n v="3.28419597E9"/>
        <n v="3.285139404E9"/>
        <n v="3.285499142E9"/>
        <n v="3.286914669E9"/>
        <n v="3.302002462E9"/>
        <n v="3.304689692E9"/>
        <n v="3.301690361E9"/>
        <n v="3.310043408E9"/>
        <n v="3.306147729E9"/>
        <n v="3.314200572E9"/>
        <n v="3.308182701E9"/>
        <n v="3.31581712E9"/>
        <n v="3.324322873E9"/>
        <n v="3.329027117E9"/>
        <n v="3.335209637E9"/>
        <n v="3.336818383E9"/>
        <n v="3.347604248E9"/>
        <n v="3.344345505E9"/>
        <n v="3.351421983E9"/>
        <n v="3.356788227E9"/>
        <n v="3.367414958E9"/>
        <n v="3.369536846E9"/>
        <n v="3.369752596E9"/>
        <n v="3.363248375E9"/>
        <n v="3.370689956E9"/>
        <n v="3.382853171E9"/>
        <n v="3.3960788E9"/>
        <n v="3.397682974E9"/>
        <n v="3.400773862E9"/>
        <n v="3.403259392E9"/>
        <n v="3.399180617E9"/>
        <n v="3.40629847E9"/>
        <n v="3.401083825E9"/>
        <n v="3.402134483E9"/>
        <n v="3.402674295E9"/>
        <n v="3.403813473E9"/>
        <n v="3.41503294E9"/>
        <n v="3.409956241E9"/>
        <n v="3.415956046E9"/>
        <n v="3.417214816E9"/>
        <n v="3.418847856E9"/>
        <n v="3.422544862E9"/>
        <n v="3.4297959E9"/>
        <n v="3.43237747E9"/>
        <n v="3.434978394E9"/>
        <n v="3.433303033E9"/>
        <n v="3.43974954E9"/>
        <n v="3.437129717E9"/>
        <n v="3.437645977E9"/>
        <n v="3.440084841E9"/>
        <n v="3.440814021E9"/>
        <n v="3.451745417E9"/>
        <n v="3.453911171E9"/>
        <n v="3.456189841E9"/>
        <n v="3.459963062E9"/>
        <n v="3.457949171E9"/>
        <n v="3.460114483E9"/>
        <n v="3.466640386E9"/>
        <n v="3.470215248E9"/>
        <n v="3.470989606E9"/>
        <n v="3.4719167E9"/>
        <n v="3.473395126E9"/>
        <n v="3.473430478E9"/>
        <n v="3.473499238E9"/>
        <n v="3.473750528E9"/>
        <n v="3.475049102E9"/>
        <n v="3.474056703E9"/>
        <n v="3.475382122E9"/>
        <n v="3.478840456E9"/>
        <n v="3.479792964E9"/>
        <n v="3.479878473E9"/>
        <n v="3.479861057E9"/>
        <n v="3.480797138E9"/>
        <n v="3.481027838E9"/>
        <n v="3.482755797E9"/>
        <n v="3.483129486E9"/>
      </sharedItems>
    </cacheField>
    <cacheField name="Termék" numFmtId="1">
      <sharedItems>
        <s v="Paint brush holder Red"/>
        <s v="Paint brush holder Lavender"/>
        <s v="Paint brush holder Greyish blue"/>
        <s v="Paint brush holder Dark turquoise"/>
        <s v="Paint brush holder Light blue with black dots"/>
        <s v="Paint brush holder Dark blue"/>
        <s v="Paint brush holder Caramel Brown"/>
        <s v="Paint brush holder Vanilla"/>
        <s v="Incense holder Greyish blue"/>
        <s v="Paint brush holder Rust"/>
        <s v="Incense holder Red"/>
        <s v="Yarn Bowl Pink"/>
        <s v="Paint brush holder Ocean blue"/>
        <s v="Painters Cup Coffee brown"/>
        <s v="Paint brush holder Light blue"/>
      </sharedItems>
    </cacheField>
    <cacheField name="db" numFmtId="1">
      <sharedItems containsSemiMixedTypes="0" containsString="0" containsNumber="1" containsInteger="1">
        <n v="1.0"/>
        <n v="2.0"/>
      </sharedItems>
    </cacheField>
    <cacheField name="Ország" numFmtId="2">
      <sharedItems>
        <s v=" France"/>
        <s v=" Ireland"/>
        <s v=" The Netherlands"/>
        <s v=" Australia"/>
        <s v=" United States"/>
        <s v=" Austria"/>
        <s v=" Germany"/>
        <s v=" United Kingdom"/>
        <s v=" Spain"/>
        <s v=" Hong Kong"/>
        <s v=" Italy"/>
        <s v=" Canada"/>
        <s v=" Switzerland"/>
      </sharedItems>
    </cacheField>
    <cacheField name="Termék ár / db" numFmtId="165">
      <sharedItems containsSemiMixedTypes="0" containsString="0" containsNumber="1">
        <n v="28.0"/>
        <n v="13.99"/>
        <n v="9.99"/>
        <n v="14.0"/>
        <n v="16.0"/>
        <n v="10.0"/>
        <n v="20.0"/>
        <n v="44.0"/>
        <n v="30.0"/>
        <n v="12.0"/>
        <n v="18.0"/>
        <n v="38.0"/>
        <n v="60.0"/>
      </sharedItems>
    </cacheField>
    <cacheField name="Coupon" numFmtId="10">
      <sharedItems containsSemiMixedTypes="0" containsString="0" containsNumber="1">
        <n v="0.35"/>
        <n v="0.0"/>
        <n v="0.25"/>
        <n v="0.3"/>
        <n v="0.1"/>
        <n v="0.15"/>
        <n v="0.5"/>
      </sharedItems>
    </cacheField>
    <cacheField name="Coupon name" numFmtId="0">
      <sharedItems>
        <s v="WINTERSALE"/>
        <s v="-"/>
        <s v="COMEBACK"/>
        <s v="THANKYOU"/>
        <s v="FATHERSDAY2024"/>
        <s v="JUNESALE"/>
        <s v="LABORDAY24"/>
        <s v="AUGUSTSALE"/>
        <s v="USA 35+$"/>
        <s v="SEPTEMBERSALE"/>
        <s v="AUTUMNSALE1"/>
        <s v="15OFF"/>
        <s v="SAVE50"/>
      </sharedItems>
    </cacheField>
    <cacheField name="Fizetett Termék ár" numFmtId="165">
      <sharedItems containsSemiMixedTypes="0" containsString="0" containsNumber="1">
        <n v="18.2"/>
        <n v="13.99"/>
        <n v="9.99"/>
        <n v="14.0"/>
        <n v="10.5"/>
        <n v="39.199999999999996"/>
        <n v="12.0"/>
        <n v="7.5"/>
        <n v="9.0"/>
        <n v="14.4"/>
        <n v="16.0"/>
        <n v="20.0"/>
        <n v="10.0"/>
        <n v="15.0"/>
        <n v="33.0"/>
        <n v="27.0"/>
        <n v="44.0"/>
        <n v="22.4"/>
        <n v="10.8"/>
        <n v="16.2"/>
        <n v="21.6"/>
        <n v="10.2"/>
        <n v="32.3"/>
        <n v="30.0"/>
        <n v="18.0"/>
        <n v="22.5"/>
      </sharedItems>
    </cacheField>
    <cacheField name="Fizetett Postaköltség" numFmtId="165">
      <sharedItems containsSemiMixedTypes="0" containsString="0" containsNumber="1" containsInteger="1">
        <n v="0.0"/>
        <n v="4.0"/>
        <n v="6.0"/>
        <n v="10.0"/>
        <n v="12.0"/>
        <n v="11.0"/>
      </sharedItems>
    </cacheField>
    <cacheField name="Fees" numFmtId="165">
      <sharedItems containsSemiMixedTypes="0" containsString="0" containsNumber="1">
        <n v="3.03657"/>
        <n v="2.4751665"/>
        <n v="2.6173049"/>
        <n v="2.5178080199999995"/>
        <n v="2.5191719999999997"/>
        <n v="2.4765"/>
        <n v="2.61874"/>
        <n v="2.041779"/>
        <n v="6.1850016"/>
        <n v="2.2098"/>
        <n v="2.33172"/>
        <n v="2.2463759999999997"/>
        <n v="2.4509730000000003"/>
        <n v="2.60985"/>
        <n v="2.5737312000000006"/>
        <n v="2.7919680000000002"/>
        <n v="3.2766"/>
        <n v="2.90576"/>
        <n v="2.7432"/>
        <n v="3.3375600000000003"/>
        <n v="4.17195"/>
        <n v="2.65557"/>
        <n v="6.61035"/>
        <n v="2.3827739999999995"/>
        <n v="2.34315"/>
        <n v="4.210050000000001"/>
        <n v="7.067550000000001"/>
        <n v="6.611112"/>
        <n v="3.82524"/>
        <n v="2.5469850000000003"/>
        <n v="2.8498799999999997"/>
        <n v="3.0647640000000003"/>
        <n v="2.934462"/>
        <n v="4.292346"/>
        <n v="3.0205680000000004"/>
        <n v="5.2847748"/>
        <n v="3.0098999999999996"/>
        <n v="2.0008596"/>
        <n v="5.0152554"/>
        <n v="3.19278"/>
        <n v="4.6101"/>
        <n v="3.8385750000000005"/>
        <n v="4.7015400000000005"/>
      </sharedItems>
    </cacheField>
    <cacheField name="Posta ár" numFmtId="166">
      <sharedItems containsString="0" containsBlank="1" containsNumber="1">
        <n v="3500.0"/>
        <n v="3215.0"/>
        <n v="1055.0"/>
        <n v="1699.0"/>
        <n v="1050.0"/>
        <n v="1690.0"/>
        <n v="1599.0"/>
        <n v="1500.0"/>
        <n v="1510.0"/>
        <n v="1590.0"/>
        <m/>
        <n v="3590.0"/>
        <n v="3080.0"/>
        <n v="1850.0"/>
        <n v="1750.0"/>
        <n v="950.0"/>
        <n v="4100.0"/>
        <n v="1150.0"/>
        <n v="1160.0"/>
        <n v="1860.0"/>
        <n v="7100.0"/>
        <n v="925.0"/>
        <n v="930.0"/>
        <n v="3050.0"/>
        <n v="2660.0"/>
        <n v="12200.0"/>
        <n v="0.0"/>
        <n v="1260.0"/>
        <n v="4110.0"/>
        <n v="1650.0"/>
        <n v="2687.5"/>
        <n v="1700.0"/>
        <n v="1141.73"/>
        <n v="1261.1100000000001"/>
        <n v="3100.0"/>
        <n v="13300.0"/>
      </sharedItems>
    </cacheField>
    <cacheField name="Rendelés" numFmtId="14">
      <sharedItems containsSemiMixedTypes="0" containsDate="1" containsString="0">
        <d v="2024-02-11T00:00:00Z"/>
        <d v="2024-02-29T00:00:00Z"/>
        <d v="2024-03-14T00:00:00Z"/>
        <d v="2024-03-17T00:00:00Z"/>
        <d v="2024-03-19T00:00:00Z"/>
        <d v="2024-03-30T00:00:00Z"/>
        <d v="2024-04-03T00:00:00Z"/>
        <d v="2024-04-04T00:00:00Z"/>
        <d v="2024-04-05T00:00:00Z"/>
        <d v="2024-04-09T00:00:00Z"/>
        <d v="2024-04-18T00:00:00Z"/>
        <d v="2024-04-19T00:00:00Z"/>
        <d v="2024-04-20T00:00:00Z"/>
        <d v="2024-04-21T00:00:00Z"/>
        <d v="2024-04-23T00:00:00Z"/>
        <d v="2024-04-25T00:00:00Z"/>
        <d v="2024-04-26T00:00:00Z"/>
        <d v="2024-04-27T00:00:00Z"/>
        <d v="2024-04-28T00:00:00Z"/>
        <d v="2024-05-04T00:00:00Z"/>
        <d v="2024-05-13T00:00:00Z"/>
        <d v="2024-05-16T00:00:00Z"/>
        <d v="2024-05-19T00:00:00Z"/>
        <d v="2024-05-21T00:00:00Z"/>
        <d v="2024-05-24T00:00:00Z"/>
        <d v="2024-05-26T00:00:00Z"/>
        <d v="2024-05-27T00:00:00Z"/>
        <d v="2024-06-11T00:00:00Z"/>
        <d v="2024-06-16T00:00:00Z"/>
        <d v="2024-06-23T00:00:00Z"/>
        <d v="2024-06-25T00:00:00Z"/>
        <d v="2024-06-29T00:00:00Z"/>
        <d v="2024-07-03T00:00:00Z"/>
        <d v="2024-07-10T00:00:00Z"/>
        <d v="2024-07-16T00:00:00Z"/>
        <d v="2024-07-21T00:00:00Z"/>
        <d v="2024-07-22T00:00:00Z"/>
        <d v="2024-07-23T00:00:00Z"/>
        <d v="2024-07-24T00:00:00Z"/>
        <d v="2024-08-12T00:00:00Z"/>
        <d v="2024-08-19T00:00:00Z"/>
        <d v="2024-08-21T00:00:00Z"/>
        <d v="2024-08-24T00:00:00Z"/>
        <d v="2024-08-27T00:00:00Z"/>
        <d v="2024-08-28T00:00:00Z"/>
        <d v="2024-08-29T00:00:00Z"/>
        <d v="2024-08-30T00:00:00Z"/>
        <d v="2024-08-31T00:00:00Z"/>
        <d v="2024-09-01T00:00:00Z"/>
        <d v="2024-09-02T00:00:00Z"/>
        <d v="2024-09-07T00:00:00Z"/>
        <d v="2024-09-08T00:00:00Z"/>
        <d v="2024-09-09T00:00:00Z"/>
        <d v="2024-09-11T00:00:00Z"/>
        <d v="2024-09-14T00:00:00Z"/>
        <d v="2024-09-22T00:00:00Z"/>
        <d v="2024-09-25T00:00:00Z"/>
        <d v="2024-09-27T00:00:00Z"/>
        <d v="2024-10-01T00:00:00Z"/>
        <d v="2024-10-02T00:00:00Z"/>
        <d v="2024-10-04T00:00:00Z"/>
        <d v="2024-10-05T00:00:00Z"/>
        <d v="2024-10-07T00:00:00Z"/>
        <d v="2024-10-08T00:00:00Z"/>
        <d v="2024-10-19T00:00:00Z"/>
        <d v="2024-10-21T00:00:00Z"/>
        <d v="2024-10-23T00:00:00Z"/>
        <d v="2024-10-24T00:00:00Z"/>
        <d v="2024-10-25T00:00:00Z"/>
        <d v="2024-10-27T00:00:00Z"/>
        <d v="2024-10-31T00:00:00Z"/>
        <d v="2024-11-03T00:00:00Z"/>
        <d v="2024-11-04T00:00:00Z"/>
        <d v="2024-11-05T00:00:00Z"/>
        <d v="2024-11-06T00:00:00Z"/>
        <d v="2024-11-07T00:00:00Z"/>
        <d v="2024-11-08T00:00:00Z"/>
        <d v="2024-11-11T00:00:00Z"/>
        <d v="2024-11-12T00:00:00Z"/>
        <d v="2024-11-13T00:00:00Z"/>
        <d v="2024-11-14T00:00:00Z"/>
      </sharedItems>
    </cacheField>
    <cacheField name="Feladás">
      <sharedItems containsDate="1" containsMixedTypes="1">
        <d v="2024-02-13T00:00:00Z"/>
        <d v="2024-02-29T00:00:00Z"/>
        <d v="2024-03-05T00:00:00Z"/>
        <d v="2024-03-14T00:00:00Z"/>
        <d v="2024-03-18T00:00:00Z"/>
        <d v="2024-03-20T00:00:00Z"/>
        <d v="2024-04-02T00:00:00Z"/>
        <d v="2024-04-04T00:00:00Z"/>
        <d v="2024-04-05T00:00:00Z"/>
        <d v="2024-04-08T00:00:00Z"/>
        <d v="2024-04-10T00:00:00Z"/>
        <d v="2024-04-19T00:00:00Z"/>
        <d v="2024-04-22T00:00:00Z"/>
        <d v="2024-04-24T00:00:00Z"/>
        <d v="2024-04-26T00:00:00Z"/>
        <d v="2024-04-29T00:00:00Z"/>
        <d v="2024-05-06T00:00:00Z"/>
        <d v="2024-05-13T00:00:00Z"/>
        <d v="2024-05-16T00:00:00Z"/>
        <d v="2024-05-21T00:00:00Z"/>
        <d v="2024-05-22T00:00:00Z"/>
        <d v="2024-05-24T00:00:00Z"/>
        <d v="2024-05-27T00:00:00Z"/>
        <d v="2024-05-28T00:00:00Z"/>
        <d v="2024-06-11T00:00:00Z"/>
        <d v="2024-06-17T00:00:00Z"/>
        <d v="2024-06-24T00:00:00Z"/>
        <d v="2024-06-25T00:00:00Z"/>
        <d v="2024-06-29T00:00:00Z"/>
        <d v="2024-07-04T00:00:00Z"/>
        <d v="2024-07-11T00:00:00Z"/>
        <d v="2024-07-17T00:00:00Z"/>
        <d v="2024-07-22T00:00:00Z"/>
        <d v="2024-07-23T00:00:00Z"/>
        <d v="2024-07-24T00:00:00Z"/>
        <d v="2024-07-25T00:00:00Z"/>
        <d v="2024-08-13T00:00:00Z"/>
        <d v="2024-08-21T00:00:00Z"/>
        <d v="2024-08-22T00:00:00Z"/>
        <d v="2024-08-26T00:00:00Z"/>
        <d v="2024-08-27T00:00:00Z"/>
        <d v="2024-09-03T00:00:00Z"/>
        <d v="2024-08-30T00:00:00Z"/>
        <d v="2024-09-02T00:00:00Z"/>
        <d v="2024-09-17T00:00:00Z"/>
        <s v="-"/>
        <d v="2024-09-09T00:00:00Z"/>
        <d v="2024-09-10T00:00:00Z"/>
        <d v="2024-09-11T00:00:00Z"/>
        <d v="2024-09-16T00:00:00Z"/>
        <d v="2024-09-23T00:00:00Z"/>
        <d v="2024-09-25T00:00:00Z"/>
        <d v="2024-09-30T00:00:00Z"/>
        <d v="2024-10-02T00:00:00Z"/>
        <d v="2024-10-03T00:00:00Z"/>
        <d v="2024-10-07T00:00:00Z"/>
        <d v="2024-10-08T00:00:00Z"/>
        <d v="2024-10-25T00:00:00Z"/>
        <d v="2024-10-21T00:00:00Z"/>
        <d v="2024-10-22T00:00:00Z"/>
        <d v="2024-10-28T00:00:00Z"/>
        <d v="2024-10-31T00:00:00Z"/>
        <d v="2024-11-04T00:00:00Z"/>
        <d v="2024-11-05T00:00:00Z"/>
        <d v="2024-11-07T00:00:00Z"/>
        <d v="2024-11-08T00:00:00Z"/>
        <d v="2024-11-11T00:00:00Z"/>
        <d v="2024-11-22T00:00:00Z"/>
        <d v="2024-11-13T00:00:00Z"/>
        <d v="2024-11-15T00:00:00Z"/>
      </sharedItems>
    </cacheField>
    <cacheField name="Érkezés">
      <sharedItems containsDate="1" containsBlank="1" containsMixedTypes="1">
        <d v="2024-02-17T00:00:00Z"/>
        <d v="2024-03-17T00:00:00Z"/>
        <s v="???"/>
        <m/>
        <d v="2024-09-11T00:00:00Z"/>
        <d v="2024-09-17T00:00:00Z"/>
        <d v="2024-10-04T00:00:00Z"/>
        <d v="2024-11-08T00:00:00Z"/>
      </sharedItems>
    </cacheField>
    <cacheField name="Honnan" numFmtId="14">
      <sharedItems>
        <s v="Budapest 62 posta"/>
        <s v="Felsőtárkány posta"/>
        <s v="Budapest 94 Posta"/>
        <s v="Budapest 72 posta"/>
        <s v="Csengery utca 86"/>
        <s v="-"/>
      </sharedItems>
    </cacheField>
    <cacheField name="Hova" numFmtId="0">
      <sharedItems>
        <s v="Christel Fusellier, 47 rue de la Mayenne, 44800 SAINT HERBLAIN, France"/>
        <s v="Tamar Scott, Peregrine House Drumaveg Moycullen Co. Galway H91 C2NA, Ireland"/>
        <s v="FORAY, 410 rue de l'ancien tram, 38530 BARRAUX, France"/>
        <s v="Frederique de Croock, Haaghuishof 20, 2352 SW Leiderdorp, The Netherlands"/>
        <s v="Thamilini Guna, 69A Elimatta, Road, MONA VALE NSW 2103, Australia"/>
        <s v="Feargal Ó Dúlaing, THE ENNIS BOOKSHOP, 13 ABBEY STREET, ENNIS, CE V95 TY8V, Ireland"/>
        <s v="Patti Hamill, 25 La Gorce Dr, Chesterfield, MO 63017, United States"/>
        <s v="Fabienne Ratineau,38 Avenue, Duquesne, Code 83A17, 75007 Paris, France"/>
        <s v="Emily Cole, 104 Brown Rd, Simpsonville, SC 29681, United States"/>
        <s v="Alexandre Petrakis, 210 Bocana St, San Francisco, CA 94110-5532, United States"/>
        <s v="Adrian Beyer, 184 Thompson St, 2A, New York City, NY 10012, United States"/>
        <s v="Elena Sassimenko, Eslarngasse 16/13, 1030 Wien, Austria"/>
        <s v="Jeannette Bubberman, Weena 19D, 3013 CB rotterdam, The Netherlands"/>
        <s v="Ivonne van der Steen, Van Hogendorpstraat 12, 5046 LD Tilburg, The Netherlands"/>
        <s v="Dennis Swaim, 4711 Ramsgate Lane, Bowie, MD, 20715, United States"/>
        <s v="Barbara Burnett, 17310 County Road 29, Brush, CO 80723, United States"/>
        <s v="Timo Krükemeier, Hunoldstr. 116, 26203 Wardenburg, Germany"/>
        <s v="Eleanor Gray, 2 Clearwater Drive, Pakenham VIC 3810, Australia"/>
        <s v="Brenda Liu, 8469 Gardena Hills Ave, Las Vegas, NV 89178, United States"/>
        <s v="Pat Hamill, 185 Glen Cove Dr, Chesterfield, MO 63017, United States"/>
        <s v="Chris Gibbons, 30 Woodcock Close, Bamford, Rochdale, Lancashire OL11 5QA, United Kingdom"/>
        <s v="Florence van der Voort, Laan Van Neder Helbergen 7, 7206 DK Zutphen, The Netherlands"/>
        <s v="Heidi stokes, 39 Leawarra parade, Frankston VIC 3199, Australia"/>
        <s v="Isabella Totin, 2071 West 65th Street, Excelsior, MN 55331, United States"/>
        <s v="Chrisann Cheek, 302 Compass Point Dr #202, Bradenton, FL 34209, United States"/>
        <s v="Kimberlie Hearn, 1183 chapel hill, triadelphia, WV 26059, United States"/>
        <s v="Gretchen Gomez, 212 Migl St, Yoakum, TX 77995, United States"/>
        <s v="james ferry, 36, Codrington Crescent, Gravesham, England DA12 5DD, United Kingdom"/>
        <s v="Michelle Schultz, 501 24th ST NW, AUSTIN, MN 55912, United States"/>
        <s v="Linda Polikcarrer dels Mirallers, 7, Piso 1, Puerta 1, 08003 Barcelona Barcelona, Spain"/>
        <s v="Jessica Butteri, 2332 Clinton St, HOMESTEAD, PA 15120, United States"/>
        <s v="Kim Ellet, 347 Gaines St, MARIETTA, GA 30060, United States"/>
        <s v="Alec So, Flat 05, 26/F, Block M, Allway Gardens, 10 On Yat Street, Tsuen Wan N.T., Hong Kong"/>
        <s v="shelby fredricks, 532 Marine Ave., MANHATTAN BEACH, CA 90266, United States"/>
        <s v="Andrea Chinetti, 12, Via Bettino da Trezzo, 20125 Milano MI, Italy"/>
        <s v="Jackie O'Leary, 5718 Buena Vista St, Fairway, KS 66205-3161, United States"/>
        <s v="Carlton R Beaman, 729 Channing Creek Lane, Lexington, SC 29072, United States"/>
        <s v="Diane Leitch, 18 Elmdale Road, Palmers Green, London N13 4UL, United Kingdom"/>
        <s v="Crystal Kim, 726 5th Ave East, Owen Sound ON N4K 2R6, Canada"/>
        <s v="muse harriet, 13/48 Cooper Street, Preston VIC 3072, Australia"/>
        <s v="Carolyn Bossert, 1306 Sage Loop, Los Alamos, NM 87544, United States"/>
        <s v="May Darmon, 4410 Avocado St, Apt 8, Los Angeles, CA 90027, United States"/>
        <s v="Johan Bakkenes, Klaas Sminklaan 13, 7944 KE Meppel, The Netherlands"/>
        <s v="emelyne collowald, 26 RUE DE LA COOPERATIVE, 10800 ST JULIEN LES VILLAS, France"/>
        <s v="Megan Verret, 8001 Allielough Court, Prospect, KY 40059, United States"/>
        <s v="Catherine Lawlor, 11 Riverside Park Newbridge, Co. Kildare W12 PY92, Ireland"/>
        <s v="Karen McArthur, 107 Martin Ln, Douglassville, PA 19518-9252, United States"/>
        <s v="Faisal Nizamudeen, De Veldmaat 10, 128, 7522 NM Enschede, The Netherlands"/>
        <s v="MARTINA CALLAZO, 870 Regents Square, Oxon Hill, MD 20745, United States"/>
        <s v="Manuela Luchs, Am Bruch 20, 53123 Bonn, Germany"/>
        <s v="Leon Boehme, Seibertzstraße 20, 45144 Essen, Germany"/>
        <s v="Morgan Waterman, 2123 Vine Street, Davenport, IA 52804, United States"/>
        <s v="Mark Tee, 4041 Beisner St, Las Vegas, NV 89122, United States"/>
        <s v="Kriss Ramirez, 4, 226 Campbell Pde, Bondi Beach NSW 2026, Australia"/>
        <s v="Michael Altschwager, 4373 S 38th St, Greenfield, WI 53221, United States"/>
        <s v="Kendall Clark, 3945 Connecticut Ave NW, Apt 217, Washington, DC 20008, United States"/>
        <s v="Catherine Lawlor, 11 Riverside Park, Newbridge, Co. Kildare W12 PY92, Ireland"/>
        <s v="Kieran Guy, 7 Somerfield Street, Upper Mount Gravatt QLD 4122, Australia"/>
        <s v="Amy Jones, 2570 Noella Crescent, Niagara Falls ON L2J 3G9, Canada"/>
        <s v="Antje Dittmann, Im Pferdebruch 2i, 21614, Buxtehude, Germany"/>
        <s v="Josie Vasquez, 1600 Campus Rd. #1762, Los Angeles, CA 90041-3314, United States"/>
        <s v="Janet Morrow, 5 The Old Sussex Stud, Cowfold Road, West Grinstead, Horsham, RH13 8JP, United Kingdom"/>
        <s v="Francesca Weil, 3335 Prospect St NW, Washington, DC 20007, United States"/>
        <s v="Jennifer Hutchings, 18 St Pauls Road, Burnham-on-sea, Somerset TA8 2BH, United Kingdom"/>
        <s v="Breanne Buzay, 16 Porter Rd, ANDOVER, MA 01810, United States"/>
        <s v="Milly Reid, Erwinstrasse 25, Groundfloor apartment, 79102 Freiburg im Breisgau, Germany"/>
        <s v="Serena Sweet, 17416 N Juanita Loop, Eagle River, AK 99577-7518, United States"/>
        <s v="Justus Turdmuffin Brozek, 2013 W Mallon Ave, SPOKANE, WA 99201, United States"/>
        <s v="Jessica Utit, 37 Yeoman Close, West Norwood, London SE27 0PS, United Kingdom"/>
        <s v="Lydia VerBrugge, 6801 West Charlene Street, Columbia, MO 65202, United States"/>
        <s v="Silena Bürgisser, Schönenbohl 3, 8585, Langkrichenbach, Switzerland"/>
        <s v="liam aitken, 167 Brickyard Road, po box 351, Enderby BC V0E 1V0, Canada"/>
        <s v="Laura MacDonald-McInerney, 23 Colony Drive, Oberlin, OH 44074, United States"/>
        <s v="Luisa Zahn, Bismarckstraße 129, 52066 Aachen, Germany"/>
        <s v="Jerry Piatt, 115 San Gabriel Ct, Kalama, WA 98625, United States"/>
        <s v="Frau Heidi Lunkenheimer, Roonstr. 17, 55252 Mainz-Kastel, Germany"/>
        <s v="Otto Robert Tarnow, Palatueta 19A, 48600 Sopelana BIZKAIA, Spain"/>
        <s v="Meike Elias, Karl-Millöcker-Straße 8, 17033 Neubrandenburg, Germany"/>
        <s v="gloria williams, 321 mountain terrace cir, MAUMELLE, AR 72113, United States"/>
        <s v="Haleigh Davis, 7128 E Brown Ave, FRESNO, CA 93737, United States"/>
        <s v="Jinny Vroom, 104 McCormick Court, Folsom, CA 95630, United States"/>
        <s v="Janice P Guice, 1020 Woodland Trace, Cumming, GA 30041, United States"/>
        <s v="Susannah Matzal, 728 Crawford Ave, Syracuse, NY 13224, United States"/>
        <s v="Amy Drewitt, 35 Dale Lodge Road, Ascot, SL5 0LY, United Kingdom"/>
        <s v="Lili vicens, 25 Cranburry Road, Eastleigh, Hampshire SO50 5HB, United Kingdom"/>
        <s v="Kristen Hogan, 17 Willow Ln, Irvington, NY 10533, United States"/>
        <s v="Jordan Murphy, 6 Abbey Rise, The Friary, Keatingstown,Wicklow, CO WICKLOW, A67 FC03, Ireland"/>
        <s v="Cécile Vintrou, 66 avenue de la république, 75011 paris, France"/>
        <s v="Ella McGahey, Bridges Street, 107, Kurnell NSW 2231, Australia"/>
        <s v="Alyssa Wooldridge, 297 Royalty Road, Milton Station PE C1E 3E6, Canada"/>
        <s v="Mélodie Gontier, 1 quai Turenne, 44000 Nantes, France"/>
        <s v="April Allen, 7 Joslin Ave, Voorheesville, NY 12186, United States"/>
      </sharedItems>
    </cacheField>
    <cacheField name="Előkészítés (napok)">
      <sharedItems containsDate="1" containsMixedTypes="1">
        <n v="2.0"/>
        <n v="0.0"/>
        <n v="5.0"/>
        <n v="1.0"/>
        <n v="3.0"/>
        <n v="6.0"/>
        <n v="10.0"/>
        <s v=" "/>
        <n v="17.0"/>
        <d v="1900-01-09T00:00:00Z"/>
      </sharedItems>
    </cacheField>
    <cacheField name="Szállítás (napok)">
      <sharedItems containsMixedTypes="1" containsNumber="1" containsInteger="1">
        <n v="4.0"/>
        <n v="17.0"/>
        <s v="∞"/>
        <s v=""/>
        <n v="8.0"/>
        <n v="14.0"/>
        <n v="-45618.0"/>
      </sharedItems>
    </cacheField>
    <cacheField name="Szolgáltató" numFmtId="0">
      <sharedItems>
        <s v="Posta"/>
        <s v="Spring"/>
        <s v="Refunded"/>
      </sharedItems>
    </cacheField>
    <cacheField name="Szolgáltatás" numFmtId="1">
      <sharedItems containsBlank="1">
        <s v="Ajánlott"/>
        <s v="Elsőbbségi"/>
        <s v="Nyomonkövetés"/>
        <s v="-"/>
        <m/>
      </sharedItems>
    </cacheField>
    <cacheField name="Gift">
      <sharedItems containsBlank="1" containsMixedTypes="1" containsNumber="1" containsInteger="1">
        <m/>
        <s v="Elbaszta a posta, újra fel kell adni. Utána megtalálta. Telefonban azt mondták elhagyta az országot de online nem látom."/>
        <s v="Újra feladva. Telefonban azt mondták elhagyta az országot de online nem látom."/>
        <n v="1.0"/>
      </sharedItems>
    </cacheField>
    <cacheField name="Note" numFmtId="0">
      <sharedItems containsBlank="1">
        <m/>
        <s v="Nem saját címre rendelte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D1000" sheet="Eldások"/>
  </cacheSource>
  <cacheFields>
    <cacheField name=" " numFmtId="0">
      <sharedItems containsBlank="1">
        <s v="Kész"/>
        <s v="Refunded"/>
        <m/>
      </sharedItems>
    </cacheField>
    <cacheField name="Rendelésszám" numFmtId="0">
      <sharedItems containsString="0" containsBlank="1" containsNumber="1" containsInteger="1">
        <n v="3.210643756E9"/>
        <n v="3.227911052E9"/>
        <n v="3.241796452E9"/>
        <n v="3.245128242E9"/>
        <n v="3.240223987E9"/>
        <n v="3.257062662E9"/>
        <n v="3.260714844E9"/>
        <n v="3.256256529E9"/>
        <n v="3.262594798E9"/>
        <n v="3.266625558E9"/>
        <n v="3.27474243E9"/>
        <n v="3.27583047E9"/>
        <n v="3.276978146E9"/>
        <n v="3.273821521E9"/>
        <n v="3.276098549E9"/>
        <n v="3.277988233E9"/>
        <n v="3.278497359E9"/>
        <n v="3.28419597E9"/>
        <n v="3.285139404E9"/>
        <n v="3.285499142E9"/>
        <n v="3.286914669E9"/>
        <n v="3.302002462E9"/>
        <n v="3.304689692E9"/>
        <n v="3.301690361E9"/>
        <n v="3.310043408E9"/>
        <n v="3.306147729E9"/>
        <n v="3.314200572E9"/>
        <n v="3.308182701E9"/>
        <n v="3.31581712E9"/>
        <n v="3.324322873E9"/>
        <n v="3.329027117E9"/>
        <n v="3.335209637E9"/>
        <n v="3.336818383E9"/>
        <n v="3.347604248E9"/>
        <n v="3.344345505E9"/>
        <n v="3.351421983E9"/>
        <n v="3.356788227E9"/>
        <n v="3.367414958E9"/>
        <n v="3.369536846E9"/>
        <n v="3.369752596E9"/>
        <n v="3.363248375E9"/>
        <n v="3.370689956E9"/>
        <n v="3.382853171E9"/>
        <n v="3.3960788E9"/>
        <n v="3.397682974E9"/>
        <n v="3.400773862E9"/>
        <n v="3.403259392E9"/>
        <n v="3.399180617E9"/>
        <n v="3.40629847E9"/>
        <n v="3.401083825E9"/>
        <n v="3.402134483E9"/>
        <n v="3.402674295E9"/>
        <n v="3.403813473E9"/>
        <n v="3.41503294E9"/>
        <n v="3.409956241E9"/>
        <n v="3.415956046E9"/>
        <n v="3.417214816E9"/>
        <n v="3.418847856E9"/>
        <n v="3.422544862E9"/>
        <n v="3.4297959E9"/>
        <n v="3.43237747E9"/>
        <n v="3.434978394E9"/>
        <n v="3.433303033E9"/>
        <n v="3.43974954E9"/>
        <n v="3.437129717E9"/>
        <n v="3.437645977E9"/>
        <n v="3.440084841E9"/>
        <n v="3.440814021E9"/>
        <n v="3.451745417E9"/>
        <n v="3.453911171E9"/>
        <n v="3.456189841E9"/>
        <n v="3.459963062E9"/>
        <n v="3.457949171E9"/>
        <n v="3.460114483E9"/>
        <n v="3.466640386E9"/>
        <n v="3.470215248E9"/>
        <n v="3.470989606E9"/>
        <n v="3.4719167E9"/>
        <n v="3.473395126E9"/>
        <n v="3.473430478E9"/>
        <n v="3.473499238E9"/>
        <n v="3.473750528E9"/>
        <n v="3.475049102E9"/>
        <n v="3.474056703E9"/>
        <n v="3.475382122E9"/>
        <n v="3.478840456E9"/>
        <n v="3.479792964E9"/>
        <n v="3.479878473E9"/>
        <n v="3.479861057E9"/>
        <n v="3.480797138E9"/>
        <n v="3.481027838E9"/>
        <n v="3.482755797E9"/>
        <n v="3.483129486E9"/>
        <n v="3.483721976E9"/>
        <n v="3.484206104E9"/>
        <n v="3.48446267E9"/>
        <n v="3.48494253E9"/>
        <n v="3.485147314E9"/>
        <n v="3.485152408E9"/>
        <n v="3.48559615E9"/>
        <n v="3.485725126E9"/>
        <n v="3.485732612E9"/>
        <n v="3.486668486E9"/>
        <n v="3.487696749E9"/>
        <n v="3.48822122E9"/>
        <n v="3.488737621E9"/>
        <n v="3.490871456E9"/>
        <n v="3.491838307E9"/>
        <n v="3.490797425E9"/>
        <n v="3.491285004E9"/>
        <n v="3.493063435E9"/>
        <n v="3.493176569E9"/>
        <n v="3.493342843E9"/>
        <n v="3.494545313E9"/>
        <n v="3.495346203E9"/>
        <n v="3.494248426E9"/>
        <n v="3.495305778E9"/>
        <n v="3.496208902E9"/>
        <n v="3.497642951E9"/>
        <n v="3.497485834E9"/>
        <n v="3.498503089E9"/>
        <n v="3.49818105E9"/>
        <n v="3.499719692E9"/>
        <n v="3.502249949E9"/>
        <n v="3.502932121E9"/>
        <n v="3.502206306E9"/>
        <n v="3.505243713E9"/>
        <m/>
      </sharedItems>
    </cacheField>
    <cacheField name="Termék" numFmtId="1">
      <sharedItems containsBlank="1">
        <s v="Paint brush holder Red"/>
        <s v="Paint brush holder Lavender"/>
        <s v="Paint brush holder Greyish blue"/>
        <s v="Paint brush holder Dark turquoise"/>
        <s v="Paint brush holder Light blue with black dots"/>
        <s v="Paint brush holder Dark blue"/>
        <s v="Paint brush holder Caramel Brown"/>
        <s v="Paint brush holder Vanilla"/>
        <s v="Incense holder Greyish blue"/>
        <s v="Paint brush holder Rust"/>
        <s v="Incense holder Red"/>
        <s v="Yarn Bowl Pink"/>
        <s v="Paint brush holder Ocean blue"/>
        <s v="Painters Cup Coffee brown"/>
        <s v="Paint brush holder Light blue"/>
        <s v="Painters Cup Faded blue"/>
        <s v="Painters Cup Yellow"/>
        <m/>
      </sharedItems>
    </cacheField>
    <cacheField name="db" numFmtId="1">
      <sharedItems containsString="0" containsBlank="1" containsNumber="1" containsInteger="1">
        <n v="1.0"/>
        <n v="2.0"/>
        <m/>
      </sharedItems>
    </cacheField>
    <cacheField name="Ország" numFmtId="2">
      <sharedItems containsBlank="1">
        <s v=" France"/>
        <s v=" Ireland"/>
        <s v=" The Netherlands"/>
        <s v=" Australia"/>
        <s v=" United States"/>
        <s v=" Austria"/>
        <s v=" Germany"/>
        <s v=" United Kingdom"/>
        <s v=" Spain"/>
        <s v=" Hong Kong"/>
        <s v=" Italy"/>
        <s v=" Canada"/>
        <s v=" Switzerland"/>
        <m/>
      </sharedItems>
    </cacheField>
    <cacheField name="Termék ár / db" numFmtId="165">
      <sharedItems containsString="0" containsBlank="1" containsNumber="1">
        <n v="28.0"/>
        <n v="13.99"/>
        <n v="9.99"/>
        <n v="14.0"/>
        <n v="16.0"/>
        <n v="10.0"/>
        <n v="20.0"/>
        <n v="44.0"/>
        <n v="30.0"/>
        <n v="12.0"/>
        <n v="18.0"/>
        <n v="38.0"/>
        <n v="60.0"/>
        <n v="29.9"/>
        <m/>
      </sharedItems>
    </cacheField>
    <cacheField name="Coupon" numFmtId="10">
      <sharedItems containsString="0" containsBlank="1" containsNumber="1">
        <n v="0.35"/>
        <n v="0.0"/>
        <n v="0.25"/>
        <n v="0.3"/>
        <n v="0.1"/>
        <n v="0.15"/>
        <n v="0.5"/>
        <m/>
      </sharedItems>
    </cacheField>
    <cacheField name="Coupon name" numFmtId="0">
      <sharedItems containsBlank="1">
        <s v="WINTERSALE"/>
        <s v="-"/>
        <s v="COMEBACK"/>
        <s v="THANKYOU"/>
        <s v="FATHERSDAY2024"/>
        <s v="JUNESALE"/>
        <s v="LABORDAY24"/>
        <s v="AUGUSTSALE"/>
        <s v="USA 35+$"/>
        <s v="SEPTEMBERSALE"/>
        <s v="AUTUMNSALE1"/>
        <s v="15OFF"/>
        <s v="SAVE50"/>
        <m/>
      </sharedItems>
    </cacheField>
    <cacheField name="Fizetett Termék ár" numFmtId="165">
      <sharedItems containsString="0" containsBlank="1" containsNumber="1">
        <n v="18.2"/>
        <n v="13.99"/>
        <n v="9.99"/>
        <n v="14.0"/>
        <n v="10.5"/>
        <n v="39.199999999999996"/>
        <n v="12.0"/>
        <n v="7.5"/>
        <n v="9.0"/>
        <n v="14.4"/>
        <n v="16.0"/>
        <n v="20.0"/>
        <n v="10.0"/>
        <n v="15.0"/>
        <n v="33.0"/>
        <n v="27.0"/>
        <n v="44.0"/>
        <n v="22.4"/>
        <n v="10.8"/>
        <n v="16.2"/>
        <n v="21.6"/>
        <n v="10.2"/>
        <n v="32.3"/>
        <n v="30.0"/>
        <n v="18.0"/>
        <n v="22.5"/>
        <n v="29.9"/>
        <n v="24.0"/>
        <m/>
      </sharedItems>
    </cacheField>
    <cacheField name="Fizetett Postaköltség" numFmtId="165">
      <sharedItems containsString="0" containsBlank="1" containsNumber="1" containsInteger="1">
        <n v="0.0"/>
        <n v="4.0"/>
        <n v="6.0"/>
        <n v="10.0"/>
        <n v="12.0"/>
        <n v="11.0"/>
        <m/>
      </sharedItems>
    </cacheField>
    <cacheField name="Fees" numFmtId="165">
      <sharedItems containsString="0" containsBlank="1" containsNumber="1">
        <n v="3.03657"/>
        <n v="2.4751665"/>
        <n v="2.6173049"/>
        <n v="2.5178080199999995"/>
        <n v="2.5191719999999997"/>
        <n v="2.4765"/>
        <n v="2.61874"/>
        <n v="2.041779"/>
        <n v="6.1850016"/>
        <n v="2.2098"/>
        <n v="2.33172"/>
        <n v="2.2463759999999997"/>
        <n v="2.4509730000000003"/>
        <n v="2.60985"/>
        <n v="2.5737312000000006"/>
        <n v="2.7919680000000002"/>
        <n v="3.2766"/>
        <n v="2.90576"/>
        <n v="2.7432"/>
        <n v="3.3375600000000003"/>
        <n v="4.17195"/>
        <n v="2.65557"/>
        <n v="6.61035"/>
        <n v="2.3827739999999995"/>
        <n v="2.34315"/>
        <n v="4.210050000000001"/>
        <n v="7.067550000000001"/>
        <n v="6.611112"/>
        <n v="3.82524"/>
        <n v="2.5469850000000003"/>
        <n v="2.8498799999999997"/>
        <n v="3.0647640000000003"/>
        <n v="2.934462"/>
        <n v="4.292346"/>
        <n v="3.0205680000000004"/>
        <n v="5.2847748"/>
        <n v="3.0098999999999996"/>
        <n v="2.0008596"/>
        <n v="5.0152554"/>
        <n v="3.19278"/>
        <n v="4.6101"/>
        <n v="3.8385750000000005"/>
        <n v="4.7015400000000005"/>
        <n v="4.6879002"/>
        <n v="2.8192475999999997"/>
        <n v="2.76987"/>
        <n v="5.61213"/>
        <m/>
      </sharedItems>
    </cacheField>
    <cacheField name="Posta ár" numFmtId="166">
      <sharedItems containsString="0" containsBlank="1" containsNumber="1">
        <n v="3500.0"/>
        <n v="3215.0"/>
        <n v="1055.0"/>
        <n v="1699.0"/>
        <n v="1050.0"/>
        <n v="1690.0"/>
        <n v="1599.0"/>
        <n v="1500.0"/>
        <n v="1510.0"/>
        <n v="1590.0"/>
        <m/>
        <n v="3590.0"/>
        <n v="3080.0"/>
        <n v="1850.0"/>
        <n v="1750.0"/>
        <n v="950.0"/>
        <n v="4100.0"/>
        <n v="1150.0"/>
        <n v="1160.0"/>
        <n v="1860.0"/>
        <n v="7100.0"/>
        <n v="925.0"/>
        <n v="930.0"/>
        <n v="3050.0"/>
        <n v="2660.0"/>
        <n v="12200.0"/>
        <n v="0.0"/>
        <n v="1260.0"/>
        <n v="4110.0"/>
        <n v="1650.0"/>
        <n v="2687.5"/>
        <n v="1700.0"/>
        <n v="1141.73"/>
        <n v="1261.1100000000001"/>
        <n v="3100.0"/>
        <n v="13300.0"/>
        <n v="2700.0"/>
      </sharedItems>
    </cacheField>
    <cacheField name="Rendelés" numFmtId="14">
      <sharedItems containsDate="1" containsString="0" containsBlank="1">
        <d v="2024-02-11T00:00:00Z"/>
        <d v="2024-02-29T00:00:00Z"/>
        <d v="2024-03-14T00:00:00Z"/>
        <d v="2024-03-17T00:00:00Z"/>
        <d v="2024-03-19T00:00:00Z"/>
        <d v="2024-03-30T00:00:00Z"/>
        <d v="2024-04-03T00:00:00Z"/>
        <d v="2024-04-04T00:00:00Z"/>
        <d v="2024-04-05T00:00:00Z"/>
        <d v="2024-04-09T00:00:00Z"/>
        <d v="2024-04-18T00:00:00Z"/>
        <d v="2024-04-19T00:00:00Z"/>
        <d v="2024-04-20T00:00:00Z"/>
        <d v="2024-04-21T00:00:00Z"/>
        <d v="2024-04-23T00:00:00Z"/>
        <d v="2024-04-25T00:00:00Z"/>
        <d v="2024-04-26T00:00:00Z"/>
        <d v="2024-04-27T00:00:00Z"/>
        <d v="2024-04-28T00:00:00Z"/>
        <d v="2024-05-04T00:00:00Z"/>
        <d v="2024-05-13T00:00:00Z"/>
        <d v="2024-05-16T00:00:00Z"/>
        <d v="2024-05-19T00:00:00Z"/>
        <d v="2024-05-21T00:00:00Z"/>
        <d v="2024-05-24T00:00:00Z"/>
        <d v="2024-05-26T00:00:00Z"/>
        <d v="2024-05-27T00:00:00Z"/>
        <d v="2024-06-11T00:00:00Z"/>
        <d v="2024-06-16T00:00:00Z"/>
        <d v="2024-06-23T00:00:00Z"/>
        <d v="2024-06-25T00:00:00Z"/>
        <d v="2024-06-29T00:00:00Z"/>
        <d v="2024-07-03T00:00:00Z"/>
        <d v="2024-07-10T00:00:00Z"/>
        <d v="2024-07-16T00:00:00Z"/>
        <d v="2024-07-21T00:00:00Z"/>
        <d v="2024-07-22T00:00:00Z"/>
        <d v="2024-07-23T00:00:00Z"/>
        <d v="2024-07-24T00:00:00Z"/>
        <d v="2024-08-12T00:00:00Z"/>
        <d v="2024-08-19T00:00:00Z"/>
        <d v="2024-08-21T00:00:00Z"/>
        <d v="2024-08-24T00:00:00Z"/>
        <d v="2024-08-27T00:00:00Z"/>
        <d v="2024-08-28T00:00:00Z"/>
        <d v="2024-08-29T00:00:00Z"/>
        <d v="2024-08-30T00:00:00Z"/>
        <d v="2024-08-31T00:00:00Z"/>
        <d v="2024-09-01T00:00:00Z"/>
        <d v="2024-09-02T00:00:00Z"/>
        <d v="2024-09-07T00:00:00Z"/>
        <d v="2024-09-08T00:00:00Z"/>
        <d v="2024-09-09T00:00:00Z"/>
        <d v="2024-09-11T00:00:00Z"/>
        <d v="2024-09-14T00:00:00Z"/>
        <d v="2024-09-22T00:00:00Z"/>
        <d v="2024-09-25T00:00:00Z"/>
        <d v="2024-09-27T00:00:00Z"/>
        <d v="2024-10-01T00:00:00Z"/>
        <d v="2024-10-02T00:00:00Z"/>
        <d v="2024-10-04T00:00:00Z"/>
        <d v="2024-10-05T00:00:00Z"/>
        <d v="2024-10-07T00:00:00Z"/>
        <d v="2024-10-08T00:00:00Z"/>
        <d v="2024-10-19T00:00:00Z"/>
        <d v="2024-10-21T00:00:00Z"/>
        <d v="2024-10-23T00:00:00Z"/>
        <d v="2024-10-24T00:00:00Z"/>
        <d v="2024-10-25T00:00:00Z"/>
        <d v="2024-10-27T00:00:00Z"/>
        <d v="2024-10-31T00:00:00Z"/>
        <d v="2024-11-03T00:00:00Z"/>
        <d v="2024-11-04T00:00:00Z"/>
        <d v="2024-11-05T00:00:00Z"/>
        <d v="2024-11-06T00:00:00Z"/>
        <d v="2024-11-07T00:00:00Z"/>
        <d v="2024-11-08T00:00:00Z"/>
        <d v="2024-11-11T00:00:00Z"/>
        <d v="2024-11-12T00:00:00Z"/>
        <d v="2024-11-13T00:00:00Z"/>
        <d v="2024-11-14T00:00:00Z"/>
        <d v="2024-11-15T00:00:00Z"/>
        <d v="2024-11-16T00:00:00Z"/>
        <d v="2024-11-17T00:00:00Z"/>
        <d v="2024-11-18T00:00:00Z"/>
        <d v="2024-11-20T00:00:00Z"/>
        <d v="2024-11-21T00:00:00Z"/>
        <d v="2024-11-22T00:00:00Z"/>
        <d v="2024-11-23T00:00:00Z"/>
        <d v="2024-11-24T00:00:00Z"/>
        <d v="2024-11-25T00:00:00Z"/>
        <d v="2024-11-26T00:00:00Z"/>
        <d v="2024-11-27T00:00:00Z"/>
        <d v="2024-11-28T00:00:00Z"/>
        <m/>
      </sharedItems>
    </cacheField>
    <cacheField name="Feladás">
      <sharedItems containsDate="1" containsBlank="1" containsMixedTypes="1">
        <d v="2024-02-13T00:00:00Z"/>
        <d v="2024-02-29T00:00:00Z"/>
        <d v="2024-03-05T00:00:00Z"/>
        <d v="2024-03-14T00:00:00Z"/>
        <d v="2024-03-18T00:00:00Z"/>
        <d v="2024-03-20T00:00:00Z"/>
        <d v="2024-04-02T00:00:00Z"/>
        <d v="2024-04-04T00:00:00Z"/>
        <d v="2024-04-05T00:00:00Z"/>
        <d v="2024-04-08T00:00:00Z"/>
        <d v="2024-04-10T00:00:00Z"/>
        <d v="2024-04-19T00:00:00Z"/>
        <d v="2024-04-22T00:00:00Z"/>
        <d v="2024-04-24T00:00:00Z"/>
        <d v="2024-04-26T00:00:00Z"/>
        <d v="2024-04-29T00:00:00Z"/>
        <d v="2024-05-06T00:00:00Z"/>
        <d v="2024-05-13T00:00:00Z"/>
        <d v="2024-05-16T00:00:00Z"/>
        <d v="2024-05-21T00:00:00Z"/>
        <d v="2024-05-22T00:00:00Z"/>
        <d v="2024-05-24T00:00:00Z"/>
        <d v="2024-05-27T00:00:00Z"/>
        <d v="2024-05-28T00:00:00Z"/>
        <d v="2024-06-11T00:00:00Z"/>
        <d v="2024-06-17T00:00:00Z"/>
        <d v="2024-06-24T00:00:00Z"/>
        <d v="2024-06-25T00:00:00Z"/>
        <d v="2024-06-29T00:00:00Z"/>
        <d v="2024-07-04T00:00:00Z"/>
        <d v="2024-07-11T00:00:00Z"/>
        <d v="2024-07-17T00:00:00Z"/>
        <d v="2024-07-22T00:00:00Z"/>
        <d v="2024-07-23T00:00:00Z"/>
        <d v="2024-07-24T00:00:00Z"/>
        <d v="2024-07-25T00:00:00Z"/>
        <d v="2024-08-13T00:00:00Z"/>
        <d v="2024-08-21T00:00:00Z"/>
        <d v="2024-08-22T00:00:00Z"/>
        <d v="2024-08-26T00:00:00Z"/>
        <d v="2024-08-27T00:00:00Z"/>
        <d v="2024-09-03T00:00:00Z"/>
        <d v="2024-08-30T00:00:00Z"/>
        <d v="2024-09-02T00:00:00Z"/>
        <d v="2024-09-17T00:00:00Z"/>
        <s v="-"/>
        <d v="2024-09-09T00:00:00Z"/>
        <d v="2024-09-10T00:00:00Z"/>
        <d v="2024-09-11T00:00:00Z"/>
        <d v="2024-09-16T00:00:00Z"/>
        <d v="2024-09-23T00:00:00Z"/>
        <d v="2024-09-25T00:00:00Z"/>
        <d v="2024-09-30T00:00:00Z"/>
        <d v="2024-10-02T00:00:00Z"/>
        <d v="2024-10-03T00:00:00Z"/>
        <d v="2024-10-07T00:00:00Z"/>
        <d v="2024-10-08T00:00:00Z"/>
        <d v="2024-10-25T00:00:00Z"/>
        <d v="2024-10-21T00:00:00Z"/>
        <d v="2024-10-22T00:00:00Z"/>
        <d v="2024-10-28T00:00:00Z"/>
        <d v="2024-10-31T00:00:00Z"/>
        <d v="2024-11-04T00:00:00Z"/>
        <d v="2024-11-05T00:00:00Z"/>
        <d v="2024-11-07T00:00:00Z"/>
        <d v="2024-11-08T00:00:00Z"/>
        <d v="2024-11-11T00:00:00Z"/>
        <d v="2024-11-22T00:00:00Z"/>
        <d v="2024-11-13T00:00:00Z"/>
        <d v="2024-11-15T00:00:00Z"/>
        <d v="2024-11-16T00:00:00Z"/>
        <d v="2024-11-18T00:00:00Z"/>
        <d v="2024-11-19T00:00:00Z"/>
        <m/>
        <d v="2024-11-23T00:00:00Z"/>
        <d v="2024-11-25T00:00:00Z"/>
        <d v="2024-11-27T00:00:00Z"/>
        <d v="2024-11-28T00:00:00Z"/>
        <d v="2024-11-29T00:00:00Z"/>
      </sharedItems>
    </cacheField>
    <cacheField name="Érkezés">
      <sharedItems containsDate="1" containsBlank="1" containsMixedTypes="1">
        <d v="2024-02-17T00:00:00Z"/>
        <d v="2024-03-17T00:00:00Z"/>
        <s v="???"/>
        <m/>
        <d v="2024-09-11T00:00:00Z"/>
        <d v="2024-09-17T00:00:00Z"/>
        <d v="2024-10-04T00:00:00Z"/>
        <d v="2024-11-08T00:00:00Z"/>
      </sharedItems>
    </cacheField>
    <cacheField name="Honnan" numFmtId="14">
      <sharedItems containsBlank="1">
        <s v="Budapest 62 posta"/>
        <s v="Felsőtárkány posta"/>
        <s v="Budapest 94 Posta"/>
        <s v="Budapest 72 posta"/>
        <s v="Csengery utca 86"/>
        <s v="-"/>
        <s v="Budapest 80 posta"/>
        <m/>
      </sharedItems>
    </cacheField>
    <cacheField name="Hova" numFmtId="0">
      <sharedItems containsBlank="1">
        <s v="Christel Fusellier, 47 rue de la Mayenne, 44800 SAINT HERBLAIN, France"/>
        <s v="Tamar Scott, Peregrine House Drumaveg Moycullen Co. Galway H91 C2NA, Ireland"/>
        <s v="FORAY, 410 rue de l'ancien tram, 38530 BARRAUX, France"/>
        <s v="Frederique de Croock, Haaghuishof 20, 2352 SW Leiderdorp, The Netherlands"/>
        <s v="Thamilini Guna, 69A Elimatta, Road, MONA VALE NSW 2103, Australia"/>
        <s v="Feargal Ó Dúlaing, THE ENNIS BOOKSHOP, 13 ABBEY STREET, ENNIS, CE V95 TY8V, Ireland"/>
        <s v="Patti Hamill, 25 La Gorce Dr, Chesterfield, MO 63017, United States"/>
        <s v="Fabienne Ratineau,38 Avenue, Duquesne, Code 83A17, 75007 Paris, France"/>
        <s v="Emily Cole, 104 Brown Rd, Simpsonville, SC 29681, United States"/>
        <s v="Alexandre Petrakis, 210 Bocana St, San Francisco, CA 94110-5532, United States"/>
        <s v="Adrian Beyer, 184 Thompson St, 2A, New York City, NY 10012, United States"/>
        <s v="Elena Sassimenko, Eslarngasse 16/13, 1030 Wien, Austria"/>
        <s v="Jeannette Bubberman, Weena 19D, 3013 CB rotterdam, The Netherlands"/>
        <s v="Ivonne van der Steen, Van Hogendorpstraat 12, 5046 LD Tilburg, The Netherlands"/>
        <s v="Dennis Swaim, 4711 Ramsgate Lane, Bowie, MD, 20715, United States"/>
        <s v="Barbara Burnett, 17310 County Road 29, Brush, CO 80723, United States"/>
        <s v="Timo Krükemeier, Hunoldstr. 116, 26203 Wardenburg, Germany"/>
        <s v="Eleanor Gray, 2 Clearwater Drive, Pakenham VIC 3810, Australia"/>
        <s v="Brenda Liu, 8469 Gardena Hills Ave, Las Vegas, NV 89178, United States"/>
        <s v="Pat Hamill, 185 Glen Cove Dr, Chesterfield, MO 63017, United States"/>
        <s v="Chris Gibbons, 30 Woodcock Close, Bamford, Rochdale, Lancashire OL11 5QA, United Kingdom"/>
        <s v="Florence van der Voort, Laan Van Neder Helbergen 7, 7206 DK Zutphen, The Netherlands"/>
        <s v="Heidi stokes, 39 Leawarra parade, Frankston VIC 3199, Australia"/>
        <s v="Isabella Totin, 2071 West 65th Street, Excelsior, MN 55331, United States"/>
        <s v="Chrisann Cheek, 302 Compass Point Dr #202, Bradenton, FL 34209, United States"/>
        <s v="Kimberlie Hearn, 1183 chapel hill, triadelphia, WV 26059, United States"/>
        <s v="Gretchen Gomez, 212 Migl St, Yoakum, TX 77995, United States"/>
        <s v="james ferry, 36, Codrington Crescent, Gravesham, England DA12 5DD, United Kingdom"/>
        <s v="Michelle Schultz, 501 24th ST NW, AUSTIN, MN 55912, United States"/>
        <s v="Linda Polikcarrer dels Mirallers, 7, Piso 1, Puerta 1, 08003 Barcelona Barcelona, Spain"/>
        <s v="Jessica Butteri, 2332 Clinton St, HOMESTEAD, PA 15120, United States"/>
        <s v="Kim Ellet, 347 Gaines St, MARIETTA, GA 30060, United States"/>
        <s v="Alec So, Flat 05, 26/F, Block M, Allway Gardens, 10 On Yat Street, Tsuen Wan N.T., Hong Kong"/>
        <s v="shelby fredricks, 532 Marine Ave., MANHATTAN BEACH, CA 90266, United States"/>
        <s v="Andrea Chinetti, 12, Via Bettino da Trezzo, 20125 Milano MI, Italy"/>
        <s v="Jackie O'Leary, 5718 Buena Vista St, Fairway, KS 66205-3161, United States"/>
        <s v="Carlton R Beaman, 729 Channing Creek Lane, Lexington, SC 29072, United States"/>
        <s v="Diane Leitch, 18 Elmdale Road, Palmers Green, London N13 4UL, United Kingdom"/>
        <s v="Crystal Kim, 726 5th Ave East, Owen Sound ON N4K 2R6, Canada"/>
        <s v="muse harriet, 13/48 Cooper Street, Preston VIC 3072, Australia"/>
        <s v="Carolyn Bossert, 1306 Sage Loop, Los Alamos, NM 87544, United States"/>
        <s v="May Darmon, 4410 Avocado St, Apt 8, Los Angeles, CA 90027, United States"/>
        <s v="Johan Bakkenes, Klaas Sminklaan 13, 7944 KE Meppel, The Netherlands"/>
        <s v="emelyne collowald, 26 RUE DE LA COOPERATIVE, 10800 ST JULIEN LES VILLAS, France"/>
        <s v="Megan Verret, 8001 Allielough Court, Prospect, KY 40059, United States"/>
        <s v="Catherine Lawlor, 11 Riverside Park Newbridge, Co. Kildare W12 PY92, Ireland"/>
        <s v="Karen McArthur, 107 Martin Ln, Douglassville, PA 19518-9252, United States"/>
        <s v="Faisal Nizamudeen, De Veldmaat 10, 128, 7522 NM Enschede, The Netherlands"/>
        <s v="MARTINA CALLAZO, 870 Regents Square, Oxon Hill, MD 20745, United States"/>
        <s v="Manuela Luchs, Am Bruch 20, 53123 Bonn, Germany"/>
        <s v="Leon Boehme, Seibertzstraße 20, 45144 Essen, Germany"/>
        <s v="Morgan Waterman, 2123 Vine Street, Davenport, IA 52804, United States"/>
        <s v="Mark Tee, 4041 Beisner St, Las Vegas, NV 89122, United States"/>
        <s v="Kriss Ramirez, 4, 226 Campbell Pde, Bondi Beach NSW 2026, Australia"/>
        <s v="Michael Altschwager, 4373 S 38th St, Greenfield, WI 53221, United States"/>
        <s v="Kendall Clark, 3945 Connecticut Ave NW, Apt 217, Washington, DC 20008, United States"/>
        <s v="Catherine Lawlor, 11 Riverside Park, Newbridge, Co. Kildare W12 PY92, Ireland"/>
        <s v="Kieran Guy, 7 Somerfield Street, Upper Mount Gravatt QLD 4122, Australia"/>
        <s v="Amy Jones, 2570 Noella Crescent, Niagara Falls ON L2J 3G9, Canada"/>
        <s v="Antje Dittmann, Im Pferdebruch 2i, 21614, Buxtehude, Germany"/>
        <s v="Josie Vasquez, 1600 Campus Rd. #1762, Los Angeles, CA 90041-3314, United States"/>
        <s v="Janet Morrow, 5 The Old Sussex Stud, Cowfold Road, West Grinstead, Horsham, RH13 8JP, United Kingdom"/>
        <s v="Francesca Weil, 3335 Prospect St NW, Washington, DC 20007, United States"/>
        <s v="Jennifer Hutchings, 18 St Pauls Road, Burnham-on-sea, Somerset TA8 2BH, United Kingdom"/>
        <s v="Breanne Buzay, 16 Porter Rd, ANDOVER, MA 01810, United States"/>
        <s v="Milly Reid, Erwinstrasse 25, Groundfloor apartment, 79102 Freiburg im Breisgau, Germany"/>
        <s v="Serena Sweet, 17416 N Juanita Loop, Eagle River, AK 99577-7518, United States"/>
        <s v="Justus Turdmuffin Brozek, 2013 W Mallon Ave, SPOKANE, WA 99201, United States"/>
        <s v="Jessica Utit, 37 Yeoman Close, West Norwood, London SE27 0PS, United Kingdom"/>
        <s v="Lydia VerBrugge, 6801 West Charlene Street, Columbia, MO 65202, United States"/>
        <s v="Silena Bürgisser, Schönenbohl 3, 8585, Langkrichenbach, Switzerland"/>
        <s v="liam aitken, 167 Brickyard Road, po box 351, Enderby BC V0E 1V0, Canada"/>
        <s v="Laura MacDonald-McInerney, 23 Colony Drive, Oberlin, OH 44074, United States"/>
        <s v="Luisa Zahn, Bismarckstraße 129, 52066 Aachen, Germany"/>
        <s v="Jerry Piatt, 115 San Gabriel Ct, Kalama, WA 98625, United States"/>
        <s v="Frau Heidi Lunkenheimer, Roonstr. 17, 55252 Mainz-Kastel, Germany"/>
        <s v="Otto Robert Tarnow, Palatueta 19A, 48600 Sopelana BIZKAIA, Spain"/>
        <s v="Meike Elias, Karl-Millöcker-Straße 8, 17033 Neubrandenburg, Germany"/>
        <s v="gloria williams, 321 mountain terrace cir, MAUMELLE, AR 72113, United States"/>
        <s v="Haleigh Davis, 7128 E Brown Ave, FRESNO, CA 93737, United States"/>
        <s v="Jinny Vroom, 104 McCormick Court, Folsom, CA 95630, United States"/>
        <s v="Janice P Guice, 1020 Woodland Trace, Cumming, GA 30041, United States"/>
        <s v="Susannah Matzal, 728 Crawford Ave, Syracuse, NY 13224, United States"/>
        <s v="Amy Drewitt, 35 Dale Lodge Road, Ascot, SL5 0LY, United Kingdom"/>
        <s v="Lili vicens, 25 Cranburry Road, Eastleigh, Hampshire SO50 5HB, United Kingdom"/>
        <s v="Kristen Hogan, 17 Willow Ln, Irvington, NY 10533, United States"/>
        <s v="Jordan Murphy, 6 Abbey Rise, The Friary, Keatingstown,Wicklow, CO WICKLOW, A67 FC03, Ireland"/>
        <s v="Cécile Vintrou, 66 avenue de la république, 75011 paris, France"/>
        <s v="Ella McGahey, Bridges Street, 107, Kurnell NSW 2231, Australia"/>
        <s v="Alyssa Wooldridge, 297 Royalty Road, Milton Station PE C1E 3E6, Canada"/>
        <s v="Mélodie Gontier, 1 quai Turenne, 44000 Nantes, France"/>
        <s v="April Allen, 7 Joslin Ave, Voorheesville, NY 12186, United States"/>
        <s v="Alicia Rose, 140 Airport Rd, Pembroke ON K8A 6W7, Canada"/>
        <s v="Estreya Gonzalez, 728 Spruce Ave, South San Francisco, CA 94080, United States"/>
        <s v="Brennetta Caceres, 8812 Buffalo Cloud Ave, Las Vegas, NV 89143, United States"/>
        <s v="Kate Cunningham, 33 Eltringham Street, 15 Oxborough House, London, SW18 1GS, United Kingdom"/>
        <s v="Owen McCarthy, 183 County Route 43, Mexico, NY 13114, United States"/>
        <s v="barbara Schechter, 22 Kensington Dr, MANALAPAN, NJ 07726, United States&#10;"/>
        <s v="Angel Forrest, 233 N Main St, PUNXSUTAWNEY, PA 15767-1271, United States"/>
        <s v="Mike Vidovich, 451 Arbutus Avenue SE, ROANOKE, VA 24014, United States"/>
        <s v="Tabitha Newman, 15225 Victory Blvd, Apt 8, Van Nuys, CA 91411, United States"/>
        <s v="Bailey Tapert, 1140 Columbine St, Apt 301, DENVER, CO 80206, United States"/>
        <s v="Petra Wattigney, 3075 Woodland Crest Dr, Lakeland, TN 38002, United States"/>
        <s v="Tara Wilczak, 902 Carrol court, saint charles, IL 60174, United States&#10;"/>
        <s v="Coline Parmentier, 32 Impasse des roses trémières les petits champs, 16170 Rouillac, France"/>
        <s v="Kelly Payne, 322 Myers Corners Road, WAPPINGERS FALLS, NY 12590, United States"/>
        <s v="Kara Peterson, 10978 S Elk Sands Rd, Las Vegas, NV 89179, United States"/>
        <s v="Amy Jupin, 132 Glen Ives Way, Madison, AL 35758, United States"/>
        <s v="Arleen Libertini, 5922 N Cook St, Spokane, WA 99208, United States"/>
        <s v="Indigo Vasquez, 400 N 5th Ave, BRIGHTON, CO 80601-1506, United States"/>
        <s v="Eleanor Kolb, 8427 Shumack Lane, TRAVERSE CITY, MI 49685, United States"/>
        <s v="Christianna Mendez, 609 S 61st St, SAN DIEGO, CA 92114, United States"/>
        <s v="Nathalie de Larauze, 201 N Garland Ct, 1701, Chicago, IL 60601, United States"/>
        <s v="Alexis Mazyck, 603 Hannah McKenzie Dr, Greensboro, NC 27455, United States"/>
        <s v="Holly Dye, 12822 McLennan Ave., Granada Hills, CA 91344, United States"/>
        <s v="Allie Schouten, PO Box 1026, WELCHES, OR 97067, United States"/>
        <s v="Karly Costello, 7536 Glenvale Dr, OMAHA, NE 68134, United States"/>
        <s v="Elizabeth Pirnie, 5461 Woodlawn Place, Utica, NY 13502, United States"/>
        <s v="Heather Power, 5771 Indigo Run Drive, Reno, NV 89511, United States"/>
        <s v="Melissa Salamon, 1326 Primrose Drive, WYLIE, TX 75098, United States"/>
        <s v="Alyssa Boyle, 223 Birch Drive, Lafayette Hill, PA 19444, United States"/>
        <s v="Erin Buick, 7637 Peppertree Rd, Dublin, CA 94568-2243, United States"/>
        <s v="Mike Stephens. 120 N 4th St, COSHOCTON, OH 43812-1504, United States"/>
        <s v="Carolin Wawrzonkowski, Borrengasse 42, 41238 Mönchengladbach, Germany"/>
        <s v="Laura Tomlinson, 1817 Yates Wheel Way, Raleigh, NC 27606, United States"/>
        <s v="Jenna Hill, 241 Bushwick Ave, APT 2F, Brooklyn, NY 11206-2248, United States"/>
        <m/>
      </sharedItems>
    </cacheField>
    <cacheField name="Előkészítés (napok)">
      <sharedItems containsDate="1" containsBlank="1" containsMixedTypes="1">
        <n v="2.0"/>
        <n v="0.0"/>
        <n v="5.0"/>
        <n v="1.0"/>
        <n v="3.0"/>
        <n v="6.0"/>
        <n v="10.0"/>
        <s v=" "/>
        <n v="17.0"/>
        <d v="1900-01-09T00:00:00Z"/>
        <m/>
      </sharedItems>
    </cacheField>
    <cacheField name="Szállítás (napok)">
      <sharedItems containsDate="1" containsBlank="1" containsMixedTypes="1">
        <n v="4.0"/>
        <n v="17.0"/>
        <s v="∞"/>
        <s v=""/>
        <n v="8.0"/>
        <n v="14.0"/>
        <n v="-45618.0"/>
        <d v="2024-11-22T00:00:00Z"/>
        <d v="1899-12-30T00:00:00Z"/>
        <n v="0.0"/>
        <m/>
      </sharedItems>
    </cacheField>
    <cacheField name="Szolgáltató" numFmtId="0">
      <sharedItems containsBlank="1">
        <s v="Posta"/>
        <s v="Spring"/>
        <s v="Refunded"/>
        <m/>
      </sharedItems>
    </cacheField>
    <cacheField name="Szolgáltatás" numFmtId="1">
      <sharedItems containsBlank="1">
        <s v="Ajánlott"/>
        <s v="Elsőbbségi"/>
        <s v="Nyomonkövetés"/>
        <s v="-"/>
        <m/>
      </sharedItems>
    </cacheField>
    <cacheField name="Gift">
      <sharedItems containsBlank="1" containsMixedTypes="1" containsNumber="1" containsInteger="1">
        <m/>
        <s v="Elbaszta a posta, újra fel kell adni. Utána megtalálta. Telefonban azt mondták elhagyta az országot de online nem látom."/>
        <s v="Újra feladva. Telefonban azt mondták elhagyta az országot de online nem látom."/>
        <n v="1.0"/>
      </sharedItems>
    </cacheField>
    <cacheField name="Note" numFmtId="0">
      <sharedItems containsBlank="1">
        <m/>
        <s v="Nem saját címre rendelte"/>
      </sharedItems>
    </cacheField>
    <cacheField name="Adó %" numFmtId="9">
      <sharedItems containsString="0" containsBlank="1" containsNumber="1">
        <n v="0.0"/>
        <n v="0.2"/>
        <n v="0.06"/>
        <m/>
      </sharedItems>
    </cacheField>
    <cacheField name="Listing fee" numFmtId="165">
      <sharedItems containsString="0" containsBlank="1" containsNumber="1">
        <n v="0.18"/>
        <n v="0.36"/>
        <m/>
      </sharedItems>
    </cacheField>
    <cacheField name="VAT on lisint fee" numFmtId="165">
      <sharedItems containsString="0" containsBlank="1" containsNumber="1">
        <n v="0.048600000000000004"/>
        <n v="0.09720000000000001"/>
        <m/>
      </sharedItems>
    </cacheField>
    <cacheField name="Transaction fee" numFmtId="165">
      <sharedItems containsString="0" containsBlank="1" containsNumber="1">
        <n v="1.183"/>
        <n v="0.90935"/>
        <n v="0.91"/>
        <n v="0.6825"/>
        <n v="2.5479999999999996"/>
        <n v="0.78"/>
        <n v="0.8775000000000001"/>
        <n v="0.9750000000000001"/>
        <n v="0.936"/>
        <n v="1.04"/>
        <n v="1.3"/>
        <n v="1.625"/>
        <n v="2.9250000000000003"/>
        <n v="0.845"/>
        <n v="1.7550000000000001"/>
        <n v="2.8600000000000003"/>
        <n v="1.456"/>
        <n v="1.092"/>
        <n v="1.17"/>
        <n v="1.053"/>
        <n v="2.119"/>
        <n v="0.6629999999999999"/>
        <n v="2.0995"/>
        <n v="1.9500000000000002"/>
        <n v="1.4625000000000001"/>
        <n v="1.9435"/>
        <n v="2.275"/>
        <m/>
      </sharedItems>
    </cacheField>
    <cacheField name="VAT on transaction fee" numFmtId="165">
      <sharedItems containsString="0" containsBlank="1" containsNumber="1">
        <n v="0.31941"/>
        <n v="0.2455245"/>
        <n v="0.24570000000000003"/>
        <n v="0.18427500000000002"/>
        <n v="0.6879599999999999"/>
        <n v="0.2106"/>
        <n v="0.23692500000000002"/>
        <n v="0.26325000000000004"/>
        <n v="0.25272000000000006"/>
        <n v="0.28080000000000005"/>
        <n v="0.35100000000000003"/>
        <n v="0.43875000000000003"/>
        <n v="0.7897500000000002"/>
        <n v="0.22815000000000002"/>
        <n v="0.47385000000000005"/>
        <n v="0.7722000000000001"/>
        <n v="0.39312"/>
        <n v="0.29484000000000005"/>
        <n v="0.3159"/>
        <n v="0.28431"/>
        <n v="0.5721300000000001"/>
        <n v="0.17901"/>
        <n v="0.5668650000000001"/>
        <n v="0.5265000000000001"/>
        <n v="0.3948750000000001"/>
        <n v="0.524745"/>
        <n v="0.61425"/>
        <m/>
      </sharedItems>
    </cacheField>
    <cacheField name="Processing fee" numFmtId="165">
      <sharedItems containsString="0" containsBlank="1" containsNumber="1">
        <n v="1.028"/>
        <n v="0.8595999999999999"/>
        <n v="0.9715199999999999"/>
        <n v="0.893176"/>
        <n v="0.8936"/>
        <n v="0.8600000000000001"/>
        <n v="0.972"/>
        <n v="0.7452000000000001"/>
        <n v="1.96208"/>
        <n v="0.78"/>
        <n v="0.8759999999999999"/>
        <n v="0.8088"/>
        <n v="0.8724000000000001"/>
        <n v="0.8999999999999999"/>
        <n v="0.91056"/>
        <n v="0.9783999999999999"/>
        <n v="1.1"/>
        <n v="1.068"/>
        <n v="0.94"/>
        <n v="1.1480000000000001"/>
        <n v="1.3"/>
        <n v="0.9359999999999999"/>
        <n v="2.1"/>
        <n v="0.8512"/>
        <n v="0.8200000000000001"/>
        <n v="1.3800000000000001"/>
        <n v="2.46"/>
        <n v="2.1656"/>
        <n v="1.196"/>
        <n v="0.948"/>
        <n v="1.0632000000000001"/>
        <n v="1.0776"/>
        <n v="1.4448"/>
        <n v="1.1064"/>
        <n v="1.6822400000000002"/>
        <n v="1.02"/>
        <n v="0.73248"/>
        <n v="1.6695200000000001"/>
        <n v="1.164"/>
        <n v="1.5"/>
        <n v="1.572"/>
        <n v="1.56776"/>
        <n v="0.98688"/>
        <n v="1.784"/>
        <m/>
      </sharedItems>
    </cacheField>
    <cacheField name="VAT on processing fee" numFmtId="165">
      <sharedItems containsString="0" containsBlank="1" containsNumber="1">
        <n v="0.27756000000000003"/>
        <n v="0.232092"/>
        <n v="0.2623104"/>
        <n v="0.24115752000000001"/>
        <n v="0.24127200000000001"/>
        <n v="0.23220000000000005"/>
        <n v="0.26244"/>
        <n v="0.20120400000000005"/>
        <n v="0.5297616"/>
        <n v="0.2106"/>
        <n v="0.23651999999999998"/>
        <n v="0.21837600000000001"/>
        <n v="0.23554800000000004"/>
        <n v="0.243"/>
        <n v="0.24585120000000002"/>
        <n v="0.264168"/>
        <n v="0.29700000000000004"/>
        <n v="0.28836000000000006"/>
        <n v="0.2538"/>
        <n v="0.30996000000000007"/>
        <n v="0.35100000000000003"/>
        <n v="0.25272"/>
        <n v="0.5670000000000001"/>
        <n v="0.229824"/>
        <n v="0.22140000000000004"/>
        <n v="0.37260000000000004"/>
        <n v="0.6642"/>
        <n v="0.584712"/>
        <n v="0.32292"/>
        <n v="0.25596"/>
        <n v="0.28706400000000004"/>
        <n v="0.290952"/>
        <n v="0.39009600000000005"/>
        <n v="0.29872800000000005"/>
        <n v="0.4542048000000001"/>
        <n v="0.27540000000000003"/>
        <n v="0.19776960000000002"/>
        <n v="0.45077040000000007"/>
        <n v="0.31428"/>
        <n v="0.405"/>
        <n v="0.42444000000000004"/>
        <n v="0.42329520000000004"/>
        <n v="0.2664576"/>
        <n v="0.48168000000000005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" cacheId="0" dataCaption="" compact="0" compactData="0">
  <location ref="A1:B15" firstHeaderRow="0" firstDataRow="1" firstDataCol="0"/>
  <pivotFields>
    <pivotField name=" " compact="0" outline="0" multipleItemSelectionAllowed="1" showAll="0">
      <items>
        <item x="0"/>
        <item x="1"/>
        <item t="default"/>
      </items>
    </pivotField>
    <pivotField name="Rendelésszá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Termék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db" dataField="1" compact="0" numFmtId="1" outline="0" multipleItemSelectionAllowed="1" showAll="0">
      <items>
        <item x="0"/>
        <item x="1"/>
        <item t="default"/>
      </items>
    </pivotField>
    <pivotField name="Ország" axis="axisRow" compact="0" numFmtId="2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ermék ár / db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Coupon" compact="0" numFmtId="1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oupon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Fizetett Termék ár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izetett Postaköltség" compact="0" numFmtId="165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ee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Posta ár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Rendelés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Feladá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Érkezé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Honnan" compact="0" numFmtId="1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v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Előkészítés (napok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zállítás (napok)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zolgáltató" compact="0" outline="0" multipleItemSelectionAllowed="1" showAll="0">
      <items>
        <item x="0"/>
        <item x="1"/>
        <item x="2"/>
        <item t="default"/>
      </items>
    </pivotField>
    <pivotField name="Szolgáltatás" compact="0" numFmtId="1" outline="0" multipleItemSelectionAllowed="1" showAll="0">
      <items>
        <item x="0"/>
        <item x="1"/>
        <item x="2"/>
        <item x="3"/>
        <item x="4"/>
        <item t="default"/>
      </items>
    </pivotField>
    <pivotField name="Gift" compact="0" outline="0" multipleItemSelectionAllowed="1" showAll="0">
      <items>
        <item x="0"/>
        <item x="1"/>
        <item x="2"/>
        <item x="3"/>
        <item t="default"/>
      </items>
    </pivotField>
    <pivotField name="Note" compact="0" outline="0" multipleItemSelectionAllowed="1" showAll="0">
      <items>
        <item x="0"/>
        <item x="1"/>
        <item t="default"/>
      </items>
    </pivotField>
  </pivotFields>
  <rowFields>
    <field x="4"/>
  </rowFields>
  <dataFields>
    <dataField name="SUM of db" fld="3" baseField="0"/>
  </dataFields>
</pivotTableDefinition>
</file>

<file path=xl/pivotTables/pivotTable2.xml><?xml version="1.0" encoding="utf-8"?>
<pivotTableDefinition xmlns="http://schemas.openxmlformats.org/spreadsheetml/2006/main" name="Pivot 2" cacheId="1" dataCaption="" compact="0" compactData="0">
  <location ref="D1:E20" firstHeaderRow="0" firstDataRow="1" firstDataCol="0"/>
  <pivotFields>
    <pivotField name=" " compact="0" outline="0" multipleItemSelectionAllowed="1" showAll="0">
      <items>
        <item x="0"/>
        <item x="1"/>
        <item x="2"/>
        <item t="default"/>
      </items>
    </pivotField>
    <pivotField name="Rendelésszá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name="Termék" axis="axisRow" compact="0" numFmtId="1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b" dataField="1" compact="0" numFmtId="1" outline="0" multipleItemSelectionAllowed="1" showAll="0">
      <items>
        <item x="0"/>
        <item x="1"/>
        <item x="2"/>
        <item t="default"/>
      </items>
    </pivotField>
    <pivotField name="Ország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Termék ár / db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oupon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oupon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Fizetett Termék ár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Fizetett Postaköltség" compact="0" numFmtId="165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Fee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Posta ár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Rendelés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Feladá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Érkezé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Honnan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Hov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Előkészítés (napok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Szállítás (napok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Szolgáltató" compact="0" outline="0" multipleItemSelectionAllowed="1" showAll="0">
      <items>
        <item x="0"/>
        <item x="1"/>
        <item x="2"/>
        <item x="3"/>
        <item t="default"/>
      </items>
    </pivotField>
    <pivotField name="Szolgáltatás" compact="0" numFmtId="1" outline="0" multipleItemSelectionAllowed="1" showAll="0">
      <items>
        <item x="0"/>
        <item x="1"/>
        <item x="2"/>
        <item x="3"/>
        <item x="4"/>
        <item t="default"/>
      </items>
    </pivotField>
    <pivotField name="Gift" compact="0" outline="0" multipleItemSelectionAllowed="1" showAll="0">
      <items>
        <item x="0"/>
        <item x="1"/>
        <item x="2"/>
        <item x="3"/>
        <item t="default"/>
      </items>
    </pivotField>
    <pivotField name="Note" compact="0" outline="0" multipleItemSelectionAllowed="1" showAll="0">
      <items>
        <item x="0"/>
        <item x="1"/>
        <item t="default"/>
      </items>
    </pivotField>
    <pivotField name="Adó %" compact="0" numFmtId="9" outline="0" multipleItemSelectionAllowed="1" showAll="0">
      <items>
        <item x="0"/>
        <item x="1"/>
        <item x="2"/>
        <item x="3"/>
        <item t="default"/>
      </items>
    </pivotField>
    <pivotField name="Listing fee" compact="0" numFmtId="165" outline="0" multipleItemSelectionAllowed="1" showAll="0">
      <items>
        <item x="0"/>
        <item x="1"/>
        <item x="2"/>
        <item t="default"/>
      </items>
    </pivotField>
    <pivotField name="VAT on lisint fee" compact="0" numFmtId="165" outline="0" multipleItemSelectionAllowed="1" showAll="0">
      <items>
        <item x="0"/>
        <item x="1"/>
        <item x="2"/>
        <item t="default"/>
      </items>
    </pivotField>
    <pivotField name="Transaction fe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VAT on transaction fe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Processing fe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VAT on processing fe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</pivotFields>
  <rowFields>
    <field x="2"/>
  </rowFields>
  <dataFields>
    <dataField name="SUM of db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97C9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3.86"/>
    <col customWidth="1" min="3" max="3" width="39.0"/>
    <col customWidth="1" min="4" max="4" width="13.86"/>
    <col customWidth="1" min="5" max="5" width="17.71"/>
    <col customWidth="1" min="6" max="8" width="21.43"/>
    <col customWidth="1" min="9" max="11" width="19.86"/>
    <col customWidth="1" min="12" max="12" width="14.86"/>
    <col customWidth="1" min="13" max="13" width="14.71"/>
    <col customWidth="1" min="14" max="14" width="11.57"/>
    <col customWidth="1" min="15" max="15" width="10.43"/>
    <col customWidth="1" min="16" max="16" width="17.86"/>
    <col customWidth="1" min="17" max="17" width="27.57"/>
    <col customWidth="1" min="18" max="19" width="15.57"/>
    <col customWidth="1" min="20" max="20" width="10.71"/>
    <col customWidth="1" min="21" max="21" width="18.86"/>
    <col customWidth="1" min="22" max="24" width="8.86"/>
    <col customWidth="1" min="25" max="25" width="13.86"/>
    <col customWidth="1" min="26" max="26" width="16.43"/>
    <col customWidth="1" min="27" max="27" width="19.86"/>
    <col customWidth="1" min="28" max="28" width="20.57"/>
    <col customWidth="1" min="29" max="29" width="16.0"/>
    <col customWidth="1" min="30" max="30" width="20.0"/>
    <col customWidth="1" min="31" max="32" width="8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9" t="s">
        <v>9</v>
      </c>
      <c r="K1" s="9" t="s">
        <v>10</v>
      </c>
      <c r="L1" s="10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8" t="s">
        <v>19</v>
      </c>
      <c r="U1" s="8" t="s">
        <v>20</v>
      </c>
      <c r="V1" s="11" t="s">
        <v>21</v>
      </c>
      <c r="W1" s="4" t="s">
        <v>22</v>
      </c>
      <c r="X1" s="12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13"/>
      <c r="AF1" s="13"/>
    </row>
    <row r="2">
      <c r="A2" s="14" t="s">
        <v>30</v>
      </c>
      <c r="B2" s="15">
        <v>3.210643756E9</v>
      </c>
      <c r="C2" s="16" t="s">
        <v>31</v>
      </c>
      <c r="D2" s="17">
        <v>1.0</v>
      </c>
      <c r="E2" s="18" t="str">
        <f>IFERROR(__xludf.DUMMYFUNCTION("IFERROR(REGEXEXTRACT(Q2 ,"".*,(.*)""),)")," France")</f>
        <v> France</v>
      </c>
      <c r="F2" s="19">
        <v>28.0</v>
      </c>
      <c r="G2" s="20">
        <v>0.35</v>
      </c>
      <c r="H2" s="21" t="s">
        <v>32</v>
      </c>
      <c r="I2" s="22">
        <f t="shared" ref="I2:I147" si="1">IF(F2="",,IFERROR(F2*(1-G2)*D2,))</f>
        <v>18.2</v>
      </c>
      <c r="J2" s="22">
        <v>0.0</v>
      </c>
      <c r="K2" s="22">
        <f t="shared" ref="K2:K277" si="2">IF(B2="",,SUM(Y2:AD2))</f>
        <v>3.03657</v>
      </c>
      <c r="L2" s="23">
        <v>3500.0</v>
      </c>
      <c r="M2" s="24">
        <v>45333.0</v>
      </c>
      <c r="N2" s="24">
        <v>45335.0</v>
      </c>
      <c r="O2" s="24">
        <v>45339.0</v>
      </c>
      <c r="P2" s="24" t="s">
        <v>33</v>
      </c>
      <c r="Q2" s="25" t="s">
        <v>34</v>
      </c>
      <c r="R2" s="17">
        <f t="shared" ref="R2:R59" si="3">IF(N2="",,N2-M2)</f>
        <v>2</v>
      </c>
      <c r="S2" s="17">
        <f t="shared" ref="S2:S3" si="4">O2-N2</f>
        <v>4</v>
      </c>
      <c r="T2" s="21" t="s">
        <v>35</v>
      </c>
      <c r="U2" s="26" t="s">
        <v>36</v>
      </c>
      <c r="V2" s="27"/>
      <c r="W2" s="17"/>
      <c r="X2" s="28">
        <f t="shared" ref="X2:X269" si="5">IF(E2="",,IF(E2=" United States",0.06,IF(E2=" United Kingdom",0.2,IF(E2=" Australia",0.2,0))))</f>
        <v>0</v>
      </c>
      <c r="Y2" s="22">
        <f t="shared" ref="Y2:Y284" si="6">IF(B2="",,0.18*D2)</f>
        <v>0.18</v>
      </c>
      <c r="Z2" s="22">
        <f>IF(B2="",,Fees!$B$5*Y2)</f>
        <v>0.0486</v>
      </c>
      <c r="AA2" s="22">
        <f>IF(B2="",,Fees!$B$2*(I2+J2))</f>
        <v>1.183</v>
      </c>
      <c r="AB2" s="22">
        <f>IF(B2="",,Fees!$B$5*AA2)</f>
        <v>0.31941</v>
      </c>
      <c r="AC2" s="22">
        <f>IF(B2="",,Fees!$B$4*((1+X2)*(I2+J2))+Fees!$B$3)</f>
        <v>1.028</v>
      </c>
      <c r="AD2" s="22">
        <f>IF(B2="",,Fees!$B$5*AC2)</f>
        <v>0.27756</v>
      </c>
      <c r="AE2" s="29"/>
      <c r="AF2" s="30"/>
    </row>
    <row r="3">
      <c r="A3" s="31" t="s">
        <v>30</v>
      </c>
      <c r="B3" s="32">
        <v>3.227911052E9</v>
      </c>
      <c r="C3" s="33" t="s">
        <v>37</v>
      </c>
      <c r="D3" s="34">
        <v>1.0</v>
      </c>
      <c r="E3" s="35" t="str">
        <f>IFERROR(__xludf.DUMMYFUNCTION("IFERROR(REGEXEXTRACT(Q3 ,"".*,(.*)""),)")," Ireland")</f>
        <v> Ireland</v>
      </c>
      <c r="F3" s="36">
        <v>13.99</v>
      </c>
      <c r="G3" s="37">
        <v>0.0</v>
      </c>
      <c r="H3" s="38" t="s">
        <v>38</v>
      </c>
      <c r="I3" s="39">
        <f t="shared" si="1"/>
        <v>13.99</v>
      </c>
      <c r="J3" s="39">
        <v>0.0</v>
      </c>
      <c r="K3" s="39">
        <f t="shared" si="2"/>
        <v>2.4751665</v>
      </c>
      <c r="L3" s="40">
        <v>3215.0</v>
      </c>
      <c r="M3" s="41">
        <v>45351.0</v>
      </c>
      <c r="N3" s="41">
        <v>45351.0</v>
      </c>
      <c r="O3" s="41">
        <v>45368.0</v>
      </c>
      <c r="P3" s="41" t="s">
        <v>33</v>
      </c>
      <c r="Q3" s="33" t="s">
        <v>39</v>
      </c>
      <c r="R3" s="42">
        <f t="shared" si="3"/>
        <v>0</v>
      </c>
      <c r="S3" s="42">
        <f t="shared" si="4"/>
        <v>17</v>
      </c>
      <c r="T3" s="38" t="s">
        <v>35</v>
      </c>
      <c r="U3" s="38" t="s">
        <v>36</v>
      </c>
      <c r="V3" s="43" t="s">
        <v>40</v>
      </c>
      <c r="W3" s="34"/>
      <c r="X3" s="44">
        <f t="shared" si="5"/>
        <v>0</v>
      </c>
      <c r="Y3" s="39">
        <f t="shared" si="6"/>
        <v>0.18</v>
      </c>
      <c r="Z3" s="39">
        <f>IF(B3="",,Fees!$B$5*Y3)</f>
        <v>0.0486</v>
      </c>
      <c r="AA3" s="39">
        <f>IF(B3="",,Fees!$B$2*(I3+J3))</f>
        <v>0.90935</v>
      </c>
      <c r="AB3" s="39">
        <f>IF(B3="",,Fees!$B$5*AA3)</f>
        <v>0.2455245</v>
      </c>
      <c r="AC3" s="39">
        <f>IF(B3="",,Fees!$B$4*((1+X3)*(I3+J3))+Fees!$B$3)</f>
        <v>0.8596</v>
      </c>
      <c r="AD3" s="39">
        <f>IF(B3="",,Fees!$B$5*AC3)</f>
        <v>0.232092</v>
      </c>
      <c r="AE3" s="45"/>
      <c r="AF3" s="45"/>
    </row>
    <row r="4">
      <c r="A4" s="31" t="s">
        <v>30</v>
      </c>
      <c r="B4" s="32">
        <v>3.227911052E9</v>
      </c>
      <c r="C4" s="33" t="s">
        <v>37</v>
      </c>
      <c r="D4" s="34">
        <v>1.0</v>
      </c>
      <c r="E4" s="35" t="str">
        <f>IFERROR(__xludf.DUMMYFUNCTION("IFERROR(REGEXEXTRACT(Q4 ,"".*,(.*)""),)")," Ireland")</f>
        <v> Ireland</v>
      </c>
      <c r="F4" s="36">
        <v>13.99</v>
      </c>
      <c r="G4" s="37">
        <v>0.0</v>
      </c>
      <c r="H4" s="38" t="s">
        <v>38</v>
      </c>
      <c r="I4" s="39">
        <f t="shared" si="1"/>
        <v>13.99</v>
      </c>
      <c r="J4" s="39">
        <v>0.0</v>
      </c>
      <c r="K4" s="39">
        <f t="shared" si="2"/>
        <v>2.4751665</v>
      </c>
      <c r="L4" s="40">
        <v>3215.0</v>
      </c>
      <c r="M4" s="41">
        <v>45351.0</v>
      </c>
      <c r="N4" s="41">
        <v>45356.0</v>
      </c>
      <c r="O4" s="33" t="s">
        <v>41</v>
      </c>
      <c r="P4" s="41" t="s">
        <v>42</v>
      </c>
      <c r="Q4" s="33" t="s">
        <v>39</v>
      </c>
      <c r="R4" s="42">
        <f t="shared" si="3"/>
        <v>5</v>
      </c>
      <c r="S4" s="42" t="s">
        <v>43</v>
      </c>
      <c r="T4" s="38" t="s">
        <v>35</v>
      </c>
      <c r="U4" s="38" t="s">
        <v>36</v>
      </c>
      <c r="V4" s="43" t="s">
        <v>44</v>
      </c>
      <c r="W4" s="34"/>
      <c r="X4" s="44">
        <f t="shared" si="5"/>
        <v>0</v>
      </c>
      <c r="Y4" s="39">
        <f t="shared" si="6"/>
        <v>0.18</v>
      </c>
      <c r="Z4" s="39">
        <f>IF(B4="",,Fees!$B$5*Y4)</f>
        <v>0.0486</v>
      </c>
      <c r="AA4" s="39">
        <f>IF(B4="",,Fees!$B$2*(I4+J4))</f>
        <v>0.90935</v>
      </c>
      <c r="AB4" s="39">
        <f>IF(B4="",,Fees!$B$5*AA4)</f>
        <v>0.2455245</v>
      </c>
      <c r="AC4" s="39">
        <f>IF(B4="",,Fees!$B$4*((1+X4)*(I4+J4))+Fees!$B$3)</f>
        <v>0.8596</v>
      </c>
      <c r="AD4" s="39">
        <f>IF(B4="",,Fees!$B$5*AC4)</f>
        <v>0.232092</v>
      </c>
      <c r="AE4" s="45"/>
      <c r="AF4" s="45"/>
    </row>
    <row r="5">
      <c r="A5" s="46" t="s">
        <v>30</v>
      </c>
      <c r="B5" s="47">
        <v>3.241796452E9</v>
      </c>
      <c r="C5" s="48" t="s">
        <v>45</v>
      </c>
      <c r="D5" s="49">
        <v>1.0</v>
      </c>
      <c r="E5" s="50" t="str">
        <f>IFERROR(__xludf.DUMMYFUNCTION("IFERROR(REGEXEXTRACT(Q5 ,"".*,(.*)""),)")," France")</f>
        <v> France</v>
      </c>
      <c r="F5" s="51">
        <v>13.99</v>
      </c>
      <c r="G5" s="52">
        <v>0.0</v>
      </c>
      <c r="H5" s="53" t="s">
        <v>38</v>
      </c>
      <c r="I5" s="54">
        <f t="shared" si="1"/>
        <v>13.99</v>
      </c>
      <c r="J5" s="54">
        <v>0.0</v>
      </c>
      <c r="K5" s="54">
        <f t="shared" si="2"/>
        <v>2.4751665</v>
      </c>
      <c r="L5" s="55">
        <v>1055.0</v>
      </c>
      <c r="M5" s="56">
        <v>45365.0</v>
      </c>
      <c r="N5" s="56">
        <v>45365.0</v>
      </c>
      <c r="O5" s="48"/>
      <c r="P5" s="56" t="s">
        <v>33</v>
      </c>
      <c r="Q5" s="48" t="s">
        <v>46</v>
      </c>
      <c r="R5" s="49">
        <f t="shared" si="3"/>
        <v>0</v>
      </c>
      <c r="S5" s="49" t="str">
        <f t="shared" ref="S5:S50" si="7">IF(U5="Nyomonkövetés",N5-O5,"")</f>
        <v/>
      </c>
      <c r="T5" s="53" t="s">
        <v>35</v>
      </c>
      <c r="U5" s="53" t="s">
        <v>47</v>
      </c>
      <c r="V5" s="57"/>
      <c r="W5" s="49"/>
      <c r="X5" s="58">
        <f t="shared" si="5"/>
        <v>0</v>
      </c>
      <c r="Y5" s="54">
        <f t="shared" si="6"/>
        <v>0.18</v>
      </c>
      <c r="Z5" s="54">
        <f>IF(B5="",,Fees!$B$5*Y5)</f>
        <v>0.0486</v>
      </c>
      <c r="AA5" s="54">
        <f>IF(B5="",,Fees!$B$2*(I5+J5))</f>
        <v>0.90935</v>
      </c>
      <c r="AB5" s="54">
        <f>IF(B5="",,Fees!$B$5*AA5)</f>
        <v>0.2455245</v>
      </c>
      <c r="AC5" s="54">
        <f>IF(B5="",,Fees!$B$4*((1+X5)*(I5+J5))+Fees!$B$3)</f>
        <v>0.8596</v>
      </c>
      <c r="AD5" s="54">
        <f>IF(B5="",,Fees!$B$5*AC5)</f>
        <v>0.232092</v>
      </c>
      <c r="AE5" s="59"/>
      <c r="AF5" s="59"/>
    </row>
    <row r="6">
      <c r="A6" s="46" t="s">
        <v>30</v>
      </c>
      <c r="B6" s="46">
        <v>3.245128242E9</v>
      </c>
      <c r="C6" s="46" t="s">
        <v>45</v>
      </c>
      <c r="D6" s="60">
        <v>1.0</v>
      </c>
      <c r="E6" s="61" t="str">
        <f>IFERROR(__xludf.DUMMYFUNCTION("IFERROR(REGEXEXTRACT(Q6 ,"".*,(.*)""),)")," The Netherlands")</f>
        <v> The Netherlands</v>
      </c>
      <c r="F6" s="62">
        <v>13.99</v>
      </c>
      <c r="G6" s="63">
        <v>0.0</v>
      </c>
      <c r="H6" s="64" t="s">
        <v>38</v>
      </c>
      <c r="I6" s="65">
        <f t="shared" si="1"/>
        <v>13.99</v>
      </c>
      <c r="J6" s="65">
        <v>0.0</v>
      </c>
      <c r="K6" s="65">
        <f t="shared" si="2"/>
        <v>2.4751665</v>
      </c>
      <c r="L6" s="66">
        <v>1055.0</v>
      </c>
      <c r="M6" s="56">
        <v>45368.0</v>
      </c>
      <c r="N6" s="56">
        <v>45369.0</v>
      </c>
      <c r="O6" s="46"/>
      <c r="P6" s="56" t="s">
        <v>42</v>
      </c>
      <c r="Q6" s="46" t="s">
        <v>48</v>
      </c>
      <c r="R6" s="60">
        <f t="shared" si="3"/>
        <v>1</v>
      </c>
      <c r="S6" s="60" t="str">
        <f t="shared" si="7"/>
        <v/>
      </c>
      <c r="T6" s="53" t="s">
        <v>35</v>
      </c>
      <c r="U6" s="53" t="s">
        <v>47</v>
      </c>
      <c r="V6" s="67"/>
      <c r="W6" s="68"/>
      <c r="X6" s="69">
        <f t="shared" si="5"/>
        <v>0</v>
      </c>
      <c r="Y6" s="65">
        <f t="shared" si="6"/>
        <v>0.18</v>
      </c>
      <c r="Z6" s="65">
        <f>IF(B6="",,Fees!$B$5*Y6)</f>
        <v>0.0486</v>
      </c>
      <c r="AA6" s="65">
        <f>IF(B6="",,Fees!$B$2*(I6+J6))</f>
        <v>0.90935</v>
      </c>
      <c r="AB6" s="65">
        <f>IF(B6="",,Fees!$B$5*AA6)</f>
        <v>0.2455245</v>
      </c>
      <c r="AC6" s="65">
        <f>IF(B6="",,Fees!$B$4*((1+X6)*(I6+J6))+Fees!$B$3)</f>
        <v>0.8596</v>
      </c>
      <c r="AD6" s="65">
        <f>IF(B6="",,Fees!$B$5*AC6)</f>
        <v>0.232092</v>
      </c>
      <c r="AE6" s="67"/>
      <c r="AF6" s="67"/>
    </row>
    <row r="7">
      <c r="A7" s="70" t="s">
        <v>30</v>
      </c>
      <c r="B7" s="71">
        <v>3.240223987E9</v>
      </c>
      <c r="C7" s="72" t="s">
        <v>49</v>
      </c>
      <c r="D7" s="73">
        <v>1.0</v>
      </c>
      <c r="E7" s="74" t="str">
        <f>IFERROR(__xludf.DUMMYFUNCTION("IFERROR(REGEXEXTRACT(Q7 ,"".*,(.*)""),)")," Australia")</f>
        <v> Australia</v>
      </c>
      <c r="F7" s="75">
        <v>9.99</v>
      </c>
      <c r="G7" s="76">
        <v>0.0</v>
      </c>
      <c r="H7" s="77" t="s">
        <v>38</v>
      </c>
      <c r="I7" s="78">
        <f t="shared" si="1"/>
        <v>9.99</v>
      </c>
      <c r="J7" s="78">
        <v>4.0</v>
      </c>
      <c r="K7" s="78">
        <f t="shared" si="2"/>
        <v>2.6173049</v>
      </c>
      <c r="L7" s="79">
        <v>1699.0</v>
      </c>
      <c r="M7" s="80">
        <v>45370.0</v>
      </c>
      <c r="N7" s="80">
        <v>45371.0</v>
      </c>
      <c r="O7" s="72"/>
      <c r="P7" s="81" t="s">
        <v>50</v>
      </c>
      <c r="Q7" s="72" t="s">
        <v>51</v>
      </c>
      <c r="R7" s="73">
        <f t="shared" si="3"/>
        <v>1</v>
      </c>
      <c r="S7" s="73" t="str">
        <f t="shared" si="7"/>
        <v/>
      </c>
      <c r="T7" s="82" t="s">
        <v>35</v>
      </c>
      <c r="U7" s="82" t="s">
        <v>47</v>
      </c>
      <c r="V7" s="83"/>
      <c r="W7" s="73"/>
      <c r="X7" s="84">
        <f t="shared" si="5"/>
        <v>0.2</v>
      </c>
      <c r="Y7" s="78">
        <f t="shared" si="6"/>
        <v>0.18</v>
      </c>
      <c r="Z7" s="78">
        <f>IF(B7="",,Fees!$B$5*Y7)</f>
        <v>0.0486</v>
      </c>
      <c r="AA7" s="78">
        <f>IF(B7="",,Fees!$B$2*(I7+J7))</f>
        <v>0.90935</v>
      </c>
      <c r="AB7" s="78">
        <f>IF(B7="",,Fees!$B$5*AA7)</f>
        <v>0.2455245</v>
      </c>
      <c r="AC7" s="78">
        <f>IF(B7="",,Fees!$B$4*((1+X7)*(I7+J7))+Fees!$B$3)</f>
        <v>0.97152</v>
      </c>
      <c r="AD7" s="78">
        <f>IF(B7="",,Fees!$B$5*AC7)</f>
        <v>0.2623104</v>
      </c>
      <c r="AE7" s="85"/>
      <c r="AF7" s="85"/>
    </row>
    <row r="8">
      <c r="A8" s="46" t="s">
        <v>30</v>
      </c>
      <c r="B8" s="46">
        <v>3.257062662E9</v>
      </c>
      <c r="C8" s="46" t="s">
        <v>45</v>
      </c>
      <c r="D8" s="60">
        <v>1.0</v>
      </c>
      <c r="E8" s="61" t="str">
        <f>IFERROR(__xludf.DUMMYFUNCTION("IFERROR(REGEXEXTRACT(Q8 ,"".*,(.*)""),)")," Ireland")</f>
        <v> Ireland</v>
      </c>
      <c r="F8" s="62">
        <v>13.99</v>
      </c>
      <c r="G8" s="63">
        <v>0.0</v>
      </c>
      <c r="H8" s="64" t="s">
        <v>38</v>
      </c>
      <c r="I8" s="65">
        <f t="shared" si="1"/>
        <v>13.99</v>
      </c>
      <c r="J8" s="65">
        <v>0.0</v>
      </c>
      <c r="K8" s="65">
        <f t="shared" si="2"/>
        <v>2.4751665</v>
      </c>
      <c r="L8" s="66">
        <v>1055.0</v>
      </c>
      <c r="M8" s="56">
        <v>45381.0</v>
      </c>
      <c r="N8" s="56">
        <v>45384.0</v>
      </c>
      <c r="O8" s="46"/>
      <c r="P8" s="56" t="s">
        <v>33</v>
      </c>
      <c r="Q8" s="46" t="s">
        <v>52</v>
      </c>
      <c r="R8" s="60">
        <f t="shared" si="3"/>
        <v>3</v>
      </c>
      <c r="S8" s="60" t="str">
        <f t="shared" si="7"/>
        <v/>
      </c>
      <c r="T8" s="53" t="s">
        <v>35</v>
      </c>
      <c r="U8" s="53" t="s">
        <v>47</v>
      </c>
      <c r="V8" s="67"/>
      <c r="W8" s="68"/>
      <c r="X8" s="69">
        <f t="shared" si="5"/>
        <v>0</v>
      </c>
      <c r="Y8" s="65">
        <f t="shared" si="6"/>
        <v>0.18</v>
      </c>
      <c r="Z8" s="65">
        <f>IF(B8="",,Fees!$B$5*Y8)</f>
        <v>0.0486</v>
      </c>
      <c r="AA8" s="65">
        <f>IF(B8="",,Fees!$B$2*(I8+J8))</f>
        <v>0.90935</v>
      </c>
      <c r="AB8" s="65">
        <f>IF(B8="",,Fees!$B$5*AA8)</f>
        <v>0.2455245</v>
      </c>
      <c r="AC8" s="65">
        <f>IF(B8="",,Fees!$B$4*((1+X8)*(I8+J8))+Fees!$B$3)</f>
        <v>0.8596</v>
      </c>
      <c r="AD8" s="65">
        <f>IF(B8="",,Fees!$B$5*AC8)</f>
        <v>0.232092</v>
      </c>
      <c r="AE8" s="67"/>
      <c r="AF8" s="67"/>
    </row>
    <row r="9">
      <c r="A9" s="86" t="s">
        <v>30</v>
      </c>
      <c r="B9" s="87">
        <v>3.260714844E9</v>
      </c>
      <c r="C9" s="88" t="s">
        <v>53</v>
      </c>
      <c r="D9" s="89">
        <v>1.0</v>
      </c>
      <c r="E9" s="90" t="str">
        <f>IFERROR(__xludf.DUMMYFUNCTION("IFERROR(REGEXEXTRACT(Q9 ,"".*,(.*)""),)")," United States")</f>
        <v> United States</v>
      </c>
      <c r="F9" s="91">
        <v>13.99</v>
      </c>
      <c r="G9" s="92">
        <v>0.0</v>
      </c>
      <c r="H9" s="93" t="s">
        <v>38</v>
      </c>
      <c r="I9" s="94">
        <f t="shared" si="1"/>
        <v>13.99</v>
      </c>
      <c r="J9" s="94">
        <v>0.0</v>
      </c>
      <c r="K9" s="94">
        <f t="shared" si="2"/>
        <v>2.51780802</v>
      </c>
      <c r="L9" s="95">
        <v>1699.0</v>
      </c>
      <c r="M9" s="96">
        <v>45385.0</v>
      </c>
      <c r="N9" s="96">
        <v>45386.0</v>
      </c>
      <c r="O9" s="88"/>
      <c r="P9" s="96" t="s">
        <v>33</v>
      </c>
      <c r="Q9" s="88" t="s">
        <v>54</v>
      </c>
      <c r="R9" s="89">
        <f t="shared" si="3"/>
        <v>1</v>
      </c>
      <c r="S9" s="89" t="str">
        <f t="shared" si="7"/>
        <v/>
      </c>
      <c r="T9" s="93" t="s">
        <v>35</v>
      </c>
      <c r="U9" s="93" t="s">
        <v>47</v>
      </c>
      <c r="V9" s="97"/>
      <c r="W9" s="89"/>
      <c r="X9" s="98">
        <f t="shared" si="5"/>
        <v>0.06</v>
      </c>
      <c r="Y9" s="94">
        <f t="shared" si="6"/>
        <v>0.18</v>
      </c>
      <c r="Z9" s="94">
        <f>IF(B9="",,Fees!$B$5*Y9)</f>
        <v>0.0486</v>
      </c>
      <c r="AA9" s="94">
        <f>IF(B9="",,Fees!$B$2*(I9+J9))</f>
        <v>0.90935</v>
      </c>
      <c r="AB9" s="94">
        <f>IF(B9="",,Fees!$B$5*AA9)</f>
        <v>0.2455245</v>
      </c>
      <c r="AC9" s="94">
        <f>IF(B9="",,Fees!$B$4*((1+X9)*(I9+J9))+Fees!$B$3)</f>
        <v>0.893176</v>
      </c>
      <c r="AD9" s="94">
        <f>IF(B9="",,Fees!$B$5*AC9)</f>
        <v>0.24115752</v>
      </c>
      <c r="AE9" s="99"/>
      <c r="AF9" s="99"/>
    </row>
    <row r="10">
      <c r="A10" s="46" t="s">
        <v>30</v>
      </c>
      <c r="B10" s="46">
        <v>3.256256529E9</v>
      </c>
      <c r="C10" s="48" t="s">
        <v>45</v>
      </c>
      <c r="D10" s="49">
        <v>1.0</v>
      </c>
      <c r="E10" s="61" t="str">
        <f>IFERROR(__xludf.DUMMYFUNCTION("IFERROR(REGEXEXTRACT(Q10 ,"".*,(.*)""),)")," France")</f>
        <v> France</v>
      </c>
      <c r="F10" s="62">
        <v>9.99</v>
      </c>
      <c r="G10" s="63">
        <v>0.0</v>
      </c>
      <c r="H10" s="64" t="s">
        <v>38</v>
      </c>
      <c r="I10" s="65">
        <f t="shared" si="1"/>
        <v>9.99</v>
      </c>
      <c r="J10" s="65">
        <v>4.0</v>
      </c>
      <c r="K10" s="65">
        <f t="shared" si="2"/>
        <v>2.4751665</v>
      </c>
      <c r="L10" s="66">
        <v>1050.0</v>
      </c>
      <c r="M10" s="100">
        <v>45386.0</v>
      </c>
      <c r="N10" s="56">
        <v>45387.0</v>
      </c>
      <c r="O10" s="46"/>
      <c r="P10" s="56" t="s">
        <v>33</v>
      </c>
      <c r="Q10" s="46" t="s">
        <v>55</v>
      </c>
      <c r="R10" s="60">
        <f t="shared" si="3"/>
        <v>1</v>
      </c>
      <c r="S10" s="60" t="str">
        <f t="shared" si="7"/>
        <v/>
      </c>
      <c r="T10" s="53" t="s">
        <v>35</v>
      </c>
      <c r="U10" s="53" t="s">
        <v>47</v>
      </c>
      <c r="V10" s="67"/>
      <c r="W10" s="68"/>
      <c r="X10" s="69">
        <f t="shared" si="5"/>
        <v>0</v>
      </c>
      <c r="Y10" s="65">
        <f t="shared" si="6"/>
        <v>0.18</v>
      </c>
      <c r="Z10" s="65">
        <f>IF(B10="",,Fees!$B$5*Y10)</f>
        <v>0.0486</v>
      </c>
      <c r="AA10" s="65">
        <f>IF(B10="",,Fees!$B$2*(I10+J10))</f>
        <v>0.90935</v>
      </c>
      <c r="AB10" s="65">
        <f>IF(B10="",,Fees!$B$5*AA10)</f>
        <v>0.2455245</v>
      </c>
      <c r="AC10" s="65">
        <f>IF(B10="",,Fees!$B$4*((1+X10)*(I10+J10))+Fees!$B$3)</f>
        <v>0.8596</v>
      </c>
      <c r="AD10" s="65">
        <f>IF(B10="",,Fees!$B$5*AC10)</f>
        <v>0.232092</v>
      </c>
      <c r="AE10" s="67"/>
      <c r="AF10" s="67"/>
    </row>
    <row r="11">
      <c r="A11" s="101" t="s">
        <v>30</v>
      </c>
      <c r="B11" s="102">
        <v>3.262594798E9</v>
      </c>
      <c r="C11" s="103" t="s">
        <v>56</v>
      </c>
      <c r="D11" s="104">
        <v>1.0</v>
      </c>
      <c r="E11" s="105" t="str">
        <f>IFERROR(__xludf.DUMMYFUNCTION("IFERROR(REGEXEXTRACT(Q11 ,"".*,(.*)""),)")," United States")</f>
        <v> United States</v>
      </c>
      <c r="F11" s="106">
        <v>13.99</v>
      </c>
      <c r="G11" s="107">
        <v>0.0</v>
      </c>
      <c r="H11" s="108" t="s">
        <v>38</v>
      </c>
      <c r="I11" s="109">
        <f t="shared" si="1"/>
        <v>13.99</v>
      </c>
      <c r="J11" s="109">
        <v>0.0</v>
      </c>
      <c r="K11" s="109">
        <f t="shared" si="2"/>
        <v>2.51780802</v>
      </c>
      <c r="L11" s="110">
        <v>1699.0</v>
      </c>
      <c r="M11" s="111">
        <v>45387.0</v>
      </c>
      <c r="N11" s="112">
        <v>45390.0</v>
      </c>
      <c r="O11" s="103"/>
      <c r="P11" s="112" t="s">
        <v>33</v>
      </c>
      <c r="Q11" s="103" t="s">
        <v>57</v>
      </c>
      <c r="R11" s="104">
        <f t="shared" si="3"/>
        <v>3</v>
      </c>
      <c r="S11" s="104" t="str">
        <f t="shared" si="7"/>
        <v/>
      </c>
      <c r="T11" s="108" t="s">
        <v>35</v>
      </c>
      <c r="U11" s="108" t="s">
        <v>47</v>
      </c>
      <c r="V11" s="113"/>
      <c r="W11" s="104"/>
      <c r="X11" s="114">
        <f t="shared" si="5"/>
        <v>0.06</v>
      </c>
      <c r="Y11" s="109">
        <f t="shared" si="6"/>
        <v>0.18</v>
      </c>
      <c r="Z11" s="109">
        <f>IF(B11="",,Fees!$B$5*Y11)</f>
        <v>0.0486</v>
      </c>
      <c r="AA11" s="109">
        <f>IF(B11="",,Fees!$B$2*(I11+J11))</f>
        <v>0.90935</v>
      </c>
      <c r="AB11" s="109">
        <f>IF(B11="",,Fees!$B$5*AA11)</f>
        <v>0.2455245</v>
      </c>
      <c r="AC11" s="109">
        <f>IF(B11="",,Fees!$B$4*((1+X11)*(I11+J11))+Fees!$B$3)</f>
        <v>0.893176</v>
      </c>
      <c r="AD11" s="109">
        <f>IF(B11="",,Fees!$B$5*AC11)</f>
        <v>0.24115752</v>
      </c>
      <c r="AE11" s="115"/>
      <c r="AF11" s="115"/>
    </row>
    <row r="12">
      <c r="A12" s="116" t="s">
        <v>30</v>
      </c>
      <c r="B12" s="116">
        <v>3.266625558E9</v>
      </c>
      <c r="C12" s="117" t="s">
        <v>45</v>
      </c>
      <c r="D12" s="118">
        <v>1.0</v>
      </c>
      <c r="E12" s="119" t="str">
        <f>IFERROR(__xludf.DUMMYFUNCTION("IFERROR(REGEXEXTRACT(Q12 ,"".*,(.*)""),)")," United States")</f>
        <v> United States</v>
      </c>
      <c r="F12" s="120">
        <v>9.99</v>
      </c>
      <c r="G12" s="121">
        <v>0.0</v>
      </c>
      <c r="H12" s="122" t="s">
        <v>38</v>
      </c>
      <c r="I12" s="123">
        <f t="shared" si="1"/>
        <v>9.99</v>
      </c>
      <c r="J12" s="123">
        <v>4.0</v>
      </c>
      <c r="K12" s="123">
        <f t="shared" si="2"/>
        <v>2.51780802</v>
      </c>
      <c r="L12" s="124">
        <v>1699.0</v>
      </c>
      <c r="M12" s="125">
        <v>45391.0</v>
      </c>
      <c r="N12" s="126">
        <v>45392.0</v>
      </c>
      <c r="O12" s="116"/>
      <c r="P12" s="126" t="s">
        <v>33</v>
      </c>
      <c r="Q12" s="116" t="s">
        <v>58</v>
      </c>
      <c r="R12" s="127">
        <f t="shared" si="3"/>
        <v>1</v>
      </c>
      <c r="S12" s="127" t="str">
        <f t="shared" si="7"/>
        <v/>
      </c>
      <c r="T12" s="128" t="s">
        <v>35</v>
      </c>
      <c r="U12" s="128" t="s">
        <v>47</v>
      </c>
      <c r="V12" s="129"/>
      <c r="W12" s="130"/>
      <c r="X12" s="131">
        <f t="shared" si="5"/>
        <v>0.06</v>
      </c>
      <c r="Y12" s="123">
        <f t="shared" si="6"/>
        <v>0.18</v>
      </c>
      <c r="Z12" s="123">
        <f>IF(B12="",,Fees!$B$5*Y12)</f>
        <v>0.0486</v>
      </c>
      <c r="AA12" s="123">
        <f>IF(B12="",,Fees!$B$2*(I12+J12))</f>
        <v>0.90935</v>
      </c>
      <c r="AB12" s="123">
        <f>IF(B12="",,Fees!$B$5*AA12)</f>
        <v>0.2455245</v>
      </c>
      <c r="AC12" s="123">
        <f>IF(B12="",,Fees!$B$4*((1+X12)*(I12+J12))+Fees!$B$3)</f>
        <v>0.893176</v>
      </c>
      <c r="AD12" s="123">
        <f>IF(B12="",,Fees!$B$5*AC12)</f>
        <v>0.24115752</v>
      </c>
      <c r="AE12" s="129"/>
      <c r="AF12" s="129"/>
    </row>
    <row r="13">
      <c r="A13" s="14" t="s">
        <v>30</v>
      </c>
      <c r="B13" s="15">
        <v>3.27474243E9</v>
      </c>
      <c r="C13" s="16" t="s">
        <v>31</v>
      </c>
      <c r="D13" s="132">
        <v>1.0</v>
      </c>
      <c r="E13" s="133" t="str">
        <f>IFERROR(__xludf.DUMMYFUNCTION("IFERROR(REGEXEXTRACT(Q13 ,"".*,(.*)""),)")," United States")</f>
        <v> United States</v>
      </c>
      <c r="F13" s="134">
        <v>9.99</v>
      </c>
      <c r="G13" s="135">
        <v>0.0</v>
      </c>
      <c r="H13" s="136" t="s">
        <v>38</v>
      </c>
      <c r="I13" s="137">
        <f t="shared" si="1"/>
        <v>9.99</v>
      </c>
      <c r="J13" s="137">
        <v>4.0</v>
      </c>
      <c r="K13" s="137">
        <f t="shared" si="2"/>
        <v>2.51780802</v>
      </c>
      <c r="L13" s="23">
        <v>1699.0</v>
      </c>
      <c r="M13" s="138">
        <v>45400.0</v>
      </c>
      <c r="N13" s="138">
        <v>45401.0</v>
      </c>
      <c r="O13" s="25"/>
      <c r="P13" s="24" t="s">
        <v>33</v>
      </c>
      <c r="Q13" s="25" t="s">
        <v>59</v>
      </c>
      <c r="R13" s="132">
        <f t="shared" si="3"/>
        <v>1</v>
      </c>
      <c r="S13" s="132" t="str">
        <f t="shared" si="7"/>
        <v/>
      </c>
      <c r="T13" s="21" t="s">
        <v>35</v>
      </c>
      <c r="U13" s="21" t="s">
        <v>47</v>
      </c>
      <c r="V13" s="139"/>
      <c r="W13" s="132"/>
      <c r="X13" s="28">
        <f t="shared" si="5"/>
        <v>0.06</v>
      </c>
      <c r="Y13" s="137">
        <f t="shared" si="6"/>
        <v>0.18</v>
      </c>
      <c r="Z13" s="137">
        <f>IF(B13="",,Fees!$B$5*Y13)</f>
        <v>0.0486</v>
      </c>
      <c r="AA13" s="137">
        <f>IF(B13="",,Fees!$B$2*(I13+J13))</f>
        <v>0.90935</v>
      </c>
      <c r="AB13" s="137">
        <f>IF(B13="",,Fees!$B$5*AA13)</f>
        <v>0.2455245</v>
      </c>
      <c r="AC13" s="137">
        <f>IF(B13="",,Fees!$B$4*((1+X13)*(I13+J13))+Fees!$B$3)</f>
        <v>0.893176</v>
      </c>
      <c r="AD13" s="137">
        <f>IF(B13="",,Fees!$B$5*AC13)</f>
        <v>0.24115752</v>
      </c>
      <c r="AE13" s="30"/>
      <c r="AF13" s="30"/>
    </row>
    <row r="14">
      <c r="A14" s="140" t="s">
        <v>30</v>
      </c>
      <c r="B14" s="141">
        <v>3.27583047E9</v>
      </c>
      <c r="C14" s="142" t="s">
        <v>60</v>
      </c>
      <c r="D14" s="143">
        <v>1.0</v>
      </c>
      <c r="E14" s="144" t="str">
        <f>IFERROR(__xludf.DUMMYFUNCTION("IFERROR(REGEXEXTRACT(Q14 ,"".*,(.*)""),)")," Austria")</f>
        <v> Austria</v>
      </c>
      <c r="F14" s="145">
        <v>13.99</v>
      </c>
      <c r="G14" s="146">
        <v>0.0</v>
      </c>
      <c r="H14" s="147" t="s">
        <v>38</v>
      </c>
      <c r="I14" s="148">
        <f t="shared" si="1"/>
        <v>13.99</v>
      </c>
      <c r="J14" s="148">
        <v>0.0</v>
      </c>
      <c r="K14" s="148">
        <f t="shared" si="2"/>
        <v>2.4751665</v>
      </c>
      <c r="L14" s="149">
        <v>1050.0</v>
      </c>
      <c r="M14" s="150">
        <v>45401.0</v>
      </c>
      <c r="N14" s="150">
        <v>45401.0</v>
      </c>
      <c r="O14" s="142"/>
      <c r="P14" s="151" t="s">
        <v>33</v>
      </c>
      <c r="Q14" s="143" t="s">
        <v>61</v>
      </c>
      <c r="R14" s="142">
        <f t="shared" si="3"/>
        <v>0</v>
      </c>
      <c r="S14" s="142" t="str">
        <f t="shared" si="7"/>
        <v/>
      </c>
      <c r="T14" s="152" t="s">
        <v>35</v>
      </c>
      <c r="U14" s="152" t="s">
        <v>47</v>
      </c>
      <c r="V14" s="142"/>
      <c r="W14" s="153"/>
      <c r="X14" s="154">
        <f t="shared" si="5"/>
        <v>0</v>
      </c>
      <c r="Y14" s="148">
        <f t="shared" si="6"/>
        <v>0.18</v>
      </c>
      <c r="Z14" s="148">
        <f>IF(B14="",,Fees!$B$5*Y14)</f>
        <v>0.0486</v>
      </c>
      <c r="AA14" s="148">
        <f>IF(B14="",,Fees!$B$2*(I14+J14))</f>
        <v>0.90935</v>
      </c>
      <c r="AB14" s="148">
        <f>IF(B14="",,Fees!$B$5*AA14)</f>
        <v>0.2455245</v>
      </c>
      <c r="AC14" s="148">
        <f>IF(B14="",,Fees!$B$4*((1+X14)*(I14+J14))+Fees!$B$3)</f>
        <v>0.8596</v>
      </c>
      <c r="AD14" s="148">
        <f>IF(B14="",,Fees!$B$5*AC14)</f>
        <v>0.232092</v>
      </c>
      <c r="AE14" s="142"/>
      <c r="AF14" s="142"/>
    </row>
    <row r="15">
      <c r="A15" s="14" t="s">
        <v>30</v>
      </c>
      <c r="B15" s="15">
        <v>3.276978146E9</v>
      </c>
      <c r="C15" s="16" t="s">
        <v>31</v>
      </c>
      <c r="D15" s="132">
        <v>1.0</v>
      </c>
      <c r="E15" s="133" t="str">
        <f>IFERROR(__xludf.DUMMYFUNCTION("IFERROR(REGEXEXTRACT(Q15 ,"".*,(.*)""),)")," The Netherlands")</f>
        <v> The Netherlands</v>
      </c>
      <c r="F15" s="134">
        <v>9.99</v>
      </c>
      <c r="G15" s="135">
        <v>0.0</v>
      </c>
      <c r="H15" s="136" t="s">
        <v>38</v>
      </c>
      <c r="I15" s="137">
        <f t="shared" si="1"/>
        <v>9.99</v>
      </c>
      <c r="J15" s="137">
        <v>4.0</v>
      </c>
      <c r="K15" s="137">
        <f t="shared" si="2"/>
        <v>2.4751665</v>
      </c>
      <c r="L15" s="23">
        <v>1055.0</v>
      </c>
      <c r="M15" s="138">
        <v>45402.0</v>
      </c>
      <c r="N15" s="138">
        <v>45404.0</v>
      </c>
      <c r="O15" s="25"/>
      <c r="P15" s="24" t="s">
        <v>33</v>
      </c>
      <c r="Q15" s="25" t="s">
        <v>62</v>
      </c>
      <c r="R15" s="132">
        <f t="shared" si="3"/>
        <v>2</v>
      </c>
      <c r="S15" s="132" t="str">
        <f t="shared" si="7"/>
        <v/>
      </c>
      <c r="T15" s="21" t="s">
        <v>35</v>
      </c>
      <c r="U15" s="21" t="s">
        <v>47</v>
      </c>
      <c r="V15" s="139"/>
      <c r="W15" s="132"/>
      <c r="X15" s="28">
        <f t="shared" si="5"/>
        <v>0</v>
      </c>
      <c r="Y15" s="137">
        <f t="shared" si="6"/>
        <v>0.18</v>
      </c>
      <c r="Z15" s="137">
        <f>IF(B15="",,Fees!$B$5*Y15)</f>
        <v>0.0486</v>
      </c>
      <c r="AA15" s="137">
        <f>IF(B15="",,Fees!$B$2*(I15+J15))</f>
        <v>0.90935</v>
      </c>
      <c r="AB15" s="137">
        <f>IF(B15="",,Fees!$B$5*AA15)</f>
        <v>0.2455245</v>
      </c>
      <c r="AC15" s="137">
        <f>IF(B15="",,Fees!$B$4*((1+X15)*(I15+J15))+Fees!$B$3)</f>
        <v>0.8596</v>
      </c>
      <c r="AD15" s="137">
        <f>IF(B15="",,Fees!$B$5*AC15)</f>
        <v>0.232092</v>
      </c>
      <c r="AE15" s="30"/>
      <c r="AF15" s="30"/>
    </row>
    <row r="16">
      <c r="A16" s="46" t="s">
        <v>30</v>
      </c>
      <c r="B16" s="46">
        <v>3.273821521E9</v>
      </c>
      <c r="C16" s="117" t="s">
        <v>45</v>
      </c>
      <c r="D16" s="60">
        <v>1.0</v>
      </c>
      <c r="E16" s="61" t="str">
        <f>IFERROR(__xludf.DUMMYFUNCTION("IFERROR(REGEXEXTRACT(Q16 ,"".*,(.*)""),)")," The Netherlands")</f>
        <v> The Netherlands</v>
      </c>
      <c r="F16" s="62">
        <v>9.99</v>
      </c>
      <c r="G16" s="63">
        <v>0.0</v>
      </c>
      <c r="H16" s="64" t="s">
        <v>38</v>
      </c>
      <c r="I16" s="65">
        <f t="shared" si="1"/>
        <v>9.99</v>
      </c>
      <c r="J16" s="65">
        <v>4.0</v>
      </c>
      <c r="K16" s="65">
        <f t="shared" si="2"/>
        <v>2.4751665</v>
      </c>
      <c r="L16" s="66">
        <v>1055.0</v>
      </c>
      <c r="M16" s="125">
        <v>45403.0</v>
      </c>
      <c r="N16" s="100">
        <v>45404.0</v>
      </c>
      <c r="O16" s="46"/>
      <c r="P16" s="100" t="s">
        <v>33</v>
      </c>
      <c r="Q16" s="46" t="s">
        <v>63</v>
      </c>
      <c r="R16" s="60">
        <f t="shared" si="3"/>
        <v>1</v>
      </c>
      <c r="S16" s="60" t="str">
        <f t="shared" si="7"/>
        <v/>
      </c>
      <c r="T16" s="64" t="s">
        <v>35</v>
      </c>
      <c r="U16" s="64" t="s">
        <v>47</v>
      </c>
      <c r="V16" s="67"/>
      <c r="W16" s="68"/>
      <c r="X16" s="69">
        <f t="shared" si="5"/>
        <v>0</v>
      </c>
      <c r="Y16" s="65">
        <f t="shared" si="6"/>
        <v>0.18</v>
      </c>
      <c r="Z16" s="65">
        <f>IF(B16="",,Fees!$B$5*Y16)</f>
        <v>0.0486</v>
      </c>
      <c r="AA16" s="65">
        <f>IF(B16="",,Fees!$B$2*(I16+J16))</f>
        <v>0.90935</v>
      </c>
      <c r="AB16" s="65">
        <f>IF(B16="",,Fees!$B$5*AA16)</f>
        <v>0.2455245</v>
      </c>
      <c r="AC16" s="65">
        <f>IF(B16="",,Fees!$B$4*((1+X16)*(I16+J16))+Fees!$B$3)</f>
        <v>0.8596</v>
      </c>
      <c r="AD16" s="65">
        <f>IF(B16="",,Fees!$B$5*AC16)</f>
        <v>0.232092</v>
      </c>
      <c r="AE16" s="67"/>
      <c r="AF16" s="67"/>
    </row>
    <row r="17">
      <c r="A17" s="31" t="s">
        <v>30</v>
      </c>
      <c r="B17" s="32">
        <v>3.276098549E9</v>
      </c>
      <c r="C17" s="33" t="s">
        <v>37</v>
      </c>
      <c r="D17" s="34">
        <v>1.0</v>
      </c>
      <c r="E17" s="35" t="str">
        <f>IFERROR(__xludf.DUMMYFUNCTION("IFERROR(REGEXEXTRACT(Q17 ,"".*,(.*)""),)")," United States")</f>
        <v> United States</v>
      </c>
      <c r="F17" s="36">
        <v>14.0</v>
      </c>
      <c r="G17" s="37">
        <v>0.0</v>
      </c>
      <c r="H17" s="38" t="s">
        <v>38</v>
      </c>
      <c r="I17" s="39">
        <f t="shared" si="1"/>
        <v>14</v>
      </c>
      <c r="J17" s="39">
        <v>0.0</v>
      </c>
      <c r="K17" s="39">
        <f t="shared" si="2"/>
        <v>2.519172</v>
      </c>
      <c r="L17" s="40">
        <v>1699.0</v>
      </c>
      <c r="M17" s="155">
        <v>45405.0</v>
      </c>
      <c r="N17" s="156">
        <v>45406.0</v>
      </c>
      <c r="O17" s="33"/>
      <c r="P17" s="157" t="s">
        <v>50</v>
      </c>
      <c r="Q17" s="33" t="s">
        <v>64</v>
      </c>
      <c r="R17" s="34">
        <f t="shared" si="3"/>
        <v>1</v>
      </c>
      <c r="S17" s="34" t="str">
        <f t="shared" si="7"/>
        <v/>
      </c>
      <c r="T17" s="38" t="s">
        <v>35</v>
      </c>
      <c r="U17" s="38" t="s">
        <v>47</v>
      </c>
      <c r="V17" s="43"/>
      <c r="W17" s="34"/>
      <c r="X17" s="44">
        <f t="shared" si="5"/>
        <v>0.06</v>
      </c>
      <c r="Y17" s="39">
        <f t="shared" si="6"/>
        <v>0.18</v>
      </c>
      <c r="Z17" s="39">
        <f>IF(B17="",,Fees!$B$5*Y17)</f>
        <v>0.0486</v>
      </c>
      <c r="AA17" s="39">
        <f>IF(B17="",,Fees!$B$2*(I17+J17))</f>
        <v>0.91</v>
      </c>
      <c r="AB17" s="39">
        <f>IF(B17="",,Fees!$B$5*AA17)</f>
        <v>0.2457</v>
      </c>
      <c r="AC17" s="39">
        <f>IF(B17="",,Fees!$B$4*((1+X17)*(I17+J17))+Fees!$B$3)</f>
        <v>0.8936</v>
      </c>
      <c r="AD17" s="39">
        <f>IF(B17="",,Fees!$B$5*AC17)</f>
        <v>0.241272</v>
      </c>
      <c r="AE17" s="45"/>
      <c r="AF17" s="45"/>
    </row>
    <row r="18">
      <c r="A18" s="46" t="s">
        <v>30</v>
      </c>
      <c r="B18" s="46">
        <v>3.277988233E9</v>
      </c>
      <c r="C18" s="117" t="s">
        <v>45</v>
      </c>
      <c r="D18" s="60">
        <v>1.0</v>
      </c>
      <c r="E18" s="61" t="str">
        <f>IFERROR(__xludf.DUMMYFUNCTION("IFERROR(REGEXEXTRACT(Q18 ,"".*,(.*)""),)")," United States")</f>
        <v> United States</v>
      </c>
      <c r="F18" s="62">
        <v>14.0</v>
      </c>
      <c r="G18" s="63">
        <v>0.0</v>
      </c>
      <c r="H18" s="64" t="s">
        <v>38</v>
      </c>
      <c r="I18" s="65">
        <f t="shared" si="1"/>
        <v>14</v>
      </c>
      <c r="J18" s="65">
        <v>0.0</v>
      </c>
      <c r="K18" s="65">
        <f t="shared" si="2"/>
        <v>2.519172</v>
      </c>
      <c r="L18" s="66">
        <v>1699.0</v>
      </c>
      <c r="M18" s="125">
        <v>45407.0</v>
      </c>
      <c r="N18" s="100">
        <v>45408.0</v>
      </c>
      <c r="O18" s="46"/>
      <c r="P18" s="100" t="s">
        <v>33</v>
      </c>
      <c r="Q18" s="46" t="s">
        <v>65</v>
      </c>
      <c r="R18" s="60">
        <f t="shared" si="3"/>
        <v>1</v>
      </c>
      <c r="S18" s="60" t="str">
        <f t="shared" si="7"/>
        <v/>
      </c>
      <c r="T18" s="64" t="s">
        <v>35</v>
      </c>
      <c r="U18" s="64" t="s">
        <v>47</v>
      </c>
      <c r="V18" s="67"/>
      <c r="W18" s="68"/>
      <c r="X18" s="69">
        <f t="shared" si="5"/>
        <v>0.06</v>
      </c>
      <c r="Y18" s="65">
        <f t="shared" si="6"/>
        <v>0.18</v>
      </c>
      <c r="Z18" s="65">
        <f>IF(B18="",,Fees!$B$5*Y18)</f>
        <v>0.0486</v>
      </c>
      <c r="AA18" s="65">
        <f>IF(B18="",,Fees!$B$2*(I18+J18))</f>
        <v>0.91</v>
      </c>
      <c r="AB18" s="65">
        <f>IF(B18="",,Fees!$B$5*AA18)</f>
        <v>0.2457</v>
      </c>
      <c r="AC18" s="65">
        <f>IF(B18="",,Fees!$B$4*((1+X18)*(I18+J18))+Fees!$B$3)</f>
        <v>0.8936</v>
      </c>
      <c r="AD18" s="65">
        <f>IF(B18="",,Fees!$B$5*AC18)</f>
        <v>0.241272</v>
      </c>
      <c r="AE18" s="67"/>
      <c r="AF18" s="67"/>
    </row>
    <row r="19">
      <c r="A19" s="46" t="s">
        <v>30</v>
      </c>
      <c r="B19" s="47">
        <v>3.278497359E9</v>
      </c>
      <c r="C19" s="117" t="s">
        <v>45</v>
      </c>
      <c r="D19" s="49">
        <v>1.0</v>
      </c>
      <c r="E19" s="50" t="str">
        <f>IFERROR(__xludf.DUMMYFUNCTION("IFERROR(REGEXEXTRACT(Q19 ,"".*,(.*)""),)")," Germany")</f>
        <v> Germany</v>
      </c>
      <c r="F19" s="51">
        <v>14.0</v>
      </c>
      <c r="G19" s="52">
        <v>0.0</v>
      </c>
      <c r="H19" s="53" t="s">
        <v>38</v>
      </c>
      <c r="I19" s="54">
        <f t="shared" si="1"/>
        <v>14</v>
      </c>
      <c r="J19" s="54">
        <v>0.0</v>
      </c>
      <c r="K19" s="54">
        <f t="shared" si="2"/>
        <v>2.4765</v>
      </c>
      <c r="L19" s="55">
        <v>1055.0</v>
      </c>
      <c r="M19" s="125">
        <v>45408.0</v>
      </c>
      <c r="N19" s="100">
        <v>45408.0</v>
      </c>
      <c r="O19" s="48"/>
      <c r="P19" s="100" t="s">
        <v>33</v>
      </c>
      <c r="Q19" s="48" t="s">
        <v>66</v>
      </c>
      <c r="R19" s="49">
        <f t="shared" si="3"/>
        <v>0</v>
      </c>
      <c r="S19" s="49" t="str">
        <f t="shared" si="7"/>
        <v/>
      </c>
      <c r="T19" s="64" t="s">
        <v>35</v>
      </c>
      <c r="U19" s="64" t="s">
        <v>47</v>
      </c>
      <c r="V19" s="57"/>
      <c r="W19" s="49"/>
      <c r="X19" s="58">
        <f t="shared" si="5"/>
        <v>0</v>
      </c>
      <c r="Y19" s="54">
        <f t="shared" si="6"/>
        <v>0.18</v>
      </c>
      <c r="Z19" s="54">
        <f>IF(B19="",,Fees!$B$5*Y19)</f>
        <v>0.0486</v>
      </c>
      <c r="AA19" s="54">
        <f>IF(B19="",,Fees!$B$2*(I19+J19))</f>
        <v>0.91</v>
      </c>
      <c r="AB19" s="54">
        <f>IF(B19="",,Fees!$B$5*AA19)</f>
        <v>0.2457</v>
      </c>
      <c r="AC19" s="54">
        <f>IF(B19="",,Fees!$B$4*((1+X19)*(I19+J19))+Fees!$B$3)</f>
        <v>0.86</v>
      </c>
      <c r="AD19" s="54">
        <f>IF(B19="",,Fees!$B$5*AC19)</f>
        <v>0.2322</v>
      </c>
      <c r="AE19" s="59"/>
      <c r="AF19" s="59"/>
    </row>
    <row r="20">
      <c r="A20" s="158" t="s">
        <v>30</v>
      </c>
      <c r="B20" s="158">
        <v>3.28419597E9</v>
      </c>
      <c r="C20" s="158" t="s">
        <v>60</v>
      </c>
      <c r="D20" s="159">
        <v>1.0</v>
      </c>
      <c r="E20" s="160" t="str">
        <f>IFERROR(__xludf.DUMMYFUNCTION("IFERROR(REGEXEXTRACT(Q20 ,"".*,(.*)""),)")," Australia")</f>
        <v> Australia</v>
      </c>
      <c r="F20" s="161">
        <v>14.0</v>
      </c>
      <c r="G20" s="162">
        <v>0.0</v>
      </c>
      <c r="H20" s="163" t="s">
        <v>38</v>
      </c>
      <c r="I20" s="164">
        <f t="shared" si="1"/>
        <v>14</v>
      </c>
      <c r="J20" s="164">
        <v>0.0</v>
      </c>
      <c r="K20" s="164">
        <f t="shared" si="2"/>
        <v>2.61874</v>
      </c>
      <c r="L20" s="165">
        <f t="shared" ref="L20:L22" si="8">5070/3</f>
        <v>1690</v>
      </c>
      <c r="M20" s="166">
        <v>45409.0</v>
      </c>
      <c r="N20" s="167">
        <v>45411.0</v>
      </c>
      <c r="O20" s="158"/>
      <c r="P20" s="166" t="s">
        <v>33</v>
      </c>
      <c r="Q20" s="158" t="s">
        <v>67</v>
      </c>
      <c r="R20" s="159">
        <f t="shared" si="3"/>
        <v>2</v>
      </c>
      <c r="S20" s="159" t="str">
        <f t="shared" si="7"/>
        <v/>
      </c>
      <c r="T20" s="163" t="s">
        <v>35</v>
      </c>
      <c r="U20" s="163" t="s">
        <v>47</v>
      </c>
      <c r="V20" s="168"/>
      <c r="W20" s="169"/>
      <c r="X20" s="170">
        <f t="shared" si="5"/>
        <v>0.2</v>
      </c>
      <c r="Y20" s="164">
        <f t="shared" si="6"/>
        <v>0.18</v>
      </c>
      <c r="Z20" s="164">
        <f>IF(B20="",,Fees!$B$5*Y20)</f>
        <v>0.0486</v>
      </c>
      <c r="AA20" s="164">
        <f>IF(B20="",,Fees!$B$2*(I20+J20))</f>
        <v>0.91</v>
      </c>
      <c r="AB20" s="164">
        <f>IF(B20="",,Fees!$B$5*AA20)</f>
        <v>0.2457</v>
      </c>
      <c r="AC20" s="164">
        <f>IF(B20="",,Fees!$B$4*((1+X20)*(I20+J20))+Fees!$B$3)</f>
        <v>0.972</v>
      </c>
      <c r="AD20" s="164">
        <f>IF(B20="",,Fees!$B$5*AC20)</f>
        <v>0.26244</v>
      </c>
      <c r="AE20" s="168"/>
      <c r="AF20" s="168"/>
    </row>
    <row r="21" ht="15.75" customHeight="1">
      <c r="A21" s="171" t="s">
        <v>30</v>
      </c>
      <c r="B21" s="171">
        <v>3.285139404E9</v>
      </c>
      <c r="C21" s="103" t="s">
        <v>56</v>
      </c>
      <c r="D21" s="104">
        <v>1.0</v>
      </c>
      <c r="E21" s="172" t="str">
        <f>IFERROR(__xludf.DUMMYFUNCTION("IFERROR(REGEXEXTRACT(Q21 ,"".*,(.*)""),)")," United States")</f>
        <v> United States</v>
      </c>
      <c r="F21" s="173">
        <v>14.0</v>
      </c>
      <c r="G21" s="174">
        <v>0.25</v>
      </c>
      <c r="H21" s="175" t="s">
        <v>68</v>
      </c>
      <c r="I21" s="109">
        <f t="shared" si="1"/>
        <v>10.5</v>
      </c>
      <c r="J21" s="109">
        <v>0.0</v>
      </c>
      <c r="K21" s="109">
        <f t="shared" si="2"/>
        <v>2.041779</v>
      </c>
      <c r="L21" s="110">
        <f t="shared" si="8"/>
        <v>1690</v>
      </c>
      <c r="M21" s="111">
        <v>45409.0</v>
      </c>
      <c r="N21" s="176">
        <v>45411.0</v>
      </c>
      <c r="O21" s="103"/>
      <c r="P21" s="111" t="s">
        <v>33</v>
      </c>
      <c r="Q21" s="103" t="s">
        <v>69</v>
      </c>
      <c r="R21" s="104">
        <f t="shared" si="3"/>
        <v>2</v>
      </c>
      <c r="S21" s="104" t="str">
        <f t="shared" si="7"/>
        <v/>
      </c>
      <c r="T21" s="177" t="s">
        <v>35</v>
      </c>
      <c r="U21" s="177" t="s">
        <v>47</v>
      </c>
      <c r="V21" s="113"/>
      <c r="W21" s="104"/>
      <c r="X21" s="114">
        <f t="shared" si="5"/>
        <v>0.06</v>
      </c>
      <c r="Y21" s="109">
        <f t="shared" si="6"/>
        <v>0.18</v>
      </c>
      <c r="Z21" s="109">
        <f>IF(B21="",,Fees!$B$5*Y21)</f>
        <v>0.0486</v>
      </c>
      <c r="AA21" s="109">
        <f>IF(B21="",,Fees!$B$2*(I21+J21))</f>
        <v>0.6825</v>
      </c>
      <c r="AB21" s="109">
        <f>IF(B21="",,Fees!$B$5*AA21)</f>
        <v>0.184275</v>
      </c>
      <c r="AC21" s="109">
        <f>IF(B21="",,Fees!$B$4*((1+X21)*(I21+J21))+Fees!$B$3)</f>
        <v>0.7452</v>
      </c>
      <c r="AD21" s="109">
        <f>IF(B21="",,Fees!$B$5*AC21)</f>
        <v>0.201204</v>
      </c>
      <c r="AE21" s="115"/>
      <c r="AF21" s="115"/>
    </row>
    <row r="22" ht="15.75" customHeight="1">
      <c r="A22" s="178" t="s">
        <v>30</v>
      </c>
      <c r="B22" s="32">
        <v>3.285499142E9</v>
      </c>
      <c r="C22" s="33" t="s">
        <v>37</v>
      </c>
      <c r="D22" s="179">
        <v>2.0</v>
      </c>
      <c r="E22" s="35" t="str">
        <f>IFERROR(__xludf.DUMMYFUNCTION("IFERROR(REGEXEXTRACT(Q22 ,"".*,(.*)""),)")," United States")</f>
        <v> United States</v>
      </c>
      <c r="F22" s="36">
        <v>28.0</v>
      </c>
      <c r="G22" s="37">
        <v>0.3</v>
      </c>
      <c r="H22" s="180" t="s">
        <v>70</v>
      </c>
      <c r="I22" s="181">
        <f t="shared" si="1"/>
        <v>39.2</v>
      </c>
      <c r="J22" s="181">
        <v>0.0</v>
      </c>
      <c r="K22" s="181">
        <f t="shared" si="2"/>
        <v>6.1850016</v>
      </c>
      <c r="L22" s="182">
        <f t="shared" si="8"/>
        <v>1690</v>
      </c>
      <c r="M22" s="155">
        <v>45410.0</v>
      </c>
      <c r="N22" s="155">
        <v>45411.0</v>
      </c>
      <c r="O22" s="31"/>
      <c r="P22" s="156" t="s">
        <v>33</v>
      </c>
      <c r="Q22" s="31" t="s">
        <v>71</v>
      </c>
      <c r="R22" s="179">
        <f t="shared" si="3"/>
        <v>1</v>
      </c>
      <c r="S22" s="179" t="str">
        <f t="shared" si="7"/>
        <v/>
      </c>
      <c r="T22" s="180" t="s">
        <v>35</v>
      </c>
      <c r="U22" s="180" t="s">
        <v>47</v>
      </c>
      <c r="V22" s="183"/>
      <c r="W22" s="184"/>
      <c r="X22" s="185">
        <f t="shared" si="5"/>
        <v>0.06</v>
      </c>
      <c r="Y22" s="181">
        <f t="shared" si="6"/>
        <v>0.36</v>
      </c>
      <c r="Z22" s="181">
        <f>IF(B22="",,Fees!$B$5*Y22)</f>
        <v>0.0972</v>
      </c>
      <c r="AA22" s="181">
        <f>IF(B22="",,Fees!$B$2*(I22+J22))</f>
        <v>2.548</v>
      </c>
      <c r="AB22" s="181">
        <f>IF(B22="",,Fees!$B$5*AA22)</f>
        <v>0.68796</v>
      </c>
      <c r="AC22" s="181">
        <f>IF(B22="",,Fees!$B$4*((1+X22)*(I22+J22))+Fees!$B$3)</f>
        <v>1.96208</v>
      </c>
      <c r="AD22" s="181">
        <f>IF(B22="",,Fees!$B$5*AC22)</f>
        <v>0.5297616</v>
      </c>
      <c r="AE22" s="183"/>
      <c r="AF22" s="183"/>
    </row>
    <row r="23" ht="15.75" customHeight="1">
      <c r="A23" s="86" t="s">
        <v>30</v>
      </c>
      <c r="B23" s="87">
        <v>3.286914669E9</v>
      </c>
      <c r="C23" s="88" t="s">
        <v>53</v>
      </c>
      <c r="D23" s="89">
        <v>1.0</v>
      </c>
      <c r="E23" s="90" t="str">
        <f>IFERROR(__xludf.DUMMYFUNCTION("IFERROR(REGEXEXTRACT(Q23 ,"".*,(.*)""),)")," United Kingdom")</f>
        <v> United Kingdom</v>
      </c>
      <c r="F23" s="91">
        <v>14.0</v>
      </c>
      <c r="G23" s="92">
        <v>0.0</v>
      </c>
      <c r="H23" s="93" t="s">
        <v>38</v>
      </c>
      <c r="I23" s="94">
        <f t="shared" si="1"/>
        <v>14</v>
      </c>
      <c r="J23" s="94">
        <v>0.0</v>
      </c>
      <c r="K23" s="94">
        <f t="shared" si="2"/>
        <v>2.61874</v>
      </c>
      <c r="L23" s="95">
        <v>1599.0</v>
      </c>
      <c r="M23" s="96">
        <v>45416.0</v>
      </c>
      <c r="N23" s="96">
        <v>45418.0</v>
      </c>
      <c r="O23" s="88"/>
      <c r="P23" s="96" t="s">
        <v>33</v>
      </c>
      <c r="Q23" s="88" t="s">
        <v>72</v>
      </c>
      <c r="R23" s="89">
        <f t="shared" si="3"/>
        <v>2</v>
      </c>
      <c r="S23" s="89" t="str">
        <f t="shared" si="7"/>
        <v/>
      </c>
      <c r="T23" s="93" t="s">
        <v>35</v>
      </c>
      <c r="U23" s="93" t="s">
        <v>47</v>
      </c>
      <c r="V23" s="97"/>
      <c r="W23" s="89"/>
      <c r="X23" s="98">
        <f t="shared" si="5"/>
        <v>0.2</v>
      </c>
      <c r="Y23" s="94">
        <f t="shared" si="6"/>
        <v>0.18</v>
      </c>
      <c r="Z23" s="94">
        <f>IF(B23="",,Fees!$B$5*Y23)</f>
        <v>0.0486</v>
      </c>
      <c r="AA23" s="94">
        <f>IF(B23="",,Fees!$B$2*(I23+J23))</f>
        <v>0.91</v>
      </c>
      <c r="AB23" s="94">
        <f>IF(B23="",,Fees!$B$5*AA23)</f>
        <v>0.2457</v>
      </c>
      <c r="AC23" s="94">
        <f>IF(B23="",,Fees!$B$4*((1+X23)*(I23+J23))+Fees!$B$3)</f>
        <v>0.972</v>
      </c>
      <c r="AD23" s="94">
        <f>IF(B23="",,Fees!$B$5*AC23)</f>
        <v>0.26244</v>
      </c>
      <c r="AE23" s="99"/>
      <c r="AF23" s="99"/>
    </row>
    <row r="24" ht="15.75" customHeight="1">
      <c r="A24" s="86" t="s">
        <v>30</v>
      </c>
      <c r="B24" s="86">
        <v>3.302002462E9</v>
      </c>
      <c r="C24" s="88" t="s">
        <v>53</v>
      </c>
      <c r="D24" s="186">
        <v>1.0</v>
      </c>
      <c r="E24" s="187" t="str">
        <f>IFERROR(__xludf.DUMMYFUNCTION("IFERROR(REGEXEXTRACT(Q24 ,"".*,(.*)""),)")," The Netherlands")</f>
        <v> The Netherlands</v>
      </c>
      <c r="F24" s="188">
        <v>16.0</v>
      </c>
      <c r="G24" s="189">
        <v>0.25</v>
      </c>
      <c r="H24" s="190" t="s">
        <v>73</v>
      </c>
      <c r="I24" s="191">
        <f t="shared" si="1"/>
        <v>12</v>
      </c>
      <c r="J24" s="191">
        <v>0.0</v>
      </c>
      <c r="K24" s="191">
        <f t="shared" si="2"/>
        <v>2.2098</v>
      </c>
      <c r="L24" s="192">
        <v>1050.0</v>
      </c>
      <c r="M24" s="96">
        <v>45425.0</v>
      </c>
      <c r="N24" s="96">
        <v>45425.0</v>
      </c>
      <c r="O24" s="86"/>
      <c r="P24" s="96" t="s">
        <v>33</v>
      </c>
      <c r="Q24" s="86" t="s">
        <v>74</v>
      </c>
      <c r="R24" s="186">
        <f t="shared" si="3"/>
        <v>0</v>
      </c>
      <c r="S24" s="186" t="str">
        <f t="shared" si="7"/>
        <v/>
      </c>
      <c r="T24" s="93" t="s">
        <v>35</v>
      </c>
      <c r="U24" s="93" t="s">
        <v>47</v>
      </c>
      <c r="V24" s="193"/>
      <c r="W24" s="194"/>
      <c r="X24" s="195">
        <f t="shared" si="5"/>
        <v>0</v>
      </c>
      <c r="Y24" s="191">
        <f t="shared" si="6"/>
        <v>0.18</v>
      </c>
      <c r="Z24" s="191">
        <f>IF(B24="",,Fees!$B$5*Y24)</f>
        <v>0.0486</v>
      </c>
      <c r="AA24" s="191">
        <f>IF(B24="",,Fees!$B$2*(I24+J24))</f>
        <v>0.78</v>
      </c>
      <c r="AB24" s="191">
        <f>IF(B24="",,Fees!$B$5*AA24)</f>
        <v>0.2106</v>
      </c>
      <c r="AC24" s="191">
        <f>IF(B24="",,Fees!$B$4*((1+X24)*(I24+J24))+Fees!$B$3)</f>
        <v>0.78</v>
      </c>
      <c r="AD24" s="191">
        <f>IF(B24="",,Fees!$B$5*AC24)</f>
        <v>0.2106</v>
      </c>
      <c r="AE24" s="193"/>
      <c r="AF24" s="193"/>
    </row>
    <row r="25" ht="15.75" customHeight="1">
      <c r="A25" s="178" t="s">
        <v>30</v>
      </c>
      <c r="B25" s="32">
        <v>3.304689692E9</v>
      </c>
      <c r="C25" s="33" t="s">
        <v>37</v>
      </c>
      <c r="D25" s="34">
        <v>1.0</v>
      </c>
      <c r="E25" s="35" t="str">
        <f>IFERROR(__xludf.DUMMYFUNCTION("IFERROR(REGEXEXTRACT(Q25 ,"".*,(.*)""),)")," Australia")</f>
        <v> Australia</v>
      </c>
      <c r="F25" s="36">
        <v>16.0</v>
      </c>
      <c r="G25" s="37">
        <v>0.25</v>
      </c>
      <c r="H25" s="38" t="s">
        <v>73</v>
      </c>
      <c r="I25" s="39">
        <f t="shared" si="1"/>
        <v>12</v>
      </c>
      <c r="J25" s="39">
        <v>0.0</v>
      </c>
      <c r="K25" s="39">
        <f t="shared" si="2"/>
        <v>2.33172</v>
      </c>
      <c r="L25" s="40">
        <v>1500.0</v>
      </c>
      <c r="M25" s="196">
        <v>45428.0</v>
      </c>
      <c r="N25" s="196">
        <v>45428.0</v>
      </c>
      <c r="O25" s="33"/>
      <c r="P25" s="156" t="s">
        <v>33</v>
      </c>
      <c r="Q25" s="33" t="s">
        <v>75</v>
      </c>
      <c r="R25" s="34">
        <f t="shared" si="3"/>
        <v>0</v>
      </c>
      <c r="S25" s="34" t="str">
        <f t="shared" si="7"/>
        <v/>
      </c>
      <c r="T25" s="180" t="s">
        <v>35</v>
      </c>
      <c r="U25" s="180" t="s">
        <v>47</v>
      </c>
      <c r="V25" s="43"/>
      <c r="W25" s="34"/>
      <c r="X25" s="44">
        <f t="shared" si="5"/>
        <v>0.2</v>
      </c>
      <c r="Y25" s="39">
        <f t="shared" si="6"/>
        <v>0.18</v>
      </c>
      <c r="Z25" s="39">
        <f>IF(B25="",,Fees!$B$5*Y25)</f>
        <v>0.0486</v>
      </c>
      <c r="AA25" s="39">
        <f>IF(B25="",,Fees!$B$2*(I25+J25))</f>
        <v>0.78</v>
      </c>
      <c r="AB25" s="39">
        <f>IF(B25="",,Fees!$B$5*AA25)</f>
        <v>0.2106</v>
      </c>
      <c r="AC25" s="39">
        <f>IF(B25="",,Fees!$B$4*((1+X25)*(I25+J25))+Fees!$B$3)</f>
        <v>0.876</v>
      </c>
      <c r="AD25" s="39">
        <f>IF(B25="",,Fees!$B$5*AC25)</f>
        <v>0.23652</v>
      </c>
      <c r="AE25" s="45"/>
      <c r="AF25" s="45"/>
    </row>
    <row r="26" ht="15.75" customHeight="1">
      <c r="A26" s="46" t="s">
        <v>30</v>
      </c>
      <c r="B26" s="46">
        <v>3.301690361E9</v>
      </c>
      <c r="C26" s="117" t="s">
        <v>45</v>
      </c>
      <c r="D26" s="60">
        <v>1.0</v>
      </c>
      <c r="E26" s="61" t="str">
        <f>IFERROR(__xludf.DUMMYFUNCTION("IFERROR(REGEXEXTRACT(Q26 ,"".*,(.*)""),)")," United States")</f>
        <v> United States</v>
      </c>
      <c r="F26" s="62">
        <v>16.0</v>
      </c>
      <c r="G26" s="63">
        <v>0.25</v>
      </c>
      <c r="H26" s="64" t="s">
        <v>73</v>
      </c>
      <c r="I26" s="65">
        <f t="shared" si="1"/>
        <v>12</v>
      </c>
      <c r="J26" s="65">
        <v>0.0</v>
      </c>
      <c r="K26" s="65">
        <f t="shared" si="2"/>
        <v>2.246376</v>
      </c>
      <c r="L26" s="66">
        <v>1690.0</v>
      </c>
      <c r="M26" s="197">
        <v>45431.0</v>
      </c>
      <c r="N26" s="197">
        <v>45433.0</v>
      </c>
      <c r="O26" s="46"/>
      <c r="P26" s="46" t="s">
        <v>50</v>
      </c>
      <c r="Q26" s="46" t="s">
        <v>76</v>
      </c>
      <c r="R26" s="60">
        <f t="shared" si="3"/>
        <v>2</v>
      </c>
      <c r="S26" s="60" t="str">
        <f t="shared" si="7"/>
        <v/>
      </c>
      <c r="T26" s="64" t="s">
        <v>35</v>
      </c>
      <c r="U26" s="64" t="s">
        <v>47</v>
      </c>
      <c r="V26" s="67"/>
      <c r="W26" s="68"/>
      <c r="X26" s="69">
        <f t="shared" si="5"/>
        <v>0.06</v>
      </c>
      <c r="Y26" s="65">
        <f t="shared" si="6"/>
        <v>0.18</v>
      </c>
      <c r="Z26" s="65">
        <f>IF(B26="",,Fees!$B$5*Y26)</f>
        <v>0.0486</v>
      </c>
      <c r="AA26" s="65">
        <f>IF(B26="",,Fees!$B$2*(I26+J26))</f>
        <v>0.78</v>
      </c>
      <c r="AB26" s="65">
        <f>IF(B26="",,Fees!$B$5*AA26)</f>
        <v>0.2106</v>
      </c>
      <c r="AC26" s="65">
        <f>IF(B26="",,Fees!$B$4*((1+X26)*(I26+J26))+Fees!$B$3)</f>
        <v>0.8088</v>
      </c>
      <c r="AD26" s="65">
        <f>IF(B26="",,Fees!$B$5*AC26)</f>
        <v>0.218376</v>
      </c>
      <c r="AE26" s="67"/>
      <c r="AF26" s="67"/>
    </row>
    <row r="27" ht="15.75" customHeight="1">
      <c r="A27" s="86" t="s">
        <v>30</v>
      </c>
      <c r="B27" s="87">
        <v>3.310043408E9</v>
      </c>
      <c r="C27" s="88" t="s">
        <v>53</v>
      </c>
      <c r="D27" s="89">
        <v>1.0</v>
      </c>
      <c r="E27" s="90" t="str">
        <f>IFERROR(__xludf.DUMMYFUNCTION("IFERROR(REGEXEXTRACT(Q27 ,"".*,(.*)""),)")," United States")</f>
        <v> United States</v>
      </c>
      <c r="F27" s="91">
        <v>16.0</v>
      </c>
      <c r="G27" s="92">
        <v>0.25</v>
      </c>
      <c r="H27" s="93" t="s">
        <v>73</v>
      </c>
      <c r="I27" s="94">
        <f t="shared" si="1"/>
        <v>12</v>
      </c>
      <c r="J27" s="94">
        <v>0.0</v>
      </c>
      <c r="K27" s="94">
        <f t="shared" si="2"/>
        <v>2.246376</v>
      </c>
      <c r="L27" s="95">
        <v>1510.0</v>
      </c>
      <c r="M27" s="96">
        <v>45433.0</v>
      </c>
      <c r="N27" s="96">
        <v>45434.0</v>
      </c>
      <c r="O27" s="88"/>
      <c r="P27" s="96" t="s">
        <v>33</v>
      </c>
      <c r="Q27" s="88" t="s">
        <v>77</v>
      </c>
      <c r="R27" s="89">
        <f t="shared" si="3"/>
        <v>1</v>
      </c>
      <c r="S27" s="89" t="str">
        <f t="shared" si="7"/>
        <v/>
      </c>
      <c r="T27" s="93" t="s">
        <v>35</v>
      </c>
      <c r="U27" s="93" t="s">
        <v>47</v>
      </c>
      <c r="V27" s="97"/>
      <c r="W27" s="89"/>
      <c r="X27" s="98">
        <f t="shared" si="5"/>
        <v>0.06</v>
      </c>
      <c r="Y27" s="94">
        <f t="shared" si="6"/>
        <v>0.18</v>
      </c>
      <c r="Z27" s="94">
        <f>IF(B27="",,Fees!$B$5*Y27)</f>
        <v>0.0486</v>
      </c>
      <c r="AA27" s="94">
        <f>IF(B27="",,Fees!$B$2*(I27+J27))</f>
        <v>0.78</v>
      </c>
      <c r="AB27" s="94">
        <f>IF(B27="",,Fees!$B$5*AA27)</f>
        <v>0.2106</v>
      </c>
      <c r="AC27" s="94">
        <f>IF(B27="",,Fees!$B$4*((1+X27)*(I27+J27))+Fees!$B$3)</f>
        <v>0.8088</v>
      </c>
      <c r="AD27" s="94">
        <f>IF(B27="",,Fees!$B$5*AC27)</f>
        <v>0.218376</v>
      </c>
      <c r="AE27" s="99"/>
      <c r="AF27" s="99"/>
    </row>
    <row r="28" ht="15.75" customHeight="1">
      <c r="A28" s="198" t="s">
        <v>30</v>
      </c>
      <c r="B28" s="198">
        <v>3.306147729E9</v>
      </c>
      <c r="C28" s="198" t="s">
        <v>78</v>
      </c>
      <c r="D28" s="199">
        <v>1.0</v>
      </c>
      <c r="E28" s="200" t="str">
        <f>IFERROR(__xludf.DUMMYFUNCTION("IFERROR(REGEXEXTRACT(Q28 ,"".*,(.*)""),)")," United States")</f>
        <v> United States</v>
      </c>
      <c r="F28" s="201">
        <v>16.0</v>
      </c>
      <c r="G28" s="202">
        <v>0.25</v>
      </c>
      <c r="H28" s="203" t="s">
        <v>73</v>
      </c>
      <c r="I28" s="204">
        <f t="shared" si="1"/>
        <v>12</v>
      </c>
      <c r="J28" s="204">
        <v>0.0</v>
      </c>
      <c r="K28" s="204">
        <f t="shared" si="2"/>
        <v>2.246376</v>
      </c>
      <c r="L28" s="205">
        <v>1690.0</v>
      </c>
      <c r="M28" s="206">
        <v>45436.0</v>
      </c>
      <c r="N28" s="206">
        <v>45436.0</v>
      </c>
      <c r="O28" s="198"/>
      <c r="P28" s="207" t="s">
        <v>33</v>
      </c>
      <c r="Q28" s="198" t="s">
        <v>79</v>
      </c>
      <c r="R28" s="199">
        <f t="shared" si="3"/>
        <v>0</v>
      </c>
      <c r="S28" s="199" t="str">
        <f t="shared" si="7"/>
        <v/>
      </c>
      <c r="T28" s="208" t="s">
        <v>35</v>
      </c>
      <c r="U28" s="208" t="s">
        <v>47</v>
      </c>
      <c r="V28" s="209"/>
      <c r="W28" s="210"/>
      <c r="X28" s="211">
        <f t="shared" si="5"/>
        <v>0.06</v>
      </c>
      <c r="Y28" s="204">
        <f t="shared" si="6"/>
        <v>0.18</v>
      </c>
      <c r="Z28" s="204">
        <f>IF(B28="",,Fees!$B$5*Y28)</f>
        <v>0.0486</v>
      </c>
      <c r="AA28" s="204">
        <f>IF(B28="",,Fees!$B$2*(I28+J28))</f>
        <v>0.78</v>
      </c>
      <c r="AB28" s="204">
        <f>IF(B28="",,Fees!$B$5*AA28)</f>
        <v>0.2106</v>
      </c>
      <c r="AC28" s="204">
        <f>IF(B28="",,Fees!$B$4*((1+X28)*(I28+J28))+Fees!$B$3)</f>
        <v>0.8088</v>
      </c>
      <c r="AD28" s="204">
        <f>IF(B28="",,Fees!$B$5*AC28)</f>
        <v>0.218376</v>
      </c>
      <c r="AE28" s="209"/>
      <c r="AF28" s="209"/>
    </row>
    <row r="29" ht="15.75" customHeight="1">
      <c r="A29" s="31" t="s">
        <v>30</v>
      </c>
      <c r="B29" s="32">
        <v>3.314200572E9</v>
      </c>
      <c r="C29" s="33" t="s">
        <v>37</v>
      </c>
      <c r="D29" s="34">
        <v>1.0</v>
      </c>
      <c r="E29" s="35" t="str">
        <f>IFERROR(__xludf.DUMMYFUNCTION("IFERROR(REGEXEXTRACT(Q29 ,"".*,(.*)""),)")," United States")</f>
        <v> United States</v>
      </c>
      <c r="F29" s="36">
        <v>10.0</v>
      </c>
      <c r="G29" s="37">
        <v>0.25</v>
      </c>
      <c r="H29" s="38" t="s">
        <v>73</v>
      </c>
      <c r="I29" s="39">
        <f t="shared" si="1"/>
        <v>7.5</v>
      </c>
      <c r="J29" s="39">
        <v>6.0</v>
      </c>
      <c r="K29" s="39">
        <f t="shared" si="2"/>
        <v>2.450973</v>
      </c>
      <c r="L29" s="40">
        <v>1690.0</v>
      </c>
      <c r="M29" s="196">
        <v>45438.0</v>
      </c>
      <c r="N29" s="196">
        <v>45439.0</v>
      </c>
      <c r="O29" s="33"/>
      <c r="P29" s="156" t="s">
        <v>33</v>
      </c>
      <c r="Q29" s="33" t="s">
        <v>80</v>
      </c>
      <c r="R29" s="34">
        <f t="shared" si="3"/>
        <v>1</v>
      </c>
      <c r="S29" s="34" t="str">
        <f t="shared" si="7"/>
        <v/>
      </c>
      <c r="T29" s="180" t="s">
        <v>35</v>
      </c>
      <c r="U29" s="180" t="s">
        <v>47</v>
      </c>
      <c r="V29" s="43"/>
      <c r="W29" s="34"/>
      <c r="X29" s="44">
        <f t="shared" si="5"/>
        <v>0.06</v>
      </c>
      <c r="Y29" s="39">
        <f t="shared" si="6"/>
        <v>0.18</v>
      </c>
      <c r="Z29" s="39">
        <f>IF(B29="",,Fees!$B$5*Y29)</f>
        <v>0.0486</v>
      </c>
      <c r="AA29" s="39">
        <f>IF(B29="",,Fees!$B$2*(I29+J29))</f>
        <v>0.8775</v>
      </c>
      <c r="AB29" s="39">
        <f>IF(B29="",,Fees!$B$5*AA29)</f>
        <v>0.236925</v>
      </c>
      <c r="AC29" s="39">
        <f>IF(B29="",,Fees!$B$4*((1+X29)*(I29+J29))+Fees!$B$3)</f>
        <v>0.8724</v>
      </c>
      <c r="AD29" s="39">
        <f>IF(B29="",,Fees!$B$5*AC29)</f>
        <v>0.235548</v>
      </c>
      <c r="AE29" s="45"/>
      <c r="AF29" s="45"/>
    </row>
    <row r="30" ht="15.75" customHeight="1">
      <c r="A30" s="14" t="s">
        <v>30</v>
      </c>
      <c r="B30" s="14">
        <v>3.308182701E9</v>
      </c>
      <c r="C30" s="16" t="s">
        <v>31</v>
      </c>
      <c r="D30" s="132">
        <v>1.0</v>
      </c>
      <c r="E30" s="212" t="str">
        <f>IFERROR(__xludf.DUMMYFUNCTION("IFERROR(REGEXEXTRACT(Q30 ,"".*,(.*)""),)")," United Kingdom")</f>
        <v> United Kingdom</v>
      </c>
      <c r="F30" s="213">
        <v>16.0</v>
      </c>
      <c r="G30" s="214">
        <v>0.25</v>
      </c>
      <c r="H30" s="215" t="s">
        <v>73</v>
      </c>
      <c r="I30" s="216">
        <f t="shared" si="1"/>
        <v>12</v>
      </c>
      <c r="J30" s="216">
        <v>0.0</v>
      </c>
      <c r="K30" s="216">
        <f t="shared" si="2"/>
        <v>2.33172</v>
      </c>
      <c r="L30" s="217">
        <v>1590.0</v>
      </c>
      <c r="M30" s="218">
        <v>45438.0</v>
      </c>
      <c r="N30" s="218">
        <v>45439.0</v>
      </c>
      <c r="O30" s="14"/>
      <c r="P30" s="219" t="s">
        <v>33</v>
      </c>
      <c r="Q30" s="14" t="s">
        <v>81</v>
      </c>
      <c r="R30" s="220">
        <f t="shared" si="3"/>
        <v>1</v>
      </c>
      <c r="S30" s="220" t="str">
        <f t="shared" si="7"/>
        <v/>
      </c>
      <c r="T30" s="215" t="s">
        <v>35</v>
      </c>
      <c r="U30" s="215" t="s">
        <v>47</v>
      </c>
      <c r="V30" s="221"/>
      <c r="W30" s="222"/>
      <c r="X30" s="223">
        <f t="shared" si="5"/>
        <v>0.2</v>
      </c>
      <c r="Y30" s="216">
        <f t="shared" si="6"/>
        <v>0.18</v>
      </c>
      <c r="Z30" s="216">
        <f>IF(B30="",,Fees!$B$5*Y30)</f>
        <v>0.0486</v>
      </c>
      <c r="AA30" s="216">
        <f>IF(B30="",,Fees!$B$2*(I30+J30))</f>
        <v>0.78</v>
      </c>
      <c r="AB30" s="216">
        <f>IF(B30="",,Fees!$B$5*AA30)</f>
        <v>0.2106</v>
      </c>
      <c r="AC30" s="216">
        <f>IF(B30="",,Fees!$B$4*((1+X30)*(I30+J30))+Fees!$B$3)</f>
        <v>0.876</v>
      </c>
      <c r="AD30" s="216">
        <f>IF(B30="",,Fees!$B$5*AC30)</f>
        <v>0.23652</v>
      </c>
      <c r="AE30" s="221"/>
      <c r="AF30" s="221"/>
    </row>
    <row r="31" ht="15.75" customHeight="1">
      <c r="A31" s="46" t="s">
        <v>30</v>
      </c>
      <c r="B31" s="47">
        <v>3.31581712E9</v>
      </c>
      <c r="C31" s="117" t="s">
        <v>45</v>
      </c>
      <c r="D31" s="53">
        <v>1.0</v>
      </c>
      <c r="E31" s="50" t="str">
        <f>IFERROR(__xludf.DUMMYFUNCTION("IFERROR(REGEXEXTRACT(Q31 ,"".*,(.*)""),)")," United States")</f>
        <v> United States</v>
      </c>
      <c r="F31" s="51">
        <v>16.0</v>
      </c>
      <c r="G31" s="52">
        <v>0.25</v>
      </c>
      <c r="H31" s="53" t="s">
        <v>73</v>
      </c>
      <c r="I31" s="54">
        <f t="shared" si="1"/>
        <v>12</v>
      </c>
      <c r="J31" s="54">
        <v>0.0</v>
      </c>
      <c r="K31" s="54">
        <f t="shared" si="2"/>
        <v>2.246376</v>
      </c>
      <c r="L31" s="55">
        <v>1690.0</v>
      </c>
      <c r="M31" s="197">
        <v>45439.0</v>
      </c>
      <c r="N31" s="197">
        <v>45440.0</v>
      </c>
      <c r="O31" s="48"/>
      <c r="P31" s="100" t="s">
        <v>33</v>
      </c>
      <c r="Q31" s="48" t="s">
        <v>82</v>
      </c>
      <c r="R31" s="49">
        <f t="shared" si="3"/>
        <v>1</v>
      </c>
      <c r="S31" s="49" t="str">
        <f t="shared" si="7"/>
        <v/>
      </c>
      <c r="T31" s="64" t="s">
        <v>35</v>
      </c>
      <c r="U31" s="64" t="s">
        <v>47</v>
      </c>
      <c r="V31" s="57"/>
      <c r="W31" s="49"/>
      <c r="X31" s="58">
        <f t="shared" si="5"/>
        <v>0.06</v>
      </c>
      <c r="Y31" s="54">
        <f t="shared" si="6"/>
        <v>0.18</v>
      </c>
      <c r="Z31" s="54">
        <f>IF(B31="",,Fees!$B$5*Y31)</f>
        <v>0.0486</v>
      </c>
      <c r="AA31" s="54">
        <f>IF(B31="",,Fees!$B$2*(I31+J31))</f>
        <v>0.78</v>
      </c>
      <c r="AB31" s="54">
        <f>IF(B31="",,Fees!$B$5*AA31)</f>
        <v>0.2106</v>
      </c>
      <c r="AC31" s="54">
        <f>IF(B31="",,Fees!$B$4*((1+X31)*(I31+J31))+Fees!$B$3)</f>
        <v>0.8088</v>
      </c>
      <c r="AD31" s="54">
        <f>IF(B31="",,Fees!$B$5*AC31)</f>
        <v>0.218376</v>
      </c>
      <c r="AE31" s="59"/>
      <c r="AF31" s="59"/>
    </row>
    <row r="32" ht="15.75" customHeight="1">
      <c r="A32" s="46" t="s">
        <v>30</v>
      </c>
      <c r="B32" s="46">
        <v>3.324322873E9</v>
      </c>
      <c r="C32" s="117" t="s">
        <v>45</v>
      </c>
      <c r="D32" s="60">
        <v>1.0</v>
      </c>
      <c r="E32" s="61" t="str">
        <f>IFERROR(__xludf.DUMMYFUNCTION("IFERROR(REGEXEXTRACT(Q32 ,"".*,(.*)""),)")," Spain")</f>
        <v> Spain</v>
      </c>
      <c r="F32" s="62">
        <v>10.0</v>
      </c>
      <c r="G32" s="63">
        <v>0.1</v>
      </c>
      <c r="H32" s="64" t="s">
        <v>83</v>
      </c>
      <c r="I32" s="65">
        <f t="shared" si="1"/>
        <v>9</v>
      </c>
      <c r="J32" s="65">
        <v>6.0</v>
      </c>
      <c r="K32" s="65">
        <f t="shared" si="2"/>
        <v>2.60985</v>
      </c>
      <c r="L32" s="66">
        <v>1055.0</v>
      </c>
      <c r="M32" s="197">
        <v>45454.0</v>
      </c>
      <c r="N32" s="197">
        <v>45454.0</v>
      </c>
      <c r="O32" s="46"/>
      <c r="P32" s="100" t="s">
        <v>33</v>
      </c>
      <c r="Q32" s="46" t="s">
        <v>84</v>
      </c>
      <c r="R32" s="60">
        <f t="shared" si="3"/>
        <v>0</v>
      </c>
      <c r="S32" s="60" t="str">
        <f t="shared" si="7"/>
        <v/>
      </c>
      <c r="T32" s="64" t="s">
        <v>35</v>
      </c>
      <c r="U32" s="64" t="s">
        <v>47</v>
      </c>
      <c r="V32" s="67"/>
      <c r="W32" s="68"/>
      <c r="X32" s="69">
        <f t="shared" si="5"/>
        <v>0</v>
      </c>
      <c r="Y32" s="65">
        <f t="shared" si="6"/>
        <v>0.18</v>
      </c>
      <c r="Z32" s="65">
        <f>IF(B32="",,Fees!$B$5*Y32)</f>
        <v>0.0486</v>
      </c>
      <c r="AA32" s="65">
        <f>IF(B32="",,Fees!$B$2*(I32+J32))</f>
        <v>0.975</v>
      </c>
      <c r="AB32" s="65">
        <f>IF(B32="",,Fees!$B$5*AA32)</f>
        <v>0.26325</v>
      </c>
      <c r="AC32" s="65">
        <f>IF(B32="",,Fees!$B$4*((1+X32)*(I32+J32))+Fees!$B$3)</f>
        <v>0.9</v>
      </c>
      <c r="AD32" s="65">
        <f>IF(B32="",,Fees!$B$5*AC32)</f>
        <v>0.243</v>
      </c>
      <c r="AE32" s="67"/>
      <c r="AF32" s="67"/>
    </row>
    <row r="33" ht="15.75" customHeight="1">
      <c r="A33" s="198" t="s">
        <v>30</v>
      </c>
      <c r="B33" s="224">
        <v>3.329027117E9</v>
      </c>
      <c r="C33" s="198" t="s">
        <v>78</v>
      </c>
      <c r="D33" s="225">
        <v>1.0</v>
      </c>
      <c r="E33" s="200" t="str">
        <f>IFERROR(__xludf.DUMMYFUNCTION("IFERROR(REGEXEXTRACT(Q33 ,"".*,(.*)""),)")," United States")</f>
        <v> United States</v>
      </c>
      <c r="F33" s="201">
        <v>16.0</v>
      </c>
      <c r="G33" s="202">
        <v>0.1</v>
      </c>
      <c r="H33" s="203" t="s">
        <v>83</v>
      </c>
      <c r="I33" s="226">
        <f t="shared" si="1"/>
        <v>14.4</v>
      </c>
      <c r="J33" s="226">
        <v>0.0</v>
      </c>
      <c r="K33" s="226">
        <f t="shared" si="2"/>
        <v>2.5737312</v>
      </c>
      <c r="L33" s="227">
        <v>1510.0</v>
      </c>
      <c r="M33" s="206">
        <v>45459.0</v>
      </c>
      <c r="N33" s="206">
        <v>45460.0</v>
      </c>
      <c r="O33" s="228"/>
      <c r="P33" s="229" t="s">
        <v>33</v>
      </c>
      <c r="Q33" s="228" t="s">
        <v>85</v>
      </c>
      <c r="R33" s="225">
        <f t="shared" si="3"/>
        <v>1</v>
      </c>
      <c r="S33" s="225" t="str">
        <f t="shared" si="7"/>
        <v/>
      </c>
      <c r="T33" s="203" t="s">
        <v>35</v>
      </c>
      <c r="U33" s="203" t="s">
        <v>47</v>
      </c>
      <c r="V33" s="230"/>
      <c r="W33" s="225"/>
      <c r="X33" s="231">
        <f t="shared" si="5"/>
        <v>0.06</v>
      </c>
      <c r="Y33" s="226">
        <f t="shared" si="6"/>
        <v>0.18</v>
      </c>
      <c r="Z33" s="226">
        <f>IF(B33="",,Fees!$B$5*Y33)</f>
        <v>0.0486</v>
      </c>
      <c r="AA33" s="226">
        <f>IF(B33="",,Fees!$B$2*(I33+J33))</f>
        <v>0.936</v>
      </c>
      <c r="AB33" s="226">
        <f>IF(B33="",,Fees!$B$5*AA33)</f>
        <v>0.25272</v>
      </c>
      <c r="AC33" s="226">
        <f>IF(B33="",,Fees!$B$4*((1+X33)*(I33+J33))+Fees!$B$3)</f>
        <v>0.91056</v>
      </c>
      <c r="AD33" s="226">
        <f>IF(B33="",,Fees!$B$5*AC33)</f>
        <v>0.2458512</v>
      </c>
      <c r="AE33" s="232"/>
      <c r="AF33" s="232"/>
    </row>
    <row r="34" ht="15.75" customHeight="1">
      <c r="A34" s="31" t="s">
        <v>30</v>
      </c>
      <c r="B34" s="31">
        <v>3.335209637E9</v>
      </c>
      <c r="C34" s="33" t="s">
        <v>37</v>
      </c>
      <c r="D34" s="179">
        <v>1.0</v>
      </c>
      <c r="E34" s="233" t="str">
        <f>IFERROR(__xludf.DUMMYFUNCTION("IFERROR(REGEXEXTRACT(Q34 ,"".*,(.*)""),)")," United States")</f>
        <v> United States</v>
      </c>
      <c r="F34" s="234">
        <v>16.0</v>
      </c>
      <c r="G34" s="235">
        <v>0.0</v>
      </c>
      <c r="H34" s="180" t="s">
        <v>38</v>
      </c>
      <c r="I34" s="181">
        <f t="shared" si="1"/>
        <v>16</v>
      </c>
      <c r="J34" s="181">
        <v>0.0</v>
      </c>
      <c r="K34" s="181">
        <f t="shared" si="2"/>
        <v>2.791968</v>
      </c>
      <c r="L34" s="182"/>
      <c r="M34" s="236">
        <v>45466.0</v>
      </c>
      <c r="N34" s="236">
        <v>45467.0</v>
      </c>
      <c r="O34" s="31"/>
      <c r="P34" s="156" t="s">
        <v>33</v>
      </c>
      <c r="Q34" s="31" t="s">
        <v>86</v>
      </c>
      <c r="R34" s="179">
        <f t="shared" si="3"/>
        <v>1</v>
      </c>
      <c r="S34" s="179" t="str">
        <f t="shared" si="7"/>
        <v/>
      </c>
      <c r="T34" s="180" t="s">
        <v>35</v>
      </c>
      <c r="U34" s="180" t="s">
        <v>47</v>
      </c>
      <c r="V34" s="183">
        <v>1.0</v>
      </c>
      <c r="W34" s="184" t="s">
        <v>87</v>
      </c>
      <c r="X34" s="185">
        <f t="shared" si="5"/>
        <v>0.06</v>
      </c>
      <c r="Y34" s="181">
        <f t="shared" si="6"/>
        <v>0.18</v>
      </c>
      <c r="Z34" s="181">
        <f>IF(B34="",,Fees!$B$5*Y34)</f>
        <v>0.0486</v>
      </c>
      <c r="AA34" s="181">
        <f>IF(B34="",,Fees!$B$2*(I34+J34))</f>
        <v>1.04</v>
      </c>
      <c r="AB34" s="181">
        <f>IF(B34="",,Fees!$B$5*AA34)</f>
        <v>0.2808</v>
      </c>
      <c r="AC34" s="181">
        <f>IF(B34="",,Fees!$B$4*((1+X34)*(I34+J34))+Fees!$B$3)</f>
        <v>0.9784</v>
      </c>
      <c r="AD34" s="181">
        <f>IF(B34="",,Fees!$B$5*AC34)</f>
        <v>0.264168</v>
      </c>
      <c r="AE34" s="183"/>
      <c r="AF34" s="183"/>
    </row>
    <row r="35" ht="15.75" customHeight="1">
      <c r="A35" s="46" t="s">
        <v>30</v>
      </c>
      <c r="B35" s="46">
        <v>3.336818383E9</v>
      </c>
      <c r="C35" s="46" t="s">
        <v>88</v>
      </c>
      <c r="D35" s="60">
        <v>1.0</v>
      </c>
      <c r="E35" s="61" t="str">
        <f>IFERROR(__xludf.DUMMYFUNCTION("IFERROR(REGEXEXTRACT(Q35 ,"".*,(.*)""),)")," Hong Kong")</f>
        <v> Hong Kong</v>
      </c>
      <c r="F35" s="62">
        <v>20.0</v>
      </c>
      <c r="G35" s="63">
        <v>0.0</v>
      </c>
      <c r="H35" s="64" t="s">
        <v>38</v>
      </c>
      <c r="I35" s="65">
        <f t="shared" si="1"/>
        <v>20</v>
      </c>
      <c r="J35" s="65">
        <v>0.0</v>
      </c>
      <c r="K35" s="65">
        <f t="shared" si="2"/>
        <v>3.2766</v>
      </c>
      <c r="L35" s="66">
        <v>3590.0</v>
      </c>
      <c r="M35" s="197">
        <v>45468.0</v>
      </c>
      <c r="N35" s="197">
        <v>45468.0</v>
      </c>
      <c r="O35" s="46"/>
      <c r="P35" s="100" t="s">
        <v>33</v>
      </c>
      <c r="Q35" s="46" t="s">
        <v>89</v>
      </c>
      <c r="R35" s="60">
        <f t="shared" si="3"/>
        <v>0</v>
      </c>
      <c r="S35" s="60" t="str">
        <f t="shared" si="7"/>
        <v/>
      </c>
      <c r="T35" s="64" t="s">
        <v>35</v>
      </c>
      <c r="U35" s="64" t="s">
        <v>47</v>
      </c>
      <c r="V35" s="67"/>
      <c r="W35" s="68"/>
      <c r="X35" s="69">
        <f t="shared" si="5"/>
        <v>0</v>
      </c>
      <c r="Y35" s="65">
        <f t="shared" si="6"/>
        <v>0.18</v>
      </c>
      <c r="Z35" s="65">
        <f>IF(B35="",,Fees!$B$5*Y35)</f>
        <v>0.0486</v>
      </c>
      <c r="AA35" s="65">
        <f>IF(B35="",,Fees!$B$2*(I35+J35))</f>
        <v>1.3</v>
      </c>
      <c r="AB35" s="65">
        <f>IF(B35="",,Fees!$B$5*AA35)</f>
        <v>0.351</v>
      </c>
      <c r="AC35" s="65">
        <f>IF(B35="",,Fees!$B$4*((1+X35)*(I35+J35))+Fees!$B$3)</f>
        <v>1.1</v>
      </c>
      <c r="AD35" s="65">
        <f>IF(B35="",,Fees!$B$5*AC35)</f>
        <v>0.297</v>
      </c>
      <c r="AE35" s="67"/>
      <c r="AF35" s="67"/>
    </row>
    <row r="36" ht="15.75" customHeight="1">
      <c r="A36" s="237" t="s">
        <v>30</v>
      </c>
      <c r="B36" s="237">
        <v>3.347604248E9</v>
      </c>
      <c r="C36" s="237" t="s">
        <v>90</v>
      </c>
      <c r="D36" s="238">
        <v>1.0</v>
      </c>
      <c r="E36" s="239" t="str">
        <f>IFERROR(__xludf.DUMMYFUNCTION("IFERROR(REGEXEXTRACT(Q36 ,"".*,(.*)""),)")," United States")</f>
        <v> United States</v>
      </c>
      <c r="F36" s="240">
        <v>16.0</v>
      </c>
      <c r="G36" s="241">
        <v>0.0</v>
      </c>
      <c r="H36" s="242" t="s">
        <v>38</v>
      </c>
      <c r="I36" s="243">
        <f t="shared" si="1"/>
        <v>16</v>
      </c>
      <c r="J36" s="243">
        <v>0.0</v>
      </c>
      <c r="K36" s="243">
        <f t="shared" si="2"/>
        <v>2.791968</v>
      </c>
      <c r="L36" s="244">
        <v>1690.0</v>
      </c>
      <c r="M36" s="245">
        <v>45472.0</v>
      </c>
      <c r="N36" s="245">
        <v>45472.0</v>
      </c>
      <c r="O36" s="237"/>
      <c r="P36" s="246" t="s">
        <v>33</v>
      </c>
      <c r="Q36" s="237" t="s">
        <v>91</v>
      </c>
      <c r="R36" s="238">
        <f t="shared" si="3"/>
        <v>0</v>
      </c>
      <c r="S36" s="238" t="str">
        <f t="shared" si="7"/>
        <v/>
      </c>
      <c r="T36" s="242" t="s">
        <v>35</v>
      </c>
      <c r="U36" s="242" t="s">
        <v>47</v>
      </c>
      <c r="V36" s="247"/>
      <c r="W36" s="248"/>
      <c r="X36" s="249">
        <f t="shared" si="5"/>
        <v>0.06</v>
      </c>
      <c r="Y36" s="243">
        <f t="shared" si="6"/>
        <v>0.18</v>
      </c>
      <c r="Z36" s="243">
        <f>IF(B36="",,Fees!$B$5*Y36)</f>
        <v>0.0486</v>
      </c>
      <c r="AA36" s="243">
        <f>IF(B36="",,Fees!$B$2*(I36+J36))</f>
        <v>1.04</v>
      </c>
      <c r="AB36" s="243">
        <f>IF(B36="",,Fees!$B$5*AA36)</f>
        <v>0.2808</v>
      </c>
      <c r="AC36" s="243">
        <f>IF(B36="",,Fees!$B$4*((1+X36)*(I36+J36))+Fees!$B$3)</f>
        <v>0.9784</v>
      </c>
      <c r="AD36" s="243">
        <f>IF(B36="",,Fees!$B$5*AC36)</f>
        <v>0.264168</v>
      </c>
      <c r="AE36" s="247"/>
      <c r="AF36" s="247"/>
    </row>
    <row r="37" ht="15.75" customHeight="1">
      <c r="A37" s="14" t="s">
        <v>30</v>
      </c>
      <c r="B37" s="14">
        <v>3.344345505E9</v>
      </c>
      <c r="C37" s="14" t="s">
        <v>92</v>
      </c>
      <c r="D37" s="220">
        <v>1.0</v>
      </c>
      <c r="E37" s="212" t="str">
        <f>IFERROR(__xludf.DUMMYFUNCTION("IFERROR(REGEXEXTRACT(Q37 ,"".*,(.*)""),)")," Italy")</f>
        <v> Italy</v>
      </c>
      <c r="F37" s="213">
        <v>20.0</v>
      </c>
      <c r="G37" s="214">
        <v>0.0</v>
      </c>
      <c r="H37" s="215" t="s">
        <v>38</v>
      </c>
      <c r="I37" s="216">
        <f t="shared" si="1"/>
        <v>20</v>
      </c>
      <c r="J37" s="216">
        <v>0.0</v>
      </c>
      <c r="K37" s="216">
        <f t="shared" si="2"/>
        <v>3.2766</v>
      </c>
      <c r="L37" s="217">
        <v>3080.0</v>
      </c>
      <c r="M37" s="218">
        <v>45476.0</v>
      </c>
      <c r="N37" s="218">
        <v>45477.0</v>
      </c>
      <c r="O37" s="14"/>
      <c r="P37" s="219" t="s">
        <v>33</v>
      </c>
      <c r="Q37" s="14" t="s">
        <v>93</v>
      </c>
      <c r="R37" s="220">
        <f t="shared" si="3"/>
        <v>1</v>
      </c>
      <c r="S37" s="220" t="str">
        <f t="shared" si="7"/>
        <v/>
      </c>
      <c r="T37" s="215" t="s">
        <v>35</v>
      </c>
      <c r="U37" s="215" t="s">
        <v>47</v>
      </c>
      <c r="V37" s="221"/>
      <c r="W37" s="222"/>
      <c r="X37" s="223">
        <f t="shared" si="5"/>
        <v>0</v>
      </c>
      <c r="Y37" s="216">
        <f t="shared" si="6"/>
        <v>0.18</v>
      </c>
      <c r="Z37" s="216">
        <f>IF(B37="",,Fees!$B$5*Y37)</f>
        <v>0.0486</v>
      </c>
      <c r="AA37" s="216">
        <f>IF(B37="",,Fees!$B$2*(I37+J37))</f>
        <v>1.3</v>
      </c>
      <c r="AB37" s="216">
        <f>IF(B37="",,Fees!$B$5*AA37)</f>
        <v>0.351</v>
      </c>
      <c r="AC37" s="216">
        <f>IF(B37="",,Fees!$B$4*((1+X37)*(I37+J37))+Fees!$B$3)</f>
        <v>1.1</v>
      </c>
      <c r="AD37" s="216">
        <f>IF(B37="",,Fees!$B$5*AC37)</f>
        <v>0.297</v>
      </c>
      <c r="AE37" s="221"/>
      <c r="AF37" s="221"/>
    </row>
    <row r="38" ht="15.75" customHeight="1">
      <c r="A38" s="46" t="s">
        <v>30</v>
      </c>
      <c r="B38" s="46">
        <v>3.351421983E9</v>
      </c>
      <c r="C38" s="117" t="s">
        <v>45</v>
      </c>
      <c r="D38" s="60">
        <v>1.0</v>
      </c>
      <c r="E38" s="61" t="str">
        <f>IFERROR(__xludf.DUMMYFUNCTION("IFERROR(REGEXEXTRACT(Q38 ,"".*,(.*)""),)")," United States")</f>
        <v> United States</v>
      </c>
      <c r="F38" s="62">
        <v>16.0</v>
      </c>
      <c r="G38" s="63">
        <v>0.0</v>
      </c>
      <c r="H38" s="64" t="s">
        <v>38</v>
      </c>
      <c r="I38" s="65">
        <f t="shared" si="1"/>
        <v>16</v>
      </c>
      <c r="J38" s="65">
        <v>0.0</v>
      </c>
      <c r="K38" s="65">
        <f t="shared" si="2"/>
        <v>2.791968</v>
      </c>
      <c r="L38" s="66">
        <v>1850.0</v>
      </c>
      <c r="M38" s="197">
        <v>45483.0</v>
      </c>
      <c r="N38" s="197">
        <v>45484.0</v>
      </c>
      <c r="O38" s="46"/>
      <c r="P38" s="56" t="s">
        <v>42</v>
      </c>
      <c r="Q38" s="46" t="s">
        <v>94</v>
      </c>
      <c r="R38" s="60">
        <f t="shared" si="3"/>
        <v>1</v>
      </c>
      <c r="S38" s="60" t="str">
        <f t="shared" si="7"/>
        <v/>
      </c>
      <c r="T38" s="64" t="s">
        <v>35</v>
      </c>
      <c r="U38" s="64" t="s">
        <v>47</v>
      </c>
      <c r="V38" s="67"/>
      <c r="W38" s="68"/>
      <c r="X38" s="69">
        <f t="shared" si="5"/>
        <v>0.06</v>
      </c>
      <c r="Y38" s="65">
        <f t="shared" si="6"/>
        <v>0.18</v>
      </c>
      <c r="Z38" s="65">
        <f>IF(B38="",,Fees!$B$5*Y38)</f>
        <v>0.0486</v>
      </c>
      <c r="AA38" s="65">
        <f>IF(B38="",,Fees!$B$2*(I38+J38))</f>
        <v>1.04</v>
      </c>
      <c r="AB38" s="65">
        <f>IF(B38="",,Fees!$B$5*AA38)</f>
        <v>0.2808</v>
      </c>
      <c r="AC38" s="65">
        <f>IF(B38="",,Fees!$B$4*((1+X38)*(I38+J38))+Fees!$B$3)</f>
        <v>0.9784</v>
      </c>
      <c r="AD38" s="65">
        <f>IF(B38="",,Fees!$B$5*AC38)</f>
        <v>0.264168</v>
      </c>
      <c r="AE38" s="67"/>
      <c r="AF38" s="67"/>
    </row>
    <row r="39" ht="15.75" customHeight="1">
      <c r="A39" s="46" t="s">
        <v>30</v>
      </c>
      <c r="B39" s="46">
        <v>3.356788227E9</v>
      </c>
      <c r="C39" s="117" t="s">
        <v>45</v>
      </c>
      <c r="D39" s="60">
        <v>1.0</v>
      </c>
      <c r="E39" s="61" t="str">
        <f>IFERROR(__xludf.DUMMYFUNCTION("IFERROR(REGEXEXTRACT(Q39 ,"".*,(.*)""),)")," United States")</f>
        <v> United States</v>
      </c>
      <c r="F39" s="62">
        <v>16.0</v>
      </c>
      <c r="G39" s="63">
        <v>0.0</v>
      </c>
      <c r="H39" s="64" t="s">
        <v>38</v>
      </c>
      <c r="I39" s="65">
        <f t="shared" si="1"/>
        <v>16</v>
      </c>
      <c r="J39" s="65">
        <v>0.0</v>
      </c>
      <c r="K39" s="65">
        <f t="shared" si="2"/>
        <v>2.791968</v>
      </c>
      <c r="L39" s="66">
        <v>1850.0</v>
      </c>
      <c r="M39" s="197">
        <v>45489.0</v>
      </c>
      <c r="N39" s="197">
        <v>45490.0</v>
      </c>
      <c r="O39" s="46"/>
      <c r="P39" s="100" t="s">
        <v>33</v>
      </c>
      <c r="Q39" s="46" t="s">
        <v>95</v>
      </c>
      <c r="R39" s="60">
        <f t="shared" si="3"/>
        <v>1</v>
      </c>
      <c r="S39" s="60" t="str">
        <f t="shared" si="7"/>
        <v/>
      </c>
      <c r="T39" s="64" t="s">
        <v>35</v>
      </c>
      <c r="U39" s="64" t="s">
        <v>47</v>
      </c>
      <c r="V39" s="67"/>
      <c r="W39" s="68"/>
      <c r="X39" s="69">
        <f t="shared" si="5"/>
        <v>0.06</v>
      </c>
      <c r="Y39" s="65">
        <f t="shared" si="6"/>
        <v>0.18</v>
      </c>
      <c r="Z39" s="65">
        <f>IF(B39="",,Fees!$B$5*Y39)</f>
        <v>0.0486</v>
      </c>
      <c r="AA39" s="65">
        <f>IF(B39="",,Fees!$B$2*(I39+J39))</f>
        <v>1.04</v>
      </c>
      <c r="AB39" s="65">
        <f>IF(B39="",,Fees!$B$5*AA39)</f>
        <v>0.2808</v>
      </c>
      <c r="AC39" s="65">
        <f>IF(B39="",,Fees!$B$4*((1+X39)*(I39+J39))+Fees!$B$3)</f>
        <v>0.9784</v>
      </c>
      <c r="AD39" s="65">
        <f>IF(B39="",,Fees!$B$5*AC39)</f>
        <v>0.264168</v>
      </c>
      <c r="AE39" s="67"/>
      <c r="AF39" s="67"/>
    </row>
    <row r="40" ht="15.75" customHeight="1">
      <c r="A40" s="31" t="s">
        <v>30</v>
      </c>
      <c r="B40" s="31">
        <v>3.367414958E9</v>
      </c>
      <c r="C40" s="33" t="s">
        <v>37</v>
      </c>
      <c r="D40" s="179">
        <v>1.0</v>
      </c>
      <c r="E40" s="233" t="str">
        <f>IFERROR(__xludf.DUMMYFUNCTION("IFERROR(REGEXEXTRACT(Q40 ,"".*,(.*)""),)")," United Kingdom")</f>
        <v> United Kingdom</v>
      </c>
      <c r="F40" s="234">
        <v>16.0</v>
      </c>
      <c r="G40" s="235">
        <v>0.0</v>
      </c>
      <c r="H40" s="180" t="s">
        <v>38</v>
      </c>
      <c r="I40" s="181">
        <f t="shared" si="1"/>
        <v>16</v>
      </c>
      <c r="J40" s="181">
        <v>0.0</v>
      </c>
      <c r="K40" s="181">
        <f t="shared" si="2"/>
        <v>2.90576</v>
      </c>
      <c r="L40" s="182">
        <v>1750.0</v>
      </c>
      <c r="M40" s="236">
        <v>45494.0</v>
      </c>
      <c r="N40" s="236">
        <v>45495.0</v>
      </c>
      <c r="O40" s="31"/>
      <c r="P40" s="156" t="s">
        <v>33</v>
      </c>
      <c r="Q40" s="31" t="s">
        <v>96</v>
      </c>
      <c r="R40" s="179">
        <f t="shared" si="3"/>
        <v>1</v>
      </c>
      <c r="S40" s="179" t="str">
        <f t="shared" si="7"/>
        <v/>
      </c>
      <c r="T40" s="180" t="s">
        <v>35</v>
      </c>
      <c r="U40" s="180" t="s">
        <v>47</v>
      </c>
      <c r="V40" s="183"/>
      <c r="W40" s="184"/>
      <c r="X40" s="185">
        <f t="shared" si="5"/>
        <v>0.2</v>
      </c>
      <c r="Y40" s="181">
        <f t="shared" si="6"/>
        <v>0.18</v>
      </c>
      <c r="Z40" s="181">
        <f>IF(B40="",,Fees!$B$5*Y40)</f>
        <v>0.0486</v>
      </c>
      <c r="AA40" s="181">
        <f>IF(B40="",,Fees!$B$2*(I40+J40))</f>
        <v>1.04</v>
      </c>
      <c r="AB40" s="181">
        <f>IF(B40="",,Fees!$B$5*AA40)</f>
        <v>0.2808</v>
      </c>
      <c r="AC40" s="181">
        <f>IF(B40="",,Fees!$B$4*((1+X40)*(I40+J40))+Fees!$B$3)</f>
        <v>1.068</v>
      </c>
      <c r="AD40" s="181">
        <f>IF(B40="",,Fees!$B$5*AC40)</f>
        <v>0.28836</v>
      </c>
      <c r="AE40" s="183"/>
      <c r="AF40" s="183"/>
    </row>
    <row r="41" ht="15.75" customHeight="1">
      <c r="A41" s="14" t="s">
        <v>30</v>
      </c>
      <c r="B41" s="14">
        <v>3.369536846E9</v>
      </c>
      <c r="C41" s="16" t="s">
        <v>31</v>
      </c>
      <c r="D41" s="220">
        <v>1.0</v>
      </c>
      <c r="E41" s="212" t="str">
        <f>IFERROR(__xludf.DUMMYFUNCTION("IFERROR(REGEXEXTRACT(Q41 ,"".*,(.*)""),)")," Canada")</f>
        <v> Canada</v>
      </c>
      <c r="F41" s="213">
        <v>10.0</v>
      </c>
      <c r="G41" s="214">
        <v>0.0</v>
      </c>
      <c r="H41" s="215" t="s">
        <v>38</v>
      </c>
      <c r="I41" s="216">
        <f t="shared" si="1"/>
        <v>10</v>
      </c>
      <c r="J41" s="216">
        <v>6.0</v>
      </c>
      <c r="K41" s="216">
        <f t="shared" si="2"/>
        <v>2.7432</v>
      </c>
      <c r="L41" s="217">
        <v>1850.0</v>
      </c>
      <c r="M41" s="218">
        <v>45495.0</v>
      </c>
      <c r="N41" s="218">
        <v>45496.0</v>
      </c>
      <c r="O41" s="14"/>
      <c r="P41" s="219" t="s">
        <v>33</v>
      </c>
      <c r="Q41" s="14" t="s">
        <v>97</v>
      </c>
      <c r="R41" s="220">
        <f t="shared" si="3"/>
        <v>1</v>
      </c>
      <c r="S41" s="220" t="str">
        <f t="shared" si="7"/>
        <v/>
      </c>
      <c r="T41" s="215" t="s">
        <v>35</v>
      </c>
      <c r="U41" s="215" t="s">
        <v>47</v>
      </c>
      <c r="V41" s="221"/>
      <c r="W41" s="222"/>
      <c r="X41" s="223">
        <f t="shared" si="5"/>
        <v>0</v>
      </c>
      <c r="Y41" s="216">
        <f t="shared" si="6"/>
        <v>0.18</v>
      </c>
      <c r="Z41" s="216">
        <f>IF(B41="",,Fees!$B$5*Y41)</f>
        <v>0.0486</v>
      </c>
      <c r="AA41" s="216">
        <f>IF(B41="",,Fees!$B$2*(I41+J41))</f>
        <v>1.04</v>
      </c>
      <c r="AB41" s="216">
        <f>IF(B41="",,Fees!$B$5*AA41)</f>
        <v>0.2808</v>
      </c>
      <c r="AC41" s="216">
        <f>IF(B41="",,Fees!$B$4*((1+X41)*(I41+J41))+Fees!$B$3)</f>
        <v>0.94</v>
      </c>
      <c r="AD41" s="216">
        <f>IF(B41="",,Fees!$B$5*AC41)</f>
        <v>0.2538</v>
      </c>
      <c r="AE41" s="221"/>
      <c r="AF41" s="221"/>
    </row>
    <row r="42" ht="15.75" customHeight="1">
      <c r="A42" s="46" t="s">
        <v>30</v>
      </c>
      <c r="B42" s="46">
        <v>3.369752596E9</v>
      </c>
      <c r="C42" s="117" t="s">
        <v>45</v>
      </c>
      <c r="D42" s="60">
        <v>1.0</v>
      </c>
      <c r="E42" s="61" t="str">
        <f>IFERROR(__xludf.DUMMYFUNCTION("IFERROR(REGEXEXTRACT(Q42 ,"".*,(.*)""),)")," Australia")</f>
        <v> Australia</v>
      </c>
      <c r="F42" s="62">
        <v>10.0</v>
      </c>
      <c r="G42" s="63">
        <v>0.0</v>
      </c>
      <c r="H42" s="64" t="s">
        <v>38</v>
      </c>
      <c r="I42" s="65">
        <f t="shared" si="1"/>
        <v>10</v>
      </c>
      <c r="J42" s="65">
        <v>6.0</v>
      </c>
      <c r="K42" s="65">
        <f t="shared" si="2"/>
        <v>2.90576</v>
      </c>
      <c r="L42" s="66">
        <v>950.0</v>
      </c>
      <c r="M42" s="197">
        <v>45496.0</v>
      </c>
      <c r="N42" s="197">
        <v>45497.0</v>
      </c>
      <c r="O42" s="46"/>
      <c r="P42" s="100" t="s">
        <v>33</v>
      </c>
      <c r="Q42" s="46" t="s">
        <v>98</v>
      </c>
      <c r="R42" s="60">
        <f t="shared" si="3"/>
        <v>1</v>
      </c>
      <c r="S42" s="60" t="str">
        <f t="shared" si="7"/>
        <v/>
      </c>
      <c r="T42" s="64" t="s">
        <v>35</v>
      </c>
      <c r="U42" s="64" t="s">
        <v>47</v>
      </c>
      <c r="V42" s="67"/>
      <c r="W42" s="68"/>
      <c r="X42" s="69">
        <f t="shared" si="5"/>
        <v>0.2</v>
      </c>
      <c r="Y42" s="65">
        <f t="shared" si="6"/>
        <v>0.18</v>
      </c>
      <c r="Z42" s="65">
        <f>IF(B42="",,Fees!$B$5*Y42)</f>
        <v>0.0486</v>
      </c>
      <c r="AA42" s="65">
        <f>IF(B42="",,Fees!$B$2*(I42+J42))</f>
        <v>1.04</v>
      </c>
      <c r="AB42" s="65">
        <f>IF(B42="",,Fees!$B$5*AA42)</f>
        <v>0.2808</v>
      </c>
      <c r="AC42" s="65">
        <f>IF(B42="",,Fees!$B$4*((1+X42)*(I42+J42))+Fees!$B$3)</f>
        <v>1.068</v>
      </c>
      <c r="AD42" s="65">
        <f>IF(B42="",,Fees!$B$5*AC42)</f>
        <v>0.28836</v>
      </c>
      <c r="AE42" s="67"/>
      <c r="AF42" s="67"/>
    </row>
    <row r="43" ht="15.75" customHeight="1">
      <c r="A43" s="171" t="s">
        <v>30</v>
      </c>
      <c r="B43" s="102">
        <v>3.369752596E9</v>
      </c>
      <c r="C43" s="103" t="s">
        <v>56</v>
      </c>
      <c r="D43" s="103">
        <v>1.0</v>
      </c>
      <c r="E43" s="105" t="str">
        <f>IFERROR(__xludf.DUMMYFUNCTION("IFERROR(REGEXEXTRACT(Q43 ,"".*,(.*)""),)")," Australia")</f>
        <v> Australia</v>
      </c>
      <c r="F43" s="109">
        <v>10.0</v>
      </c>
      <c r="G43" s="250">
        <v>0.0</v>
      </c>
      <c r="H43" s="108" t="s">
        <v>38</v>
      </c>
      <c r="I43" s="251">
        <f t="shared" si="1"/>
        <v>10</v>
      </c>
      <c r="J43" s="251">
        <v>4.0</v>
      </c>
      <c r="K43" s="251">
        <f t="shared" si="2"/>
        <v>2.61874</v>
      </c>
      <c r="L43" s="252">
        <v>950.0</v>
      </c>
      <c r="M43" s="253">
        <v>45496.0</v>
      </c>
      <c r="N43" s="254">
        <v>45497.0</v>
      </c>
      <c r="O43" s="103"/>
      <c r="P43" s="103" t="s">
        <v>33</v>
      </c>
      <c r="Q43" s="103" t="s">
        <v>98</v>
      </c>
      <c r="R43" s="103">
        <f t="shared" si="3"/>
        <v>1</v>
      </c>
      <c r="S43" s="103" t="str">
        <f t="shared" si="7"/>
        <v/>
      </c>
      <c r="T43" s="108" t="s">
        <v>35</v>
      </c>
      <c r="U43" s="108" t="s">
        <v>47</v>
      </c>
      <c r="V43" s="255"/>
      <c r="W43" s="256"/>
      <c r="X43" s="257">
        <f t="shared" si="5"/>
        <v>0.2</v>
      </c>
      <c r="Y43" s="251">
        <f t="shared" si="6"/>
        <v>0.18</v>
      </c>
      <c r="Z43" s="251">
        <f>IF(B43="",,Fees!$B$5*Y43)</f>
        <v>0.0486</v>
      </c>
      <c r="AA43" s="251">
        <f>IF(B43="",,Fees!$B$2*(I43+J43))</f>
        <v>0.91</v>
      </c>
      <c r="AB43" s="251">
        <f>IF(B43="",,Fees!$B$5*AA43)</f>
        <v>0.2457</v>
      </c>
      <c r="AC43" s="251">
        <f>IF(B43="",,Fees!$B$4*((1+X43)*(I43+J43))+Fees!$B$3)</f>
        <v>0.972</v>
      </c>
      <c r="AD43" s="251">
        <f>IF(B43="",,Fees!$B$5*AC43)</f>
        <v>0.26244</v>
      </c>
      <c r="AE43" s="255"/>
      <c r="AF43" s="255"/>
    </row>
    <row r="44" ht="15.75" customHeight="1">
      <c r="A44" s="198" t="s">
        <v>30</v>
      </c>
      <c r="B44" s="198">
        <v>3.363248375E9</v>
      </c>
      <c r="C44" s="198" t="s">
        <v>78</v>
      </c>
      <c r="D44" s="199">
        <v>1.0</v>
      </c>
      <c r="E44" s="200" t="str">
        <f>IFERROR(__xludf.DUMMYFUNCTION("IFERROR(REGEXEXTRACT(Q44 ,"".*,(.*)""),)")," United States")</f>
        <v> United States</v>
      </c>
      <c r="F44" s="201">
        <v>10.0</v>
      </c>
      <c r="G44" s="202">
        <v>0.0</v>
      </c>
      <c r="H44" s="203" t="s">
        <v>38</v>
      </c>
      <c r="I44" s="204">
        <f t="shared" si="1"/>
        <v>10</v>
      </c>
      <c r="J44" s="204">
        <v>6.0</v>
      </c>
      <c r="K44" s="204">
        <f t="shared" si="2"/>
        <v>2.791968</v>
      </c>
      <c r="L44" s="205">
        <v>1850.0</v>
      </c>
      <c r="M44" s="206">
        <v>45496.0</v>
      </c>
      <c r="N44" s="206">
        <v>45497.0</v>
      </c>
      <c r="O44" s="198"/>
      <c r="P44" s="229" t="s">
        <v>33</v>
      </c>
      <c r="Q44" s="198" t="s">
        <v>99</v>
      </c>
      <c r="R44" s="199">
        <f t="shared" si="3"/>
        <v>1</v>
      </c>
      <c r="S44" s="199" t="str">
        <f t="shared" si="7"/>
        <v/>
      </c>
      <c r="T44" s="203" t="s">
        <v>35</v>
      </c>
      <c r="U44" s="203" t="s">
        <v>47</v>
      </c>
      <c r="V44" s="209"/>
      <c r="W44" s="210"/>
      <c r="X44" s="211">
        <f t="shared" si="5"/>
        <v>0.06</v>
      </c>
      <c r="Y44" s="204">
        <f t="shared" si="6"/>
        <v>0.18</v>
      </c>
      <c r="Z44" s="204">
        <f>IF(B44="",,Fees!$B$5*Y44)</f>
        <v>0.0486</v>
      </c>
      <c r="AA44" s="204">
        <f>IF(B44="",,Fees!$B$2*(I44+J44))</f>
        <v>1.04</v>
      </c>
      <c r="AB44" s="204">
        <f>IF(B44="",,Fees!$B$5*AA44)</f>
        <v>0.2808</v>
      </c>
      <c r="AC44" s="204">
        <f>IF(B44="",,Fees!$B$4*((1+X44)*(I44+J44))+Fees!$B$3)</f>
        <v>0.9784</v>
      </c>
      <c r="AD44" s="204">
        <f>IF(B44="",,Fees!$B$5*AC44)</f>
        <v>0.264168</v>
      </c>
      <c r="AE44" s="209"/>
      <c r="AF44" s="209"/>
    </row>
    <row r="45" ht="15.75" customHeight="1">
      <c r="A45" s="46" t="s">
        <v>30</v>
      </c>
      <c r="B45" s="46">
        <v>3.370689956E9</v>
      </c>
      <c r="C45" s="46" t="s">
        <v>88</v>
      </c>
      <c r="D45" s="60">
        <v>1.0</v>
      </c>
      <c r="E45" s="61" t="str">
        <f>IFERROR(__xludf.DUMMYFUNCTION("IFERROR(REGEXEXTRACT(Q45 ,"".*,(.*)""),)")," United States")</f>
        <v> United States</v>
      </c>
      <c r="F45" s="62">
        <v>20.0</v>
      </c>
      <c r="G45" s="63">
        <v>0.0</v>
      </c>
      <c r="H45" s="64" t="s">
        <v>38</v>
      </c>
      <c r="I45" s="65">
        <f t="shared" si="1"/>
        <v>20</v>
      </c>
      <c r="J45" s="65">
        <v>0.0</v>
      </c>
      <c r="K45" s="65">
        <f t="shared" si="2"/>
        <v>3.33756</v>
      </c>
      <c r="L45" s="66">
        <v>4100.0</v>
      </c>
      <c r="M45" s="197">
        <v>45497.0</v>
      </c>
      <c r="N45" s="197">
        <v>45498.0</v>
      </c>
      <c r="O45" s="46"/>
      <c r="P45" s="100" t="s">
        <v>33</v>
      </c>
      <c r="Q45" s="46" t="s">
        <v>100</v>
      </c>
      <c r="R45" s="60">
        <f t="shared" si="3"/>
        <v>1</v>
      </c>
      <c r="S45" s="60" t="str">
        <f t="shared" si="7"/>
        <v/>
      </c>
      <c r="T45" s="64" t="s">
        <v>35</v>
      </c>
      <c r="U45" s="64" t="s">
        <v>47</v>
      </c>
      <c r="V45" s="67"/>
      <c r="W45" s="68"/>
      <c r="X45" s="69">
        <f t="shared" si="5"/>
        <v>0.06</v>
      </c>
      <c r="Y45" s="65">
        <f t="shared" si="6"/>
        <v>0.18</v>
      </c>
      <c r="Z45" s="65">
        <f>IF(B45="",,Fees!$B$5*Y45)</f>
        <v>0.0486</v>
      </c>
      <c r="AA45" s="65">
        <f>IF(B45="",,Fees!$B$2*(I45+J45))</f>
        <v>1.3</v>
      </c>
      <c r="AB45" s="65">
        <f>IF(B45="",,Fees!$B$5*AA45)</f>
        <v>0.351</v>
      </c>
      <c r="AC45" s="65">
        <f>IF(B45="",,Fees!$B$4*((1+X45)*(I45+J45))+Fees!$B$3)</f>
        <v>1.148</v>
      </c>
      <c r="AD45" s="65">
        <f>IF(B45="",,Fees!$B$5*AC45)</f>
        <v>0.30996</v>
      </c>
      <c r="AE45" s="67"/>
      <c r="AF45" s="67"/>
    </row>
    <row r="46" ht="15.75" customHeight="1">
      <c r="A46" s="237" t="s">
        <v>30</v>
      </c>
      <c r="B46" s="237">
        <v>3.382853171E9</v>
      </c>
      <c r="C46" s="237" t="s">
        <v>90</v>
      </c>
      <c r="D46" s="237">
        <v>2.0</v>
      </c>
      <c r="E46" s="239" t="str">
        <f>IFERROR(__xludf.DUMMYFUNCTION("IFERROR(REGEXEXTRACT(Q46 ,"".*,(.*)""),)")," The Netherlands")</f>
        <v> The Netherlands</v>
      </c>
      <c r="F46" s="243">
        <v>10.0</v>
      </c>
      <c r="G46" s="258">
        <v>0.25</v>
      </c>
      <c r="H46" s="242" t="s">
        <v>68</v>
      </c>
      <c r="I46" s="243">
        <f t="shared" si="1"/>
        <v>15</v>
      </c>
      <c r="J46" s="243">
        <v>10.0</v>
      </c>
      <c r="K46" s="243">
        <f t="shared" si="2"/>
        <v>4.17195</v>
      </c>
      <c r="L46" s="244">
        <v>1150.0</v>
      </c>
      <c r="M46" s="245">
        <v>45516.0</v>
      </c>
      <c r="N46" s="245">
        <v>45517.0</v>
      </c>
      <c r="O46" s="237"/>
      <c r="P46" s="237" t="s">
        <v>33</v>
      </c>
      <c r="Q46" s="237" t="s">
        <v>101</v>
      </c>
      <c r="R46" s="237">
        <f t="shared" si="3"/>
        <v>1</v>
      </c>
      <c r="S46" s="237" t="str">
        <f t="shared" si="7"/>
        <v/>
      </c>
      <c r="T46" s="242" t="s">
        <v>35</v>
      </c>
      <c r="U46" s="242" t="s">
        <v>47</v>
      </c>
      <c r="V46" s="237"/>
      <c r="W46" s="237"/>
      <c r="X46" s="259">
        <f t="shared" si="5"/>
        <v>0</v>
      </c>
      <c r="Y46" s="243">
        <f t="shared" si="6"/>
        <v>0.36</v>
      </c>
      <c r="Z46" s="243">
        <f>IF(B46="",,Fees!$B$5*Y46)</f>
        <v>0.0972</v>
      </c>
      <c r="AA46" s="243">
        <f>IF(B46="",,Fees!$B$2*(I46+J46))</f>
        <v>1.625</v>
      </c>
      <c r="AB46" s="243">
        <f>IF(B46="",,Fees!$B$5*AA46)</f>
        <v>0.43875</v>
      </c>
      <c r="AC46" s="243">
        <f>IF(B46="",,Fees!$B$4*((1+X46)*(I46+J46))+Fees!$B$3)</f>
        <v>1.3</v>
      </c>
      <c r="AD46" s="243">
        <f>IF(B46="",,Fees!$B$5*AC46)</f>
        <v>0.351</v>
      </c>
      <c r="AE46" s="237"/>
      <c r="AF46" s="237"/>
    </row>
    <row r="47" ht="15.75" customHeight="1">
      <c r="A47" s="46" t="s">
        <v>30</v>
      </c>
      <c r="B47" s="46">
        <v>3.3960788E9</v>
      </c>
      <c r="C47" s="117" t="s">
        <v>45</v>
      </c>
      <c r="D47" s="60">
        <v>1.0</v>
      </c>
      <c r="E47" s="61" t="str">
        <f>IFERROR(__xludf.DUMMYFUNCTION("IFERROR(REGEXEXTRACT(Q47 ,"".*,(.*)""),)")," France")</f>
        <v> France</v>
      </c>
      <c r="F47" s="62">
        <v>10.0</v>
      </c>
      <c r="G47" s="63">
        <v>0.0</v>
      </c>
      <c r="H47" s="64" t="s">
        <v>38</v>
      </c>
      <c r="I47" s="65">
        <f t="shared" si="1"/>
        <v>10</v>
      </c>
      <c r="J47" s="65">
        <v>6.0</v>
      </c>
      <c r="K47" s="65">
        <f t="shared" si="2"/>
        <v>2.7432</v>
      </c>
      <c r="L47" s="66">
        <v>1160.0</v>
      </c>
      <c r="M47" s="197">
        <v>45523.0</v>
      </c>
      <c r="N47" s="197">
        <v>45525.0</v>
      </c>
      <c r="O47" s="46"/>
      <c r="P47" s="100" t="s">
        <v>33</v>
      </c>
      <c r="Q47" s="46" t="s">
        <v>102</v>
      </c>
      <c r="R47" s="60">
        <f t="shared" si="3"/>
        <v>2</v>
      </c>
      <c r="S47" s="60" t="str">
        <f t="shared" si="7"/>
        <v/>
      </c>
      <c r="T47" s="64" t="s">
        <v>35</v>
      </c>
      <c r="U47" s="64" t="s">
        <v>47</v>
      </c>
      <c r="V47" s="67"/>
      <c r="W47" s="68"/>
      <c r="X47" s="69">
        <f t="shared" si="5"/>
        <v>0</v>
      </c>
      <c r="Y47" s="65">
        <f t="shared" si="6"/>
        <v>0.18</v>
      </c>
      <c r="Z47" s="65">
        <f>IF(B47="",,Fees!$B$5*Y47)</f>
        <v>0.0486</v>
      </c>
      <c r="AA47" s="65">
        <f>IF(B47="",,Fees!$B$2*(I47+J47))</f>
        <v>1.04</v>
      </c>
      <c r="AB47" s="65">
        <f>IF(B47="",,Fees!$B$5*AA47)</f>
        <v>0.2808</v>
      </c>
      <c r="AC47" s="65">
        <f>IF(B47="",,Fees!$B$4*((1+X47)*(I47+J47))+Fees!$B$3)</f>
        <v>0.94</v>
      </c>
      <c r="AD47" s="65">
        <f>IF(B47="",,Fees!$B$5*AC47)</f>
        <v>0.2538</v>
      </c>
      <c r="AE47" s="67"/>
      <c r="AF47" s="67"/>
    </row>
    <row r="48" ht="15.75" customHeight="1">
      <c r="A48" s="237" t="s">
        <v>30</v>
      </c>
      <c r="B48" s="237">
        <v>3.397682974E9</v>
      </c>
      <c r="C48" s="237" t="s">
        <v>90</v>
      </c>
      <c r="D48" s="238">
        <v>1.0</v>
      </c>
      <c r="E48" s="239" t="str">
        <f>IFERROR(__xludf.DUMMYFUNCTION("IFERROR(REGEXEXTRACT(Q48 ,"".*,(.*)""),)")," United States")</f>
        <v> United States</v>
      </c>
      <c r="F48" s="240">
        <v>16.0</v>
      </c>
      <c r="G48" s="241">
        <v>0.1</v>
      </c>
      <c r="H48" s="242" t="s">
        <v>103</v>
      </c>
      <c r="I48" s="243">
        <f t="shared" si="1"/>
        <v>14.4</v>
      </c>
      <c r="J48" s="243">
        <v>0.0</v>
      </c>
      <c r="K48" s="243">
        <f t="shared" si="2"/>
        <v>2.5737312</v>
      </c>
      <c r="L48" s="244">
        <v>1690.0</v>
      </c>
      <c r="M48" s="245">
        <v>45525.0</v>
      </c>
      <c r="N48" s="245">
        <v>45526.0</v>
      </c>
      <c r="O48" s="237"/>
      <c r="P48" s="237" t="s">
        <v>104</v>
      </c>
      <c r="Q48" s="237" t="s">
        <v>105</v>
      </c>
      <c r="R48" s="237">
        <f t="shared" si="3"/>
        <v>1</v>
      </c>
      <c r="S48" s="237" t="str">
        <f t="shared" si="7"/>
        <v/>
      </c>
      <c r="T48" s="242" t="s">
        <v>35</v>
      </c>
      <c r="U48" s="242" t="s">
        <v>47</v>
      </c>
      <c r="V48" s="247"/>
      <c r="W48" s="248"/>
      <c r="X48" s="249">
        <f t="shared" si="5"/>
        <v>0.06</v>
      </c>
      <c r="Y48" s="243">
        <f t="shared" si="6"/>
        <v>0.18</v>
      </c>
      <c r="Z48" s="243">
        <f>IF(B48="",,Fees!$B$5*Y48)</f>
        <v>0.0486</v>
      </c>
      <c r="AA48" s="243">
        <f>IF(B48="",,Fees!$B$2*(I48+J48))</f>
        <v>0.936</v>
      </c>
      <c r="AB48" s="243">
        <f>IF(B48="",,Fees!$B$5*AA48)</f>
        <v>0.25272</v>
      </c>
      <c r="AC48" s="243">
        <f>IF(B48="",,Fees!$B$4*((1+X48)*(I48+J48))+Fees!$B$3)</f>
        <v>0.91056</v>
      </c>
      <c r="AD48" s="243">
        <f>IF(B48="",,Fees!$B$5*AC48)</f>
        <v>0.2458512</v>
      </c>
      <c r="AE48" s="247"/>
      <c r="AF48" s="247"/>
    </row>
    <row r="49" ht="15.75" customHeight="1">
      <c r="A49" s="46" t="s">
        <v>30</v>
      </c>
      <c r="B49" s="46">
        <v>3.400773862E9</v>
      </c>
      <c r="C49" s="117" t="s">
        <v>45</v>
      </c>
      <c r="D49" s="60">
        <v>1.0</v>
      </c>
      <c r="E49" s="61" t="str">
        <f>IFERROR(__xludf.DUMMYFUNCTION("IFERROR(REGEXEXTRACT(Q49 ,"".*,(.*)""),)")," Ireland")</f>
        <v> Ireland</v>
      </c>
      <c r="F49" s="62">
        <v>10.0</v>
      </c>
      <c r="G49" s="63">
        <v>0.1</v>
      </c>
      <c r="H49" s="64" t="s">
        <v>103</v>
      </c>
      <c r="I49" s="65">
        <f t="shared" si="1"/>
        <v>9</v>
      </c>
      <c r="J49" s="65">
        <v>6.0</v>
      </c>
      <c r="K49" s="65">
        <f t="shared" si="2"/>
        <v>2.60985</v>
      </c>
      <c r="L49" s="66">
        <v>1750.0</v>
      </c>
      <c r="M49" s="197">
        <v>45528.0</v>
      </c>
      <c r="N49" s="197">
        <v>45530.0</v>
      </c>
      <c r="O49" s="46"/>
      <c r="P49" s="100" t="s">
        <v>33</v>
      </c>
      <c r="Q49" s="46" t="s">
        <v>106</v>
      </c>
      <c r="R49" s="60">
        <f t="shared" si="3"/>
        <v>2</v>
      </c>
      <c r="S49" s="60" t="str">
        <f t="shared" si="7"/>
        <v/>
      </c>
      <c r="T49" s="64" t="s">
        <v>35</v>
      </c>
      <c r="U49" s="64" t="s">
        <v>47</v>
      </c>
      <c r="V49" s="67"/>
      <c r="W49" s="68"/>
      <c r="X49" s="69">
        <f t="shared" si="5"/>
        <v>0</v>
      </c>
      <c r="Y49" s="65">
        <f t="shared" si="6"/>
        <v>0.18</v>
      </c>
      <c r="Z49" s="65">
        <f>IF(B49="",,Fees!$B$5*Y49)</f>
        <v>0.0486</v>
      </c>
      <c r="AA49" s="65">
        <f>IF(B49="",,Fees!$B$2*(I49+J49))</f>
        <v>0.975</v>
      </c>
      <c r="AB49" s="65">
        <f>IF(B49="",,Fees!$B$5*AA49)</f>
        <v>0.26325</v>
      </c>
      <c r="AC49" s="65">
        <f>IF(B49="",,Fees!$B$4*((1+X49)*(I49+J49))+Fees!$B$3)</f>
        <v>0.9</v>
      </c>
      <c r="AD49" s="65">
        <f>IF(B49="",,Fees!$B$5*AC49)</f>
        <v>0.243</v>
      </c>
      <c r="AE49" s="67"/>
      <c r="AF49" s="67"/>
    </row>
    <row r="50" ht="15.75" customHeight="1">
      <c r="A50" s="260" t="s">
        <v>30</v>
      </c>
      <c r="B50" s="261">
        <v>3.403259392E9</v>
      </c>
      <c r="C50" s="72" t="s">
        <v>49</v>
      </c>
      <c r="D50" s="72">
        <v>1.0</v>
      </c>
      <c r="E50" s="74" t="str">
        <f>IFERROR(__xludf.DUMMYFUNCTION("IFERROR(REGEXEXTRACT(Q50 ,"".*,(.*)""),)")," United States")</f>
        <v> United States</v>
      </c>
      <c r="F50" s="262">
        <v>10.0</v>
      </c>
      <c r="G50" s="76">
        <v>0.1</v>
      </c>
      <c r="H50" s="77" t="s">
        <v>103</v>
      </c>
      <c r="I50" s="78">
        <f t="shared" si="1"/>
        <v>9</v>
      </c>
      <c r="J50" s="78">
        <v>6.0</v>
      </c>
      <c r="K50" s="78">
        <f t="shared" si="2"/>
        <v>2.65557</v>
      </c>
      <c r="L50" s="79">
        <v>1860.0</v>
      </c>
      <c r="M50" s="263">
        <v>45531.0</v>
      </c>
      <c r="N50" s="263">
        <v>45531.0</v>
      </c>
      <c r="O50" s="72"/>
      <c r="P50" s="72" t="s">
        <v>33</v>
      </c>
      <c r="Q50" s="72" t="s">
        <v>107</v>
      </c>
      <c r="R50" s="72">
        <f t="shared" si="3"/>
        <v>0</v>
      </c>
      <c r="S50" s="72" t="str">
        <f t="shared" si="7"/>
        <v/>
      </c>
      <c r="T50" s="77" t="s">
        <v>35</v>
      </c>
      <c r="U50" s="77" t="s">
        <v>47</v>
      </c>
      <c r="V50" s="72"/>
      <c r="W50" s="72"/>
      <c r="X50" s="264">
        <f t="shared" si="5"/>
        <v>0.06</v>
      </c>
      <c r="Y50" s="78">
        <f t="shared" si="6"/>
        <v>0.18</v>
      </c>
      <c r="Z50" s="78">
        <f>IF(B50="",,Fees!$B$5*Y50)</f>
        <v>0.0486</v>
      </c>
      <c r="AA50" s="78">
        <f>IF(B50="",,Fees!$B$2*(I50+J50))</f>
        <v>0.975</v>
      </c>
      <c r="AB50" s="78">
        <f>IF(B50="",,Fees!$B$5*AA50)</f>
        <v>0.26325</v>
      </c>
      <c r="AC50" s="78">
        <f>IF(B50="",,Fees!$B$4*((1+X50)*(I50+J50))+Fees!$B$3)</f>
        <v>0.936</v>
      </c>
      <c r="AD50" s="78">
        <f>IF(B50="",,Fees!$B$5*AC50)</f>
        <v>0.25272</v>
      </c>
      <c r="AE50" s="72"/>
      <c r="AF50" s="72"/>
    </row>
    <row r="51" ht="15.75" customHeight="1">
      <c r="A51" s="265" t="s">
        <v>30</v>
      </c>
      <c r="B51" s="265">
        <v>3.399180617E9</v>
      </c>
      <c r="C51" s="265" t="s">
        <v>108</v>
      </c>
      <c r="D51" s="266">
        <v>1.0</v>
      </c>
      <c r="E51" s="267" t="str">
        <f>IFERROR(__xludf.DUMMYFUNCTION("IFERROR(REGEXEXTRACT(Q51 ,"".*,(.*)""),)")," The Netherlands")</f>
        <v> The Netherlands</v>
      </c>
      <c r="F51" s="268">
        <v>44.0</v>
      </c>
      <c r="G51" s="269">
        <v>0.25</v>
      </c>
      <c r="H51" s="270" t="s">
        <v>109</v>
      </c>
      <c r="I51" s="271">
        <f t="shared" si="1"/>
        <v>33</v>
      </c>
      <c r="J51" s="271">
        <v>12.0</v>
      </c>
      <c r="K51" s="271">
        <f t="shared" si="2"/>
        <v>6.61035</v>
      </c>
      <c r="L51" s="272">
        <v>7100.0</v>
      </c>
      <c r="M51" s="273">
        <v>45532.0</v>
      </c>
      <c r="N51" s="273">
        <v>45538.0</v>
      </c>
      <c r="O51" s="273">
        <v>45546.0</v>
      </c>
      <c r="P51" s="265" t="s">
        <v>110</v>
      </c>
      <c r="Q51" s="265" t="s">
        <v>111</v>
      </c>
      <c r="R51" s="265">
        <f t="shared" si="3"/>
        <v>6</v>
      </c>
      <c r="S51" s="265">
        <f>IF(U51="Nyomonkövetés",O51-N51,"")</f>
        <v>8</v>
      </c>
      <c r="T51" s="270" t="s">
        <v>112</v>
      </c>
      <c r="U51" s="270" t="s">
        <v>113</v>
      </c>
      <c r="V51" s="274"/>
      <c r="W51" s="275"/>
      <c r="X51" s="276">
        <f t="shared" si="5"/>
        <v>0</v>
      </c>
      <c r="Y51" s="271">
        <f t="shared" si="6"/>
        <v>0.18</v>
      </c>
      <c r="Z51" s="271">
        <f>IF(B51="",,Fees!$B$5*Y51)</f>
        <v>0.0486</v>
      </c>
      <c r="AA51" s="271">
        <f>IF(B51="",,Fees!$B$2*(I51+J51))</f>
        <v>2.925</v>
      </c>
      <c r="AB51" s="271">
        <f>IF(B51="",,Fees!$B$5*AA51)</f>
        <v>0.78975</v>
      </c>
      <c r="AC51" s="271">
        <f>IF(B51="",,Fees!$B$4*((1+X51)*(I51+J51))+Fees!$B$3)</f>
        <v>2.1</v>
      </c>
      <c r="AD51" s="271">
        <f>IF(B51="",,Fees!$B$5*AC51)</f>
        <v>0.567</v>
      </c>
      <c r="AE51" s="274"/>
      <c r="AF51" s="274"/>
    </row>
    <row r="52" ht="15.75" customHeight="1">
      <c r="A52" s="198" t="s">
        <v>30</v>
      </c>
      <c r="B52" s="198">
        <v>3.40629847E9</v>
      </c>
      <c r="C52" s="198" t="s">
        <v>78</v>
      </c>
      <c r="D52" s="198">
        <v>1.0</v>
      </c>
      <c r="E52" s="200" t="str">
        <f>IFERROR(__xludf.DUMMYFUNCTION("IFERROR(REGEXEXTRACT(Q52 ,"".*,(.*)""),)")," United States")</f>
        <v> United States</v>
      </c>
      <c r="F52" s="204">
        <v>10.0</v>
      </c>
      <c r="G52" s="202">
        <v>0.1</v>
      </c>
      <c r="H52" s="203" t="s">
        <v>103</v>
      </c>
      <c r="I52" s="204">
        <f t="shared" si="1"/>
        <v>9</v>
      </c>
      <c r="J52" s="204">
        <v>6.0</v>
      </c>
      <c r="K52" s="204">
        <f t="shared" si="2"/>
        <v>2.65557</v>
      </c>
      <c r="L52" s="205">
        <v>925.0</v>
      </c>
      <c r="M52" s="206">
        <v>45533.0</v>
      </c>
      <c r="N52" s="206">
        <v>45534.0</v>
      </c>
      <c r="O52" s="198"/>
      <c r="P52" s="198" t="s">
        <v>104</v>
      </c>
      <c r="Q52" s="198" t="s">
        <v>114</v>
      </c>
      <c r="R52" s="198">
        <f t="shared" si="3"/>
        <v>1</v>
      </c>
      <c r="S52" s="198" t="str">
        <f t="shared" ref="S52:S57" si="9">IF(U52="Nyomonkövetés",N52-O52,"")</f>
        <v/>
      </c>
      <c r="T52" s="203" t="s">
        <v>35</v>
      </c>
      <c r="U52" s="203" t="s">
        <v>47</v>
      </c>
      <c r="V52" s="198"/>
      <c r="W52" s="198"/>
      <c r="X52" s="277">
        <f t="shared" si="5"/>
        <v>0.06</v>
      </c>
      <c r="Y52" s="204">
        <f t="shared" si="6"/>
        <v>0.18</v>
      </c>
      <c r="Z52" s="204">
        <f>IF(B52="",,Fees!$B$5*Y52)</f>
        <v>0.0486</v>
      </c>
      <c r="AA52" s="204">
        <f>IF(B52="",,Fees!$B$2*(I52+J52))</f>
        <v>0.975</v>
      </c>
      <c r="AB52" s="204">
        <f>IF(B52="",,Fees!$B$5*AA52)</f>
        <v>0.26325</v>
      </c>
      <c r="AC52" s="204">
        <f>IF(B52="",,Fees!$B$4*((1+X52)*(I52+J52))+Fees!$B$3)</f>
        <v>0.936</v>
      </c>
      <c r="AD52" s="204">
        <f>IF(B52="",,Fees!$B$5*AC52)</f>
        <v>0.25272</v>
      </c>
      <c r="AE52" s="198"/>
      <c r="AF52" s="198"/>
    </row>
    <row r="53" ht="15.75" customHeight="1">
      <c r="A53" s="278" t="s">
        <v>30</v>
      </c>
      <c r="B53" s="279">
        <v>3.40629847E9</v>
      </c>
      <c r="C53" s="16" t="s">
        <v>31</v>
      </c>
      <c r="D53" s="16">
        <v>1.0</v>
      </c>
      <c r="E53" s="280" t="str">
        <f>IFERROR(__xludf.DUMMYFUNCTION("IFERROR(REGEXEXTRACT(Q53 ,"".*,(.*)""),)")," United States")</f>
        <v> United States</v>
      </c>
      <c r="F53" s="22">
        <v>10.0</v>
      </c>
      <c r="G53" s="214">
        <v>0.1</v>
      </c>
      <c r="H53" s="26" t="s">
        <v>103</v>
      </c>
      <c r="I53" s="22">
        <f t="shared" si="1"/>
        <v>9</v>
      </c>
      <c r="J53" s="22">
        <v>4.0</v>
      </c>
      <c r="K53" s="22">
        <f t="shared" si="2"/>
        <v>2.382774</v>
      </c>
      <c r="L53" s="23">
        <v>925.0</v>
      </c>
      <c r="M53" s="218">
        <v>45533.0</v>
      </c>
      <c r="N53" s="218">
        <v>45534.0</v>
      </c>
      <c r="O53" s="16"/>
      <c r="P53" s="16" t="s">
        <v>104</v>
      </c>
      <c r="Q53" s="16" t="s">
        <v>114</v>
      </c>
      <c r="R53" s="16">
        <f t="shared" si="3"/>
        <v>1</v>
      </c>
      <c r="S53" s="16" t="str">
        <f t="shared" si="9"/>
        <v/>
      </c>
      <c r="T53" s="26" t="s">
        <v>35</v>
      </c>
      <c r="U53" s="26" t="s">
        <v>47</v>
      </c>
      <c r="V53" s="16"/>
      <c r="W53" s="16"/>
      <c r="X53" s="281">
        <f t="shared" si="5"/>
        <v>0.06</v>
      </c>
      <c r="Y53" s="22">
        <f t="shared" si="6"/>
        <v>0.18</v>
      </c>
      <c r="Z53" s="22">
        <f>IF(B53="",,Fees!$B$5*Y53)</f>
        <v>0.0486</v>
      </c>
      <c r="AA53" s="22">
        <f>IF(B53="",,Fees!$B$2*(I53+J53))</f>
        <v>0.845</v>
      </c>
      <c r="AB53" s="22">
        <f>IF(B53="",,Fees!$B$5*AA53)</f>
        <v>0.22815</v>
      </c>
      <c r="AC53" s="22">
        <f>IF(B53="",,Fees!$B$4*((1+X53)*(I53+J53))+Fees!$B$3)</f>
        <v>0.8512</v>
      </c>
      <c r="AD53" s="22">
        <f>IF(B53="",,Fees!$B$5*AC53)</f>
        <v>0.229824</v>
      </c>
      <c r="AE53" s="16"/>
      <c r="AF53" s="16"/>
    </row>
    <row r="54" ht="15.75" customHeight="1">
      <c r="A54" s="237" t="s">
        <v>30</v>
      </c>
      <c r="B54" s="247">
        <v>3.401083825E9</v>
      </c>
      <c r="C54" s="237" t="s">
        <v>90</v>
      </c>
      <c r="D54" s="247">
        <v>1.0</v>
      </c>
      <c r="E54" s="282" t="str">
        <f>IFERROR(__xludf.DUMMYFUNCTION("IFERROR(REGEXEXTRACT(Q54 ,"".*,(.*)""),)")," Germany")</f>
        <v> Germany</v>
      </c>
      <c r="F54" s="283">
        <v>10.0</v>
      </c>
      <c r="G54" s="241">
        <v>0.1</v>
      </c>
      <c r="H54" s="284" t="s">
        <v>103</v>
      </c>
      <c r="I54" s="283">
        <f t="shared" si="1"/>
        <v>9</v>
      </c>
      <c r="J54" s="283">
        <v>6.0</v>
      </c>
      <c r="K54" s="283">
        <f t="shared" si="2"/>
        <v>2.60985</v>
      </c>
      <c r="L54" s="285">
        <v>930.0</v>
      </c>
      <c r="M54" s="245">
        <v>45534.0</v>
      </c>
      <c r="N54" s="245">
        <v>45537.0</v>
      </c>
      <c r="O54" s="247"/>
      <c r="P54" s="246" t="s">
        <v>33</v>
      </c>
      <c r="Q54" s="247" t="s">
        <v>115</v>
      </c>
      <c r="R54" s="247">
        <f t="shared" si="3"/>
        <v>3</v>
      </c>
      <c r="S54" s="247" t="str">
        <f t="shared" si="9"/>
        <v/>
      </c>
      <c r="T54" s="242" t="s">
        <v>35</v>
      </c>
      <c r="U54" s="242" t="s">
        <v>47</v>
      </c>
      <c r="V54" s="247"/>
      <c r="W54" s="247"/>
      <c r="X54" s="249">
        <f t="shared" si="5"/>
        <v>0</v>
      </c>
      <c r="Y54" s="283">
        <f t="shared" si="6"/>
        <v>0.18</v>
      </c>
      <c r="Z54" s="283">
        <f>IF(B54="",,Fees!$B$5*Y54)</f>
        <v>0.0486</v>
      </c>
      <c r="AA54" s="283">
        <f>IF(B54="",,Fees!$B$2*(I54+J54))</f>
        <v>0.975</v>
      </c>
      <c r="AB54" s="283">
        <f>IF(B54="",,Fees!$B$5*AA54)</f>
        <v>0.26325</v>
      </c>
      <c r="AC54" s="283">
        <f>IF(B54="",,Fees!$B$4*((1+X54)*(I54+J54))+Fees!$B$3)</f>
        <v>0.9</v>
      </c>
      <c r="AD54" s="283">
        <f>IF(B54="",,Fees!$B$5*AC54)</f>
        <v>0.243</v>
      </c>
      <c r="AE54" s="247"/>
      <c r="AF54" s="247"/>
    </row>
    <row r="55" ht="15.75" customHeight="1">
      <c r="A55" s="260" t="s">
        <v>30</v>
      </c>
      <c r="B55" s="261">
        <v>3.401083825E9</v>
      </c>
      <c r="C55" s="72" t="s">
        <v>49</v>
      </c>
      <c r="D55" s="72">
        <v>1.0</v>
      </c>
      <c r="E55" s="74" t="str">
        <f>IFERROR(__xludf.DUMMYFUNCTION("IFERROR(REGEXEXTRACT(Q55 ,"".*,(.*)""),)")," Germany")</f>
        <v> Germany</v>
      </c>
      <c r="F55" s="262">
        <v>10.0</v>
      </c>
      <c r="G55" s="76">
        <v>0.1</v>
      </c>
      <c r="H55" s="77" t="s">
        <v>103</v>
      </c>
      <c r="I55" s="78">
        <f t="shared" si="1"/>
        <v>9</v>
      </c>
      <c r="J55" s="78">
        <v>4.0</v>
      </c>
      <c r="K55" s="78">
        <f t="shared" si="2"/>
        <v>2.34315</v>
      </c>
      <c r="L55" s="79">
        <v>930.0</v>
      </c>
      <c r="M55" s="80">
        <v>45534.0</v>
      </c>
      <c r="N55" s="80">
        <v>45537.0</v>
      </c>
      <c r="O55" s="72"/>
      <c r="P55" s="72" t="s">
        <v>33</v>
      </c>
      <c r="Q55" s="72" t="s">
        <v>115</v>
      </c>
      <c r="R55" s="72">
        <f t="shared" si="3"/>
        <v>3</v>
      </c>
      <c r="S55" s="72" t="str">
        <f t="shared" si="9"/>
        <v/>
      </c>
      <c r="T55" s="77" t="s">
        <v>35</v>
      </c>
      <c r="U55" s="77" t="s">
        <v>47</v>
      </c>
      <c r="V55" s="72"/>
      <c r="W55" s="72"/>
      <c r="X55" s="264">
        <f t="shared" si="5"/>
        <v>0</v>
      </c>
      <c r="Y55" s="78">
        <f t="shared" si="6"/>
        <v>0.18</v>
      </c>
      <c r="Z55" s="78">
        <f>IF(B55="",,Fees!$B$5*Y55)</f>
        <v>0.0486</v>
      </c>
      <c r="AA55" s="78">
        <f>IF(B55="",,Fees!$B$2*(I55+J55))</f>
        <v>0.845</v>
      </c>
      <c r="AB55" s="78">
        <f>IF(B55="",,Fees!$B$5*AA55)</f>
        <v>0.22815</v>
      </c>
      <c r="AC55" s="78">
        <f>IF(B55="",,Fees!$B$4*((1+X55)*(I55+J55))+Fees!$B$3)</f>
        <v>0.82</v>
      </c>
      <c r="AD55" s="78">
        <f>IF(B55="",,Fees!$B$5*AC55)</f>
        <v>0.2214</v>
      </c>
      <c r="AE55" s="72"/>
      <c r="AF55" s="72"/>
    </row>
    <row r="56" ht="15.75" customHeight="1">
      <c r="A56" s="278" t="s">
        <v>30</v>
      </c>
      <c r="B56" s="279">
        <v>3.402134483E9</v>
      </c>
      <c r="C56" s="16" t="s">
        <v>92</v>
      </c>
      <c r="D56" s="16">
        <v>1.0</v>
      </c>
      <c r="E56" s="280" t="str">
        <f>IFERROR(__xludf.DUMMYFUNCTION("IFERROR(REGEXEXTRACT(Q56 ,"".*,(.*)""),)")," Germany")</f>
        <v> Germany</v>
      </c>
      <c r="F56" s="22">
        <v>30.0</v>
      </c>
      <c r="G56" s="214">
        <v>0.1</v>
      </c>
      <c r="H56" s="26" t="s">
        <v>103</v>
      </c>
      <c r="I56" s="22">
        <f t="shared" si="1"/>
        <v>27</v>
      </c>
      <c r="J56" s="22">
        <v>0.0</v>
      </c>
      <c r="K56" s="22">
        <f t="shared" si="2"/>
        <v>4.21005</v>
      </c>
      <c r="L56" s="23">
        <v>3050.0</v>
      </c>
      <c r="M56" s="218">
        <v>45535.0</v>
      </c>
      <c r="N56" s="218">
        <v>45537.0</v>
      </c>
      <c r="O56" s="16"/>
      <c r="P56" s="16" t="s">
        <v>33</v>
      </c>
      <c r="Q56" s="16" t="s">
        <v>116</v>
      </c>
      <c r="R56" s="16">
        <f t="shared" si="3"/>
        <v>2</v>
      </c>
      <c r="S56" s="16" t="str">
        <f t="shared" si="9"/>
        <v/>
      </c>
      <c r="T56" s="26" t="s">
        <v>35</v>
      </c>
      <c r="U56" s="26" t="s">
        <v>47</v>
      </c>
      <c r="V56" s="16"/>
      <c r="W56" s="16"/>
      <c r="X56" s="281">
        <f t="shared" si="5"/>
        <v>0</v>
      </c>
      <c r="Y56" s="22">
        <f t="shared" si="6"/>
        <v>0.18</v>
      </c>
      <c r="Z56" s="22">
        <f>IF(B56="",,Fees!$B$5*Y56)</f>
        <v>0.0486</v>
      </c>
      <c r="AA56" s="22">
        <f>IF(B56="",,Fees!$B$2*(I56+J56))</f>
        <v>1.755</v>
      </c>
      <c r="AB56" s="22">
        <f>IF(B56="",,Fees!$B$5*AA56)</f>
        <v>0.47385</v>
      </c>
      <c r="AC56" s="22">
        <f>IF(B56="",,Fees!$B$4*((1+X56)*(I56+J56))+Fees!$B$3)</f>
        <v>1.38</v>
      </c>
      <c r="AD56" s="22">
        <f>IF(B56="",,Fees!$B$5*AC56)</f>
        <v>0.3726</v>
      </c>
      <c r="AE56" s="16"/>
      <c r="AF56" s="16"/>
    </row>
    <row r="57" ht="15.75" customHeight="1">
      <c r="A57" s="116" t="s">
        <v>30</v>
      </c>
      <c r="B57" s="286">
        <v>3.402674295E9</v>
      </c>
      <c r="C57" s="117" t="s">
        <v>45</v>
      </c>
      <c r="D57" s="117">
        <v>1.0</v>
      </c>
      <c r="E57" s="287" t="str">
        <f>IFERROR(__xludf.DUMMYFUNCTION("IFERROR(REGEXEXTRACT(Q57 ,"".*,(.*)""),)")," United States")</f>
        <v> United States</v>
      </c>
      <c r="F57" s="288">
        <v>10.0</v>
      </c>
      <c r="G57" s="63">
        <v>0.25</v>
      </c>
      <c r="H57" s="128" t="s">
        <v>68</v>
      </c>
      <c r="I57" s="288">
        <f t="shared" si="1"/>
        <v>7.5</v>
      </c>
      <c r="J57" s="288">
        <v>6.0</v>
      </c>
      <c r="K57" s="288">
        <f t="shared" si="2"/>
        <v>2.450973</v>
      </c>
      <c r="L57" s="289">
        <v>1160.0</v>
      </c>
      <c r="M57" s="197">
        <v>45536.0</v>
      </c>
      <c r="N57" s="197">
        <v>45537.0</v>
      </c>
      <c r="O57" s="117"/>
      <c r="P57" s="117" t="s">
        <v>33</v>
      </c>
      <c r="Q57" s="117" t="s">
        <v>117</v>
      </c>
      <c r="R57" s="117">
        <f t="shared" si="3"/>
        <v>1</v>
      </c>
      <c r="S57" s="117" t="str">
        <f t="shared" si="9"/>
        <v/>
      </c>
      <c r="T57" s="128" t="s">
        <v>35</v>
      </c>
      <c r="U57" s="128" t="s">
        <v>47</v>
      </c>
      <c r="V57" s="117"/>
      <c r="W57" s="117"/>
      <c r="X57" s="290">
        <f t="shared" si="5"/>
        <v>0.06</v>
      </c>
      <c r="Y57" s="288">
        <f t="shared" si="6"/>
        <v>0.18</v>
      </c>
      <c r="Z57" s="288">
        <f>IF(B57="",,Fees!$B$5*Y57)</f>
        <v>0.0486</v>
      </c>
      <c r="AA57" s="288">
        <f>IF(B57="",,Fees!$B$2*(I57+J57))</f>
        <v>0.8775</v>
      </c>
      <c r="AB57" s="288">
        <f>IF(B57="",,Fees!$B$5*AA57)</f>
        <v>0.236925</v>
      </c>
      <c r="AC57" s="288">
        <f>IF(B57="",,Fees!$B$4*((1+X57)*(I57+J57))+Fees!$B$3)</f>
        <v>0.8724</v>
      </c>
      <c r="AD57" s="288">
        <f>IF(B57="",,Fees!$B$5*AC57)</f>
        <v>0.235548</v>
      </c>
      <c r="AE57" s="117"/>
      <c r="AF57" s="117"/>
    </row>
    <row r="58" ht="15.75" customHeight="1">
      <c r="A58" s="278" t="s">
        <v>30</v>
      </c>
      <c r="B58" s="279">
        <v>3.403813473E9</v>
      </c>
      <c r="C58" s="16" t="s">
        <v>31</v>
      </c>
      <c r="D58" s="16">
        <v>1.0</v>
      </c>
      <c r="E58" s="280" t="str">
        <f>IFERROR(__xludf.DUMMYFUNCTION("IFERROR(REGEXEXTRACT(Q58 ,"".*,(.*)""),)")," United States")</f>
        <v> United States</v>
      </c>
      <c r="F58" s="22">
        <v>16.0</v>
      </c>
      <c r="G58" s="214">
        <v>0.1</v>
      </c>
      <c r="H58" s="26" t="s">
        <v>103</v>
      </c>
      <c r="I58" s="22">
        <f t="shared" si="1"/>
        <v>14.4</v>
      </c>
      <c r="J58" s="22">
        <v>0.0</v>
      </c>
      <c r="K58" s="22">
        <f t="shared" si="2"/>
        <v>2.5737312</v>
      </c>
      <c r="L58" s="23">
        <v>2660.0</v>
      </c>
      <c r="M58" s="218">
        <v>45537.0</v>
      </c>
      <c r="N58" s="218">
        <v>45538.0</v>
      </c>
      <c r="O58" s="218">
        <v>45552.0</v>
      </c>
      <c r="P58" s="16" t="s">
        <v>110</v>
      </c>
      <c r="Q58" s="16" t="s">
        <v>118</v>
      </c>
      <c r="R58" s="16">
        <f t="shared" si="3"/>
        <v>1</v>
      </c>
      <c r="S58" s="16">
        <f t="shared" ref="S58:S114" si="10">IF(U58="Nyomonkövetés",O58-N58,"")</f>
        <v>14</v>
      </c>
      <c r="T58" s="26" t="s">
        <v>112</v>
      </c>
      <c r="U58" s="26" t="s">
        <v>113</v>
      </c>
      <c r="V58" s="16"/>
      <c r="W58" s="16"/>
      <c r="X58" s="281">
        <f t="shared" si="5"/>
        <v>0.06</v>
      </c>
      <c r="Y58" s="22">
        <f t="shared" si="6"/>
        <v>0.18</v>
      </c>
      <c r="Z58" s="22">
        <f>IF(B58="",,Fees!$B$5*Y58)</f>
        <v>0.0486</v>
      </c>
      <c r="AA58" s="22">
        <f>IF(B58="",,Fees!$B$2*(I58+J58))</f>
        <v>0.936</v>
      </c>
      <c r="AB58" s="22">
        <f>IF(B58="",,Fees!$B$5*AA58)</f>
        <v>0.25272</v>
      </c>
      <c r="AC58" s="22">
        <f>IF(B58="",,Fees!$B$4*((1+X58)*(I58+J58))+Fees!$B$3)</f>
        <v>0.91056</v>
      </c>
      <c r="AD58" s="22">
        <f>IF(B58="",,Fees!$B$5*AC58)</f>
        <v>0.2458512</v>
      </c>
      <c r="AE58" s="16"/>
      <c r="AF58" s="16"/>
    </row>
    <row r="59" ht="15.75" customHeight="1">
      <c r="A59" s="265" t="s">
        <v>30</v>
      </c>
      <c r="B59" s="265">
        <v>3.41503294E9</v>
      </c>
      <c r="C59" s="265" t="s">
        <v>108</v>
      </c>
      <c r="D59" s="266">
        <v>1.0</v>
      </c>
      <c r="E59" s="267" t="str">
        <f>IFERROR(__xludf.DUMMYFUNCTION("IFERROR(REGEXEXTRACT(Q59 ,"".*,(.*)""),)")," Australia")</f>
        <v> Australia</v>
      </c>
      <c r="F59" s="268">
        <v>44.0</v>
      </c>
      <c r="G59" s="269">
        <v>0.25</v>
      </c>
      <c r="H59" s="270" t="s">
        <v>68</v>
      </c>
      <c r="I59" s="271">
        <f t="shared" si="1"/>
        <v>33</v>
      </c>
      <c r="J59" s="271">
        <v>12.0</v>
      </c>
      <c r="K59" s="271">
        <f t="shared" si="2"/>
        <v>7.06755</v>
      </c>
      <c r="L59" s="272">
        <v>12200.0</v>
      </c>
      <c r="M59" s="273">
        <v>45542.0</v>
      </c>
      <c r="N59" s="273">
        <v>45552.0</v>
      </c>
      <c r="O59" s="291">
        <v>45569.0</v>
      </c>
      <c r="P59" s="265" t="s">
        <v>110</v>
      </c>
      <c r="Q59" s="265" t="s">
        <v>119</v>
      </c>
      <c r="R59" s="292">
        <f t="shared" si="3"/>
        <v>10</v>
      </c>
      <c r="S59" s="292">
        <f t="shared" si="10"/>
        <v>17</v>
      </c>
      <c r="T59" s="270" t="s">
        <v>112</v>
      </c>
      <c r="U59" s="270" t="s">
        <v>113</v>
      </c>
      <c r="V59" s="274"/>
      <c r="W59" s="275"/>
      <c r="X59" s="276">
        <f t="shared" si="5"/>
        <v>0.2</v>
      </c>
      <c r="Y59" s="271">
        <f t="shared" si="6"/>
        <v>0.18</v>
      </c>
      <c r="Z59" s="271">
        <f>IF(B59="",,Fees!$B$5*Y59)</f>
        <v>0.0486</v>
      </c>
      <c r="AA59" s="271">
        <f>IF(B59="",,Fees!$B$2*(I59+J59))</f>
        <v>2.925</v>
      </c>
      <c r="AB59" s="271">
        <f>IF(B59="",,Fees!$B$5*AA59)</f>
        <v>0.78975</v>
      </c>
      <c r="AC59" s="271">
        <f>IF(B59="",,Fees!$B$4*((1+X59)*(I59+J59))+Fees!$B$3)</f>
        <v>2.46</v>
      </c>
      <c r="AD59" s="271">
        <f>IF(B59="",,Fees!$B$5*AC59)</f>
        <v>0.6642</v>
      </c>
      <c r="AE59" s="274"/>
      <c r="AF59" s="274"/>
    </row>
    <row r="60" ht="15.75" customHeight="1">
      <c r="A60" s="293" t="s">
        <v>120</v>
      </c>
      <c r="B60" s="293">
        <v>3.409956241E9</v>
      </c>
      <c r="C60" s="293" t="s">
        <v>108</v>
      </c>
      <c r="D60" s="294">
        <v>1.0</v>
      </c>
      <c r="E60" s="295" t="str">
        <f>IFERROR(__xludf.DUMMYFUNCTION("IFERROR(REGEXEXTRACT(Q60 ,"".*,(.*)""),)")," United States")</f>
        <v> United States</v>
      </c>
      <c r="F60" s="296">
        <v>44.0</v>
      </c>
      <c r="G60" s="297">
        <v>0.0</v>
      </c>
      <c r="H60" s="298" t="s">
        <v>121</v>
      </c>
      <c r="I60" s="299">
        <f t="shared" si="1"/>
        <v>44</v>
      </c>
      <c r="J60" s="299">
        <v>0.0</v>
      </c>
      <c r="K60" s="299">
        <f t="shared" si="2"/>
        <v>6.611112</v>
      </c>
      <c r="L60" s="300">
        <v>0.0</v>
      </c>
      <c r="M60" s="301">
        <v>45543.0</v>
      </c>
      <c r="N60" s="293" t="s">
        <v>38</v>
      </c>
      <c r="O60" s="293"/>
      <c r="P60" s="293" t="s">
        <v>38</v>
      </c>
      <c r="Q60" s="293" t="s">
        <v>122</v>
      </c>
      <c r="R60" s="302" t="s">
        <v>0</v>
      </c>
      <c r="S60" s="292" t="str">
        <f t="shared" si="10"/>
        <v/>
      </c>
      <c r="T60" s="298" t="s">
        <v>120</v>
      </c>
      <c r="U60" s="298" t="s">
        <v>38</v>
      </c>
      <c r="V60" s="303"/>
      <c r="W60" s="304"/>
      <c r="X60" s="305">
        <f t="shared" si="5"/>
        <v>0.06</v>
      </c>
      <c r="Y60" s="299">
        <f t="shared" si="6"/>
        <v>0.18</v>
      </c>
      <c r="Z60" s="299">
        <f>IF(B60="",,Fees!$B$5*Y60)</f>
        <v>0.0486</v>
      </c>
      <c r="AA60" s="299">
        <f>IF(B60="",,Fees!$B$2*(I60+J60))</f>
        <v>2.86</v>
      </c>
      <c r="AB60" s="299">
        <f>IF(B60="",,Fees!$B$5*AA60)</f>
        <v>0.7722</v>
      </c>
      <c r="AC60" s="299">
        <f>IF(B60="",,Fees!$B$4*((1+X60)*(I60+J60))+Fees!$B$3)</f>
        <v>2.1656</v>
      </c>
      <c r="AD60" s="299">
        <f>IF(B60="",,Fees!$B$5*AC60)</f>
        <v>0.584712</v>
      </c>
      <c r="AE60" s="303"/>
      <c r="AF60" s="303"/>
    </row>
    <row r="61" ht="15.75" customHeight="1">
      <c r="A61" s="260" t="s">
        <v>30</v>
      </c>
      <c r="B61" s="261">
        <v>3.415956046E9</v>
      </c>
      <c r="C61" s="72" t="s">
        <v>49</v>
      </c>
      <c r="D61" s="72">
        <v>1.0</v>
      </c>
      <c r="E61" s="74" t="str">
        <f>IFERROR(__xludf.DUMMYFUNCTION("IFERROR(REGEXEXTRACT(Q61 ,"".*,(.*)""),)")," United States")</f>
        <v> United States</v>
      </c>
      <c r="F61" s="262">
        <v>10.0</v>
      </c>
      <c r="G61" s="76">
        <v>0.0</v>
      </c>
      <c r="H61" s="77" t="s">
        <v>38</v>
      </c>
      <c r="I61" s="78">
        <f t="shared" si="1"/>
        <v>10</v>
      </c>
      <c r="J61" s="78">
        <v>6.0</v>
      </c>
      <c r="K61" s="78">
        <f t="shared" si="2"/>
        <v>2.791968</v>
      </c>
      <c r="L61" s="79">
        <v>1850.0</v>
      </c>
      <c r="M61" s="80">
        <v>45543.0</v>
      </c>
      <c r="N61" s="80">
        <v>45544.0</v>
      </c>
      <c r="O61" s="72"/>
      <c r="P61" s="72" t="s">
        <v>33</v>
      </c>
      <c r="Q61" s="72" t="s">
        <v>123</v>
      </c>
      <c r="R61" s="72">
        <f t="shared" ref="R61:R309" si="11">IF(N61="",,N61-M61)</f>
        <v>1</v>
      </c>
      <c r="S61" s="72" t="str">
        <f t="shared" si="10"/>
        <v/>
      </c>
      <c r="T61" s="77" t="s">
        <v>35</v>
      </c>
      <c r="U61" s="77" t="s">
        <v>47</v>
      </c>
      <c r="V61" s="72"/>
      <c r="W61" s="72"/>
      <c r="X61" s="264">
        <f t="shared" si="5"/>
        <v>0.06</v>
      </c>
      <c r="Y61" s="78">
        <f t="shared" si="6"/>
        <v>0.18</v>
      </c>
      <c r="Z61" s="78">
        <f>IF(B61="",,Fees!$B$5*Y61)</f>
        <v>0.0486</v>
      </c>
      <c r="AA61" s="78">
        <f>IF(B61="",,Fees!$B$2*(I61+J61))</f>
        <v>1.04</v>
      </c>
      <c r="AB61" s="78">
        <f>IF(B61="",,Fees!$B$5*AA61)</f>
        <v>0.2808</v>
      </c>
      <c r="AC61" s="78">
        <f>IF(B61="",,Fees!$B$4*((1+X61)*(I61+J61))+Fees!$B$3)</f>
        <v>0.9784</v>
      </c>
      <c r="AD61" s="78">
        <f>IF(B61="",,Fees!$B$5*AC61)</f>
        <v>0.264168</v>
      </c>
      <c r="AE61" s="72"/>
      <c r="AF61" s="72"/>
    </row>
    <row r="62" ht="15.75" customHeight="1">
      <c r="A62" s="86" t="s">
        <v>30</v>
      </c>
      <c r="B62" s="87">
        <v>3.417214816E9</v>
      </c>
      <c r="C62" s="88" t="s">
        <v>53</v>
      </c>
      <c r="D62" s="89">
        <v>2.0</v>
      </c>
      <c r="E62" s="90" t="str">
        <f>IFERROR(__xludf.DUMMYFUNCTION("IFERROR(REGEXEXTRACT(Q62 ,"".*,(.*)""),)")," Ireland")</f>
        <v> Ireland</v>
      </c>
      <c r="F62" s="91">
        <v>16.0</v>
      </c>
      <c r="G62" s="92">
        <v>0.3</v>
      </c>
      <c r="H62" s="93" t="s">
        <v>70</v>
      </c>
      <c r="I62" s="94">
        <f t="shared" si="1"/>
        <v>22.4</v>
      </c>
      <c r="J62" s="94">
        <v>0.0</v>
      </c>
      <c r="K62" s="94">
        <f t="shared" si="2"/>
        <v>3.82524</v>
      </c>
      <c r="L62" s="95">
        <v>1150.0</v>
      </c>
      <c r="M62" s="306">
        <v>45544.0</v>
      </c>
      <c r="N62" s="306">
        <v>45545.0</v>
      </c>
      <c r="O62" s="88"/>
      <c r="P62" s="96" t="s">
        <v>33</v>
      </c>
      <c r="Q62" s="88" t="s">
        <v>124</v>
      </c>
      <c r="R62" s="89">
        <f t="shared" si="11"/>
        <v>1</v>
      </c>
      <c r="S62" s="89" t="str">
        <f t="shared" si="10"/>
        <v/>
      </c>
      <c r="T62" s="93" t="s">
        <v>35</v>
      </c>
      <c r="U62" s="93" t="s">
        <v>47</v>
      </c>
      <c r="V62" s="97"/>
      <c r="W62" s="89"/>
      <c r="X62" s="98">
        <f t="shared" si="5"/>
        <v>0</v>
      </c>
      <c r="Y62" s="94">
        <f t="shared" si="6"/>
        <v>0.36</v>
      </c>
      <c r="Z62" s="94">
        <f>IF(B62="",,Fees!$B$5*Y62)</f>
        <v>0.0972</v>
      </c>
      <c r="AA62" s="94">
        <f>IF(B62="",,Fees!$B$2*(I62+J62))</f>
        <v>1.456</v>
      </c>
      <c r="AB62" s="94">
        <f>IF(B62="",,Fees!$B$5*AA62)</f>
        <v>0.39312</v>
      </c>
      <c r="AC62" s="94">
        <f>IF(B62="",,Fees!$B$4*((1+X62)*(I62+J62))+Fees!$B$3)</f>
        <v>1.196</v>
      </c>
      <c r="AD62" s="94">
        <f>IF(B62="",,Fees!$B$5*AC62)</f>
        <v>0.32292</v>
      </c>
      <c r="AE62" s="99"/>
      <c r="AF62" s="99"/>
    </row>
    <row r="63" ht="15.75" customHeight="1">
      <c r="A63" s="198" t="s">
        <v>30</v>
      </c>
      <c r="B63" s="198">
        <v>3.418847856E9</v>
      </c>
      <c r="C63" s="198" t="s">
        <v>78</v>
      </c>
      <c r="D63" s="199">
        <v>1.0</v>
      </c>
      <c r="E63" s="200" t="str">
        <f>IFERROR(__xludf.DUMMYFUNCTION("IFERROR(REGEXEXTRACT(Q63 ,"".*,(.*)""),)")," Australia")</f>
        <v> Australia</v>
      </c>
      <c r="F63" s="201">
        <v>10.0</v>
      </c>
      <c r="G63" s="202">
        <v>0.25</v>
      </c>
      <c r="H63" s="307" t="s">
        <v>68</v>
      </c>
      <c r="I63" s="204">
        <f t="shared" si="1"/>
        <v>7.5</v>
      </c>
      <c r="J63" s="204">
        <v>6.0</v>
      </c>
      <c r="K63" s="204">
        <f t="shared" si="2"/>
        <v>2.546985</v>
      </c>
      <c r="L63" s="205">
        <v>1850.0</v>
      </c>
      <c r="M63" s="206">
        <v>45546.0</v>
      </c>
      <c r="N63" s="206">
        <v>45546.0</v>
      </c>
      <c r="O63" s="198"/>
      <c r="P63" s="207" t="s">
        <v>33</v>
      </c>
      <c r="Q63" s="198" t="s">
        <v>125</v>
      </c>
      <c r="R63" s="199">
        <f t="shared" si="11"/>
        <v>0</v>
      </c>
      <c r="S63" s="199" t="str">
        <f t="shared" si="10"/>
        <v/>
      </c>
      <c r="T63" s="208" t="s">
        <v>35</v>
      </c>
      <c r="U63" s="208" t="s">
        <v>47</v>
      </c>
      <c r="V63" s="209"/>
      <c r="W63" s="210"/>
      <c r="X63" s="211">
        <f t="shared" si="5"/>
        <v>0.2</v>
      </c>
      <c r="Y63" s="204">
        <f t="shared" si="6"/>
        <v>0.18</v>
      </c>
      <c r="Z63" s="204">
        <f>IF(B63="",,Fees!$B$5*Y63)</f>
        <v>0.0486</v>
      </c>
      <c r="AA63" s="204">
        <f>IF(B63="",,Fees!$B$2*(I63+J63))</f>
        <v>0.8775</v>
      </c>
      <c r="AB63" s="204">
        <f>IF(B63="",,Fees!$B$5*AA63)</f>
        <v>0.236925</v>
      </c>
      <c r="AC63" s="204">
        <f>IF(B63="",,Fees!$B$4*((1+X63)*(I63+J63))+Fees!$B$3)</f>
        <v>0.948</v>
      </c>
      <c r="AD63" s="204">
        <f>IF(B63="",,Fees!$B$5*AC63)</f>
        <v>0.25596</v>
      </c>
      <c r="AE63" s="209"/>
      <c r="AF63" s="209"/>
    </row>
    <row r="64" ht="15.75" customHeight="1">
      <c r="A64" s="31" t="s">
        <v>30</v>
      </c>
      <c r="B64" s="32">
        <v>3.422544862E9</v>
      </c>
      <c r="C64" s="33" t="s">
        <v>37</v>
      </c>
      <c r="D64" s="34">
        <v>1.0</v>
      </c>
      <c r="E64" s="35" t="str">
        <f>IFERROR(__xludf.DUMMYFUNCTION("IFERROR(REGEXEXTRACT(Q64 ,"".*,(.*)""),)")," Canada")</f>
        <v> Canada</v>
      </c>
      <c r="F64" s="36">
        <v>10.0</v>
      </c>
      <c r="G64" s="37">
        <v>0.0</v>
      </c>
      <c r="H64" s="38" t="s">
        <v>38</v>
      </c>
      <c r="I64" s="39">
        <f t="shared" si="1"/>
        <v>10</v>
      </c>
      <c r="J64" s="39">
        <v>6.0</v>
      </c>
      <c r="K64" s="39">
        <f t="shared" si="2"/>
        <v>2.7432</v>
      </c>
      <c r="L64" s="40">
        <v>1260.0</v>
      </c>
      <c r="M64" s="196">
        <v>45549.0</v>
      </c>
      <c r="N64" s="196">
        <v>45551.0</v>
      </c>
      <c r="O64" s="33"/>
      <c r="P64" s="156" t="s">
        <v>110</v>
      </c>
      <c r="Q64" s="33" t="s">
        <v>126</v>
      </c>
      <c r="R64" s="34">
        <f t="shared" si="11"/>
        <v>2</v>
      </c>
      <c r="S64" s="34" t="str">
        <f t="shared" si="10"/>
        <v/>
      </c>
      <c r="T64" s="180" t="s">
        <v>112</v>
      </c>
      <c r="U64" s="180"/>
      <c r="V64" s="43"/>
      <c r="W64" s="34"/>
      <c r="X64" s="44">
        <f t="shared" si="5"/>
        <v>0</v>
      </c>
      <c r="Y64" s="39">
        <f t="shared" si="6"/>
        <v>0.18</v>
      </c>
      <c r="Z64" s="39">
        <f>IF(B64="",,Fees!$B$5*Y64)</f>
        <v>0.0486</v>
      </c>
      <c r="AA64" s="39">
        <f>IF(B64="",,Fees!$B$2*(I64+J64))</f>
        <v>1.04</v>
      </c>
      <c r="AB64" s="39">
        <f>IF(B64="",,Fees!$B$5*AA64)</f>
        <v>0.2808</v>
      </c>
      <c r="AC64" s="39">
        <f>IF(B64="",,Fees!$B$4*((1+X64)*(I64+J64))+Fees!$B$3)</f>
        <v>0.94</v>
      </c>
      <c r="AD64" s="39">
        <f>IF(B64="",,Fees!$B$5*AC64)</f>
        <v>0.2538</v>
      </c>
      <c r="AE64" s="45"/>
      <c r="AF64" s="45"/>
    </row>
    <row r="65" ht="15.75" customHeight="1">
      <c r="A65" s="308" t="s">
        <v>30</v>
      </c>
      <c r="B65" s="308">
        <v>3.4297959E9</v>
      </c>
      <c r="C65" s="308" t="s">
        <v>127</v>
      </c>
      <c r="D65" s="309">
        <v>1.0</v>
      </c>
      <c r="E65" s="310" t="str">
        <f>IFERROR(__xludf.DUMMYFUNCTION("IFERROR(REGEXEXTRACT(Q65 ,"".*,(.*)""),)")," Germany")</f>
        <v> Germany</v>
      </c>
      <c r="F65" s="311">
        <v>12.0</v>
      </c>
      <c r="G65" s="312">
        <v>0.1</v>
      </c>
      <c r="H65" s="313" t="s">
        <v>128</v>
      </c>
      <c r="I65" s="314">
        <f t="shared" si="1"/>
        <v>10.8</v>
      </c>
      <c r="J65" s="314">
        <v>6.0</v>
      </c>
      <c r="K65" s="314">
        <f t="shared" si="2"/>
        <v>2.84988</v>
      </c>
      <c r="L65" s="315">
        <v>1150.0</v>
      </c>
      <c r="M65" s="316">
        <v>45557.0</v>
      </c>
      <c r="N65" s="316">
        <v>45558.0</v>
      </c>
      <c r="O65" s="308"/>
      <c r="P65" s="308" t="s">
        <v>129</v>
      </c>
      <c r="Q65" s="308" t="s">
        <v>130</v>
      </c>
      <c r="R65" s="308">
        <f t="shared" si="11"/>
        <v>1</v>
      </c>
      <c r="S65" s="308" t="str">
        <f t="shared" si="10"/>
        <v/>
      </c>
      <c r="T65" s="317" t="s">
        <v>35</v>
      </c>
      <c r="U65" s="317" t="s">
        <v>47</v>
      </c>
      <c r="V65" s="318"/>
      <c r="W65" s="319"/>
      <c r="X65" s="320">
        <f t="shared" si="5"/>
        <v>0</v>
      </c>
      <c r="Y65" s="314">
        <f t="shared" si="6"/>
        <v>0.18</v>
      </c>
      <c r="Z65" s="314">
        <f>IF(B65="",,Fees!$B$5*Y65)</f>
        <v>0.0486</v>
      </c>
      <c r="AA65" s="314">
        <f>IF(B65="",,Fees!$B$2*(I65+J65))</f>
        <v>1.092</v>
      </c>
      <c r="AB65" s="314">
        <f>IF(B65="",,Fees!$B$5*AA65)</f>
        <v>0.29484</v>
      </c>
      <c r="AC65" s="314">
        <f>IF(B65="",,Fees!$B$4*((1+X65)*(I65+J65))+Fees!$B$3)</f>
        <v>0.972</v>
      </c>
      <c r="AD65" s="314">
        <f>IF(B65="",,Fees!$B$5*AC65)</f>
        <v>0.26244</v>
      </c>
      <c r="AE65" s="318"/>
      <c r="AF65" s="318"/>
    </row>
    <row r="66" ht="15.75" customHeight="1">
      <c r="A66" s="260" t="s">
        <v>30</v>
      </c>
      <c r="B66" s="71">
        <v>3.43237747E9</v>
      </c>
      <c r="C66" s="72" t="s">
        <v>49</v>
      </c>
      <c r="D66" s="73">
        <v>1.0</v>
      </c>
      <c r="E66" s="74" t="str">
        <f>IFERROR(__xludf.DUMMYFUNCTION("IFERROR(REGEXEXTRACT(Q66 ,"".*,(.*)""),)")," United States")</f>
        <v> United States</v>
      </c>
      <c r="F66" s="75">
        <v>12.0</v>
      </c>
      <c r="G66" s="76">
        <v>0.0</v>
      </c>
      <c r="H66" s="77" t="s">
        <v>38</v>
      </c>
      <c r="I66" s="78">
        <f t="shared" si="1"/>
        <v>12</v>
      </c>
      <c r="J66" s="78">
        <v>6.0</v>
      </c>
      <c r="K66" s="78">
        <f t="shared" si="2"/>
        <v>3.064764</v>
      </c>
      <c r="L66" s="79">
        <v>1750.0</v>
      </c>
      <c r="M66" s="80">
        <v>45560.0</v>
      </c>
      <c r="N66" s="80">
        <v>45560.0</v>
      </c>
      <c r="O66" s="72"/>
      <c r="P66" s="81" t="s">
        <v>33</v>
      </c>
      <c r="Q66" s="72" t="s">
        <v>131</v>
      </c>
      <c r="R66" s="73">
        <f t="shared" si="11"/>
        <v>0</v>
      </c>
      <c r="S66" s="73" t="str">
        <f t="shared" si="10"/>
        <v/>
      </c>
      <c r="T66" s="82" t="s">
        <v>35</v>
      </c>
      <c r="U66" s="82" t="s">
        <v>47</v>
      </c>
      <c r="V66" s="83"/>
      <c r="W66" s="73"/>
      <c r="X66" s="84">
        <f t="shared" si="5"/>
        <v>0.06</v>
      </c>
      <c r="Y66" s="78">
        <f t="shared" si="6"/>
        <v>0.18</v>
      </c>
      <c r="Z66" s="78">
        <f>IF(B66="",,Fees!$B$5*Y66)</f>
        <v>0.0486</v>
      </c>
      <c r="AA66" s="78">
        <f>IF(B66="",,Fees!$B$2*(I66+J66))</f>
        <v>1.17</v>
      </c>
      <c r="AB66" s="78">
        <f>IF(B66="",,Fees!$B$5*AA66)</f>
        <v>0.3159</v>
      </c>
      <c r="AC66" s="78">
        <f>IF(B66="",,Fees!$B$4*((1+X66)*(I66+J66))+Fees!$B$3)</f>
        <v>1.0632</v>
      </c>
      <c r="AD66" s="78">
        <f>IF(B66="",,Fees!$B$5*AC66)</f>
        <v>0.287064</v>
      </c>
      <c r="AE66" s="85"/>
      <c r="AF66" s="85"/>
    </row>
    <row r="67" ht="15.75" customHeight="1">
      <c r="A67" s="46" t="s">
        <v>30</v>
      </c>
      <c r="B67" s="46">
        <v>3.434978394E9</v>
      </c>
      <c r="C67" s="117" t="s">
        <v>45</v>
      </c>
      <c r="D67" s="117">
        <v>1.0</v>
      </c>
      <c r="E67" s="61" t="str">
        <f>IFERROR(__xludf.DUMMYFUNCTION("IFERROR(REGEXEXTRACT(Q67 ,"".*,(.*)""),)")," United Kingdom")</f>
        <v> United Kingdom</v>
      </c>
      <c r="F67" s="62">
        <v>18.0</v>
      </c>
      <c r="G67" s="63">
        <v>0.1</v>
      </c>
      <c r="H67" s="64" t="s">
        <v>132</v>
      </c>
      <c r="I67" s="65">
        <f t="shared" si="1"/>
        <v>16.2</v>
      </c>
      <c r="J67" s="65">
        <v>0.0</v>
      </c>
      <c r="K67" s="65">
        <f t="shared" si="2"/>
        <v>2.934462</v>
      </c>
      <c r="L67" s="66">
        <v>1750.0</v>
      </c>
      <c r="M67" s="321">
        <v>45562.0</v>
      </c>
      <c r="N67" s="321">
        <v>45565.0</v>
      </c>
      <c r="O67" s="46"/>
      <c r="P67" s="56" t="s">
        <v>33</v>
      </c>
      <c r="Q67" s="46" t="s">
        <v>133</v>
      </c>
      <c r="R67" s="46">
        <f t="shared" si="11"/>
        <v>3</v>
      </c>
      <c r="S67" s="46" t="str">
        <f t="shared" si="10"/>
        <v/>
      </c>
      <c r="T67" s="53" t="s">
        <v>35</v>
      </c>
      <c r="U67" s="53" t="s">
        <v>47</v>
      </c>
      <c r="V67" s="67"/>
      <c r="W67" s="68"/>
      <c r="X67" s="69">
        <f t="shared" si="5"/>
        <v>0.2</v>
      </c>
      <c r="Y67" s="65">
        <f t="shared" si="6"/>
        <v>0.18</v>
      </c>
      <c r="Z67" s="65">
        <f>IF(B67="",,Fees!$B$5*Y67)</f>
        <v>0.0486</v>
      </c>
      <c r="AA67" s="65">
        <f>IF(B67="",,Fees!$B$2*(I67+J67))</f>
        <v>1.053</v>
      </c>
      <c r="AB67" s="65">
        <f>IF(B67="",,Fees!$B$5*AA67)</f>
        <v>0.28431</v>
      </c>
      <c r="AC67" s="65">
        <f>IF(B67="",,Fees!$B$4*((1+X67)*(I67+J67))+Fees!$B$3)</f>
        <v>1.0776</v>
      </c>
      <c r="AD67" s="65">
        <f>IF(B67="",,Fees!$B$5*AC67)</f>
        <v>0.290952</v>
      </c>
      <c r="AE67" s="67"/>
      <c r="AF67" s="67"/>
    </row>
    <row r="68" ht="15.75" customHeight="1">
      <c r="A68" s="278" t="s">
        <v>30</v>
      </c>
      <c r="B68" s="279">
        <v>3.433303033E9</v>
      </c>
      <c r="C68" s="16" t="s">
        <v>92</v>
      </c>
      <c r="D68" s="16">
        <v>1.0</v>
      </c>
      <c r="E68" s="280" t="str">
        <f>IFERROR(__xludf.DUMMYFUNCTION("IFERROR(REGEXEXTRACT(Q68 ,"".*,(.*)""),)")," United States")</f>
        <v> United States</v>
      </c>
      <c r="F68" s="22">
        <v>30.0</v>
      </c>
      <c r="G68" s="214">
        <v>0.1</v>
      </c>
      <c r="H68" s="26" t="s">
        <v>132</v>
      </c>
      <c r="I68" s="22">
        <f t="shared" si="1"/>
        <v>27</v>
      </c>
      <c r="J68" s="22">
        <v>0.0</v>
      </c>
      <c r="K68" s="22">
        <f t="shared" si="2"/>
        <v>4.292346</v>
      </c>
      <c r="L68" s="23">
        <v>4110.0</v>
      </c>
      <c r="M68" s="218">
        <v>45566.0</v>
      </c>
      <c r="N68" s="218">
        <v>45567.0</v>
      </c>
      <c r="O68" s="16"/>
      <c r="P68" s="16" t="s">
        <v>33</v>
      </c>
      <c r="Q68" s="16" t="s">
        <v>134</v>
      </c>
      <c r="R68" s="16">
        <f t="shared" si="11"/>
        <v>1</v>
      </c>
      <c r="S68" s="16" t="str">
        <f t="shared" si="10"/>
        <v/>
      </c>
      <c r="T68" s="26" t="s">
        <v>35</v>
      </c>
      <c r="U68" s="26" t="s">
        <v>47</v>
      </c>
      <c r="V68" s="16"/>
      <c r="W68" s="16"/>
      <c r="X68" s="281">
        <f t="shared" si="5"/>
        <v>0.06</v>
      </c>
      <c r="Y68" s="22">
        <f t="shared" si="6"/>
        <v>0.18</v>
      </c>
      <c r="Z68" s="22">
        <f>IF(B68="",,Fees!$B$5*Y68)</f>
        <v>0.0486</v>
      </c>
      <c r="AA68" s="22">
        <f>IF(B68="",,Fees!$B$2*(I68+J68))</f>
        <v>1.755</v>
      </c>
      <c r="AB68" s="22">
        <f>IF(B68="",,Fees!$B$5*AA68)</f>
        <v>0.47385</v>
      </c>
      <c r="AC68" s="22">
        <f>IF(B68="",,Fees!$B$4*((1+X68)*(I68+J68))+Fees!$B$3)</f>
        <v>1.4448</v>
      </c>
      <c r="AD68" s="22">
        <f>IF(B68="",,Fees!$B$5*AC68)</f>
        <v>0.390096</v>
      </c>
      <c r="AE68" s="16"/>
      <c r="AF68" s="16"/>
    </row>
    <row r="69" ht="15.75" customHeight="1">
      <c r="A69" s="308" t="s">
        <v>30</v>
      </c>
      <c r="B69" s="308">
        <v>3.43974954E9</v>
      </c>
      <c r="C69" s="308" t="s">
        <v>127</v>
      </c>
      <c r="D69" s="309">
        <v>1.0</v>
      </c>
      <c r="E69" s="310" t="str">
        <f>IFERROR(__xludf.DUMMYFUNCTION("IFERROR(REGEXEXTRACT(Q69 ,"".*,(.*)""),)")," United Kingdom")</f>
        <v> United Kingdom</v>
      </c>
      <c r="F69" s="311">
        <v>12.0</v>
      </c>
      <c r="G69" s="312">
        <v>0.1</v>
      </c>
      <c r="H69" s="313" t="s">
        <v>132</v>
      </c>
      <c r="I69" s="314">
        <f t="shared" si="1"/>
        <v>10.8</v>
      </c>
      <c r="J69" s="314">
        <v>6.0</v>
      </c>
      <c r="K69" s="314">
        <f t="shared" si="2"/>
        <v>3.020568</v>
      </c>
      <c r="L69" s="315">
        <v>1750.0</v>
      </c>
      <c r="M69" s="316">
        <v>45567.0</v>
      </c>
      <c r="N69" s="316">
        <v>45568.0</v>
      </c>
      <c r="O69" s="308"/>
      <c r="P69" s="308" t="s">
        <v>104</v>
      </c>
      <c r="Q69" s="308" t="s">
        <v>135</v>
      </c>
      <c r="R69" s="308">
        <f t="shared" si="11"/>
        <v>1</v>
      </c>
      <c r="S69" s="308" t="str">
        <f t="shared" si="10"/>
        <v/>
      </c>
      <c r="T69" s="317" t="s">
        <v>35</v>
      </c>
      <c r="U69" s="317" t="s">
        <v>47</v>
      </c>
      <c r="V69" s="318"/>
      <c r="W69" s="319"/>
      <c r="X69" s="320">
        <f t="shared" si="5"/>
        <v>0.2</v>
      </c>
      <c r="Y69" s="314">
        <f t="shared" si="6"/>
        <v>0.18</v>
      </c>
      <c r="Z69" s="314">
        <f>IF(B69="",,Fees!$B$5*Y69)</f>
        <v>0.0486</v>
      </c>
      <c r="AA69" s="314">
        <f>IF(B69="",,Fees!$B$2*(I69+J69))</f>
        <v>1.092</v>
      </c>
      <c r="AB69" s="314">
        <f>IF(B69="",,Fees!$B$5*AA69)</f>
        <v>0.29484</v>
      </c>
      <c r="AC69" s="314">
        <f>IF(B69="",,Fees!$B$4*((1+X69)*(I69+J69))+Fees!$B$3)</f>
        <v>1.1064</v>
      </c>
      <c r="AD69" s="314">
        <f>IF(B69="",,Fees!$B$5*AC69)</f>
        <v>0.298728</v>
      </c>
      <c r="AE69" s="318"/>
      <c r="AF69" s="318"/>
    </row>
    <row r="70" ht="15.75" customHeight="1">
      <c r="A70" s="322" t="s">
        <v>30</v>
      </c>
      <c r="B70" s="71">
        <v>3.437129717E9</v>
      </c>
      <c r="C70" s="72" t="s">
        <v>49</v>
      </c>
      <c r="D70" s="73">
        <v>2.0</v>
      </c>
      <c r="E70" s="74" t="str">
        <f>IFERROR(__xludf.DUMMYFUNCTION("IFERROR(REGEXEXTRACT(Q70 ,"".*,(.*)""),)")," United States")</f>
        <v> United States</v>
      </c>
      <c r="F70" s="75">
        <v>12.0</v>
      </c>
      <c r="G70" s="76">
        <v>0.1</v>
      </c>
      <c r="H70" s="77" t="s">
        <v>132</v>
      </c>
      <c r="I70" s="78">
        <f t="shared" si="1"/>
        <v>21.6</v>
      </c>
      <c r="J70" s="78">
        <v>11.0</v>
      </c>
      <c r="K70" s="78">
        <f t="shared" si="2"/>
        <v>5.2847748</v>
      </c>
      <c r="L70" s="323">
        <v>1650.0</v>
      </c>
      <c r="M70" s="80">
        <v>45569.0</v>
      </c>
      <c r="N70" s="80">
        <v>45572.0</v>
      </c>
      <c r="O70" s="72"/>
      <c r="P70" s="81" t="s">
        <v>33</v>
      </c>
      <c r="Q70" s="72" t="s">
        <v>136</v>
      </c>
      <c r="R70" s="73">
        <f t="shared" si="11"/>
        <v>3</v>
      </c>
      <c r="S70" s="73" t="str">
        <f t="shared" si="10"/>
        <v/>
      </c>
      <c r="T70" s="82" t="s">
        <v>35</v>
      </c>
      <c r="U70" s="82" t="s">
        <v>47</v>
      </c>
      <c r="V70" s="83"/>
      <c r="W70" s="73"/>
      <c r="X70" s="84">
        <f t="shared" si="5"/>
        <v>0.06</v>
      </c>
      <c r="Y70" s="78">
        <f t="shared" si="6"/>
        <v>0.36</v>
      </c>
      <c r="Z70" s="78">
        <f>IF(B70="",,Fees!$B$5*Y70)</f>
        <v>0.0972</v>
      </c>
      <c r="AA70" s="78">
        <f>IF(B70="",,Fees!$B$2*(I70+J70))</f>
        <v>2.119</v>
      </c>
      <c r="AB70" s="78">
        <f>IF(B70="",,Fees!$B$5*AA70)</f>
        <v>0.57213</v>
      </c>
      <c r="AC70" s="78">
        <f>IF(B70="",,Fees!$B$4*((1+X70)*(I70+J70))+Fees!$B$3)</f>
        <v>1.68224</v>
      </c>
      <c r="AD70" s="78">
        <f>IF(B70="",,Fees!$B$5*AC70)</f>
        <v>0.4542048</v>
      </c>
      <c r="AE70" s="85"/>
      <c r="AF70" s="85"/>
    </row>
    <row r="71" ht="15.75" customHeight="1">
      <c r="A71" s="31" t="s">
        <v>30</v>
      </c>
      <c r="B71" s="32">
        <v>3.437645977E9</v>
      </c>
      <c r="C71" s="33" t="s">
        <v>37</v>
      </c>
      <c r="D71" s="34">
        <v>1.0</v>
      </c>
      <c r="E71" s="35" t="str">
        <f>IFERROR(__xludf.DUMMYFUNCTION("IFERROR(REGEXEXTRACT(Q71 ,"".*,(.*)""),)")," Germany")</f>
        <v> Germany</v>
      </c>
      <c r="F71" s="36">
        <v>12.0</v>
      </c>
      <c r="G71" s="37">
        <v>0.0</v>
      </c>
      <c r="H71" s="38" t="s">
        <v>38</v>
      </c>
      <c r="I71" s="39">
        <f t="shared" si="1"/>
        <v>12</v>
      </c>
      <c r="J71" s="39">
        <v>6.0</v>
      </c>
      <c r="K71" s="39">
        <f t="shared" si="2"/>
        <v>3.0099</v>
      </c>
      <c r="L71" s="40">
        <v>1150.0</v>
      </c>
      <c r="M71" s="196">
        <v>45570.0</v>
      </c>
      <c r="N71" s="196">
        <v>45572.0</v>
      </c>
      <c r="O71" s="33"/>
      <c r="P71" s="156" t="s">
        <v>33</v>
      </c>
      <c r="Q71" s="33" t="s">
        <v>137</v>
      </c>
      <c r="R71" s="34">
        <f t="shared" si="11"/>
        <v>2</v>
      </c>
      <c r="S71" s="34" t="str">
        <f t="shared" si="10"/>
        <v/>
      </c>
      <c r="T71" s="180" t="s">
        <v>35</v>
      </c>
      <c r="U71" s="180" t="s">
        <v>47</v>
      </c>
      <c r="V71" s="43"/>
      <c r="W71" s="34"/>
      <c r="X71" s="44">
        <f t="shared" si="5"/>
        <v>0</v>
      </c>
      <c r="Y71" s="39">
        <f t="shared" si="6"/>
        <v>0.18</v>
      </c>
      <c r="Z71" s="39">
        <f>IF(B71="",,Fees!$B$5*Y71)</f>
        <v>0.0486</v>
      </c>
      <c r="AA71" s="39">
        <f>IF(B71="",,Fees!$B$2*(I71+J71))</f>
        <v>1.17</v>
      </c>
      <c r="AB71" s="39">
        <f>IF(B71="",,Fees!$B$5*AA71)</f>
        <v>0.3159</v>
      </c>
      <c r="AC71" s="39">
        <f>IF(B71="",,Fees!$B$4*((1+X71)*(I71+J71))+Fees!$B$3)</f>
        <v>1.02</v>
      </c>
      <c r="AD71" s="39">
        <f>IF(B71="",,Fees!$B$5*AC71)</f>
        <v>0.2754</v>
      </c>
      <c r="AE71" s="45"/>
      <c r="AF71" s="45"/>
    </row>
    <row r="72" ht="15.75" customHeight="1">
      <c r="A72" s="308" t="s">
        <v>30</v>
      </c>
      <c r="B72" s="308">
        <v>3.440084841E9</v>
      </c>
      <c r="C72" s="308" t="s">
        <v>127</v>
      </c>
      <c r="D72" s="309">
        <v>1.0</v>
      </c>
      <c r="E72" s="310" t="str">
        <f>IFERROR(__xludf.DUMMYFUNCTION("IFERROR(REGEXEXTRACT(Q72 ,"".*,(.*)""),)")," United States")</f>
        <v> United States</v>
      </c>
      <c r="F72" s="311">
        <v>12.0</v>
      </c>
      <c r="G72" s="312">
        <v>0.0</v>
      </c>
      <c r="H72" s="313" t="s">
        <v>38</v>
      </c>
      <c r="I72" s="314">
        <f t="shared" si="1"/>
        <v>12</v>
      </c>
      <c r="J72" s="314">
        <v>6.0</v>
      </c>
      <c r="K72" s="314">
        <f t="shared" si="2"/>
        <v>3.064764</v>
      </c>
      <c r="L72" s="315">
        <v>1850.0</v>
      </c>
      <c r="M72" s="316">
        <v>45572.0</v>
      </c>
      <c r="N72" s="316">
        <v>45573.0</v>
      </c>
      <c r="O72" s="308"/>
      <c r="P72" s="308" t="s">
        <v>33</v>
      </c>
      <c r="Q72" s="308" t="s">
        <v>138</v>
      </c>
      <c r="R72" s="308">
        <f t="shared" si="11"/>
        <v>1</v>
      </c>
      <c r="S72" s="308" t="str">
        <f t="shared" si="10"/>
        <v/>
      </c>
      <c r="T72" s="317" t="s">
        <v>35</v>
      </c>
      <c r="U72" s="317" t="s">
        <v>47</v>
      </c>
      <c r="V72" s="318"/>
      <c r="W72" s="319"/>
      <c r="X72" s="320">
        <f t="shared" si="5"/>
        <v>0.06</v>
      </c>
      <c r="Y72" s="314">
        <f t="shared" si="6"/>
        <v>0.18</v>
      </c>
      <c r="Z72" s="314">
        <f>IF(B72="",,Fees!$B$5*Y72)</f>
        <v>0.0486</v>
      </c>
      <c r="AA72" s="314">
        <f>IF(B72="",,Fees!$B$2*(I72+J72))</f>
        <v>1.17</v>
      </c>
      <c r="AB72" s="314">
        <f>IF(B72="",,Fees!$B$5*AA72)</f>
        <v>0.3159</v>
      </c>
      <c r="AC72" s="314">
        <f>IF(B72="",,Fees!$B$4*((1+X72)*(I72+J72))+Fees!$B$3)</f>
        <v>1.0632</v>
      </c>
      <c r="AD72" s="314">
        <f>IF(B72="",,Fees!$B$5*AC72)</f>
        <v>0.287064</v>
      </c>
      <c r="AE72" s="318"/>
      <c r="AF72" s="318"/>
    </row>
    <row r="73" ht="15.75" customHeight="1">
      <c r="A73" s="324" t="s">
        <v>30</v>
      </c>
      <c r="B73" s="279">
        <v>3.440814021E9</v>
      </c>
      <c r="C73" s="16" t="s">
        <v>31</v>
      </c>
      <c r="D73" s="16">
        <v>1.0</v>
      </c>
      <c r="E73" s="280" t="str">
        <f>IFERROR(__xludf.DUMMYFUNCTION("IFERROR(REGEXEXTRACT(Q73 ,"".*,(.*)""),)")," United States")</f>
        <v> United States</v>
      </c>
      <c r="F73" s="22">
        <v>12.0</v>
      </c>
      <c r="G73" s="214">
        <v>0.15</v>
      </c>
      <c r="H73" s="26" t="s">
        <v>139</v>
      </c>
      <c r="I73" s="22">
        <f t="shared" si="1"/>
        <v>10.2</v>
      </c>
      <c r="J73" s="22">
        <v>0.0</v>
      </c>
      <c r="K73" s="22">
        <f t="shared" si="2"/>
        <v>2.0008596</v>
      </c>
      <c r="L73" s="23">
        <f t="shared" ref="L73:L74" si="12">5375/2</f>
        <v>2687.5</v>
      </c>
      <c r="M73" s="218">
        <v>45573.0</v>
      </c>
      <c r="N73" s="325">
        <v>45590.0</v>
      </c>
      <c r="O73" s="325">
        <v>45604.0</v>
      </c>
      <c r="P73" s="326" t="s">
        <v>110</v>
      </c>
      <c r="Q73" s="16" t="s">
        <v>140</v>
      </c>
      <c r="R73" s="16">
        <f t="shared" si="11"/>
        <v>17</v>
      </c>
      <c r="S73" s="16">
        <f t="shared" si="10"/>
        <v>14</v>
      </c>
      <c r="T73" s="327" t="s">
        <v>112</v>
      </c>
      <c r="U73" s="327" t="s">
        <v>113</v>
      </c>
      <c r="V73" s="16"/>
      <c r="W73" s="16"/>
      <c r="X73" s="281">
        <f t="shared" si="5"/>
        <v>0.06</v>
      </c>
      <c r="Y73" s="22">
        <f t="shared" si="6"/>
        <v>0.18</v>
      </c>
      <c r="Z73" s="22">
        <f>IF(B73="",,Fees!$B$5*Y73)</f>
        <v>0.0486</v>
      </c>
      <c r="AA73" s="22">
        <f>IF(B73="",,Fees!$B$2*(I73+J73))</f>
        <v>0.663</v>
      </c>
      <c r="AB73" s="22">
        <f>IF(B73="",,Fees!$B$5*AA73)</f>
        <v>0.17901</v>
      </c>
      <c r="AC73" s="22">
        <f>IF(B73="",,Fees!$B$4*((1+X73)*(I73+J73))+Fees!$B$3)</f>
        <v>0.73248</v>
      </c>
      <c r="AD73" s="22">
        <f>IF(B73="",,Fees!$B$5*AC73)</f>
        <v>0.1977696</v>
      </c>
      <c r="AE73" s="16"/>
      <c r="AF73" s="16"/>
    </row>
    <row r="74" ht="15.75" customHeight="1">
      <c r="A74" s="328" t="s">
        <v>30</v>
      </c>
      <c r="B74" s="328">
        <v>3.440814021E9</v>
      </c>
      <c r="C74" s="329" t="s">
        <v>141</v>
      </c>
      <c r="D74" s="330">
        <v>1.0</v>
      </c>
      <c r="E74" s="331" t="str">
        <f>IFERROR(__xludf.DUMMYFUNCTION("IFERROR(REGEXEXTRACT(Q74 ,"".*,(.*)""),)")," United States")</f>
        <v> United States</v>
      </c>
      <c r="F74" s="332">
        <v>38.0</v>
      </c>
      <c r="G74" s="333">
        <v>0.15</v>
      </c>
      <c r="H74" s="334" t="s">
        <v>139</v>
      </c>
      <c r="I74" s="335">
        <f t="shared" si="1"/>
        <v>32.3</v>
      </c>
      <c r="J74" s="336">
        <v>0.0</v>
      </c>
      <c r="K74" s="335">
        <f t="shared" si="2"/>
        <v>5.0152554</v>
      </c>
      <c r="L74" s="337">
        <f t="shared" si="12"/>
        <v>2687.5</v>
      </c>
      <c r="M74" s="338">
        <v>45573.0</v>
      </c>
      <c r="N74" s="339">
        <v>45590.0</v>
      </c>
      <c r="O74" s="339">
        <v>45604.0</v>
      </c>
      <c r="P74" s="328" t="s">
        <v>110</v>
      </c>
      <c r="Q74" s="328" t="s">
        <v>140</v>
      </c>
      <c r="R74" s="340">
        <f t="shared" si="11"/>
        <v>17</v>
      </c>
      <c r="S74" s="340">
        <f t="shared" si="10"/>
        <v>14</v>
      </c>
      <c r="T74" s="334" t="s">
        <v>112</v>
      </c>
      <c r="U74" s="341" t="s">
        <v>113</v>
      </c>
      <c r="V74" s="342"/>
      <c r="W74" s="343"/>
      <c r="X74" s="344">
        <f t="shared" si="5"/>
        <v>0.06</v>
      </c>
      <c r="Y74" s="335">
        <f t="shared" si="6"/>
        <v>0.18</v>
      </c>
      <c r="Z74" s="335">
        <f>IF(B74="",,Fees!$B$5*Y74)</f>
        <v>0.0486</v>
      </c>
      <c r="AA74" s="335">
        <f>IF(B74="",,Fees!$B$2*(I74+J74))</f>
        <v>2.0995</v>
      </c>
      <c r="AB74" s="335">
        <f>IF(B74="",,Fees!$B$5*AA74)</f>
        <v>0.566865</v>
      </c>
      <c r="AC74" s="335">
        <f>IF(B74="",,Fees!$B$4*((1+X74)*(I74+J74))+Fees!$B$3)</f>
        <v>1.66952</v>
      </c>
      <c r="AD74" s="335">
        <f>IF(B74="",,Fees!$B$5*AC74)</f>
        <v>0.4507704</v>
      </c>
      <c r="AE74" s="342"/>
      <c r="AF74" s="342"/>
    </row>
    <row r="75" ht="15.75" customHeight="1">
      <c r="A75" s="324" t="s">
        <v>30</v>
      </c>
      <c r="B75" s="279">
        <v>3.451745417E9</v>
      </c>
      <c r="C75" s="16" t="s">
        <v>31</v>
      </c>
      <c r="D75" s="16">
        <v>1.0</v>
      </c>
      <c r="E75" s="280" t="str">
        <f>IFERROR(__xludf.DUMMYFUNCTION("IFERROR(REGEXEXTRACT(Q75 ,"".*,(.*)""),)")," United Kingdom")</f>
        <v> United Kingdom</v>
      </c>
      <c r="F75" s="22">
        <v>12.0</v>
      </c>
      <c r="G75" s="214">
        <v>0.0</v>
      </c>
      <c r="H75" s="26" t="s">
        <v>38</v>
      </c>
      <c r="I75" s="22">
        <f t="shared" si="1"/>
        <v>12</v>
      </c>
      <c r="J75" s="22">
        <v>6.0</v>
      </c>
      <c r="K75" s="22">
        <f t="shared" si="2"/>
        <v>3.19278</v>
      </c>
      <c r="L75" s="345">
        <v>1700.0</v>
      </c>
      <c r="M75" s="218">
        <v>45584.0</v>
      </c>
      <c r="N75" s="218">
        <v>45586.0</v>
      </c>
      <c r="O75" s="16"/>
      <c r="P75" s="16" t="s">
        <v>33</v>
      </c>
      <c r="Q75" s="16" t="s">
        <v>142</v>
      </c>
      <c r="R75" s="16">
        <f t="shared" si="11"/>
        <v>2</v>
      </c>
      <c r="S75" s="16" t="str">
        <f t="shared" si="10"/>
        <v/>
      </c>
      <c r="T75" s="26" t="s">
        <v>35</v>
      </c>
      <c r="U75" s="26" t="s">
        <v>47</v>
      </c>
      <c r="V75" s="16"/>
      <c r="W75" s="16"/>
      <c r="X75" s="281">
        <f t="shared" si="5"/>
        <v>0.2</v>
      </c>
      <c r="Y75" s="22">
        <f t="shared" si="6"/>
        <v>0.18</v>
      </c>
      <c r="Z75" s="22">
        <f>IF(B75="",,Fees!$B$5*Y75)</f>
        <v>0.0486</v>
      </c>
      <c r="AA75" s="22">
        <f>IF(B75="",,Fees!$B$2*(I75+J75))</f>
        <v>1.17</v>
      </c>
      <c r="AB75" s="22">
        <f>IF(B75="",,Fees!$B$5*AA75)</f>
        <v>0.3159</v>
      </c>
      <c r="AC75" s="22">
        <f>IF(B75="",,Fees!$B$4*((1+X75)*(I75+J75))+Fees!$B$3)</f>
        <v>1.164</v>
      </c>
      <c r="AD75" s="22">
        <f>IF(B75="",,Fees!$B$5*AC75)</f>
        <v>0.31428</v>
      </c>
      <c r="AE75" s="16"/>
      <c r="AF75" s="16"/>
    </row>
    <row r="76" ht="15.75" customHeight="1">
      <c r="A76" s="346" t="s">
        <v>30</v>
      </c>
      <c r="B76" s="102">
        <v>3.453911171E9</v>
      </c>
      <c r="C76" s="103" t="s">
        <v>56</v>
      </c>
      <c r="D76" s="103">
        <v>1.0</v>
      </c>
      <c r="E76" s="105" t="str">
        <f>IFERROR(__xludf.DUMMYFUNCTION("IFERROR(REGEXEXTRACT(Q76 ,"".*,(.*)""),)")," United States")</f>
        <v> United States</v>
      </c>
      <c r="F76" s="109">
        <v>12.0</v>
      </c>
      <c r="G76" s="250">
        <v>0.25</v>
      </c>
      <c r="H76" s="108" t="s">
        <v>68</v>
      </c>
      <c r="I76" s="251">
        <f t="shared" si="1"/>
        <v>9</v>
      </c>
      <c r="J76" s="251">
        <v>6.0</v>
      </c>
      <c r="K76" s="251">
        <f t="shared" si="2"/>
        <v>2.65557</v>
      </c>
      <c r="L76" s="347">
        <v>1850.0</v>
      </c>
      <c r="M76" s="253">
        <v>45586.0</v>
      </c>
      <c r="N76" s="348">
        <v>45587.0</v>
      </c>
      <c r="O76" s="103"/>
      <c r="P76" s="103" t="s">
        <v>33</v>
      </c>
      <c r="Q76" s="103" t="s">
        <v>143</v>
      </c>
      <c r="R76" s="103">
        <f t="shared" si="11"/>
        <v>1</v>
      </c>
      <c r="S76" s="103" t="str">
        <f t="shared" si="10"/>
        <v/>
      </c>
      <c r="T76" s="108" t="s">
        <v>35</v>
      </c>
      <c r="U76" s="108" t="s">
        <v>47</v>
      </c>
      <c r="V76" s="255"/>
      <c r="W76" s="256"/>
      <c r="X76" s="257">
        <f t="shared" si="5"/>
        <v>0.06</v>
      </c>
      <c r="Y76" s="251">
        <f t="shared" si="6"/>
        <v>0.18</v>
      </c>
      <c r="Z76" s="251">
        <f>IF(B76="",,Fees!$B$5*Y76)</f>
        <v>0.0486</v>
      </c>
      <c r="AA76" s="251">
        <f>IF(B76="",,Fees!$B$2*(I76+J76))</f>
        <v>0.975</v>
      </c>
      <c r="AB76" s="251">
        <f>IF(B76="",,Fees!$B$5*AA76)</f>
        <v>0.26325</v>
      </c>
      <c r="AC76" s="251">
        <f>IF(B76="",,Fees!$B$4*((1+X76)*(I76+J76))+Fees!$B$3)</f>
        <v>0.936</v>
      </c>
      <c r="AD76" s="251">
        <f>IF(B76="",,Fees!$B$5*AC76)</f>
        <v>0.25272</v>
      </c>
      <c r="AE76" s="255"/>
      <c r="AF76" s="255"/>
    </row>
    <row r="77" ht="15.75" customHeight="1">
      <c r="A77" s="349" t="s">
        <v>30</v>
      </c>
      <c r="B77" s="46">
        <v>3.456189841E9</v>
      </c>
      <c r="C77" s="117" t="s">
        <v>45</v>
      </c>
      <c r="D77" s="117">
        <v>1.0</v>
      </c>
      <c r="E77" s="61" t="str">
        <f>IFERROR(__xludf.DUMMYFUNCTION("IFERROR(REGEXEXTRACT(Q77 ,"".*,(.*)""),)")," Switzerland")</f>
        <v> Switzerland</v>
      </c>
      <c r="F77" s="62">
        <v>12.0</v>
      </c>
      <c r="G77" s="63">
        <v>0.0</v>
      </c>
      <c r="H77" s="64" t="s">
        <v>38</v>
      </c>
      <c r="I77" s="65">
        <f t="shared" si="1"/>
        <v>12</v>
      </c>
      <c r="J77" s="65">
        <v>6.0</v>
      </c>
      <c r="K77" s="65">
        <f t="shared" si="2"/>
        <v>3.0099</v>
      </c>
      <c r="L77" s="66">
        <f>899*1.27</f>
        <v>1141.73</v>
      </c>
      <c r="M77" s="321">
        <v>45588.0</v>
      </c>
      <c r="N77" s="350">
        <v>45590.0</v>
      </c>
      <c r="O77" s="46"/>
      <c r="P77" s="351" t="s">
        <v>110</v>
      </c>
      <c r="Q77" s="46" t="s">
        <v>144</v>
      </c>
      <c r="R77" s="46">
        <f t="shared" si="11"/>
        <v>2</v>
      </c>
      <c r="S77" s="46" t="str">
        <f t="shared" si="10"/>
        <v/>
      </c>
      <c r="T77" s="352" t="s">
        <v>112</v>
      </c>
      <c r="U77" s="53"/>
      <c r="V77" s="67"/>
      <c r="W77" s="68"/>
      <c r="X77" s="69">
        <f t="shared" si="5"/>
        <v>0</v>
      </c>
      <c r="Y77" s="65">
        <f t="shared" si="6"/>
        <v>0.18</v>
      </c>
      <c r="Z77" s="65">
        <f>IF(B77="",,Fees!$B$5*Y77)</f>
        <v>0.0486</v>
      </c>
      <c r="AA77" s="65">
        <f>IF(B77="",,Fees!$B$2*(I77+J77))</f>
        <v>1.17</v>
      </c>
      <c r="AB77" s="65">
        <f>IF(B77="",,Fees!$B$5*AA77)</f>
        <v>0.3159</v>
      </c>
      <c r="AC77" s="65">
        <f>IF(B77="",,Fees!$B$4*((1+X77)*(I77+J77))+Fees!$B$3)</f>
        <v>1.02</v>
      </c>
      <c r="AD77" s="65">
        <f>IF(B77="",,Fees!$B$5*AC77)</f>
        <v>0.2754</v>
      </c>
      <c r="AE77" s="67"/>
      <c r="AF77" s="67"/>
    </row>
    <row r="78" ht="15.75" customHeight="1">
      <c r="A78" s="349" t="s">
        <v>30</v>
      </c>
      <c r="B78" s="46">
        <v>3.459963062E9</v>
      </c>
      <c r="C78" s="117" t="s">
        <v>45</v>
      </c>
      <c r="D78" s="117">
        <v>1.0</v>
      </c>
      <c r="E78" s="61" t="str">
        <f>IFERROR(__xludf.DUMMYFUNCTION("IFERROR(REGEXEXTRACT(Q78 ,"".*,(.*)""),)")," Canada")</f>
        <v> Canada</v>
      </c>
      <c r="F78" s="62">
        <v>12.0</v>
      </c>
      <c r="G78" s="63">
        <v>0.0</v>
      </c>
      <c r="H78" s="64" t="s">
        <v>38</v>
      </c>
      <c r="I78" s="65">
        <f t="shared" si="1"/>
        <v>12</v>
      </c>
      <c r="J78" s="65">
        <v>6.0</v>
      </c>
      <c r="K78" s="65">
        <f t="shared" si="2"/>
        <v>3.0099</v>
      </c>
      <c r="L78" s="66">
        <f>993*1.27</f>
        <v>1261.11</v>
      </c>
      <c r="M78" s="321">
        <v>45589.0</v>
      </c>
      <c r="N78" s="350">
        <v>45590.0</v>
      </c>
      <c r="O78" s="46"/>
      <c r="P78" s="351" t="s">
        <v>110</v>
      </c>
      <c r="Q78" s="46" t="s">
        <v>145</v>
      </c>
      <c r="R78" s="46">
        <f t="shared" si="11"/>
        <v>1</v>
      </c>
      <c r="S78" s="46" t="str">
        <f t="shared" si="10"/>
        <v/>
      </c>
      <c r="T78" s="352" t="s">
        <v>112</v>
      </c>
      <c r="U78" s="53"/>
      <c r="V78" s="67"/>
      <c r="W78" s="68"/>
      <c r="X78" s="69">
        <f t="shared" si="5"/>
        <v>0</v>
      </c>
      <c r="Y78" s="65">
        <f t="shared" si="6"/>
        <v>0.18</v>
      </c>
      <c r="Z78" s="65">
        <f>IF(B78="",,Fees!$B$5*Y78)</f>
        <v>0.0486</v>
      </c>
      <c r="AA78" s="65">
        <f>IF(B78="",,Fees!$B$2*(I78+J78))</f>
        <v>1.17</v>
      </c>
      <c r="AB78" s="65">
        <f>IF(B78="",,Fees!$B$5*AA78)</f>
        <v>0.3159</v>
      </c>
      <c r="AC78" s="65">
        <f>IF(B78="",,Fees!$B$4*((1+X78)*(I78+J78))+Fees!$B$3)</f>
        <v>1.02</v>
      </c>
      <c r="AD78" s="65">
        <f>IF(B78="",,Fees!$B$5*AC78)</f>
        <v>0.2754</v>
      </c>
      <c r="AE78" s="67"/>
      <c r="AF78" s="67"/>
    </row>
    <row r="79" ht="15.75" customHeight="1">
      <c r="A79" s="353" t="s">
        <v>30</v>
      </c>
      <c r="B79" s="353">
        <v>3.457949171E9</v>
      </c>
      <c r="C79" s="353" t="s">
        <v>146</v>
      </c>
      <c r="D79" s="354">
        <v>1.0</v>
      </c>
      <c r="E79" s="355" t="str">
        <f>IFERROR(__xludf.DUMMYFUNCTION("IFERROR(REGEXEXTRACT(Q79 ,"".*,(.*)""),)")," United States")</f>
        <v> United States</v>
      </c>
      <c r="F79" s="356">
        <v>12.0</v>
      </c>
      <c r="G79" s="357">
        <v>0.0</v>
      </c>
      <c r="H79" s="358" t="s">
        <v>38</v>
      </c>
      <c r="I79" s="359">
        <f t="shared" si="1"/>
        <v>12</v>
      </c>
      <c r="J79" s="360">
        <v>6.0</v>
      </c>
      <c r="K79" s="359">
        <f t="shared" si="2"/>
        <v>3.064764</v>
      </c>
      <c r="L79" s="361">
        <v>1860.0</v>
      </c>
      <c r="M79" s="362">
        <v>45590.0</v>
      </c>
      <c r="N79" s="362">
        <v>45590.0</v>
      </c>
      <c r="O79" s="363"/>
      <c r="P79" s="363" t="s">
        <v>33</v>
      </c>
      <c r="Q79" s="353" t="s">
        <v>147</v>
      </c>
      <c r="R79" s="363">
        <f t="shared" si="11"/>
        <v>0</v>
      </c>
      <c r="S79" s="363" t="str">
        <f t="shared" si="10"/>
        <v/>
      </c>
      <c r="T79" s="364" t="s">
        <v>35</v>
      </c>
      <c r="U79" s="364" t="s">
        <v>47</v>
      </c>
      <c r="V79" s="365"/>
      <c r="W79" s="366"/>
      <c r="X79" s="367">
        <f t="shared" si="5"/>
        <v>0.06</v>
      </c>
      <c r="Y79" s="359">
        <f t="shared" si="6"/>
        <v>0.18</v>
      </c>
      <c r="Z79" s="359">
        <f>IF(B79="",,Fees!$B$5*Y79)</f>
        <v>0.0486</v>
      </c>
      <c r="AA79" s="359">
        <f>IF(B79="",,Fees!$B$2*(I79+J79))</f>
        <v>1.17</v>
      </c>
      <c r="AB79" s="359">
        <f>IF(B79="",,Fees!$B$5*AA79)</f>
        <v>0.3159</v>
      </c>
      <c r="AC79" s="359">
        <f>IF(B79="",,Fees!$B$4*((1+X79)*(I79+J79))+Fees!$B$3)</f>
        <v>1.0632</v>
      </c>
      <c r="AD79" s="359">
        <f>IF(B79="",,Fees!$B$5*AC79)</f>
        <v>0.287064</v>
      </c>
      <c r="AE79" s="365"/>
      <c r="AF79" s="365"/>
    </row>
    <row r="80" ht="15.75" customHeight="1">
      <c r="A80" s="324" t="s">
        <v>30</v>
      </c>
      <c r="B80" s="279">
        <v>3.460114483E9</v>
      </c>
      <c r="C80" s="16" t="s">
        <v>92</v>
      </c>
      <c r="D80" s="16">
        <v>1.0</v>
      </c>
      <c r="E80" s="280" t="str">
        <f>IFERROR(__xludf.DUMMYFUNCTION("IFERROR(REGEXEXTRACT(Q80 ,"".*,(.*)""),)")," Germany")</f>
        <v> Germany</v>
      </c>
      <c r="F80" s="22">
        <v>30.0</v>
      </c>
      <c r="G80" s="214">
        <v>0.0</v>
      </c>
      <c r="H80" s="26" t="s">
        <v>38</v>
      </c>
      <c r="I80" s="22">
        <f t="shared" si="1"/>
        <v>30</v>
      </c>
      <c r="J80" s="22">
        <v>0.0</v>
      </c>
      <c r="K80" s="22">
        <f t="shared" si="2"/>
        <v>4.6101</v>
      </c>
      <c r="L80" s="345">
        <v>3100.0</v>
      </c>
      <c r="M80" s="218">
        <v>45592.0</v>
      </c>
      <c r="N80" s="325">
        <v>45593.0</v>
      </c>
      <c r="O80" s="16"/>
      <c r="P80" s="326" t="s">
        <v>33</v>
      </c>
      <c r="Q80" s="16" t="s">
        <v>148</v>
      </c>
      <c r="R80" s="16">
        <f t="shared" si="11"/>
        <v>1</v>
      </c>
      <c r="S80" s="16" t="str">
        <f t="shared" si="10"/>
        <v/>
      </c>
      <c r="T80" s="327" t="s">
        <v>35</v>
      </c>
      <c r="U80" s="327" t="s">
        <v>47</v>
      </c>
      <c r="V80" s="16"/>
      <c r="W80" s="16"/>
      <c r="X80" s="281">
        <f t="shared" si="5"/>
        <v>0</v>
      </c>
      <c r="Y80" s="22">
        <f t="shared" si="6"/>
        <v>0.18</v>
      </c>
      <c r="Z80" s="22">
        <f>IF(B80="",,Fees!$B$5*Y80)</f>
        <v>0.0486</v>
      </c>
      <c r="AA80" s="22">
        <f>IF(B80="",,Fees!$B$2*(I80+J80))</f>
        <v>1.95</v>
      </c>
      <c r="AB80" s="22">
        <f>IF(B80="",,Fees!$B$5*AA80)</f>
        <v>0.5265</v>
      </c>
      <c r="AC80" s="22">
        <f>IF(B80="",,Fees!$B$4*((1+X80)*(I80+J80))+Fees!$B$3)</f>
        <v>1.5</v>
      </c>
      <c r="AD80" s="22">
        <f>IF(B80="",,Fees!$B$5*AC80)</f>
        <v>0.405</v>
      </c>
      <c r="AE80" s="16"/>
      <c r="AF80" s="16"/>
    </row>
    <row r="81" ht="15.75" customHeight="1">
      <c r="A81" s="237" t="s">
        <v>30</v>
      </c>
      <c r="B81" s="247">
        <v>3.466640386E9</v>
      </c>
      <c r="C81" s="237" t="s">
        <v>90</v>
      </c>
      <c r="D81" s="247">
        <v>1.0</v>
      </c>
      <c r="E81" s="282" t="str">
        <f>IFERROR(__xludf.DUMMYFUNCTION("IFERROR(REGEXEXTRACT(Q81 ,"".*,(.*)""),)")," United States")</f>
        <v> United States</v>
      </c>
      <c r="F81" s="283">
        <v>12.0</v>
      </c>
      <c r="G81" s="241">
        <v>0.0</v>
      </c>
      <c r="H81" s="284" t="s">
        <v>38</v>
      </c>
      <c r="I81" s="283">
        <f t="shared" si="1"/>
        <v>12</v>
      </c>
      <c r="J81" s="283">
        <v>6.0</v>
      </c>
      <c r="K81" s="283">
        <f t="shared" si="2"/>
        <v>3.064764</v>
      </c>
      <c r="L81" s="285">
        <v>1860.0</v>
      </c>
      <c r="M81" s="245">
        <v>45596.0</v>
      </c>
      <c r="N81" s="245">
        <v>45596.0</v>
      </c>
      <c r="O81" s="247"/>
      <c r="P81" s="246" t="s">
        <v>33</v>
      </c>
      <c r="Q81" s="247" t="s">
        <v>149</v>
      </c>
      <c r="R81" s="247">
        <f t="shared" si="11"/>
        <v>0</v>
      </c>
      <c r="S81" s="247" t="str">
        <f t="shared" si="10"/>
        <v/>
      </c>
      <c r="T81" s="242" t="s">
        <v>35</v>
      </c>
      <c r="U81" s="242" t="s">
        <v>47</v>
      </c>
      <c r="V81" s="247"/>
      <c r="W81" s="247"/>
      <c r="X81" s="249">
        <f t="shared" si="5"/>
        <v>0.06</v>
      </c>
      <c r="Y81" s="283">
        <f t="shared" si="6"/>
        <v>0.18</v>
      </c>
      <c r="Z81" s="283">
        <f>IF(B81="",,Fees!$B$5*Y81)</f>
        <v>0.0486</v>
      </c>
      <c r="AA81" s="283">
        <f>IF(B81="",,Fees!$B$2*(I81+J81))</f>
        <v>1.17</v>
      </c>
      <c r="AB81" s="283">
        <f>IF(B81="",,Fees!$B$5*AA81)</f>
        <v>0.3159</v>
      </c>
      <c r="AC81" s="283">
        <f>IF(B81="",,Fees!$B$4*((1+X81)*(I81+J81))+Fees!$B$3)</f>
        <v>1.0632</v>
      </c>
      <c r="AD81" s="283">
        <f>IF(B81="",,Fees!$B$5*AC81)</f>
        <v>0.287064</v>
      </c>
      <c r="AE81" s="247"/>
      <c r="AF81" s="247"/>
    </row>
    <row r="82" ht="15.75" customHeight="1">
      <c r="A82" s="368" t="s">
        <v>30</v>
      </c>
      <c r="B82" s="308">
        <v>3.470215248E9</v>
      </c>
      <c r="C82" s="308" t="s">
        <v>127</v>
      </c>
      <c r="D82" s="309">
        <v>1.0</v>
      </c>
      <c r="E82" s="310" t="str">
        <f>IFERROR(__xludf.DUMMYFUNCTION("IFERROR(REGEXEXTRACT(Q82 ,"".*,(.*)""),)")," Germany")</f>
        <v> Germany</v>
      </c>
      <c r="F82" s="311">
        <v>12.0</v>
      </c>
      <c r="G82" s="312">
        <v>0.0</v>
      </c>
      <c r="H82" s="313" t="s">
        <v>38</v>
      </c>
      <c r="I82" s="314">
        <f t="shared" si="1"/>
        <v>12</v>
      </c>
      <c r="J82" s="314">
        <v>6.0</v>
      </c>
      <c r="K82" s="314">
        <f t="shared" si="2"/>
        <v>3.0099</v>
      </c>
      <c r="L82" s="315">
        <v>1150.0</v>
      </c>
      <c r="M82" s="316">
        <v>45599.0</v>
      </c>
      <c r="N82" s="316">
        <v>45600.0</v>
      </c>
      <c r="O82" s="308"/>
      <c r="P82" s="308" t="s">
        <v>33</v>
      </c>
      <c r="Q82" s="308" t="s">
        <v>150</v>
      </c>
      <c r="R82" s="308">
        <f t="shared" si="11"/>
        <v>1</v>
      </c>
      <c r="S82" s="308" t="str">
        <f t="shared" si="10"/>
        <v/>
      </c>
      <c r="T82" s="317" t="s">
        <v>35</v>
      </c>
      <c r="U82" s="317" t="s">
        <v>47</v>
      </c>
      <c r="V82" s="318"/>
      <c r="W82" s="319"/>
      <c r="X82" s="320">
        <f t="shared" si="5"/>
        <v>0</v>
      </c>
      <c r="Y82" s="314">
        <f t="shared" si="6"/>
        <v>0.18</v>
      </c>
      <c r="Z82" s="314">
        <f>IF(B82="",,Fees!$B$5*Y82)</f>
        <v>0.0486</v>
      </c>
      <c r="AA82" s="314">
        <f>IF(B82="",,Fees!$B$2*(I82+J82))</f>
        <v>1.17</v>
      </c>
      <c r="AB82" s="314">
        <f>IF(B82="",,Fees!$B$5*AA82)</f>
        <v>0.3159</v>
      </c>
      <c r="AC82" s="314">
        <f>IF(B82="",,Fees!$B$4*((1+X82)*(I82+J82))+Fees!$B$3)</f>
        <v>1.02</v>
      </c>
      <c r="AD82" s="314">
        <f>IF(B82="",,Fees!$B$5*AC82)</f>
        <v>0.2754</v>
      </c>
      <c r="AE82" s="318"/>
      <c r="AF82" s="318"/>
    </row>
    <row r="83" ht="15.75" customHeight="1">
      <c r="A83" s="324" t="s">
        <v>30</v>
      </c>
      <c r="B83" s="279">
        <v>3.470989606E9</v>
      </c>
      <c r="C83" s="16" t="s">
        <v>31</v>
      </c>
      <c r="D83" s="16">
        <v>1.0</v>
      </c>
      <c r="E83" s="280" t="str">
        <f>IFERROR(__xludf.DUMMYFUNCTION("IFERROR(REGEXEXTRACT(Q83 ,"".*,(.*)""),)")," Spain")</f>
        <v> Spain</v>
      </c>
      <c r="F83" s="22">
        <v>12.0</v>
      </c>
      <c r="G83" s="214">
        <v>0.0</v>
      </c>
      <c r="H83" s="26" t="s">
        <v>38</v>
      </c>
      <c r="I83" s="22">
        <f t="shared" si="1"/>
        <v>12</v>
      </c>
      <c r="J83" s="22">
        <v>6.0</v>
      </c>
      <c r="K83" s="22">
        <f t="shared" si="2"/>
        <v>3.0099</v>
      </c>
      <c r="L83" s="23">
        <v>1150.0</v>
      </c>
      <c r="M83" s="218">
        <v>45600.0</v>
      </c>
      <c r="N83" s="325">
        <v>45601.0</v>
      </c>
      <c r="O83" s="16"/>
      <c r="P83" s="326" t="s">
        <v>33</v>
      </c>
      <c r="Q83" s="16" t="s">
        <v>151</v>
      </c>
      <c r="R83" s="16">
        <f t="shared" si="11"/>
        <v>1</v>
      </c>
      <c r="S83" s="16" t="str">
        <f t="shared" si="10"/>
        <v/>
      </c>
      <c r="T83" s="327" t="s">
        <v>35</v>
      </c>
      <c r="U83" s="327" t="s">
        <v>47</v>
      </c>
      <c r="V83" s="16"/>
      <c r="W83" s="16"/>
      <c r="X83" s="281">
        <f t="shared" si="5"/>
        <v>0</v>
      </c>
      <c r="Y83" s="22">
        <f t="shared" si="6"/>
        <v>0.18</v>
      </c>
      <c r="Z83" s="22">
        <f>IF(B83="",,Fees!$B$5*Y83)</f>
        <v>0.0486</v>
      </c>
      <c r="AA83" s="22">
        <f>IF(B83="",,Fees!$B$2*(I83+J83))</f>
        <v>1.17</v>
      </c>
      <c r="AB83" s="22">
        <f>IF(B83="",,Fees!$B$5*AA83)</f>
        <v>0.3159</v>
      </c>
      <c r="AC83" s="22">
        <f>IF(B83="",,Fees!$B$4*((1+X83)*(I83+J83))+Fees!$B$3)</f>
        <v>1.02</v>
      </c>
      <c r="AD83" s="22">
        <f>IF(B83="",,Fees!$B$5*AC83)</f>
        <v>0.2754</v>
      </c>
      <c r="AE83" s="16"/>
      <c r="AF83" s="16"/>
    </row>
    <row r="84" ht="15.75" customHeight="1">
      <c r="A84" s="369" t="s">
        <v>30</v>
      </c>
      <c r="B84" s="247">
        <v>3.4719167E9</v>
      </c>
      <c r="C84" s="237" t="s">
        <v>90</v>
      </c>
      <c r="D84" s="247">
        <v>1.0</v>
      </c>
      <c r="E84" s="282" t="str">
        <f>IFERROR(__xludf.DUMMYFUNCTION("IFERROR(REGEXEXTRACT(Q84 ,"".*,(.*)""),)")," Germany")</f>
        <v> Germany</v>
      </c>
      <c r="F84" s="283">
        <v>12.0</v>
      </c>
      <c r="G84" s="241">
        <v>0.0</v>
      </c>
      <c r="H84" s="284" t="s">
        <v>38</v>
      </c>
      <c r="I84" s="283">
        <f t="shared" si="1"/>
        <v>12</v>
      </c>
      <c r="J84" s="283">
        <v>6.0</v>
      </c>
      <c r="K84" s="283">
        <f t="shared" si="2"/>
        <v>3.0099</v>
      </c>
      <c r="L84" s="370">
        <v>1150.0</v>
      </c>
      <c r="M84" s="245">
        <v>45601.0</v>
      </c>
      <c r="N84" s="371">
        <v>45603.0</v>
      </c>
      <c r="O84" s="247"/>
      <c r="P84" s="246" t="s">
        <v>33</v>
      </c>
      <c r="Q84" s="247" t="s">
        <v>152</v>
      </c>
      <c r="R84" s="247">
        <f t="shared" si="11"/>
        <v>2</v>
      </c>
      <c r="S84" s="247" t="str">
        <f t="shared" si="10"/>
        <v/>
      </c>
      <c r="T84" s="242" t="s">
        <v>35</v>
      </c>
      <c r="U84" s="242" t="s">
        <v>47</v>
      </c>
      <c r="V84" s="247"/>
      <c r="W84" s="247"/>
      <c r="X84" s="249">
        <f t="shared" si="5"/>
        <v>0</v>
      </c>
      <c r="Y84" s="283">
        <f t="shared" si="6"/>
        <v>0.18</v>
      </c>
      <c r="Z84" s="283">
        <f>IF(B84="",,Fees!$B$5*Y84)</f>
        <v>0.0486</v>
      </c>
      <c r="AA84" s="283">
        <f>IF(B84="",,Fees!$B$2*(I84+J84))</f>
        <v>1.17</v>
      </c>
      <c r="AB84" s="283">
        <f>IF(B84="",,Fees!$B$5*AA84)</f>
        <v>0.3159</v>
      </c>
      <c r="AC84" s="283">
        <f>IF(B84="",,Fees!$B$4*((1+X84)*(I84+J84))+Fees!$B$3)</f>
        <v>1.02</v>
      </c>
      <c r="AD84" s="283">
        <f>IF(B84="",,Fees!$B$5*AC84)</f>
        <v>0.2754</v>
      </c>
      <c r="AE84" s="247"/>
      <c r="AF84" s="247"/>
    </row>
    <row r="85" ht="15.75" customHeight="1">
      <c r="A85" s="322" t="s">
        <v>30</v>
      </c>
      <c r="B85" s="71">
        <v>3.473395126E9</v>
      </c>
      <c r="C85" s="72" t="s">
        <v>49</v>
      </c>
      <c r="D85" s="73">
        <v>1.0</v>
      </c>
      <c r="E85" s="74" t="str">
        <f>IFERROR(__xludf.DUMMYFUNCTION("IFERROR(REGEXEXTRACT(Q85 ,"".*,(.*)""),)")," United States")</f>
        <v> United States</v>
      </c>
      <c r="F85" s="75">
        <v>12.0</v>
      </c>
      <c r="G85" s="76">
        <v>0.0</v>
      </c>
      <c r="H85" s="77" t="s">
        <v>38</v>
      </c>
      <c r="I85" s="78">
        <f t="shared" si="1"/>
        <v>12</v>
      </c>
      <c r="J85" s="78">
        <v>6.0</v>
      </c>
      <c r="K85" s="78">
        <f t="shared" si="2"/>
        <v>3.064764</v>
      </c>
      <c r="L85" s="323">
        <v>1860.0</v>
      </c>
      <c r="M85" s="80">
        <v>45602.0</v>
      </c>
      <c r="N85" s="80">
        <v>45603.0</v>
      </c>
      <c r="O85" s="72"/>
      <c r="P85" s="81" t="s">
        <v>33</v>
      </c>
      <c r="Q85" s="72" t="s">
        <v>153</v>
      </c>
      <c r="R85" s="73">
        <f t="shared" si="11"/>
        <v>1</v>
      </c>
      <c r="S85" s="73" t="str">
        <f t="shared" si="10"/>
        <v/>
      </c>
      <c r="T85" s="82" t="s">
        <v>35</v>
      </c>
      <c r="U85" s="82" t="s">
        <v>47</v>
      </c>
      <c r="V85" s="83"/>
      <c r="W85" s="73"/>
      <c r="X85" s="84">
        <f t="shared" si="5"/>
        <v>0.06</v>
      </c>
      <c r="Y85" s="78">
        <f t="shared" si="6"/>
        <v>0.18</v>
      </c>
      <c r="Z85" s="78">
        <f>IF(B85="",,Fees!$B$5*Y85)</f>
        <v>0.0486</v>
      </c>
      <c r="AA85" s="78">
        <f>IF(B85="",,Fees!$B$2*(I85+J85))</f>
        <v>1.17</v>
      </c>
      <c r="AB85" s="78">
        <f>IF(B85="",,Fees!$B$5*AA85)</f>
        <v>0.3159</v>
      </c>
      <c r="AC85" s="78">
        <f>IF(B85="",,Fees!$B$4*((1+X85)*(I85+J85))+Fees!$B$3)</f>
        <v>1.0632</v>
      </c>
      <c r="AD85" s="78">
        <f>IF(B85="",,Fees!$B$5*AC85)</f>
        <v>0.287064</v>
      </c>
      <c r="AE85" s="85"/>
      <c r="AF85" s="85"/>
    </row>
    <row r="86" ht="15.75" customHeight="1">
      <c r="A86" s="322" t="s">
        <v>30</v>
      </c>
      <c r="B86" s="71">
        <v>3.473430478E9</v>
      </c>
      <c r="C86" s="72" t="s">
        <v>49</v>
      </c>
      <c r="D86" s="73">
        <v>1.0</v>
      </c>
      <c r="E86" s="74" t="str">
        <f>IFERROR(__xludf.DUMMYFUNCTION("IFERROR(REGEXEXTRACT(Q86 ,"".*,(.*)""),)")," United States")</f>
        <v> United States</v>
      </c>
      <c r="F86" s="75">
        <v>18.0</v>
      </c>
      <c r="G86" s="76">
        <v>0.0</v>
      </c>
      <c r="H86" s="77" t="s">
        <v>38</v>
      </c>
      <c r="I86" s="78">
        <f t="shared" si="1"/>
        <v>18</v>
      </c>
      <c r="J86" s="78">
        <v>0.0</v>
      </c>
      <c r="K86" s="78">
        <f t="shared" si="2"/>
        <v>3.064764</v>
      </c>
      <c r="L86" s="323">
        <v>1860.0</v>
      </c>
      <c r="M86" s="80">
        <v>45602.0</v>
      </c>
      <c r="N86" s="80">
        <v>45603.0</v>
      </c>
      <c r="O86" s="72"/>
      <c r="P86" s="81" t="s">
        <v>33</v>
      </c>
      <c r="Q86" s="72" t="s">
        <v>154</v>
      </c>
      <c r="R86" s="73">
        <f t="shared" si="11"/>
        <v>1</v>
      </c>
      <c r="S86" s="73" t="str">
        <f t="shared" si="10"/>
        <v/>
      </c>
      <c r="T86" s="82" t="s">
        <v>35</v>
      </c>
      <c r="U86" s="82" t="s">
        <v>47</v>
      </c>
      <c r="V86" s="83"/>
      <c r="W86" s="73"/>
      <c r="X86" s="84">
        <f t="shared" si="5"/>
        <v>0.06</v>
      </c>
      <c r="Y86" s="78">
        <f t="shared" si="6"/>
        <v>0.18</v>
      </c>
      <c r="Z86" s="78">
        <f>IF(B86="",,Fees!$B$5*Y86)</f>
        <v>0.0486</v>
      </c>
      <c r="AA86" s="78">
        <f>IF(B86="",,Fees!$B$2*(I86+J86))</f>
        <v>1.17</v>
      </c>
      <c r="AB86" s="78">
        <f>IF(B86="",,Fees!$B$5*AA86)</f>
        <v>0.3159</v>
      </c>
      <c r="AC86" s="78">
        <f>IF(B86="",,Fees!$B$4*((1+X86)*(I86+J86))+Fees!$B$3)</f>
        <v>1.0632</v>
      </c>
      <c r="AD86" s="78">
        <f>IF(B86="",,Fees!$B$5*AC86)</f>
        <v>0.287064</v>
      </c>
      <c r="AE86" s="85"/>
      <c r="AF86" s="85"/>
    </row>
    <row r="87" ht="15.75" customHeight="1">
      <c r="A87" s="369" t="s">
        <v>30</v>
      </c>
      <c r="B87" s="247">
        <v>3.473499238E9</v>
      </c>
      <c r="C87" s="237" t="s">
        <v>90</v>
      </c>
      <c r="D87" s="247">
        <v>1.0</v>
      </c>
      <c r="E87" s="282" t="str">
        <f>IFERROR(__xludf.DUMMYFUNCTION("IFERROR(REGEXEXTRACT(Q87 ,"".*,(.*)""),)")," United States")</f>
        <v> United States</v>
      </c>
      <c r="F87" s="283">
        <v>12.0</v>
      </c>
      <c r="G87" s="241">
        <v>0.0</v>
      </c>
      <c r="H87" s="284" t="s">
        <v>38</v>
      </c>
      <c r="I87" s="283">
        <f t="shared" si="1"/>
        <v>12</v>
      </c>
      <c r="J87" s="283">
        <v>6.0</v>
      </c>
      <c r="K87" s="283">
        <f t="shared" si="2"/>
        <v>3.064764</v>
      </c>
      <c r="L87" s="370">
        <v>1860.0</v>
      </c>
      <c r="M87" s="245">
        <v>45602.0</v>
      </c>
      <c r="N87" s="371">
        <v>45603.0</v>
      </c>
      <c r="O87" s="247"/>
      <c r="P87" s="246" t="s">
        <v>33</v>
      </c>
      <c r="Q87" s="247" t="s">
        <v>155</v>
      </c>
      <c r="R87" s="247">
        <f t="shared" si="11"/>
        <v>1</v>
      </c>
      <c r="S87" s="247" t="str">
        <f t="shared" si="10"/>
        <v/>
      </c>
      <c r="T87" s="242" t="s">
        <v>35</v>
      </c>
      <c r="U87" s="242" t="s">
        <v>47</v>
      </c>
      <c r="V87" s="247"/>
      <c r="W87" s="247"/>
      <c r="X87" s="249">
        <f t="shared" si="5"/>
        <v>0.06</v>
      </c>
      <c r="Y87" s="283">
        <f t="shared" si="6"/>
        <v>0.18</v>
      </c>
      <c r="Z87" s="283">
        <f>IF(B87="",,Fees!$B$5*Y87)</f>
        <v>0.0486</v>
      </c>
      <c r="AA87" s="283">
        <f>IF(B87="",,Fees!$B$2*(I87+J87))</f>
        <v>1.17</v>
      </c>
      <c r="AB87" s="283">
        <f>IF(B87="",,Fees!$B$5*AA87)</f>
        <v>0.3159</v>
      </c>
      <c r="AC87" s="283">
        <f>IF(B87="",,Fees!$B$4*((1+X87)*(I87+J87))+Fees!$B$3)</f>
        <v>1.0632</v>
      </c>
      <c r="AD87" s="283">
        <f>IF(B87="",,Fees!$B$5*AC87)</f>
        <v>0.287064</v>
      </c>
      <c r="AE87" s="247"/>
      <c r="AF87" s="247"/>
    </row>
    <row r="88" ht="15.75" customHeight="1">
      <c r="A88" s="372" t="s">
        <v>30</v>
      </c>
      <c r="B88" s="32">
        <v>3.473750528E9</v>
      </c>
      <c r="C88" s="33" t="s">
        <v>37</v>
      </c>
      <c r="D88" s="34">
        <v>1.0</v>
      </c>
      <c r="E88" s="35" t="str">
        <f>IFERROR(__xludf.DUMMYFUNCTION("IFERROR(REGEXEXTRACT(Q88 ,"".*,(.*)""),)")," United States")</f>
        <v> United States</v>
      </c>
      <c r="F88" s="36">
        <v>12.0</v>
      </c>
      <c r="G88" s="37">
        <v>0.0</v>
      </c>
      <c r="H88" s="38" t="s">
        <v>38</v>
      </c>
      <c r="I88" s="39">
        <f t="shared" si="1"/>
        <v>12</v>
      </c>
      <c r="J88" s="39">
        <v>6.0</v>
      </c>
      <c r="K88" s="39">
        <f t="shared" si="2"/>
        <v>3.064764</v>
      </c>
      <c r="L88" s="40">
        <v>1860.0</v>
      </c>
      <c r="M88" s="196">
        <v>45603.0</v>
      </c>
      <c r="N88" s="196">
        <v>45603.0</v>
      </c>
      <c r="O88" s="33"/>
      <c r="P88" s="156" t="s">
        <v>33</v>
      </c>
      <c r="Q88" s="33" t="s">
        <v>156</v>
      </c>
      <c r="R88" s="34">
        <f t="shared" si="11"/>
        <v>0</v>
      </c>
      <c r="S88" s="34" t="str">
        <f t="shared" si="10"/>
        <v/>
      </c>
      <c r="T88" s="180" t="s">
        <v>35</v>
      </c>
      <c r="U88" s="180" t="s">
        <v>47</v>
      </c>
      <c r="V88" s="43"/>
      <c r="W88" s="34"/>
      <c r="X88" s="44">
        <f t="shared" si="5"/>
        <v>0.06</v>
      </c>
      <c r="Y88" s="39">
        <f t="shared" si="6"/>
        <v>0.18</v>
      </c>
      <c r="Z88" s="39">
        <f>IF(B88="",,Fees!$B$5*Y88)</f>
        <v>0.0486</v>
      </c>
      <c r="AA88" s="39">
        <f>IF(B88="",,Fees!$B$2*(I88+J88))</f>
        <v>1.17</v>
      </c>
      <c r="AB88" s="39">
        <f>IF(B88="",,Fees!$B$5*AA88)</f>
        <v>0.3159</v>
      </c>
      <c r="AC88" s="39">
        <f>IF(B88="",,Fees!$B$4*((1+X88)*(I88+J88))+Fees!$B$3)</f>
        <v>1.0632</v>
      </c>
      <c r="AD88" s="39">
        <f>IF(B88="",,Fees!$B$5*AC88)</f>
        <v>0.287064</v>
      </c>
      <c r="AE88" s="45"/>
      <c r="AF88" s="45"/>
    </row>
    <row r="89" ht="15.75" customHeight="1">
      <c r="A89" s="322" t="s">
        <v>30</v>
      </c>
      <c r="B89" s="71">
        <v>3.475049102E9</v>
      </c>
      <c r="C89" s="72" t="s">
        <v>49</v>
      </c>
      <c r="D89" s="73">
        <v>1.0</v>
      </c>
      <c r="E89" s="74" t="str">
        <f>IFERROR(__xludf.DUMMYFUNCTION("IFERROR(REGEXEXTRACT(Q89 ,"".*,(.*)""),)")," United States")</f>
        <v> United States</v>
      </c>
      <c r="F89" s="75">
        <v>12.0</v>
      </c>
      <c r="G89" s="76">
        <v>0.0</v>
      </c>
      <c r="H89" s="77" t="s">
        <v>38</v>
      </c>
      <c r="I89" s="78">
        <f t="shared" si="1"/>
        <v>12</v>
      </c>
      <c r="J89" s="78">
        <v>6.0</v>
      </c>
      <c r="K89" s="78">
        <f t="shared" si="2"/>
        <v>3.064764</v>
      </c>
      <c r="L89" s="323">
        <v>1860.0</v>
      </c>
      <c r="M89" s="80">
        <v>45604.0</v>
      </c>
      <c r="N89" s="80">
        <v>45604.0</v>
      </c>
      <c r="O89" s="72"/>
      <c r="P89" s="81" t="s">
        <v>42</v>
      </c>
      <c r="Q89" s="72" t="s">
        <v>157</v>
      </c>
      <c r="R89" s="73">
        <f t="shared" si="11"/>
        <v>0</v>
      </c>
      <c r="S89" s="73" t="str">
        <f t="shared" si="10"/>
        <v/>
      </c>
      <c r="T89" s="82" t="s">
        <v>35</v>
      </c>
      <c r="U89" s="82" t="s">
        <v>47</v>
      </c>
      <c r="V89" s="83"/>
      <c r="W89" s="73"/>
      <c r="X89" s="84">
        <f t="shared" si="5"/>
        <v>0.06</v>
      </c>
      <c r="Y89" s="78">
        <f t="shared" si="6"/>
        <v>0.18</v>
      </c>
      <c r="Z89" s="78">
        <f>IF(B89="",,Fees!$B$5*Y89)</f>
        <v>0.0486</v>
      </c>
      <c r="AA89" s="78">
        <f>IF(B89="",,Fees!$B$2*(I89+J89))</f>
        <v>1.17</v>
      </c>
      <c r="AB89" s="78">
        <f>IF(B89="",,Fees!$B$5*AA89)</f>
        <v>0.3159</v>
      </c>
      <c r="AC89" s="78">
        <f>IF(B89="",,Fees!$B$4*((1+X89)*(I89+J89))+Fees!$B$3)</f>
        <v>1.0632</v>
      </c>
      <c r="AD89" s="78">
        <f>IF(B89="",,Fees!$B$5*AC89)</f>
        <v>0.287064</v>
      </c>
      <c r="AE89" s="85"/>
      <c r="AF89" s="85"/>
    </row>
    <row r="90" ht="15.75" customHeight="1">
      <c r="A90" s="349" t="s">
        <v>30</v>
      </c>
      <c r="B90" s="46">
        <v>3.474056703E9</v>
      </c>
      <c r="C90" s="117" t="s">
        <v>45</v>
      </c>
      <c r="D90" s="117">
        <v>1.0</v>
      </c>
      <c r="E90" s="61" t="str">
        <f>IFERROR(__xludf.DUMMYFUNCTION("IFERROR(REGEXEXTRACT(Q90 ,"".*,(.*)""),)")," United Kingdom")</f>
        <v> United Kingdom</v>
      </c>
      <c r="F90" s="62">
        <v>12.0</v>
      </c>
      <c r="G90" s="63">
        <v>0.0</v>
      </c>
      <c r="H90" s="64" t="s">
        <v>38</v>
      </c>
      <c r="I90" s="65">
        <f t="shared" si="1"/>
        <v>12</v>
      </c>
      <c r="J90" s="65">
        <v>6.0</v>
      </c>
      <c r="K90" s="65">
        <f t="shared" si="2"/>
        <v>3.19278</v>
      </c>
      <c r="L90" s="373">
        <v>1750.0</v>
      </c>
      <c r="M90" s="321">
        <v>45604.0</v>
      </c>
      <c r="N90" s="350">
        <v>45607.0</v>
      </c>
      <c r="O90" s="46"/>
      <c r="P90" s="351" t="s">
        <v>33</v>
      </c>
      <c r="Q90" s="349" t="s">
        <v>158</v>
      </c>
      <c r="R90" s="46">
        <f t="shared" si="11"/>
        <v>3</v>
      </c>
      <c r="S90" s="46" t="str">
        <f t="shared" si="10"/>
        <v/>
      </c>
      <c r="T90" s="352" t="s">
        <v>35</v>
      </c>
      <c r="U90" s="53" t="s">
        <v>47</v>
      </c>
      <c r="V90" s="67"/>
      <c r="W90" s="68"/>
      <c r="X90" s="69">
        <f t="shared" si="5"/>
        <v>0.2</v>
      </c>
      <c r="Y90" s="65">
        <f t="shared" si="6"/>
        <v>0.18</v>
      </c>
      <c r="Z90" s="65">
        <f>IF(B90="",,Fees!$B$5*Y90)</f>
        <v>0.0486</v>
      </c>
      <c r="AA90" s="65">
        <f>IF(B90="",,Fees!$B$2*(I90+J90))</f>
        <v>1.17</v>
      </c>
      <c r="AB90" s="65">
        <f>IF(B90="",,Fees!$B$5*AA90)</f>
        <v>0.3159</v>
      </c>
      <c r="AC90" s="65">
        <f>IF(B90="",,Fees!$B$4*((1+X90)*(I90+J90))+Fees!$B$3)</f>
        <v>1.164</v>
      </c>
      <c r="AD90" s="65">
        <f>IF(B90="",,Fees!$B$5*AC90)</f>
        <v>0.31428</v>
      </c>
      <c r="AE90" s="67"/>
      <c r="AF90" s="67"/>
    </row>
    <row r="91" ht="15.75" customHeight="1">
      <c r="A91" s="324" t="s">
        <v>30</v>
      </c>
      <c r="B91" s="279">
        <v>3.475382122E9</v>
      </c>
      <c r="C91" s="16" t="s">
        <v>92</v>
      </c>
      <c r="D91" s="16">
        <v>1.0</v>
      </c>
      <c r="E91" s="280" t="str">
        <f>IFERROR(__xludf.DUMMYFUNCTION("IFERROR(REGEXEXTRACT(Q91 ,"".*,(.*)""),)")," United Kingdom")</f>
        <v> United Kingdom</v>
      </c>
      <c r="F91" s="22">
        <v>30.0</v>
      </c>
      <c r="G91" s="214">
        <v>0.25</v>
      </c>
      <c r="H91" s="26" t="s">
        <v>68</v>
      </c>
      <c r="I91" s="22">
        <f t="shared" si="1"/>
        <v>22.5</v>
      </c>
      <c r="J91" s="22">
        <v>0.0</v>
      </c>
      <c r="K91" s="22">
        <f t="shared" si="2"/>
        <v>3.838575</v>
      </c>
      <c r="L91" s="345">
        <v>1750.0</v>
      </c>
      <c r="M91" s="218">
        <v>45604.0</v>
      </c>
      <c r="N91" s="325">
        <v>45607.0</v>
      </c>
      <c r="O91" s="16"/>
      <c r="P91" s="326" t="s">
        <v>33</v>
      </c>
      <c r="Q91" s="16" t="s">
        <v>159</v>
      </c>
      <c r="R91" s="16">
        <f t="shared" si="11"/>
        <v>3</v>
      </c>
      <c r="S91" s="16" t="str">
        <f t="shared" si="10"/>
        <v/>
      </c>
      <c r="T91" s="327" t="s">
        <v>35</v>
      </c>
      <c r="U91" s="327" t="s">
        <v>47</v>
      </c>
      <c r="V91" s="16"/>
      <c r="W91" s="16"/>
      <c r="X91" s="281">
        <f t="shared" si="5"/>
        <v>0.2</v>
      </c>
      <c r="Y91" s="22">
        <f t="shared" si="6"/>
        <v>0.18</v>
      </c>
      <c r="Z91" s="22">
        <f>IF(B91="",,Fees!$B$5*Y91)</f>
        <v>0.0486</v>
      </c>
      <c r="AA91" s="22">
        <f>IF(B91="",,Fees!$B$2*(I91+J91))</f>
        <v>1.4625</v>
      </c>
      <c r="AB91" s="22">
        <f>IF(B91="",,Fees!$B$5*AA91)</f>
        <v>0.394875</v>
      </c>
      <c r="AC91" s="22">
        <f>IF(B91="",,Fees!$B$4*((1+X91)*(I91+J91))+Fees!$B$3)</f>
        <v>1.38</v>
      </c>
      <c r="AD91" s="22">
        <f>IF(B91="",,Fees!$B$5*AC91)</f>
        <v>0.3726</v>
      </c>
      <c r="AE91" s="16"/>
      <c r="AF91" s="16"/>
    </row>
    <row r="92" ht="15.75" customHeight="1">
      <c r="A92" s="372" t="s">
        <v>30</v>
      </c>
      <c r="B92" s="32">
        <v>3.478840456E9</v>
      </c>
      <c r="C92" s="33" t="s">
        <v>37</v>
      </c>
      <c r="D92" s="34">
        <v>1.0</v>
      </c>
      <c r="E92" s="35" t="str">
        <f>IFERROR(__xludf.DUMMYFUNCTION("IFERROR(REGEXEXTRACT(Q92 ,"".*,(.*)""),)")," United States")</f>
        <v> United States</v>
      </c>
      <c r="F92" s="36">
        <v>12.0</v>
      </c>
      <c r="G92" s="37">
        <v>0.0</v>
      </c>
      <c r="H92" s="38" t="s">
        <v>38</v>
      </c>
      <c r="I92" s="39">
        <f t="shared" si="1"/>
        <v>12</v>
      </c>
      <c r="J92" s="39">
        <v>6.0</v>
      </c>
      <c r="K92" s="39">
        <f t="shared" si="2"/>
        <v>3.064764</v>
      </c>
      <c r="L92" s="374">
        <v>1860.0</v>
      </c>
      <c r="M92" s="196">
        <v>45607.0</v>
      </c>
      <c r="N92" s="196">
        <v>45607.0</v>
      </c>
      <c r="O92" s="33"/>
      <c r="P92" s="156" t="s">
        <v>33</v>
      </c>
      <c r="Q92" s="33" t="s">
        <v>160</v>
      </c>
      <c r="R92" s="34">
        <f t="shared" si="11"/>
        <v>0</v>
      </c>
      <c r="S92" s="34" t="str">
        <f t="shared" si="10"/>
        <v/>
      </c>
      <c r="T92" s="180" t="s">
        <v>35</v>
      </c>
      <c r="U92" s="180" t="s">
        <v>47</v>
      </c>
      <c r="V92" s="43"/>
      <c r="W92" s="34"/>
      <c r="X92" s="44">
        <f t="shared" si="5"/>
        <v>0.06</v>
      </c>
      <c r="Y92" s="39">
        <f t="shared" si="6"/>
        <v>0.18</v>
      </c>
      <c r="Z92" s="39">
        <f>IF(B92="",,Fees!$B$5*Y92)</f>
        <v>0.0486</v>
      </c>
      <c r="AA92" s="39">
        <f>IF(B92="",,Fees!$B$2*(I92+J92))</f>
        <v>1.17</v>
      </c>
      <c r="AB92" s="39">
        <f>IF(B92="",,Fees!$B$5*AA92)</f>
        <v>0.3159</v>
      </c>
      <c r="AC92" s="39">
        <f>IF(B92="",,Fees!$B$4*((1+X92)*(I92+J92))+Fees!$B$3)</f>
        <v>1.0632</v>
      </c>
      <c r="AD92" s="39">
        <f>IF(B92="",,Fees!$B$5*AC92)</f>
        <v>0.287064</v>
      </c>
      <c r="AE92" s="45"/>
      <c r="AF92" s="45"/>
    </row>
    <row r="93" ht="15.75" customHeight="1">
      <c r="A93" s="375" t="s">
        <v>30</v>
      </c>
      <c r="B93" s="265">
        <v>3.479792964E9</v>
      </c>
      <c r="C93" s="265" t="s">
        <v>108</v>
      </c>
      <c r="D93" s="266">
        <v>1.0</v>
      </c>
      <c r="E93" s="267" t="str">
        <f>IFERROR(__xludf.DUMMYFUNCTION("IFERROR(REGEXEXTRACT(Q93 ,"".*,(.*)""),)")," United States")</f>
        <v> United States</v>
      </c>
      <c r="F93" s="268">
        <v>60.0</v>
      </c>
      <c r="G93" s="269">
        <v>0.5</v>
      </c>
      <c r="H93" s="270" t="s">
        <v>161</v>
      </c>
      <c r="I93" s="271">
        <f t="shared" si="1"/>
        <v>30</v>
      </c>
      <c r="J93" s="271">
        <v>0.0</v>
      </c>
      <c r="K93" s="271">
        <f t="shared" si="2"/>
        <v>4.70154</v>
      </c>
      <c r="L93" s="376">
        <v>13300.0</v>
      </c>
      <c r="M93" s="273">
        <v>45608.0</v>
      </c>
      <c r="N93" s="291">
        <v>45618.0</v>
      </c>
      <c r="O93" s="265"/>
      <c r="P93" s="265" t="s">
        <v>110</v>
      </c>
      <c r="Q93" s="265" t="s">
        <v>122</v>
      </c>
      <c r="R93" s="273">
        <f t="shared" si="11"/>
        <v>10</v>
      </c>
      <c r="S93" s="292">
        <f t="shared" si="10"/>
        <v>-45618</v>
      </c>
      <c r="T93" s="270" t="s">
        <v>112</v>
      </c>
      <c r="U93" s="270" t="s">
        <v>113</v>
      </c>
      <c r="V93" s="274"/>
      <c r="W93" s="275"/>
      <c r="X93" s="276">
        <f t="shared" si="5"/>
        <v>0.06</v>
      </c>
      <c r="Y93" s="271">
        <f t="shared" si="6"/>
        <v>0.18</v>
      </c>
      <c r="Z93" s="271">
        <f>IF(B93="",,Fees!$B$5*Y93)</f>
        <v>0.0486</v>
      </c>
      <c r="AA93" s="271">
        <f>IF(B93="",,Fees!$B$2*(I93+J93))</f>
        <v>1.95</v>
      </c>
      <c r="AB93" s="271">
        <f>IF(B93="",,Fees!$B$5*AA93)</f>
        <v>0.5265</v>
      </c>
      <c r="AC93" s="271">
        <f>IF(B93="",,Fees!$B$4*((1+X93)*(I93+J93))+Fees!$B$3)</f>
        <v>1.572</v>
      </c>
      <c r="AD93" s="271">
        <f>IF(B93="",,Fees!$B$5*AC93)</f>
        <v>0.42444</v>
      </c>
      <c r="AE93" s="274"/>
      <c r="AF93" s="274"/>
    </row>
    <row r="94" ht="15.75" customHeight="1">
      <c r="A94" s="324" t="s">
        <v>30</v>
      </c>
      <c r="B94" s="279">
        <v>3.479878473E9</v>
      </c>
      <c r="C94" s="16" t="s">
        <v>92</v>
      </c>
      <c r="D94" s="16">
        <v>1.0</v>
      </c>
      <c r="E94" s="280" t="str">
        <f>IFERROR(__xludf.DUMMYFUNCTION("IFERROR(REGEXEXTRACT(Q94 ,"".*,(.*)""),)")," Ireland")</f>
        <v> Ireland</v>
      </c>
      <c r="F94" s="22">
        <v>30.0</v>
      </c>
      <c r="G94" s="214">
        <v>0.0</v>
      </c>
      <c r="H94" s="26" t="s">
        <v>38</v>
      </c>
      <c r="I94" s="22">
        <f t="shared" si="1"/>
        <v>30</v>
      </c>
      <c r="J94" s="22">
        <v>0.0</v>
      </c>
      <c r="K94" s="22">
        <f t="shared" si="2"/>
        <v>4.6101</v>
      </c>
      <c r="L94" s="345">
        <v>1160.0</v>
      </c>
      <c r="M94" s="218">
        <v>45608.0</v>
      </c>
      <c r="N94" s="325">
        <v>45609.0</v>
      </c>
      <c r="O94" s="16"/>
      <c r="P94" s="326" t="s">
        <v>33</v>
      </c>
      <c r="Q94" s="16" t="s">
        <v>162</v>
      </c>
      <c r="R94" s="16">
        <f t="shared" si="11"/>
        <v>1</v>
      </c>
      <c r="S94" s="16" t="str">
        <f t="shared" si="10"/>
        <v/>
      </c>
      <c r="T94" s="327" t="s">
        <v>35</v>
      </c>
      <c r="U94" s="327" t="s">
        <v>47</v>
      </c>
      <c r="V94" s="16"/>
      <c r="W94" s="16"/>
      <c r="X94" s="281">
        <f t="shared" si="5"/>
        <v>0</v>
      </c>
      <c r="Y94" s="22">
        <f t="shared" si="6"/>
        <v>0.18</v>
      </c>
      <c r="Z94" s="22">
        <f>IF(B94="",,Fees!$B$5*Y94)</f>
        <v>0.0486</v>
      </c>
      <c r="AA94" s="22">
        <f>IF(B94="",,Fees!$B$2*(I94+J94))</f>
        <v>1.95</v>
      </c>
      <c r="AB94" s="22">
        <f>IF(B94="",,Fees!$B$5*AA94)</f>
        <v>0.5265</v>
      </c>
      <c r="AC94" s="22">
        <f>IF(B94="",,Fees!$B$4*((1+X94)*(I94+J94))+Fees!$B$3)</f>
        <v>1.5</v>
      </c>
      <c r="AD94" s="22">
        <f>IF(B94="",,Fees!$B$5*AC94)</f>
        <v>0.405</v>
      </c>
      <c r="AE94" s="16"/>
      <c r="AF94" s="16"/>
    </row>
    <row r="95" ht="15.75" customHeight="1">
      <c r="A95" s="349" t="s">
        <v>30</v>
      </c>
      <c r="B95" s="46">
        <v>3.479861057E9</v>
      </c>
      <c r="C95" s="117" t="s">
        <v>45</v>
      </c>
      <c r="D95" s="117">
        <v>1.0</v>
      </c>
      <c r="E95" s="61" t="str">
        <f>IFERROR(__xludf.DUMMYFUNCTION("IFERROR(REGEXEXTRACT(Q95 ,"".*,(.*)""),)")," France")</f>
        <v> France</v>
      </c>
      <c r="F95" s="62">
        <v>12.0</v>
      </c>
      <c r="G95" s="63">
        <v>0.0</v>
      </c>
      <c r="H95" s="64" t="s">
        <v>38</v>
      </c>
      <c r="I95" s="65">
        <f t="shared" si="1"/>
        <v>12</v>
      </c>
      <c r="J95" s="65">
        <v>6.0</v>
      </c>
      <c r="K95" s="65">
        <f t="shared" si="2"/>
        <v>3.0099</v>
      </c>
      <c r="L95" s="373">
        <v>1160.0</v>
      </c>
      <c r="M95" s="321">
        <v>45608.0</v>
      </c>
      <c r="N95" s="350">
        <v>45609.0</v>
      </c>
      <c r="O95" s="46"/>
      <c r="P95" s="351" t="s">
        <v>33</v>
      </c>
      <c r="Q95" s="349" t="s">
        <v>163</v>
      </c>
      <c r="R95" s="46">
        <f t="shared" si="11"/>
        <v>1</v>
      </c>
      <c r="S95" s="46" t="str">
        <f t="shared" si="10"/>
        <v/>
      </c>
      <c r="T95" s="352" t="s">
        <v>35</v>
      </c>
      <c r="U95" s="53" t="s">
        <v>47</v>
      </c>
      <c r="V95" s="67"/>
      <c r="W95" s="68"/>
      <c r="X95" s="69">
        <f t="shared" si="5"/>
        <v>0</v>
      </c>
      <c r="Y95" s="65">
        <f t="shared" si="6"/>
        <v>0.18</v>
      </c>
      <c r="Z95" s="65">
        <f>IF(B95="",,Fees!$B$5*Y95)</f>
        <v>0.0486</v>
      </c>
      <c r="AA95" s="65">
        <f>IF(B95="",,Fees!$B$2*(I95+J95))</f>
        <v>1.17</v>
      </c>
      <c r="AB95" s="65">
        <f>IF(B95="",,Fees!$B$5*AA95)</f>
        <v>0.3159</v>
      </c>
      <c r="AC95" s="65">
        <f>IF(B95="",,Fees!$B$4*((1+X95)*(I95+J95))+Fees!$B$3)</f>
        <v>1.02</v>
      </c>
      <c r="AD95" s="65">
        <f>IF(B95="",,Fees!$B$5*AC95)</f>
        <v>0.2754</v>
      </c>
      <c r="AE95" s="67"/>
      <c r="AF95" s="67"/>
    </row>
    <row r="96" ht="15.75" customHeight="1">
      <c r="A96" s="349" t="s">
        <v>30</v>
      </c>
      <c r="B96" s="46">
        <v>3.480797138E9</v>
      </c>
      <c r="C96" s="117" t="s">
        <v>45</v>
      </c>
      <c r="D96" s="117">
        <v>1.0</v>
      </c>
      <c r="E96" s="61" t="str">
        <f>IFERROR(__xludf.DUMMYFUNCTION("IFERROR(REGEXEXTRACT(Q96 ,"".*,(.*)""),)")," Australia")</f>
        <v> Australia</v>
      </c>
      <c r="F96" s="62">
        <v>12.0</v>
      </c>
      <c r="G96" s="63">
        <v>0.0</v>
      </c>
      <c r="H96" s="64" t="s">
        <v>38</v>
      </c>
      <c r="I96" s="65">
        <f t="shared" si="1"/>
        <v>12</v>
      </c>
      <c r="J96" s="65">
        <v>6.0</v>
      </c>
      <c r="K96" s="65">
        <f t="shared" si="2"/>
        <v>3.19278</v>
      </c>
      <c r="L96" s="373">
        <v>1860.0</v>
      </c>
      <c r="M96" s="321">
        <v>45609.0</v>
      </c>
      <c r="N96" s="350">
        <v>45609.0</v>
      </c>
      <c r="O96" s="46"/>
      <c r="P96" s="351" t="s">
        <v>33</v>
      </c>
      <c r="Q96" s="349" t="s">
        <v>164</v>
      </c>
      <c r="R96" s="46">
        <f t="shared" si="11"/>
        <v>0</v>
      </c>
      <c r="S96" s="46" t="str">
        <f t="shared" si="10"/>
        <v/>
      </c>
      <c r="T96" s="352" t="s">
        <v>35</v>
      </c>
      <c r="U96" s="53" t="s">
        <v>47</v>
      </c>
      <c r="V96" s="67"/>
      <c r="W96" s="68"/>
      <c r="X96" s="69">
        <f t="shared" si="5"/>
        <v>0.2</v>
      </c>
      <c r="Y96" s="65">
        <f t="shared" si="6"/>
        <v>0.18</v>
      </c>
      <c r="Z96" s="65">
        <f>IF(B96="",,Fees!$B$5*Y96)</f>
        <v>0.0486</v>
      </c>
      <c r="AA96" s="65">
        <f>IF(B96="",,Fees!$B$2*(I96+J96))</f>
        <v>1.17</v>
      </c>
      <c r="AB96" s="65">
        <f>IF(B96="",,Fees!$B$5*AA96)</f>
        <v>0.3159</v>
      </c>
      <c r="AC96" s="65">
        <f>IF(B96="",,Fees!$B$4*((1+X96)*(I96+J96))+Fees!$B$3)</f>
        <v>1.164</v>
      </c>
      <c r="AD96" s="65">
        <f>IF(B96="",,Fees!$B$5*AC96)</f>
        <v>0.31428</v>
      </c>
      <c r="AE96" s="67"/>
      <c r="AF96" s="67"/>
    </row>
    <row r="97" ht="15.75" customHeight="1">
      <c r="A97" s="324" t="s">
        <v>30</v>
      </c>
      <c r="B97" s="279">
        <v>3.481027838E9</v>
      </c>
      <c r="C97" s="16" t="s">
        <v>31</v>
      </c>
      <c r="D97" s="16">
        <v>1.0</v>
      </c>
      <c r="E97" s="280" t="str">
        <f>IFERROR(__xludf.DUMMYFUNCTION("IFERROR(REGEXEXTRACT(Q97 ,"".*,(.*)""),)")," Canada")</f>
        <v> Canada</v>
      </c>
      <c r="F97" s="22">
        <v>12.0</v>
      </c>
      <c r="G97" s="214">
        <v>0.0</v>
      </c>
      <c r="H97" s="26" t="s">
        <v>38</v>
      </c>
      <c r="I97" s="22">
        <f t="shared" si="1"/>
        <v>12</v>
      </c>
      <c r="J97" s="22">
        <v>6.0</v>
      </c>
      <c r="K97" s="22">
        <f t="shared" si="2"/>
        <v>3.0099</v>
      </c>
      <c r="L97" s="345">
        <v>1860.0</v>
      </c>
      <c r="M97" s="218">
        <v>45609.0</v>
      </c>
      <c r="N97" s="325">
        <v>45609.0</v>
      </c>
      <c r="O97" s="16"/>
      <c r="P97" s="326" t="s">
        <v>33</v>
      </c>
      <c r="Q97" s="16" t="s">
        <v>165</v>
      </c>
      <c r="R97" s="16">
        <f t="shared" si="11"/>
        <v>0</v>
      </c>
      <c r="S97" s="16" t="str">
        <f t="shared" si="10"/>
        <v/>
      </c>
      <c r="T97" s="327" t="s">
        <v>35</v>
      </c>
      <c r="U97" s="327" t="s">
        <v>47</v>
      </c>
      <c r="V97" s="16"/>
      <c r="W97" s="16"/>
      <c r="X97" s="281">
        <f t="shared" si="5"/>
        <v>0</v>
      </c>
      <c r="Y97" s="22">
        <f t="shared" si="6"/>
        <v>0.18</v>
      </c>
      <c r="Z97" s="22">
        <f>IF(B97="",,Fees!$B$5*Y97)</f>
        <v>0.0486</v>
      </c>
      <c r="AA97" s="22">
        <f>IF(B97="",,Fees!$B$2*(I97+J97))</f>
        <v>1.17</v>
      </c>
      <c r="AB97" s="22">
        <f>IF(B97="",,Fees!$B$5*AA97)</f>
        <v>0.3159</v>
      </c>
      <c r="AC97" s="22">
        <f>IF(B97="",,Fees!$B$4*((1+X97)*(I97+J97))+Fees!$B$3)</f>
        <v>1.02</v>
      </c>
      <c r="AD97" s="22">
        <f>IF(B97="",,Fees!$B$5*AC97)</f>
        <v>0.2754</v>
      </c>
      <c r="AE97" s="16"/>
      <c r="AF97" s="16"/>
    </row>
    <row r="98" ht="15.75" customHeight="1">
      <c r="A98" s="322" t="s">
        <v>30</v>
      </c>
      <c r="B98" s="71">
        <v>3.482755797E9</v>
      </c>
      <c r="C98" s="72" t="s">
        <v>49</v>
      </c>
      <c r="D98" s="73">
        <v>1.0</v>
      </c>
      <c r="E98" s="74" t="str">
        <f>IFERROR(__xludf.DUMMYFUNCTION("IFERROR(REGEXEXTRACT(Q98 ,"".*,(.*)""),)")," France")</f>
        <v> France</v>
      </c>
      <c r="F98" s="75">
        <v>12.0</v>
      </c>
      <c r="G98" s="76">
        <v>0.0</v>
      </c>
      <c r="H98" s="77" t="s">
        <v>38</v>
      </c>
      <c r="I98" s="78">
        <f t="shared" si="1"/>
        <v>12</v>
      </c>
      <c r="J98" s="78">
        <v>6.0</v>
      </c>
      <c r="K98" s="78">
        <f t="shared" si="2"/>
        <v>3.0099</v>
      </c>
      <c r="L98" s="323">
        <v>1160.0</v>
      </c>
      <c r="M98" s="80">
        <v>45610.0</v>
      </c>
      <c r="N98" s="80">
        <v>45611.0</v>
      </c>
      <c r="O98" s="72"/>
      <c r="P98" s="81" t="s">
        <v>33</v>
      </c>
      <c r="Q98" s="72" t="s">
        <v>166</v>
      </c>
      <c r="R98" s="73">
        <f t="shared" si="11"/>
        <v>1</v>
      </c>
      <c r="S98" s="73" t="str">
        <f t="shared" si="10"/>
        <v/>
      </c>
      <c r="T98" s="82" t="s">
        <v>35</v>
      </c>
      <c r="U98" s="82" t="s">
        <v>47</v>
      </c>
      <c r="V98" s="83"/>
      <c r="W98" s="73"/>
      <c r="X98" s="84">
        <f t="shared" si="5"/>
        <v>0</v>
      </c>
      <c r="Y98" s="78">
        <f t="shared" si="6"/>
        <v>0.18</v>
      </c>
      <c r="Z98" s="78">
        <f>IF(B98="",,Fees!$B$5*Y98)</f>
        <v>0.0486</v>
      </c>
      <c r="AA98" s="78">
        <f>IF(B98="",,Fees!$B$2*(I98+J98))</f>
        <v>1.17</v>
      </c>
      <c r="AB98" s="78">
        <f>IF(B98="",,Fees!$B$5*AA98)</f>
        <v>0.3159</v>
      </c>
      <c r="AC98" s="78">
        <f>IF(B98="",,Fees!$B$4*((1+X98)*(I98+J98))+Fees!$B$3)</f>
        <v>1.02</v>
      </c>
      <c r="AD98" s="78">
        <f>IF(B98="",,Fees!$B$5*AC98)</f>
        <v>0.2754</v>
      </c>
      <c r="AE98" s="85"/>
      <c r="AF98" s="85"/>
    </row>
    <row r="99" ht="15.75" customHeight="1">
      <c r="A99" s="322" t="s">
        <v>30</v>
      </c>
      <c r="B99" s="71">
        <v>3.483129486E9</v>
      </c>
      <c r="C99" s="72" t="s">
        <v>49</v>
      </c>
      <c r="D99" s="73">
        <v>1.0</v>
      </c>
      <c r="E99" s="73" t="str">
        <f>IFERROR(__xludf.DUMMYFUNCTION("IFERROR(REGEXEXTRACT(Q99 ,"".*,(.*)""),)")," United States")</f>
        <v> United States</v>
      </c>
      <c r="F99" s="75">
        <v>12.0</v>
      </c>
      <c r="G99" s="76">
        <v>0.0</v>
      </c>
      <c r="H99" s="77" t="s">
        <v>38</v>
      </c>
      <c r="I99" s="78">
        <f t="shared" si="1"/>
        <v>12</v>
      </c>
      <c r="J99" s="78">
        <v>6.0</v>
      </c>
      <c r="K99" s="78">
        <f t="shared" si="2"/>
        <v>3.064764</v>
      </c>
      <c r="L99" s="323">
        <v>1860.0</v>
      </c>
      <c r="M99" s="80">
        <v>45610.0</v>
      </c>
      <c r="N99" s="80">
        <v>45611.0</v>
      </c>
      <c r="O99" s="72"/>
      <c r="P99" s="81" t="s">
        <v>33</v>
      </c>
      <c r="Q99" s="72" t="s">
        <v>167</v>
      </c>
      <c r="R99" s="73">
        <f t="shared" si="11"/>
        <v>1</v>
      </c>
      <c r="S99" s="73" t="str">
        <f t="shared" si="10"/>
        <v/>
      </c>
      <c r="T99" s="82" t="s">
        <v>35</v>
      </c>
      <c r="U99" s="82" t="s">
        <v>47</v>
      </c>
      <c r="V99" s="83"/>
      <c r="W99" s="73"/>
      <c r="X99" s="84">
        <f t="shared" si="5"/>
        <v>0.06</v>
      </c>
      <c r="Y99" s="78">
        <f t="shared" si="6"/>
        <v>0.18</v>
      </c>
      <c r="Z99" s="78">
        <f>IF(B99="",,Fees!$B$5*Y99)</f>
        <v>0.0486</v>
      </c>
      <c r="AA99" s="78">
        <f>IF(B99="",,Fees!$B$2*(I99+J99))</f>
        <v>1.17</v>
      </c>
      <c r="AB99" s="78">
        <f>IF(B99="",,Fees!$B$5*AA99)</f>
        <v>0.3159</v>
      </c>
      <c r="AC99" s="78">
        <f>IF(B99="",,Fees!$B$4*((1+X99)*(I99+J99))+Fees!$B$3)</f>
        <v>1.0632</v>
      </c>
      <c r="AD99" s="78">
        <f>IF(B99="",,Fees!$B$5*AC99)</f>
        <v>0.287064</v>
      </c>
      <c r="AE99" s="85"/>
      <c r="AF99" s="85"/>
    </row>
    <row r="100" ht="15.75" customHeight="1">
      <c r="A100" s="372" t="s">
        <v>30</v>
      </c>
      <c r="B100" s="32">
        <v>3.483721976E9</v>
      </c>
      <c r="C100" s="33" t="s">
        <v>37</v>
      </c>
      <c r="D100" s="34">
        <v>1.0</v>
      </c>
      <c r="E100" s="35" t="str">
        <f>IFERROR(__xludf.DUMMYFUNCTION("IFERROR(REGEXEXTRACT(Q100 ,"".*,(.*)""),)")," Canada")</f>
        <v> Canada</v>
      </c>
      <c r="F100" s="36">
        <v>12.0</v>
      </c>
      <c r="G100" s="37">
        <v>0.0</v>
      </c>
      <c r="H100" s="38" t="s">
        <v>38</v>
      </c>
      <c r="I100" s="39">
        <f t="shared" si="1"/>
        <v>12</v>
      </c>
      <c r="J100" s="39">
        <v>6.0</v>
      </c>
      <c r="K100" s="39">
        <f t="shared" si="2"/>
        <v>3.0099</v>
      </c>
      <c r="L100" s="374">
        <v>1860.0</v>
      </c>
      <c r="M100" s="196">
        <v>45611.0</v>
      </c>
      <c r="N100" s="196">
        <v>45611.0</v>
      </c>
      <c r="O100" s="33"/>
      <c r="P100" s="156" t="s">
        <v>33</v>
      </c>
      <c r="Q100" s="33" t="s">
        <v>168</v>
      </c>
      <c r="R100" s="34">
        <f t="shared" si="11"/>
        <v>0</v>
      </c>
      <c r="S100" s="34" t="str">
        <f t="shared" si="10"/>
        <v/>
      </c>
      <c r="T100" s="180" t="s">
        <v>35</v>
      </c>
      <c r="U100" s="180" t="s">
        <v>47</v>
      </c>
      <c r="V100" s="43"/>
      <c r="W100" s="34"/>
      <c r="X100" s="44">
        <f t="shared" si="5"/>
        <v>0</v>
      </c>
      <c r="Y100" s="39">
        <f t="shared" si="6"/>
        <v>0.18</v>
      </c>
      <c r="Z100" s="39">
        <f>IF(B100="",,Fees!$B$5*Y100)</f>
        <v>0.0486</v>
      </c>
      <c r="AA100" s="39">
        <f>IF(B100="",,Fees!$B$2*(I100+J100))</f>
        <v>1.17</v>
      </c>
      <c r="AB100" s="39">
        <f>IF(B100="",,Fees!$B$5*AA100)</f>
        <v>0.3159</v>
      </c>
      <c r="AC100" s="39">
        <f>IF(B100="",,Fees!$B$4*((1+X100)*(I100+J100))+Fees!$B$3)</f>
        <v>1.02</v>
      </c>
      <c r="AD100" s="39">
        <f>IF(B100="",,Fees!$B$5*AC100)</f>
        <v>0.2754</v>
      </c>
      <c r="AE100" s="45"/>
      <c r="AF100" s="45"/>
    </row>
    <row r="101" ht="15.75" customHeight="1">
      <c r="A101" s="322" t="s">
        <v>30</v>
      </c>
      <c r="B101" s="71">
        <v>3.484206104E9</v>
      </c>
      <c r="C101" s="72" t="s">
        <v>49</v>
      </c>
      <c r="D101" s="73">
        <v>1.0</v>
      </c>
      <c r="E101" s="73" t="str">
        <f>IFERROR(__xludf.DUMMYFUNCTION("IFERROR(REGEXEXTRACT(Q101 ,"".*,(.*)""),)")," United States")</f>
        <v> United States</v>
      </c>
      <c r="F101" s="75">
        <v>12.0</v>
      </c>
      <c r="G101" s="76">
        <v>0.0</v>
      </c>
      <c r="H101" s="77" t="s">
        <v>38</v>
      </c>
      <c r="I101" s="78">
        <f t="shared" si="1"/>
        <v>12</v>
      </c>
      <c r="J101" s="78">
        <v>6.0</v>
      </c>
      <c r="K101" s="78">
        <f t="shared" si="2"/>
        <v>3.064764</v>
      </c>
      <c r="L101" s="323">
        <v>1860.0</v>
      </c>
      <c r="M101" s="80">
        <v>45611.0</v>
      </c>
      <c r="N101" s="377">
        <v>45612.0</v>
      </c>
      <c r="O101" s="72"/>
      <c r="P101" s="81" t="s">
        <v>33</v>
      </c>
      <c r="Q101" s="72" t="s">
        <v>169</v>
      </c>
      <c r="R101" s="73">
        <f t="shared" si="11"/>
        <v>1</v>
      </c>
      <c r="S101" s="73" t="str">
        <f t="shared" si="10"/>
        <v/>
      </c>
      <c r="T101" s="82" t="s">
        <v>35</v>
      </c>
      <c r="U101" s="82" t="s">
        <v>47</v>
      </c>
      <c r="V101" s="83"/>
      <c r="W101" s="73"/>
      <c r="X101" s="84">
        <f t="shared" si="5"/>
        <v>0.06</v>
      </c>
      <c r="Y101" s="78">
        <f t="shared" si="6"/>
        <v>0.18</v>
      </c>
      <c r="Z101" s="78">
        <f>IF(B101="",,Fees!$B$5*Y101)</f>
        <v>0.0486</v>
      </c>
      <c r="AA101" s="78">
        <f>IF(B101="",,Fees!$B$2*(I101+J101))</f>
        <v>1.17</v>
      </c>
      <c r="AB101" s="78">
        <f>IF(B101="",,Fees!$B$5*AA101)</f>
        <v>0.3159</v>
      </c>
      <c r="AC101" s="78">
        <f>IF(B101="",,Fees!$B$4*((1+X101)*(I101+J101))+Fees!$B$3)</f>
        <v>1.0632</v>
      </c>
      <c r="AD101" s="78">
        <f>IF(B101="",,Fees!$B$5*AC101)</f>
        <v>0.287064</v>
      </c>
      <c r="AE101" s="85"/>
      <c r="AF101" s="85"/>
    </row>
    <row r="102" ht="15.75" customHeight="1">
      <c r="A102" s="349" t="s">
        <v>30</v>
      </c>
      <c r="B102" s="46">
        <v>3.48446267E9</v>
      </c>
      <c r="C102" s="117" t="s">
        <v>45</v>
      </c>
      <c r="D102" s="117">
        <v>1.0</v>
      </c>
      <c r="E102" s="61" t="str">
        <f>IFERROR(__xludf.DUMMYFUNCTION("IFERROR(REGEXEXTRACT(Q102 ,"".*,(.*)""),)")," United States")</f>
        <v> United States</v>
      </c>
      <c r="F102" s="62">
        <v>12.0</v>
      </c>
      <c r="G102" s="63">
        <v>0.0</v>
      </c>
      <c r="H102" s="64" t="s">
        <v>38</v>
      </c>
      <c r="I102" s="65">
        <f t="shared" si="1"/>
        <v>12</v>
      </c>
      <c r="J102" s="65">
        <v>6.0</v>
      </c>
      <c r="K102" s="65">
        <f t="shared" si="2"/>
        <v>3.064764</v>
      </c>
      <c r="L102" s="373">
        <v>1860.0</v>
      </c>
      <c r="M102" s="321">
        <v>45612.0</v>
      </c>
      <c r="N102" s="321">
        <v>45612.0</v>
      </c>
      <c r="O102" s="46"/>
      <c r="P102" s="351" t="s">
        <v>33</v>
      </c>
      <c r="Q102" s="349" t="s">
        <v>170</v>
      </c>
      <c r="R102" s="46">
        <f t="shared" si="11"/>
        <v>0</v>
      </c>
      <c r="S102" s="46" t="str">
        <f t="shared" si="10"/>
        <v/>
      </c>
      <c r="T102" s="352" t="s">
        <v>35</v>
      </c>
      <c r="U102" s="53" t="s">
        <v>47</v>
      </c>
      <c r="V102" s="67"/>
      <c r="W102" s="68"/>
      <c r="X102" s="69">
        <f t="shared" si="5"/>
        <v>0.06</v>
      </c>
      <c r="Y102" s="65">
        <f t="shared" si="6"/>
        <v>0.18</v>
      </c>
      <c r="Z102" s="65">
        <f>IF(B102="",,Fees!$B$5*Y102)</f>
        <v>0.0486</v>
      </c>
      <c r="AA102" s="65">
        <f>IF(B102="",,Fees!$B$2*(I102+J102))</f>
        <v>1.17</v>
      </c>
      <c r="AB102" s="65">
        <f>IF(B102="",,Fees!$B$5*AA102)</f>
        <v>0.3159</v>
      </c>
      <c r="AC102" s="65">
        <f>IF(B102="",,Fees!$B$4*((1+X102)*(I102+J102))+Fees!$B$3)</f>
        <v>1.0632</v>
      </c>
      <c r="AD102" s="65">
        <f>IF(B102="",,Fees!$B$5*AC102)</f>
        <v>0.287064</v>
      </c>
      <c r="AE102" s="67"/>
      <c r="AF102" s="67"/>
    </row>
    <row r="103" ht="15.75" customHeight="1">
      <c r="A103" s="322" t="s">
        <v>30</v>
      </c>
      <c r="B103" s="71">
        <v>3.48494253E9</v>
      </c>
      <c r="C103" s="72" t="s">
        <v>49</v>
      </c>
      <c r="D103" s="73">
        <v>1.0</v>
      </c>
      <c r="E103" s="73" t="str">
        <f>IFERROR(__xludf.DUMMYFUNCTION("IFERROR(REGEXEXTRACT(Q103 ,"".*,(.*)""),)")," United Kingdom")</f>
        <v> United Kingdom</v>
      </c>
      <c r="F103" s="75">
        <v>12.0</v>
      </c>
      <c r="G103" s="76">
        <v>0.0</v>
      </c>
      <c r="H103" s="77" t="s">
        <v>38</v>
      </c>
      <c r="I103" s="78">
        <f t="shared" si="1"/>
        <v>12</v>
      </c>
      <c r="J103" s="78">
        <v>6.0</v>
      </c>
      <c r="K103" s="78">
        <f t="shared" si="2"/>
        <v>3.19278</v>
      </c>
      <c r="L103" s="323">
        <v>1860.0</v>
      </c>
      <c r="M103" s="80">
        <v>45612.0</v>
      </c>
      <c r="N103" s="377">
        <v>45614.0</v>
      </c>
      <c r="O103" s="72"/>
      <c r="P103" s="81" t="s">
        <v>33</v>
      </c>
      <c r="Q103" s="72" t="s">
        <v>171</v>
      </c>
      <c r="R103" s="73">
        <f t="shared" si="11"/>
        <v>2</v>
      </c>
      <c r="S103" s="73" t="str">
        <f t="shared" si="10"/>
        <v/>
      </c>
      <c r="T103" s="82" t="s">
        <v>35</v>
      </c>
      <c r="U103" s="82" t="s">
        <v>47</v>
      </c>
      <c r="V103" s="83"/>
      <c r="W103" s="73"/>
      <c r="X103" s="84">
        <f t="shared" si="5"/>
        <v>0.2</v>
      </c>
      <c r="Y103" s="78">
        <f t="shared" si="6"/>
        <v>0.18</v>
      </c>
      <c r="Z103" s="78">
        <f>IF(B103="",,Fees!$B$5*Y103)</f>
        <v>0.0486</v>
      </c>
      <c r="AA103" s="78">
        <f>IF(B103="",,Fees!$B$2*(I103+J103))</f>
        <v>1.17</v>
      </c>
      <c r="AB103" s="78">
        <f>IF(B103="",,Fees!$B$5*AA103)</f>
        <v>0.3159</v>
      </c>
      <c r="AC103" s="78">
        <f>IF(B103="",,Fees!$B$4*((1+X103)*(I103+J103))+Fees!$B$3)</f>
        <v>1.164</v>
      </c>
      <c r="AD103" s="78">
        <f>IF(B103="",,Fees!$B$5*AC103)</f>
        <v>0.31428</v>
      </c>
      <c r="AE103" s="85"/>
      <c r="AF103" s="85"/>
    </row>
    <row r="104" ht="15.75" customHeight="1">
      <c r="A104" s="349" t="s">
        <v>30</v>
      </c>
      <c r="B104" s="46">
        <v>3.485147314E9</v>
      </c>
      <c r="C104" s="117" t="s">
        <v>45</v>
      </c>
      <c r="D104" s="117">
        <v>1.0</v>
      </c>
      <c r="E104" s="61" t="str">
        <f>IFERROR(__xludf.DUMMYFUNCTION("IFERROR(REGEXEXTRACT(Q104 ,"".*,(.*)""),)")," United States")</f>
        <v> United States</v>
      </c>
      <c r="F104" s="62">
        <v>12.0</v>
      </c>
      <c r="G104" s="63">
        <v>0.0</v>
      </c>
      <c r="H104" s="64" t="s">
        <v>38</v>
      </c>
      <c r="I104" s="65">
        <f t="shared" si="1"/>
        <v>12</v>
      </c>
      <c r="J104" s="65">
        <v>6.0</v>
      </c>
      <c r="K104" s="65">
        <f t="shared" si="2"/>
        <v>3.064764</v>
      </c>
      <c r="L104" s="373">
        <v>1860.0</v>
      </c>
      <c r="M104" s="321">
        <v>45612.0</v>
      </c>
      <c r="N104" s="350">
        <v>45614.0</v>
      </c>
      <c r="O104" s="46"/>
      <c r="P104" s="351" t="s">
        <v>33</v>
      </c>
      <c r="Q104" s="349" t="s">
        <v>172</v>
      </c>
      <c r="R104" s="46">
        <f t="shared" si="11"/>
        <v>2</v>
      </c>
      <c r="S104" s="46" t="str">
        <f t="shared" si="10"/>
        <v/>
      </c>
      <c r="T104" s="352" t="s">
        <v>35</v>
      </c>
      <c r="U104" s="53" t="s">
        <v>47</v>
      </c>
      <c r="V104" s="67"/>
      <c r="W104" s="68"/>
      <c r="X104" s="69">
        <f t="shared" si="5"/>
        <v>0.06</v>
      </c>
      <c r="Y104" s="65">
        <f t="shared" si="6"/>
        <v>0.18</v>
      </c>
      <c r="Z104" s="65">
        <f>IF(B104="",,Fees!$B$5*Y104)</f>
        <v>0.0486</v>
      </c>
      <c r="AA104" s="65">
        <f>IF(B104="",,Fees!$B$2*(I104+J104))</f>
        <v>1.17</v>
      </c>
      <c r="AB104" s="65">
        <f>IF(B104="",,Fees!$B$5*AA104)</f>
        <v>0.3159</v>
      </c>
      <c r="AC104" s="65">
        <f>IF(B104="",,Fees!$B$4*((1+X104)*(I104+J104))+Fees!$B$3)</f>
        <v>1.0632</v>
      </c>
      <c r="AD104" s="65">
        <f>IF(B104="",,Fees!$B$5*AC104)</f>
        <v>0.287064</v>
      </c>
      <c r="AE104" s="67"/>
      <c r="AF104" s="67"/>
    </row>
    <row r="105" ht="15.75" customHeight="1">
      <c r="A105" s="378" t="s">
        <v>30</v>
      </c>
      <c r="B105" s="87">
        <v>3.485152408E9</v>
      </c>
      <c r="C105" s="88" t="s">
        <v>53</v>
      </c>
      <c r="D105" s="89">
        <v>1.0</v>
      </c>
      <c r="E105" s="90" t="str">
        <f>IFERROR(__xludf.DUMMYFUNCTION("IFERROR(REGEXEXTRACT(Q105 ,"".*,(.*)""),)")," United States")</f>
        <v> United States</v>
      </c>
      <c r="F105" s="91">
        <v>12.0</v>
      </c>
      <c r="G105" s="92">
        <v>0.0</v>
      </c>
      <c r="H105" s="93" t="s">
        <v>38</v>
      </c>
      <c r="I105" s="94">
        <f t="shared" si="1"/>
        <v>12</v>
      </c>
      <c r="J105" s="94">
        <v>6.0</v>
      </c>
      <c r="K105" s="94">
        <f t="shared" si="2"/>
        <v>3.064764</v>
      </c>
      <c r="L105" s="379">
        <v>1860.0</v>
      </c>
      <c r="M105" s="306">
        <v>45612.0</v>
      </c>
      <c r="N105" s="380">
        <v>45614.0</v>
      </c>
      <c r="O105" s="88"/>
      <c r="P105" s="96" t="s">
        <v>33</v>
      </c>
      <c r="Q105" s="88" t="s">
        <v>173</v>
      </c>
      <c r="R105" s="89">
        <f t="shared" si="11"/>
        <v>2</v>
      </c>
      <c r="S105" s="89" t="str">
        <f t="shared" si="10"/>
        <v/>
      </c>
      <c r="T105" s="93" t="s">
        <v>35</v>
      </c>
      <c r="U105" s="93" t="s">
        <v>47</v>
      </c>
      <c r="V105" s="97"/>
      <c r="W105" s="89"/>
      <c r="X105" s="98">
        <f t="shared" si="5"/>
        <v>0.06</v>
      </c>
      <c r="Y105" s="94">
        <f t="shared" si="6"/>
        <v>0.18</v>
      </c>
      <c r="Z105" s="94">
        <f>IF(B105="",,Fees!$B$5*Y105)</f>
        <v>0.0486</v>
      </c>
      <c r="AA105" s="94">
        <f>IF(B105="",,Fees!$B$2*(I105+J105))</f>
        <v>1.17</v>
      </c>
      <c r="AB105" s="94">
        <f>IF(B105="",,Fees!$B$5*AA105)</f>
        <v>0.3159</v>
      </c>
      <c r="AC105" s="94">
        <f>IF(B105="",,Fees!$B$4*((1+X105)*(I105+J105))+Fees!$B$3)</f>
        <v>1.0632</v>
      </c>
      <c r="AD105" s="94">
        <f>IF(B105="",,Fees!$B$5*AC105)</f>
        <v>0.287064</v>
      </c>
      <c r="AE105" s="99"/>
      <c r="AF105" s="99"/>
    </row>
    <row r="106" ht="15.75" customHeight="1">
      <c r="A106" s="378" t="s">
        <v>30</v>
      </c>
      <c r="B106" s="87">
        <v>3.48559615E9</v>
      </c>
      <c r="C106" s="88" t="s">
        <v>53</v>
      </c>
      <c r="D106" s="89">
        <v>1.0</v>
      </c>
      <c r="E106" s="90" t="str">
        <f>IFERROR(__xludf.DUMMYFUNCTION("IFERROR(REGEXEXTRACT(Q106 ,"".*,(.*)""),)")," United States")</f>
        <v> United States</v>
      </c>
      <c r="F106" s="91">
        <v>12.0</v>
      </c>
      <c r="G106" s="92">
        <v>0.0</v>
      </c>
      <c r="H106" s="93" t="s">
        <v>38</v>
      </c>
      <c r="I106" s="94">
        <f t="shared" si="1"/>
        <v>12</v>
      </c>
      <c r="J106" s="94">
        <v>6.0</v>
      </c>
      <c r="K106" s="94">
        <f t="shared" si="2"/>
        <v>3.064764</v>
      </c>
      <c r="L106" s="379">
        <v>1860.0</v>
      </c>
      <c r="M106" s="306">
        <v>45612.0</v>
      </c>
      <c r="N106" s="380">
        <v>45614.0</v>
      </c>
      <c r="O106" s="88"/>
      <c r="P106" s="96" t="s">
        <v>33</v>
      </c>
      <c r="Q106" s="88" t="s">
        <v>174</v>
      </c>
      <c r="R106" s="89">
        <f t="shared" si="11"/>
        <v>2</v>
      </c>
      <c r="S106" s="89" t="str">
        <f t="shared" si="10"/>
        <v/>
      </c>
      <c r="T106" s="93" t="s">
        <v>35</v>
      </c>
      <c r="U106" s="93" t="s">
        <v>47</v>
      </c>
      <c r="V106" s="97"/>
      <c r="W106" s="89"/>
      <c r="X106" s="98">
        <f t="shared" si="5"/>
        <v>0.06</v>
      </c>
      <c r="Y106" s="94">
        <f t="shared" si="6"/>
        <v>0.18</v>
      </c>
      <c r="Z106" s="94">
        <f>IF(B106="",,Fees!$B$5*Y106)</f>
        <v>0.0486</v>
      </c>
      <c r="AA106" s="94">
        <f>IF(B106="",,Fees!$B$2*(I106+J106))</f>
        <v>1.17</v>
      </c>
      <c r="AB106" s="94">
        <f>IF(B106="",,Fees!$B$5*AA106)</f>
        <v>0.3159</v>
      </c>
      <c r="AC106" s="94">
        <f>IF(B106="",,Fees!$B$4*((1+X106)*(I106+J106))+Fees!$B$3)</f>
        <v>1.0632</v>
      </c>
      <c r="AD106" s="94">
        <f>IF(B106="",,Fees!$B$5*AC106)</f>
        <v>0.287064</v>
      </c>
      <c r="AE106" s="99"/>
      <c r="AF106" s="99"/>
    </row>
    <row r="107" ht="15.75" customHeight="1">
      <c r="A107" s="322" t="s">
        <v>30</v>
      </c>
      <c r="B107" s="71">
        <v>3.485725126E9</v>
      </c>
      <c r="C107" s="72" t="s">
        <v>49</v>
      </c>
      <c r="D107" s="73">
        <v>1.0</v>
      </c>
      <c r="E107" s="73" t="str">
        <f>IFERROR(__xludf.DUMMYFUNCTION("IFERROR(REGEXEXTRACT(Q107 ,"".*,(.*)""),)")," United States")</f>
        <v> United States</v>
      </c>
      <c r="F107" s="75">
        <v>12.0</v>
      </c>
      <c r="G107" s="76">
        <v>0.0</v>
      </c>
      <c r="H107" s="77" t="s">
        <v>38</v>
      </c>
      <c r="I107" s="78">
        <f t="shared" si="1"/>
        <v>12</v>
      </c>
      <c r="J107" s="78">
        <v>6.0</v>
      </c>
      <c r="K107" s="78">
        <f t="shared" si="2"/>
        <v>3.064764</v>
      </c>
      <c r="L107" s="323">
        <v>1860.0</v>
      </c>
      <c r="M107" s="80">
        <v>45613.0</v>
      </c>
      <c r="N107" s="377">
        <v>45614.0</v>
      </c>
      <c r="O107" s="72"/>
      <c r="P107" s="381" t="s">
        <v>129</v>
      </c>
      <c r="Q107" s="72" t="s">
        <v>175</v>
      </c>
      <c r="R107" s="73">
        <f t="shared" si="11"/>
        <v>1</v>
      </c>
      <c r="S107" s="73" t="str">
        <f t="shared" si="10"/>
        <v/>
      </c>
      <c r="T107" s="82" t="s">
        <v>35</v>
      </c>
      <c r="U107" s="82" t="s">
        <v>47</v>
      </c>
      <c r="V107" s="83"/>
      <c r="W107" s="73"/>
      <c r="X107" s="84">
        <f t="shared" si="5"/>
        <v>0.06</v>
      </c>
      <c r="Y107" s="78">
        <f t="shared" si="6"/>
        <v>0.18</v>
      </c>
      <c r="Z107" s="78">
        <f>IF(B107="",,Fees!$B$5*Y107)</f>
        <v>0.0486</v>
      </c>
      <c r="AA107" s="78">
        <f>IF(B107="",,Fees!$B$2*(I107+J107))</f>
        <v>1.17</v>
      </c>
      <c r="AB107" s="78">
        <f>IF(B107="",,Fees!$B$5*AA107)</f>
        <v>0.3159</v>
      </c>
      <c r="AC107" s="78">
        <f>IF(B107="",,Fees!$B$4*((1+X107)*(I107+J107))+Fees!$B$3)</f>
        <v>1.0632</v>
      </c>
      <c r="AD107" s="78">
        <f>IF(B107="",,Fees!$B$5*AC107)</f>
        <v>0.287064</v>
      </c>
      <c r="AE107" s="85"/>
      <c r="AF107" s="85"/>
    </row>
    <row r="108">
      <c r="A108" s="382" t="s">
        <v>30</v>
      </c>
      <c r="B108" s="158">
        <v>3.485732612E9</v>
      </c>
      <c r="C108" s="158" t="s">
        <v>60</v>
      </c>
      <c r="D108" s="159">
        <v>1.0</v>
      </c>
      <c r="E108" s="160" t="str">
        <f>IFERROR(__xludf.DUMMYFUNCTION("IFERROR(REGEXEXTRACT(Q108 ,"".*,(.*)""),)")," United States")</f>
        <v> United States</v>
      </c>
      <c r="F108" s="161">
        <v>12.0</v>
      </c>
      <c r="G108" s="162">
        <v>0.0</v>
      </c>
      <c r="H108" s="163" t="s">
        <v>38</v>
      </c>
      <c r="I108" s="164">
        <f t="shared" si="1"/>
        <v>12</v>
      </c>
      <c r="J108" s="164">
        <v>6.0</v>
      </c>
      <c r="K108" s="164">
        <f t="shared" si="2"/>
        <v>3.064764</v>
      </c>
      <c r="L108" s="383">
        <v>1860.0</v>
      </c>
      <c r="M108" s="384">
        <v>45613.0</v>
      </c>
      <c r="N108" s="385">
        <v>45614.0</v>
      </c>
      <c r="O108" s="158"/>
      <c r="P108" s="382" t="s">
        <v>129</v>
      </c>
      <c r="Q108" s="158" t="s">
        <v>176</v>
      </c>
      <c r="R108" s="159">
        <f t="shared" si="11"/>
        <v>1</v>
      </c>
      <c r="S108" s="159" t="str">
        <f t="shared" si="10"/>
        <v/>
      </c>
      <c r="T108" s="163" t="s">
        <v>35</v>
      </c>
      <c r="U108" s="163" t="s">
        <v>47</v>
      </c>
      <c r="V108" s="168"/>
      <c r="W108" s="169"/>
      <c r="X108" s="170">
        <f t="shared" si="5"/>
        <v>0.06</v>
      </c>
      <c r="Y108" s="164">
        <f t="shared" si="6"/>
        <v>0.18</v>
      </c>
      <c r="Z108" s="164">
        <f>IF(B108="",,Fees!$B$5*Y108)</f>
        <v>0.0486</v>
      </c>
      <c r="AA108" s="164">
        <f>IF(B108="",,Fees!$B$2*(I108+J108))</f>
        <v>1.17</v>
      </c>
      <c r="AB108" s="164">
        <f>IF(B108="",,Fees!$B$5*AA108)</f>
        <v>0.3159</v>
      </c>
      <c r="AC108" s="164">
        <f>IF(B108="",,Fees!$B$4*((1+X108)*(I108+J108))+Fees!$B$3)</f>
        <v>1.0632</v>
      </c>
      <c r="AD108" s="164">
        <f>IF(B108="",,Fees!$B$5*AC108)</f>
        <v>0.287064</v>
      </c>
      <c r="AE108" s="168"/>
      <c r="AF108" s="168"/>
    </row>
    <row r="109" ht="15.75" customHeight="1">
      <c r="A109" s="369" t="s">
        <v>30</v>
      </c>
      <c r="B109" s="247">
        <v>3.486668486E9</v>
      </c>
      <c r="C109" s="237" t="s">
        <v>90</v>
      </c>
      <c r="D109" s="247">
        <v>1.0</v>
      </c>
      <c r="E109" s="282" t="str">
        <f>IFERROR(__xludf.DUMMYFUNCTION("IFERROR(REGEXEXTRACT(Q109 ,"".*,(.*)""),)")," United States")</f>
        <v> United States</v>
      </c>
      <c r="F109" s="283">
        <v>12.0</v>
      </c>
      <c r="G109" s="241">
        <v>0.0</v>
      </c>
      <c r="H109" s="284" t="s">
        <v>38</v>
      </c>
      <c r="I109" s="283">
        <f t="shared" si="1"/>
        <v>12</v>
      </c>
      <c r="J109" s="283">
        <v>6.0</v>
      </c>
      <c r="K109" s="283">
        <f t="shared" si="2"/>
        <v>3.064764</v>
      </c>
      <c r="L109" s="370">
        <v>1860.0</v>
      </c>
      <c r="M109" s="245">
        <v>45613.0</v>
      </c>
      <c r="N109" s="371">
        <v>45614.0</v>
      </c>
      <c r="O109" s="247"/>
      <c r="P109" s="369" t="s">
        <v>129</v>
      </c>
      <c r="Q109" s="247" t="s">
        <v>177</v>
      </c>
      <c r="R109" s="247">
        <f t="shared" si="11"/>
        <v>1</v>
      </c>
      <c r="S109" s="247" t="str">
        <f t="shared" si="10"/>
        <v/>
      </c>
      <c r="T109" s="242" t="s">
        <v>35</v>
      </c>
      <c r="U109" s="242" t="s">
        <v>47</v>
      </c>
      <c r="V109" s="247"/>
      <c r="W109" s="247"/>
      <c r="X109" s="249">
        <f t="shared" si="5"/>
        <v>0.06</v>
      </c>
      <c r="Y109" s="283">
        <f t="shared" si="6"/>
        <v>0.18</v>
      </c>
      <c r="Z109" s="283">
        <f>IF(B109="",,Fees!$B$5*Y109)</f>
        <v>0.0486</v>
      </c>
      <c r="AA109" s="283">
        <f>IF(B109="",,Fees!$B$2*(I109+J109))</f>
        <v>1.17</v>
      </c>
      <c r="AB109" s="283">
        <f>IF(B109="",,Fees!$B$5*AA109)</f>
        <v>0.3159</v>
      </c>
      <c r="AC109" s="283">
        <f>IF(B109="",,Fees!$B$4*((1+X109)*(I109+J109))+Fees!$B$3)</f>
        <v>1.0632</v>
      </c>
      <c r="AD109" s="283">
        <f>IF(B109="",,Fees!$B$5*AC109)</f>
        <v>0.287064</v>
      </c>
      <c r="AE109" s="247"/>
      <c r="AF109" s="247"/>
    </row>
    <row r="110" ht="15.75" customHeight="1">
      <c r="A110" s="349" t="s">
        <v>30</v>
      </c>
      <c r="B110" s="46">
        <v>3.487696749E9</v>
      </c>
      <c r="C110" s="117" t="s">
        <v>45</v>
      </c>
      <c r="D110" s="117">
        <v>1.0</v>
      </c>
      <c r="E110" s="61" t="str">
        <f>IFERROR(__xludf.DUMMYFUNCTION("IFERROR(REGEXEXTRACT(Q110 ,"".*,(.*)""),)")," United States")</f>
        <v> United States</v>
      </c>
      <c r="F110" s="62">
        <v>18.0</v>
      </c>
      <c r="G110" s="63">
        <v>0.0</v>
      </c>
      <c r="H110" s="64" t="s">
        <v>38</v>
      </c>
      <c r="I110" s="65">
        <f t="shared" si="1"/>
        <v>18</v>
      </c>
      <c r="J110" s="65">
        <v>0.0</v>
      </c>
      <c r="K110" s="65">
        <f t="shared" si="2"/>
        <v>3.064764</v>
      </c>
      <c r="L110" s="373">
        <v>1860.0</v>
      </c>
      <c r="M110" s="321">
        <v>45614.0</v>
      </c>
      <c r="N110" s="350">
        <v>45615.0</v>
      </c>
      <c r="O110" s="46"/>
      <c r="P110" s="351" t="s">
        <v>33</v>
      </c>
      <c r="Q110" s="349" t="s">
        <v>178</v>
      </c>
      <c r="R110" s="46">
        <f t="shared" si="11"/>
        <v>1</v>
      </c>
      <c r="S110" s="46" t="str">
        <f t="shared" si="10"/>
        <v/>
      </c>
      <c r="T110" s="352" t="s">
        <v>35</v>
      </c>
      <c r="U110" s="53" t="s">
        <v>47</v>
      </c>
      <c r="V110" s="67"/>
      <c r="W110" s="68"/>
      <c r="X110" s="69">
        <f t="shared" si="5"/>
        <v>0.06</v>
      </c>
      <c r="Y110" s="65">
        <f t="shared" si="6"/>
        <v>0.18</v>
      </c>
      <c r="Z110" s="65">
        <f>IF(B110="",,Fees!$B$5*Y110)</f>
        <v>0.0486</v>
      </c>
      <c r="AA110" s="65">
        <f>IF(B110="",,Fees!$B$2*(I110+J110))</f>
        <v>1.17</v>
      </c>
      <c r="AB110" s="65">
        <f>IF(B110="",,Fees!$B$5*AA110)</f>
        <v>0.3159</v>
      </c>
      <c r="AC110" s="65">
        <f>IF(B110="",,Fees!$B$4*((1+X110)*(I110+J110))+Fees!$B$3)</f>
        <v>1.0632</v>
      </c>
      <c r="AD110" s="65">
        <f>IF(B110="",,Fees!$B$5*AC110)</f>
        <v>0.287064</v>
      </c>
      <c r="AE110" s="67"/>
      <c r="AF110" s="67"/>
    </row>
    <row r="111" ht="15.75" customHeight="1">
      <c r="A111" s="369" t="s">
        <v>30</v>
      </c>
      <c r="B111" s="247">
        <v>3.48822122E9</v>
      </c>
      <c r="C111" s="237" t="s">
        <v>90</v>
      </c>
      <c r="D111" s="247">
        <v>1.0</v>
      </c>
      <c r="E111" s="282" t="str">
        <f>IFERROR(__xludf.DUMMYFUNCTION("IFERROR(REGEXEXTRACT(Q111 ,"".*,(.*)""),)")," United States")</f>
        <v> United States</v>
      </c>
      <c r="F111" s="283">
        <v>12.0</v>
      </c>
      <c r="G111" s="241">
        <v>0.0</v>
      </c>
      <c r="H111" s="284" t="s">
        <v>38</v>
      </c>
      <c r="I111" s="283">
        <f t="shared" si="1"/>
        <v>12</v>
      </c>
      <c r="J111" s="283">
        <v>6.0</v>
      </c>
      <c r="K111" s="283">
        <f t="shared" si="2"/>
        <v>3.064764</v>
      </c>
      <c r="L111" s="370">
        <v>1860.0</v>
      </c>
      <c r="M111" s="245">
        <v>45614.0</v>
      </c>
      <c r="N111" s="371">
        <v>45615.0</v>
      </c>
      <c r="O111" s="247"/>
      <c r="P111" s="246" t="s">
        <v>33</v>
      </c>
      <c r="Q111" s="247" t="s">
        <v>179</v>
      </c>
      <c r="R111" s="247">
        <f t="shared" si="11"/>
        <v>1</v>
      </c>
      <c r="S111" s="247" t="str">
        <f t="shared" si="10"/>
        <v/>
      </c>
      <c r="T111" s="242" t="s">
        <v>35</v>
      </c>
      <c r="U111" s="242" t="s">
        <v>47</v>
      </c>
      <c r="V111" s="247"/>
      <c r="W111" s="247"/>
      <c r="X111" s="249">
        <f t="shared" si="5"/>
        <v>0.06</v>
      </c>
      <c r="Y111" s="283">
        <f t="shared" si="6"/>
        <v>0.18</v>
      </c>
      <c r="Z111" s="283">
        <f>IF(B111="",,Fees!$B$5*Y111)</f>
        <v>0.0486</v>
      </c>
      <c r="AA111" s="283">
        <f>IF(B111="",,Fees!$B$2*(I111+J111))</f>
        <v>1.17</v>
      </c>
      <c r="AB111" s="283">
        <f>IF(B111="",,Fees!$B$5*AA111)</f>
        <v>0.3159</v>
      </c>
      <c r="AC111" s="283">
        <f>IF(B111="",,Fees!$B$4*((1+X111)*(I111+J111))+Fees!$B$3)</f>
        <v>1.0632</v>
      </c>
      <c r="AD111" s="283">
        <f>IF(B111="",,Fees!$B$5*AC111)</f>
        <v>0.287064</v>
      </c>
      <c r="AE111" s="247"/>
      <c r="AF111" s="247"/>
    </row>
    <row r="112" ht="15.75" customHeight="1">
      <c r="A112" s="349" t="s">
        <v>30</v>
      </c>
      <c r="B112" s="46">
        <v>3.488737621E9</v>
      </c>
      <c r="C112" s="117" t="s">
        <v>45</v>
      </c>
      <c r="D112" s="117">
        <v>1.0</v>
      </c>
      <c r="E112" s="61" t="str">
        <f>IFERROR(__xludf.DUMMYFUNCTION("IFERROR(REGEXEXTRACT(Q112 ,"".*,(.*)""),)")," France")</f>
        <v> France</v>
      </c>
      <c r="F112" s="62">
        <v>12.0</v>
      </c>
      <c r="G112" s="63">
        <v>0.0</v>
      </c>
      <c r="H112" s="64" t="s">
        <v>38</v>
      </c>
      <c r="I112" s="65">
        <f t="shared" si="1"/>
        <v>12</v>
      </c>
      <c r="J112" s="65">
        <v>6.0</v>
      </c>
      <c r="K112" s="65">
        <f t="shared" si="2"/>
        <v>3.0099</v>
      </c>
      <c r="L112" s="373">
        <v>1150.0</v>
      </c>
      <c r="M112" s="321">
        <v>45614.0</v>
      </c>
      <c r="N112" s="350">
        <v>45615.0</v>
      </c>
      <c r="O112" s="46"/>
      <c r="P112" s="351" t="s">
        <v>33</v>
      </c>
      <c r="Q112" s="349" t="s">
        <v>180</v>
      </c>
      <c r="R112" s="46">
        <f t="shared" si="11"/>
        <v>1</v>
      </c>
      <c r="S112" s="46" t="str">
        <f t="shared" si="10"/>
        <v/>
      </c>
      <c r="T112" s="352" t="s">
        <v>35</v>
      </c>
      <c r="U112" s="53" t="s">
        <v>47</v>
      </c>
      <c r="V112" s="67"/>
      <c r="W112" s="68"/>
      <c r="X112" s="69">
        <f t="shared" si="5"/>
        <v>0</v>
      </c>
      <c r="Y112" s="65">
        <f t="shared" si="6"/>
        <v>0.18</v>
      </c>
      <c r="Z112" s="65">
        <f>IF(B112="",,Fees!$B$5*Y112)</f>
        <v>0.0486</v>
      </c>
      <c r="AA112" s="65">
        <f>IF(B112="",,Fees!$B$2*(I112+J112))</f>
        <v>1.17</v>
      </c>
      <c r="AB112" s="65">
        <f>IF(B112="",,Fees!$B$5*AA112)</f>
        <v>0.3159</v>
      </c>
      <c r="AC112" s="65">
        <f>IF(B112="",,Fees!$B$4*((1+X112)*(I112+J112))+Fees!$B$3)</f>
        <v>1.02</v>
      </c>
      <c r="AD112" s="65">
        <f>IF(B112="",,Fees!$B$5*AC112)</f>
        <v>0.2754</v>
      </c>
      <c r="AE112" s="67"/>
      <c r="AF112" s="67"/>
    </row>
    <row r="113" ht="15.75" customHeight="1">
      <c r="A113" s="322" t="s">
        <v>30</v>
      </c>
      <c r="B113" s="71">
        <v>3.490871456E9</v>
      </c>
      <c r="C113" s="72" t="s">
        <v>49</v>
      </c>
      <c r="D113" s="73">
        <v>1.0</v>
      </c>
      <c r="E113" s="73" t="str">
        <f>IFERROR(__xludf.DUMMYFUNCTION("IFERROR(REGEXEXTRACT(Q113 ,"".*,(.*)""),)")," United States")</f>
        <v> United States</v>
      </c>
      <c r="F113" s="75">
        <v>12.0</v>
      </c>
      <c r="G113" s="76">
        <v>0.0</v>
      </c>
      <c r="H113" s="77" t="s">
        <v>38</v>
      </c>
      <c r="I113" s="78">
        <f t="shared" si="1"/>
        <v>12</v>
      </c>
      <c r="J113" s="78">
        <v>6.0</v>
      </c>
      <c r="K113" s="78">
        <f t="shared" si="2"/>
        <v>3.064764</v>
      </c>
      <c r="L113" s="323">
        <v>1860.0</v>
      </c>
      <c r="M113" s="80">
        <v>45616.0</v>
      </c>
      <c r="N113" s="377">
        <v>45618.0</v>
      </c>
      <c r="O113" s="72"/>
      <c r="P113" s="381" t="s">
        <v>33</v>
      </c>
      <c r="Q113" s="72" t="s">
        <v>181</v>
      </c>
      <c r="R113" s="73">
        <f t="shared" si="11"/>
        <v>2</v>
      </c>
      <c r="S113" s="73" t="str">
        <f t="shared" si="10"/>
        <v/>
      </c>
      <c r="T113" s="82" t="s">
        <v>35</v>
      </c>
      <c r="U113" s="82" t="s">
        <v>47</v>
      </c>
      <c r="V113" s="83"/>
      <c r="W113" s="73"/>
      <c r="X113" s="84">
        <f t="shared" si="5"/>
        <v>0.06</v>
      </c>
      <c r="Y113" s="78">
        <f t="shared" si="6"/>
        <v>0.18</v>
      </c>
      <c r="Z113" s="78">
        <f>IF(B113="",,Fees!$B$5*Y113)</f>
        <v>0.0486</v>
      </c>
      <c r="AA113" s="78">
        <f>IF(B113="",,Fees!$B$2*(I113+J113))</f>
        <v>1.17</v>
      </c>
      <c r="AB113" s="78">
        <f>IF(B113="",,Fees!$B$5*AA113)</f>
        <v>0.3159</v>
      </c>
      <c r="AC113" s="78">
        <f>IF(B113="",,Fees!$B$4*((1+X113)*(I113+J113))+Fees!$B$3)</f>
        <v>1.0632</v>
      </c>
      <c r="AD113" s="78">
        <f>IF(B113="",,Fees!$B$5*AC113)</f>
        <v>0.287064</v>
      </c>
      <c r="AE113" s="85"/>
      <c r="AF113" s="85"/>
    </row>
    <row r="114" ht="15.75" customHeight="1">
      <c r="A114" s="322" t="s">
        <v>30</v>
      </c>
      <c r="B114" s="71">
        <v>3.491838307E9</v>
      </c>
      <c r="C114" s="72" t="s">
        <v>49</v>
      </c>
      <c r="D114" s="73">
        <v>1.0</v>
      </c>
      <c r="E114" s="73" t="str">
        <f>IFERROR(__xludf.DUMMYFUNCTION("IFERROR(REGEXEXTRACT(Q114 ,"".*,(.*)""),)")," United States")</f>
        <v> United States</v>
      </c>
      <c r="F114" s="75">
        <v>12.0</v>
      </c>
      <c r="G114" s="76">
        <v>0.0</v>
      </c>
      <c r="H114" s="77" t="s">
        <v>38</v>
      </c>
      <c r="I114" s="78">
        <f t="shared" si="1"/>
        <v>12</v>
      </c>
      <c r="J114" s="78">
        <v>6.0</v>
      </c>
      <c r="K114" s="78">
        <f t="shared" si="2"/>
        <v>3.064764</v>
      </c>
      <c r="L114" s="323">
        <v>1860.0</v>
      </c>
      <c r="M114" s="80">
        <v>45616.0</v>
      </c>
      <c r="N114" s="377">
        <v>45618.0</v>
      </c>
      <c r="O114" s="72"/>
      <c r="P114" s="381" t="s">
        <v>33</v>
      </c>
      <c r="Q114" s="72" t="s">
        <v>182</v>
      </c>
      <c r="R114" s="73">
        <f t="shared" si="11"/>
        <v>2</v>
      </c>
      <c r="S114" s="73" t="str">
        <f t="shared" si="10"/>
        <v/>
      </c>
      <c r="T114" s="82" t="s">
        <v>35</v>
      </c>
      <c r="U114" s="82" t="s">
        <v>47</v>
      </c>
      <c r="V114" s="83"/>
      <c r="W114" s="73"/>
      <c r="X114" s="84">
        <f t="shared" si="5"/>
        <v>0.06</v>
      </c>
      <c r="Y114" s="78">
        <f t="shared" si="6"/>
        <v>0.18</v>
      </c>
      <c r="Z114" s="78">
        <f>IF(B114="",,Fees!$B$5*Y114)</f>
        <v>0.0486</v>
      </c>
      <c r="AA114" s="78">
        <f>IF(B114="",,Fees!$B$2*(I114+J114))</f>
        <v>1.17</v>
      </c>
      <c r="AB114" s="78">
        <f>IF(B114="",,Fees!$B$5*AA114)</f>
        <v>0.3159</v>
      </c>
      <c r="AC114" s="78">
        <f>IF(B114="",,Fees!$B$4*((1+X114)*(I114+J114))+Fees!$B$3)</f>
        <v>1.0632</v>
      </c>
      <c r="AD114" s="78">
        <f>IF(B114="",,Fees!$B$5*AC114)</f>
        <v>0.287064</v>
      </c>
      <c r="AE114" s="85"/>
      <c r="AF114" s="85"/>
    </row>
    <row r="115" ht="15.75" customHeight="1">
      <c r="A115" s="349" t="s">
        <v>30</v>
      </c>
      <c r="B115" s="46">
        <v>3.490797425E9</v>
      </c>
      <c r="C115" s="117" t="s">
        <v>45</v>
      </c>
      <c r="D115" s="117">
        <v>1.0</v>
      </c>
      <c r="E115" s="61" t="str">
        <f>IFERROR(__xludf.DUMMYFUNCTION("IFERROR(REGEXEXTRACT(Q115 ,"".*,(.*)""),)")," United States")</f>
        <v> United States</v>
      </c>
      <c r="F115" s="62">
        <v>12.0</v>
      </c>
      <c r="G115" s="63">
        <v>0.0</v>
      </c>
      <c r="H115" s="64" t="s">
        <v>121</v>
      </c>
      <c r="I115" s="65">
        <f t="shared" si="1"/>
        <v>12</v>
      </c>
      <c r="J115" s="65">
        <v>0.0</v>
      </c>
      <c r="K115" s="65">
        <f t="shared" si="2"/>
        <v>2.246376</v>
      </c>
      <c r="L115" s="373">
        <v>2700.0</v>
      </c>
      <c r="M115" s="321">
        <v>45616.0</v>
      </c>
      <c r="N115" s="350">
        <v>45618.0</v>
      </c>
      <c r="O115" s="46"/>
      <c r="P115" s="351" t="s">
        <v>110</v>
      </c>
      <c r="Q115" s="349" t="s">
        <v>183</v>
      </c>
      <c r="R115" s="46">
        <f t="shared" si="11"/>
        <v>2</v>
      </c>
      <c r="S115" s="197">
        <f t="shared" ref="S115:S163" si="13">IF(U115="Nyomonkövetés",N115-O115,"")</f>
        <v>45618</v>
      </c>
      <c r="T115" s="352" t="s">
        <v>112</v>
      </c>
      <c r="U115" s="53" t="s">
        <v>113</v>
      </c>
      <c r="V115" s="67"/>
      <c r="W115" s="68"/>
      <c r="X115" s="69">
        <f t="shared" si="5"/>
        <v>0.06</v>
      </c>
      <c r="Y115" s="65">
        <f t="shared" si="6"/>
        <v>0.18</v>
      </c>
      <c r="Z115" s="65">
        <f>IF(B115="",,Fees!$B$5*Y115)</f>
        <v>0.0486</v>
      </c>
      <c r="AA115" s="65">
        <f>IF(B115="",,Fees!$B$2*(I115+J115))</f>
        <v>0.78</v>
      </c>
      <c r="AB115" s="65">
        <f>IF(B115="",,Fees!$B$5*AA115)</f>
        <v>0.2106</v>
      </c>
      <c r="AC115" s="65">
        <f>IF(B115="",,Fees!$B$4*((1+X115)*(I115+J115))+Fees!$B$3)</f>
        <v>0.8088</v>
      </c>
      <c r="AD115" s="65">
        <f>IF(B115="",,Fees!$B$5*AC115)</f>
        <v>0.218376</v>
      </c>
      <c r="AE115" s="67"/>
      <c r="AF115" s="67"/>
    </row>
    <row r="116" ht="15.75" customHeight="1">
      <c r="A116" s="349" t="s">
        <v>30</v>
      </c>
      <c r="B116" s="46">
        <v>3.490797425E9</v>
      </c>
      <c r="C116" s="386" t="s">
        <v>184</v>
      </c>
      <c r="D116" s="117">
        <v>1.0</v>
      </c>
      <c r="E116" s="61" t="str">
        <f>IFERROR(__xludf.DUMMYFUNCTION("IFERROR(REGEXEXTRACT(Q116 ,"".*,(.*)""),)")," United States")</f>
        <v> United States</v>
      </c>
      <c r="F116" s="62">
        <v>29.9</v>
      </c>
      <c r="G116" s="63">
        <v>0.0</v>
      </c>
      <c r="H116" s="64" t="s">
        <v>121</v>
      </c>
      <c r="I116" s="65">
        <f t="shared" si="1"/>
        <v>29.9</v>
      </c>
      <c r="J116" s="65">
        <v>0.0</v>
      </c>
      <c r="K116" s="65">
        <f t="shared" si="2"/>
        <v>4.6879002</v>
      </c>
      <c r="L116" s="373">
        <v>2700.0</v>
      </c>
      <c r="M116" s="321">
        <v>45616.0</v>
      </c>
      <c r="N116" s="350">
        <v>45618.0</v>
      </c>
      <c r="O116" s="46"/>
      <c r="P116" s="351" t="s">
        <v>110</v>
      </c>
      <c r="Q116" s="349" t="s">
        <v>183</v>
      </c>
      <c r="R116" s="46">
        <f t="shared" si="11"/>
        <v>2</v>
      </c>
      <c r="S116" s="197">
        <f t="shared" si="13"/>
        <v>45618</v>
      </c>
      <c r="T116" s="352" t="s">
        <v>112</v>
      </c>
      <c r="U116" s="53" t="s">
        <v>113</v>
      </c>
      <c r="V116" s="67"/>
      <c r="W116" s="68"/>
      <c r="X116" s="69">
        <f t="shared" si="5"/>
        <v>0.06</v>
      </c>
      <c r="Y116" s="65">
        <f t="shared" si="6"/>
        <v>0.18</v>
      </c>
      <c r="Z116" s="65">
        <f>IF(B116="",,Fees!$B$5*Y116)</f>
        <v>0.0486</v>
      </c>
      <c r="AA116" s="65">
        <f>IF(B116="",,Fees!$B$2*(I116+J116))</f>
        <v>1.9435</v>
      </c>
      <c r="AB116" s="65">
        <f>IF(B116="",,Fees!$B$5*AA116)</f>
        <v>0.524745</v>
      </c>
      <c r="AC116" s="65">
        <f>IF(B116="",,Fees!$B$4*((1+X116)*(I116+J116))+Fees!$B$3)</f>
        <v>1.56776</v>
      </c>
      <c r="AD116" s="65">
        <f>IF(B116="",,Fees!$B$5*AC116)</f>
        <v>0.4232952</v>
      </c>
      <c r="AE116" s="67"/>
      <c r="AF116" s="67"/>
    </row>
    <row r="117" ht="15.75" customHeight="1">
      <c r="A117" s="322"/>
      <c r="B117" s="71">
        <v>3.491285004E9</v>
      </c>
      <c r="C117" s="72" t="s">
        <v>49</v>
      </c>
      <c r="D117" s="73">
        <v>1.0</v>
      </c>
      <c r="E117" s="73" t="str">
        <f>IFERROR(__xludf.DUMMYFUNCTION("IFERROR(REGEXEXTRACT(Q117 ,"".*,(.*)""),)")," United States")</f>
        <v> United States</v>
      </c>
      <c r="F117" s="75">
        <v>12.0</v>
      </c>
      <c r="G117" s="76">
        <v>0.0</v>
      </c>
      <c r="H117" s="77" t="s">
        <v>121</v>
      </c>
      <c r="I117" s="78">
        <f t="shared" si="1"/>
        <v>12</v>
      </c>
      <c r="J117" s="78">
        <v>0.0</v>
      </c>
      <c r="K117" s="78">
        <f t="shared" si="2"/>
        <v>2.246376</v>
      </c>
      <c r="L117" s="323"/>
      <c r="M117" s="80">
        <v>45617.0</v>
      </c>
      <c r="N117" s="377"/>
      <c r="O117" s="72"/>
      <c r="P117" s="381" t="s">
        <v>110</v>
      </c>
      <c r="Q117" s="72" t="s">
        <v>185</v>
      </c>
      <c r="R117" s="73" t="str">
        <f t="shared" si="11"/>
        <v/>
      </c>
      <c r="S117" s="387">
        <f t="shared" si="13"/>
        <v>0</v>
      </c>
      <c r="T117" s="82" t="s">
        <v>112</v>
      </c>
      <c r="U117" s="82" t="s">
        <v>113</v>
      </c>
      <c r="V117" s="83"/>
      <c r="W117" s="73"/>
      <c r="X117" s="84">
        <f t="shared" si="5"/>
        <v>0.06</v>
      </c>
      <c r="Y117" s="78">
        <f t="shared" si="6"/>
        <v>0.18</v>
      </c>
      <c r="Z117" s="78">
        <f>IF(B117="",,Fees!$B$5*Y117)</f>
        <v>0.0486</v>
      </c>
      <c r="AA117" s="78">
        <f>IF(B117="",,Fees!$B$2*(I117+J117))</f>
        <v>0.78</v>
      </c>
      <c r="AB117" s="78">
        <f>IF(B117="",,Fees!$B$5*AA117)</f>
        <v>0.2106</v>
      </c>
      <c r="AC117" s="78">
        <f>IF(B117="",,Fees!$B$4*((1+X117)*(I117+J117))+Fees!$B$3)</f>
        <v>0.8088</v>
      </c>
      <c r="AD117" s="78">
        <f>IF(B117="",,Fees!$B$5*AC117)</f>
        <v>0.218376</v>
      </c>
      <c r="AE117" s="85"/>
      <c r="AF117" s="85"/>
    </row>
    <row r="118" ht="15.75" customHeight="1">
      <c r="A118" s="328"/>
      <c r="B118" s="328">
        <v>3.491285004E9</v>
      </c>
      <c r="C118" s="329" t="s">
        <v>141</v>
      </c>
      <c r="D118" s="330">
        <v>1.0</v>
      </c>
      <c r="E118" s="388" t="str">
        <f>IFERROR(__xludf.DUMMYFUNCTION("IFERROR(REGEXEXTRACT(Q118 ,"".*,(.*)""),)")," United States")</f>
        <v> United States</v>
      </c>
      <c r="F118" s="332">
        <v>29.9</v>
      </c>
      <c r="G118" s="333">
        <v>0.0</v>
      </c>
      <c r="H118" s="389" t="s">
        <v>121</v>
      </c>
      <c r="I118" s="390">
        <f t="shared" si="1"/>
        <v>29.9</v>
      </c>
      <c r="J118" s="336">
        <v>0.0</v>
      </c>
      <c r="K118" s="335">
        <f t="shared" si="2"/>
        <v>4.6879002</v>
      </c>
      <c r="L118" s="391"/>
      <c r="M118" s="338">
        <v>45617.0</v>
      </c>
      <c r="N118" s="338"/>
      <c r="O118" s="340"/>
      <c r="P118" s="392" t="s">
        <v>110</v>
      </c>
      <c r="Q118" s="328" t="s">
        <v>185</v>
      </c>
      <c r="R118" s="388" t="str">
        <f t="shared" si="11"/>
        <v/>
      </c>
      <c r="S118" s="393">
        <f t="shared" si="13"/>
        <v>0</v>
      </c>
      <c r="T118" s="394" t="s">
        <v>112</v>
      </c>
      <c r="U118" s="395" t="s">
        <v>113</v>
      </c>
      <c r="V118" s="342"/>
      <c r="W118" s="343"/>
      <c r="X118" s="344">
        <f t="shared" si="5"/>
        <v>0.06</v>
      </c>
      <c r="Y118" s="335">
        <f t="shared" si="6"/>
        <v>0.18</v>
      </c>
      <c r="Z118" s="335">
        <f>IF(B118="",,Fees!$B$5*Y118)</f>
        <v>0.0486</v>
      </c>
      <c r="AA118" s="335">
        <f>IF(B118="",,Fees!$B$2*(I118+J118))</f>
        <v>1.9435</v>
      </c>
      <c r="AB118" s="335">
        <f>IF(B118="",,Fees!$B$5*AA118)</f>
        <v>0.524745</v>
      </c>
      <c r="AC118" s="335">
        <f>IF(B118="",,Fees!$B$4*((1+X118)*(I118+J118))+Fees!$B$3)</f>
        <v>1.56776</v>
      </c>
      <c r="AD118" s="335">
        <f>IF(B118="",,Fees!$B$5*AC118)</f>
        <v>0.4232952</v>
      </c>
      <c r="AE118" s="342"/>
      <c r="AF118" s="342"/>
    </row>
    <row r="119" ht="15.75" customHeight="1">
      <c r="A119" s="349" t="s">
        <v>30</v>
      </c>
      <c r="B119" s="46">
        <v>3.493063435E9</v>
      </c>
      <c r="C119" s="117" t="s">
        <v>45</v>
      </c>
      <c r="D119" s="117">
        <v>1.0</v>
      </c>
      <c r="E119" s="61" t="str">
        <f>IFERROR(__xludf.DUMMYFUNCTION("IFERROR(REGEXEXTRACT(Q119 ,"".*,(.*)""),)")," United States")</f>
        <v> United States</v>
      </c>
      <c r="F119" s="62">
        <v>12.0</v>
      </c>
      <c r="G119" s="63">
        <v>0.0</v>
      </c>
      <c r="H119" s="64" t="s">
        <v>38</v>
      </c>
      <c r="I119" s="65">
        <f t="shared" si="1"/>
        <v>12</v>
      </c>
      <c r="J119" s="65">
        <v>6.0</v>
      </c>
      <c r="K119" s="65">
        <f t="shared" si="2"/>
        <v>3.064764</v>
      </c>
      <c r="L119" s="373">
        <v>1860.0</v>
      </c>
      <c r="M119" s="321">
        <v>45617.0</v>
      </c>
      <c r="N119" s="350">
        <v>45618.0</v>
      </c>
      <c r="O119" s="46"/>
      <c r="P119" s="351" t="s">
        <v>33</v>
      </c>
      <c r="Q119" s="349" t="s">
        <v>186</v>
      </c>
      <c r="R119" s="46">
        <f t="shared" si="11"/>
        <v>1</v>
      </c>
      <c r="S119" s="197" t="str">
        <f t="shared" si="13"/>
        <v/>
      </c>
      <c r="T119" s="352" t="s">
        <v>35</v>
      </c>
      <c r="U119" s="53" t="s">
        <v>47</v>
      </c>
      <c r="V119" s="67"/>
      <c r="W119" s="68"/>
      <c r="X119" s="69">
        <f t="shared" si="5"/>
        <v>0.06</v>
      </c>
      <c r="Y119" s="65">
        <f t="shared" si="6"/>
        <v>0.18</v>
      </c>
      <c r="Z119" s="65">
        <f>IF(B119="",,Fees!$B$5*Y119)</f>
        <v>0.0486</v>
      </c>
      <c r="AA119" s="65">
        <f>IF(B119="",,Fees!$B$2*(I119+J119))</f>
        <v>1.17</v>
      </c>
      <c r="AB119" s="65">
        <f>IF(B119="",,Fees!$B$5*AA119)</f>
        <v>0.3159</v>
      </c>
      <c r="AC119" s="65">
        <f>IF(B119="",,Fees!$B$4*((1+X119)*(I119+J119))+Fees!$B$3)</f>
        <v>1.0632</v>
      </c>
      <c r="AD119" s="65">
        <f>IF(B119="",,Fees!$B$5*AC119)</f>
        <v>0.287064</v>
      </c>
      <c r="AE119" s="67"/>
      <c r="AF119" s="67"/>
    </row>
    <row r="120" ht="15.75" customHeight="1">
      <c r="A120" s="322" t="s">
        <v>30</v>
      </c>
      <c r="B120" s="71">
        <v>3.493176569E9</v>
      </c>
      <c r="C120" s="72" t="s">
        <v>49</v>
      </c>
      <c r="D120" s="73">
        <v>1.0</v>
      </c>
      <c r="E120" s="73" t="str">
        <f>IFERROR(__xludf.DUMMYFUNCTION("IFERROR(REGEXEXTRACT(Q120 ,"".*,(.*)""),)")," United States")</f>
        <v> United States</v>
      </c>
      <c r="F120" s="75">
        <v>12.0</v>
      </c>
      <c r="G120" s="76">
        <v>0.0</v>
      </c>
      <c r="H120" s="77" t="s">
        <v>38</v>
      </c>
      <c r="I120" s="78">
        <f t="shared" si="1"/>
        <v>12</v>
      </c>
      <c r="J120" s="78">
        <v>6.0</v>
      </c>
      <c r="K120" s="78">
        <f t="shared" si="2"/>
        <v>3.064764</v>
      </c>
      <c r="L120" s="323">
        <v>1860.0</v>
      </c>
      <c r="M120" s="80">
        <v>45617.0</v>
      </c>
      <c r="N120" s="377">
        <v>45618.0</v>
      </c>
      <c r="O120" s="72"/>
      <c r="P120" s="381" t="s">
        <v>33</v>
      </c>
      <c r="Q120" s="72" t="s">
        <v>187</v>
      </c>
      <c r="R120" s="73">
        <f t="shared" si="11"/>
        <v>1</v>
      </c>
      <c r="S120" s="387" t="str">
        <f t="shared" si="13"/>
        <v/>
      </c>
      <c r="T120" s="82" t="s">
        <v>35</v>
      </c>
      <c r="U120" s="82" t="s">
        <v>47</v>
      </c>
      <c r="V120" s="83"/>
      <c r="W120" s="73"/>
      <c r="X120" s="84">
        <f t="shared" si="5"/>
        <v>0.06</v>
      </c>
      <c r="Y120" s="78">
        <f t="shared" si="6"/>
        <v>0.18</v>
      </c>
      <c r="Z120" s="78">
        <f>IF(B120="",,Fees!$B$5*Y120)</f>
        <v>0.0486</v>
      </c>
      <c r="AA120" s="78">
        <f>IF(B120="",,Fees!$B$2*(I120+J120))</f>
        <v>1.17</v>
      </c>
      <c r="AB120" s="78">
        <f>IF(B120="",,Fees!$B$5*AA120)</f>
        <v>0.3159</v>
      </c>
      <c r="AC120" s="78">
        <f>IF(B120="",,Fees!$B$4*((1+X120)*(I120+J120))+Fees!$B$3)</f>
        <v>1.0632</v>
      </c>
      <c r="AD120" s="78">
        <f>IF(B120="",,Fees!$B$5*AC120)</f>
        <v>0.287064</v>
      </c>
      <c r="AE120" s="85"/>
      <c r="AF120" s="85"/>
    </row>
    <row r="121" ht="15.75" customHeight="1">
      <c r="A121" s="322" t="s">
        <v>30</v>
      </c>
      <c r="B121" s="71">
        <v>3.493342843E9</v>
      </c>
      <c r="C121" s="72" t="s">
        <v>49</v>
      </c>
      <c r="D121" s="73">
        <v>1.0</v>
      </c>
      <c r="E121" s="73" t="str">
        <f>IFERROR(__xludf.DUMMYFUNCTION("IFERROR(REGEXEXTRACT(Q121 ,"".*,(.*)""),)")," United States")</f>
        <v> United States</v>
      </c>
      <c r="F121" s="75">
        <v>12.0</v>
      </c>
      <c r="G121" s="76">
        <v>0.0</v>
      </c>
      <c r="H121" s="77" t="s">
        <v>38</v>
      </c>
      <c r="I121" s="78">
        <f t="shared" si="1"/>
        <v>12</v>
      </c>
      <c r="J121" s="78">
        <v>6.0</v>
      </c>
      <c r="K121" s="78">
        <f t="shared" si="2"/>
        <v>3.064764</v>
      </c>
      <c r="L121" s="323">
        <v>1860.0</v>
      </c>
      <c r="M121" s="80">
        <v>45617.0</v>
      </c>
      <c r="N121" s="377">
        <v>45618.0</v>
      </c>
      <c r="O121" s="72"/>
      <c r="P121" s="381" t="s">
        <v>33</v>
      </c>
      <c r="Q121" s="72" t="s">
        <v>188</v>
      </c>
      <c r="R121" s="73">
        <f t="shared" si="11"/>
        <v>1</v>
      </c>
      <c r="S121" s="73" t="str">
        <f t="shared" si="13"/>
        <v/>
      </c>
      <c r="T121" s="82" t="s">
        <v>35</v>
      </c>
      <c r="U121" s="82" t="s">
        <v>47</v>
      </c>
      <c r="V121" s="83"/>
      <c r="W121" s="73"/>
      <c r="X121" s="84">
        <f t="shared" si="5"/>
        <v>0.06</v>
      </c>
      <c r="Y121" s="78">
        <f t="shared" si="6"/>
        <v>0.18</v>
      </c>
      <c r="Z121" s="78">
        <f>IF(B121="",,Fees!$B$5*Y121)</f>
        <v>0.0486</v>
      </c>
      <c r="AA121" s="78">
        <f>IF(B121="",,Fees!$B$2*(I121+J121))</f>
        <v>1.17</v>
      </c>
      <c r="AB121" s="78">
        <f>IF(B121="",,Fees!$B$5*AA121)</f>
        <v>0.3159</v>
      </c>
      <c r="AC121" s="78">
        <f>IF(B121="",,Fees!$B$4*((1+X121)*(I121+J121))+Fees!$B$3)</f>
        <v>1.0632</v>
      </c>
      <c r="AD121" s="78">
        <f>IF(B121="",,Fees!$B$5*AC121)</f>
        <v>0.287064</v>
      </c>
      <c r="AE121" s="85"/>
      <c r="AF121" s="85"/>
    </row>
    <row r="122" ht="15.75" customHeight="1">
      <c r="A122" s="322" t="s">
        <v>30</v>
      </c>
      <c r="B122" s="71">
        <v>3.494545313E9</v>
      </c>
      <c r="C122" s="72" t="s">
        <v>49</v>
      </c>
      <c r="D122" s="73">
        <v>1.0</v>
      </c>
      <c r="E122" s="73" t="str">
        <f>IFERROR(__xludf.DUMMYFUNCTION("IFERROR(REGEXEXTRACT(Q122 ,"".*,(.*)""),)")," United States")</f>
        <v> United States</v>
      </c>
      <c r="F122" s="75">
        <v>12.0</v>
      </c>
      <c r="G122" s="76">
        <v>0.0</v>
      </c>
      <c r="H122" s="77" t="s">
        <v>38</v>
      </c>
      <c r="I122" s="78">
        <f t="shared" si="1"/>
        <v>12</v>
      </c>
      <c r="J122" s="78">
        <v>6.0</v>
      </c>
      <c r="K122" s="78">
        <f t="shared" si="2"/>
        <v>3.064764</v>
      </c>
      <c r="L122" s="323">
        <v>1860.0</v>
      </c>
      <c r="M122" s="80">
        <v>45618.0</v>
      </c>
      <c r="N122" s="377">
        <v>45619.0</v>
      </c>
      <c r="O122" s="72"/>
      <c r="P122" s="381" t="s">
        <v>33</v>
      </c>
      <c r="Q122" s="72" t="s">
        <v>189</v>
      </c>
      <c r="R122" s="73">
        <f t="shared" si="11"/>
        <v>1</v>
      </c>
      <c r="S122" s="73" t="str">
        <f t="shared" si="13"/>
        <v/>
      </c>
      <c r="T122" s="82" t="s">
        <v>35</v>
      </c>
      <c r="U122" s="82" t="s">
        <v>47</v>
      </c>
      <c r="V122" s="83"/>
      <c r="W122" s="73"/>
      <c r="X122" s="84">
        <f t="shared" si="5"/>
        <v>0.06</v>
      </c>
      <c r="Y122" s="78">
        <f t="shared" si="6"/>
        <v>0.18</v>
      </c>
      <c r="Z122" s="78">
        <f>IF(B122="",,Fees!$B$5*Y122)</f>
        <v>0.0486</v>
      </c>
      <c r="AA122" s="78">
        <f>IF(B122="",,Fees!$B$2*(I122+J122))</f>
        <v>1.17</v>
      </c>
      <c r="AB122" s="78">
        <f>IF(B122="",,Fees!$B$5*AA122)</f>
        <v>0.3159</v>
      </c>
      <c r="AC122" s="78">
        <f>IF(B122="",,Fees!$B$4*((1+X122)*(I122+J122))+Fees!$B$3)</f>
        <v>1.0632</v>
      </c>
      <c r="AD122" s="78">
        <f>IF(B122="",,Fees!$B$5*AC122)</f>
        <v>0.287064</v>
      </c>
      <c r="AE122" s="85"/>
      <c r="AF122" s="85"/>
    </row>
    <row r="123" ht="15.75" customHeight="1">
      <c r="A123" s="372" t="s">
        <v>30</v>
      </c>
      <c r="B123" s="32">
        <v>3.495346203E9</v>
      </c>
      <c r="C123" s="33" t="s">
        <v>37</v>
      </c>
      <c r="D123" s="34">
        <v>1.0</v>
      </c>
      <c r="E123" s="35" t="str">
        <f>IFERROR(__xludf.DUMMYFUNCTION("IFERROR(REGEXEXTRACT(Q123 ,"".*,(.*)""),)")," United States")</f>
        <v> United States</v>
      </c>
      <c r="F123" s="36">
        <v>12.0</v>
      </c>
      <c r="G123" s="37">
        <v>0.0</v>
      </c>
      <c r="H123" s="38" t="s">
        <v>38</v>
      </c>
      <c r="I123" s="39">
        <f t="shared" si="1"/>
        <v>12</v>
      </c>
      <c r="J123" s="39">
        <v>6.0</v>
      </c>
      <c r="K123" s="39">
        <f t="shared" si="2"/>
        <v>3.064764</v>
      </c>
      <c r="L123" s="374">
        <v>1860.0</v>
      </c>
      <c r="M123" s="196">
        <v>45619.0</v>
      </c>
      <c r="N123" s="196">
        <v>45619.0</v>
      </c>
      <c r="O123" s="33"/>
      <c r="P123" s="156" t="s">
        <v>33</v>
      </c>
      <c r="Q123" s="33" t="s">
        <v>190</v>
      </c>
      <c r="R123" s="34">
        <f t="shared" si="11"/>
        <v>0</v>
      </c>
      <c r="S123" s="34" t="str">
        <f t="shared" si="13"/>
        <v/>
      </c>
      <c r="T123" s="180" t="s">
        <v>35</v>
      </c>
      <c r="U123" s="180" t="s">
        <v>47</v>
      </c>
      <c r="V123" s="43"/>
      <c r="W123" s="34"/>
      <c r="X123" s="44">
        <f t="shared" si="5"/>
        <v>0.06</v>
      </c>
      <c r="Y123" s="39">
        <f t="shared" si="6"/>
        <v>0.18</v>
      </c>
      <c r="Z123" s="39">
        <f>IF(B123="",,Fees!$B$5*Y123)</f>
        <v>0.0486</v>
      </c>
      <c r="AA123" s="39">
        <f>IF(B123="",,Fees!$B$2*(I123+J123))</f>
        <v>1.17</v>
      </c>
      <c r="AB123" s="39">
        <f>IF(B123="",,Fees!$B$5*AA123)</f>
        <v>0.3159</v>
      </c>
      <c r="AC123" s="39">
        <f>IF(B123="",,Fees!$B$4*((1+X123)*(I123+J123))+Fees!$B$3)</f>
        <v>1.0632</v>
      </c>
      <c r="AD123" s="39">
        <f>IF(B123="",,Fees!$B$5*AC123)</f>
        <v>0.287064</v>
      </c>
      <c r="AE123" s="45"/>
      <c r="AF123" s="45"/>
    </row>
    <row r="124" ht="15.75" customHeight="1">
      <c r="A124" s="378" t="s">
        <v>30</v>
      </c>
      <c r="B124" s="87">
        <v>3.494248426E9</v>
      </c>
      <c r="C124" s="88" t="s">
        <v>53</v>
      </c>
      <c r="D124" s="89">
        <v>1.0</v>
      </c>
      <c r="E124" s="90" t="str">
        <f>IFERROR(__xludf.DUMMYFUNCTION("IFERROR(REGEXEXTRACT(Q124 ,"".*,(.*)""),)")," United States")</f>
        <v> United States</v>
      </c>
      <c r="F124" s="91">
        <v>12.0</v>
      </c>
      <c r="G124" s="92">
        <v>0.0</v>
      </c>
      <c r="H124" s="93" t="s">
        <v>38</v>
      </c>
      <c r="I124" s="94">
        <f t="shared" si="1"/>
        <v>12</v>
      </c>
      <c r="J124" s="94">
        <v>6.0</v>
      </c>
      <c r="K124" s="94">
        <f t="shared" si="2"/>
        <v>3.064764</v>
      </c>
      <c r="L124" s="379">
        <v>1860.0</v>
      </c>
      <c r="M124" s="306">
        <v>45619.0</v>
      </c>
      <c r="N124" s="380">
        <v>45619.0</v>
      </c>
      <c r="O124" s="88"/>
      <c r="P124" s="96" t="s">
        <v>33</v>
      </c>
      <c r="Q124" s="88" t="s">
        <v>191</v>
      </c>
      <c r="R124" s="89">
        <f t="shared" si="11"/>
        <v>0</v>
      </c>
      <c r="S124" s="89" t="str">
        <f t="shared" si="13"/>
        <v/>
      </c>
      <c r="T124" s="93" t="s">
        <v>35</v>
      </c>
      <c r="U124" s="93" t="s">
        <v>47</v>
      </c>
      <c r="V124" s="97"/>
      <c r="W124" s="89"/>
      <c r="X124" s="98">
        <f t="shared" si="5"/>
        <v>0.06</v>
      </c>
      <c r="Y124" s="94">
        <f t="shared" si="6"/>
        <v>0.18</v>
      </c>
      <c r="Z124" s="94">
        <f>IF(B124="",,Fees!$B$5*Y124)</f>
        <v>0.0486</v>
      </c>
      <c r="AA124" s="94">
        <f>IF(B124="",,Fees!$B$2*(I124+J124))</f>
        <v>1.17</v>
      </c>
      <c r="AB124" s="94">
        <f>IF(B124="",,Fees!$B$5*AA124)</f>
        <v>0.3159</v>
      </c>
      <c r="AC124" s="94">
        <f>IF(B124="",,Fees!$B$4*((1+X124)*(I124+J124))+Fees!$B$3)</f>
        <v>1.0632</v>
      </c>
      <c r="AD124" s="94">
        <f>IF(B124="",,Fees!$B$5*AC124)</f>
        <v>0.287064</v>
      </c>
      <c r="AE124" s="99"/>
      <c r="AF124" s="99"/>
    </row>
    <row r="125" ht="15.75" customHeight="1">
      <c r="A125" s="346" t="s">
        <v>30</v>
      </c>
      <c r="B125" s="102">
        <v>3.495305778E9</v>
      </c>
      <c r="C125" s="103" t="s">
        <v>56</v>
      </c>
      <c r="D125" s="103">
        <v>1.0</v>
      </c>
      <c r="E125" s="105" t="str">
        <f>IFERROR(__xludf.DUMMYFUNCTION("IFERROR(REGEXEXTRACT(Q125 ,"".*,(.*)""),)")," United States")</f>
        <v> United States</v>
      </c>
      <c r="F125" s="109">
        <v>12.0</v>
      </c>
      <c r="G125" s="250">
        <v>0.0</v>
      </c>
      <c r="H125" s="108" t="s">
        <v>38</v>
      </c>
      <c r="I125" s="251">
        <f t="shared" si="1"/>
        <v>12</v>
      </c>
      <c r="J125" s="251">
        <v>6.0</v>
      </c>
      <c r="K125" s="251">
        <f t="shared" si="2"/>
        <v>3.064764</v>
      </c>
      <c r="L125" s="347">
        <v>1860.0</v>
      </c>
      <c r="M125" s="253">
        <v>45619.0</v>
      </c>
      <c r="N125" s="348">
        <v>45621.0</v>
      </c>
      <c r="O125" s="103"/>
      <c r="P125" s="103" t="s">
        <v>33</v>
      </c>
      <c r="Q125" s="103" t="s">
        <v>192</v>
      </c>
      <c r="R125" s="103">
        <f t="shared" si="11"/>
        <v>2</v>
      </c>
      <c r="S125" s="103" t="str">
        <f t="shared" si="13"/>
        <v/>
      </c>
      <c r="T125" s="108" t="s">
        <v>35</v>
      </c>
      <c r="U125" s="108" t="s">
        <v>47</v>
      </c>
      <c r="V125" s="255"/>
      <c r="W125" s="256"/>
      <c r="X125" s="257">
        <f t="shared" si="5"/>
        <v>0.06</v>
      </c>
      <c r="Y125" s="251">
        <f t="shared" si="6"/>
        <v>0.18</v>
      </c>
      <c r="Z125" s="251">
        <f>IF(B125="",,Fees!$B$5*Y125)</f>
        <v>0.0486</v>
      </c>
      <c r="AA125" s="251">
        <f>IF(B125="",,Fees!$B$2*(I125+J125))</f>
        <v>1.17</v>
      </c>
      <c r="AB125" s="251">
        <f>IF(B125="",,Fees!$B$5*AA125)</f>
        <v>0.3159</v>
      </c>
      <c r="AC125" s="251">
        <f>IF(B125="",,Fees!$B$4*((1+X125)*(I125+J125))+Fees!$B$3)</f>
        <v>1.0632</v>
      </c>
      <c r="AD125" s="251">
        <f>IF(B125="",,Fees!$B$5*AC125)</f>
        <v>0.287064</v>
      </c>
      <c r="AE125" s="255"/>
      <c r="AF125" s="255"/>
    </row>
    <row r="126" ht="15.75" customHeight="1">
      <c r="A126" s="372" t="s">
        <v>30</v>
      </c>
      <c r="B126" s="32">
        <v>3.496208902E9</v>
      </c>
      <c r="C126" s="33" t="s">
        <v>37</v>
      </c>
      <c r="D126" s="34">
        <v>1.0</v>
      </c>
      <c r="E126" s="35" t="str">
        <f>IFERROR(__xludf.DUMMYFUNCTION("IFERROR(REGEXEXTRACT(Q126 ,"".*,(.*)""),)")," United States")</f>
        <v> United States</v>
      </c>
      <c r="F126" s="36">
        <v>12.0</v>
      </c>
      <c r="G126" s="37">
        <v>0.15</v>
      </c>
      <c r="H126" s="38" t="s">
        <v>68</v>
      </c>
      <c r="I126" s="39">
        <f t="shared" si="1"/>
        <v>10.2</v>
      </c>
      <c r="J126" s="39">
        <v>6.0</v>
      </c>
      <c r="K126" s="39">
        <f t="shared" si="2"/>
        <v>2.8192476</v>
      </c>
      <c r="L126" s="374">
        <v>1860.0</v>
      </c>
      <c r="M126" s="196">
        <v>45620.0</v>
      </c>
      <c r="N126" s="196">
        <v>45621.0</v>
      </c>
      <c r="O126" s="33"/>
      <c r="P126" s="156" t="s">
        <v>33</v>
      </c>
      <c r="Q126" s="33" t="s">
        <v>193</v>
      </c>
      <c r="R126" s="34">
        <f t="shared" si="11"/>
        <v>1</v>
      </c>
      <c r="S126" s="34" t="str">
        <f t="shared" si="13"/>
        <v/>
      </c>
      <c r="T126" s="180" t="s">
        <v>35</v>
      </c>
      <c r="U126" s="180" t="s">
        <v>47</v>
      </c>
      <c r="V126" s="43"/>
      <c r="W126" s="34"/>
      <c r="X126" s="44">
        <f t="shared" si="5"/>
        <v>0.06</v>
      </c>
      <c r="Y126" s="39">
        <f t="shared" si="6"/>
        <v>0.18</v>
      </c>
      <c r="Z126" s="39">
        <f>IF(B126="",,Fees!$B$5*Y126)</f>
        <v>0.0486</v>
      </c>
      <c r="AA126" s="39">
        <f>IF(B126="",,Fees!$B$2*(I126+J126))</f>
        <v>1.053</v>
      </c>
      <c r="AB126" s="39">
        <f>IF(B126="",,Fees!$B$5*AA126)</f>
        <v>0.28431</v>
      </c>
      <c r="AC126" s="39">
        <f>IF(B126="",,Fees!$B$4*((1+X126)*(I126+J126))+Fees!$B$3)</f>
        <v>0.98688</v>
      </c>
      <c r="AD126" s="39">
        <f>IF(B126="",,Fees!$B$5*AC126)</f>
        <v>0.2664576</v>
      </c>
      <c r="AE126" s="45"/>
      <c r="AF126" s="45"/>
    </row>
    <row r="127" ht="15.75" customHeight="1">
      <c r="A127" s="322" t="s">
        <v>30</v>
      </c>
      <c r="B127" s="71">
        <v>3.497642951E9</v>
      </c>
      <c r="C127" s="72" t="s">
        <v>49</v>
      </c>
      <c r="D127" s="73">
        <v>1.0</v>
      </c>
      <c r="E127" s="73" t="str">
        <f>IFERROR(__xludf.DUMMYFUNCTION("IFERROR(REGEXEXTRACT(Q127 ,"".*,(.*)""),)")," United States")</f>
        <v> United States</v>
      </c>
      <c r="F127" s="75">
        <v>12.0</v>
      </c>
      <c r="G127" s="76">
        <v>0.0</v>
      </c>
      <c r="H127" s="77" t="s">
        <v>38</v>
      </c>
      <c r="I127" s="78">
        <f t="shared" si="1"/>
        <v>12</v>
      </c>
      <c r="J127" s="78">
        <v>6.0</v>
      </c>
      <c r="K127" s="78">
        <f t="shared" si="2"/>
        <v>3.064764</v>
      </c>
      <c r="L127" s="323">
        <v>1860.0</v>
      </c>
      <c r="M127" s="80">
        <v>45620.0</v>
      </c>
      <c r="N127" s="377">
        <v>45621.0</v>
      </c>
      <c r="O127" s="72"/>
      <c r="P127" s="381" t="s">
        <v>33</v>
      </c>
      <c r="Q127" s="72" t="s">
        <v>194</v>
      </c>
      <c r="R127" s="73">
        <f t="shared" si="11"/>
        <v>1</v>
      </c>
      <c r="S127" s="73" t="str">
        <f t="shared" si="13"/>
        <v/>
      </c>
      <c r="T127" s="82" t="s">
        <v>35</v>
      </c>
      <c r="U127" s="82" t="s">
        <v>47</v>
      </c>
      <c r="V127" s="83"/>
      <c r="W127" s="73"/>
      <c r="X127" s="84">
        <f t="shared" si="5"/>
        <v>0.06</v>
      </c>
      <c r="Y127" s="78">
        <f t="shared" si="6"/>
        <v>0.18</v>
      </c>
      <c r="Z127" s="78">
        <f>IF(B127="",,Fees!$B$5*Y127)</f>
        <v>0.0486</v>
      </c>
      <c r="AA127" s="78">
        <f>IF(B127="",,Fees!$B$2*(I127+J127))</f>
        <v>1.17</v>
      </c>
      <c r="AB127" s="78">
        <f>IF(B127="",,Fees!$B$5*AA127)</f>
        <v>0.3159</v>
      </c>
      <c r="AC127" s="78">
        <f>IF(B127="",,Fees!$B$4*((1+X127)*(I127+J127))+Fees!$B$3)</f>
        <v>1.0632</v>
      </c>
      <c r="AD127" s="78">
        <f>IF(B127="",,Fees!$B$5*AC127)</f>
        <v>0.287064</v>
      </c>
      <c r="AE127" s="85"/>
      <c r="AF127" s="85"/>
    </row>
    <row r="128" ht="15.75" customHeight="1">
      <c r="A128" s="322" t="s">
        <v>30</v>
      </c>
      <c r="B128" s="71">
        <v>3.497485834E9</v>
      </c>
      <c r="C128" s="72" t="s">
        <v>49</v>
      </c>
      <c r="D128" s="73">
        <v>1.0</v>
      </c>
      <c r="E128" s="73" t="str">
        <f>IFERROR(__xludf.DUMMYFUNCTION("IFERROR(REGEXEXTRACT(Q128 ,"".*,(.*)""),)")," United States")</f>
        <v> United States</v>
      </c>
      <c r="F128" s="75">
        <v>12.0</v>
      </c>
      <c r="G128" s="76">
        <v>0.0</v>
      </c>
      <c r="H128" s="77" t="s">
        <v>38</v>
      </c>
      <c r="I128" s="78">
        <f t="shared" si="1"/>
        <v>12</v>
      </c>
      <c r="J128" s="78">
        <v>6.0</v>
      </c>
      <c r="K128" s="78">
        <f t="shared" si="2"/>
        <v>3.064764</v>
      </c>
      <c r="L128" s="323">
        <v>1860.0</v>
      </c>
      <c r="M128" s="80">
        <v>45621.0</v>
      </c>
      <c r="N128" s="377">
        <v>45621.0</v>
      </c>
      <c r="O128" s="72"/>
      <c r="P128" s="381" t="s">
        <v>33</v>
      </c>
      <c r="Q128" s="72" t="s">
        <v>195</v>
      </c>
      <c r="R128" s="73">
        <f t="shared" si="11"/>
        <v>0</v>
      </c>
      <c r="S128" s="73" t="str">
        <f t="shared" si="13"/>
        <v/>
      </c>
      <c r="T128" s="82" t="s">
        <v>35</v>
      </c>
      <c r="U128" s="82" t="s">
        <v>47</v>
      </c>
      <c r="V128" s="83"/>
      <c r="W128" s="73"/>
      <c r="X128" s="84">
        <f t="shared" si="5"/>
        <v>0.06</v>
      </c>
      <c r="Y128" s="78">
        <f t="shared" si="6"/>
        <v>0.18</v>
      </c>
      <c r="Z128" s="78">
        <f>IF(B128="",,Fees!$B$5*Y128)</f>
        <v>0.0486</v>
      </c>
      <c r="AA128" s="78">
        <f>IF(B128="",,Fees!$B$2*(I128+J128))</f>
        <v>1.17</v>
      </c>
      <c r="AB128" s="78">
        <f>IF(B128="",,Fees!$B$5*AA128)</f>
        <v>0.3159</v>
      </c>
      <c r="AC128" s="78">
        <f>IF(B128="",,Fees!$B$4*((1+X128)*(I128+J128))+Fees!$B$3)</f>
        <v>1.0632</v>
      </c>
      <c r="AD128" s="78">
        <f>IF(B128="",,Fees!$B$5*AC128)</f>
        <v>0.287064</v>
      </c>
      <c r="AE128" s="85"/>
      <c r="AF128" s="85"/>
    </row>
    <row r="129" ht="15.75" customHeight="1">
      <c r="A129" s="328"/>
      <c r="B129" s="328">
        <v>3.498503089E9</v>
      </c>
      <c r="C129" s="329" t="s">
        <v>141</v>
      </c>
      <c r="D129" s="330">
        <v>1.0</v>
      </c>
      <c r="E129" s="388" t="str">
        <f>IFERROR(__xludf.DUMMYFUNCTION("IFERROR(REGEXEXTRACT(Q129 ,"".*,(.*)""),)")," United States")</f>
        <v> United States</v>
      </c>
      <c r="F129" s="332">
        <v>29.9</v>
      </c>
      <c r="G129" s="333">
        <v>0.0</v>
      </c>
      <c r="H129" s="389" t="s">
        <v>121</v>
      </c>
      <c r="I129" s="390">
        <f t="shared" si="1"/>
        <v>29.9</v>
      </c>
      <c r="J129" s="336">
        <v>0.0</v>
      </c>
      <c r="K129" s="335">
        <f t="shared" si="2"/>
        <v>4.6879002</v>
      </c>
      <c r="L129" s="391"/>
      <c r="M129" s="338">
        <v>45621.0</v>
      </c>
      <c r="N129" s="338"/>
      <c r="O129" s="340"/>
      <c r="P129" s="392" t="s">
        <v>110</v>
      </c>
      <c r="Q129" s="328" t="s">
        <v>196</v>
      </c>
      <c r="R129" s="388" t="str">
        <f t="shared" si="11"/>
        <v/>
      </c>
      <c r="S129" s="393">
        <f t="shared" si="13"/>
        <v>0</v>
      </c>
      <c r="T129" s="394" t="s">
        <v>112</v>
      </c>
      <c r="U129" s="395" t="s">
        <v>113</v>
      </c>
      <c r="V129" s="342"/>
      <c r="W129" s="343"/>
      <c r="X129" s="344">
        <f t="shared" si="5"/>
        <v>0.06</v>
      </c>
      <c r="Y129" s="335">
        <f t="shared" si="6"/>
        <v>0.18</v>
      </c>
      <c r="Z129" s="335">
        <f>IF(B129="",,Fees!$B$5*Y129)</f>
        <v>0.0486</v>
      </c>
      <c r="AA129" s="335">
        <f>IF(B129="",,Fees!$B$2*(I129+J129))</f>
        <v>1.9435</v>
      </c>
      <c r="AB129" s="335">
        <f>IF(B129="",,Fees!$B$5*AA129)</f>
        <v>0.524745</v>
      </c>
      <c r="AC129" s="335">
        <f>IF(B129="",,Fees!$B$4*((1+X129)*(I129+J129))+Fees!$B$3)</f>
        <v>1.56776</v>
      </c>
      <c r="AD129" s="335">
        <f>IF(B129="",,Fees!$B$5*AC129)</f>
        <v>0.4232952</v>
      </c>
      <c r="AE129" s="342"/>
      <c r="AF129" s="342"/>
    </row>
    <row r="130" ht="15.75" customHeight="1">
      <c r="A130" s="322"/>
      <c r="B130" s="71">
        <v>3.498503089E9</v>
      </c>
      <c r="C130" s="72" t="s">
        <v>49</v>
      </c>
      <c r="D130" s="73">
        <v>1.0</v>
      </c>
      <c r="E130" s="73" t="str">
        <f>IFERROR(__xludf.DUMMYFUNCTION("IFERROR(REGEXEXTRACT(Q130 ,"".*,(.*)""),)")," United States")</f>
        <v> United States</v>
      </c>
      <c r="F130" s="75">
        <v>12.0</v>
      </c>
      <c r="G130" s="76">
        <v>0.0</v>
      </c>
      <c r="H130" s="77" t="s">
        <v>121</v>
      </c>
      <c r="I130" s="78">
        <f t="shared" si="1"/>
        <v>12</v>
      </c>
      <c r="J130" s="78">
        <v>0.0</v>
      </c>
      <c r="K130" s="78">
        <f t="shared" si="2"/>
        <v>2.246376</v>
      </c>
      <c r="L130" s="323"/>
      <c r="M130" s="80">
        <v>45621.0</v>
      </c>
      <c r="N130" s="377"/>
      <c r="O130" s="72"/>
      <c r="P130" s="381" t="s">
        <v>110</v>
      </c>
      <c r="Q130" s="72" t="s">
        <v>196</v>
      </c>
      <c r="R130" s="73" t="str">
        <f t="shared" si="11"/>
        <v/>
      </c>
      <c r="S130" s="387">
        <f t="shared" si="13"/>
        <v>0</v>
      </c>
      <c r="T130" s="82" t="s">
        <v>112</v>
      </c>
      <c r="U130" s="82" t="s">
        <v>113</v>
      </c>
      <c r="V130" s="83"/>
      <c r="W130" s="73"/>
      <c r="X130" s="84">
        <f t="shared" si="5"/>
        <v>0.06</v>
      </c>
      <c r="Y130" s="78">
        <f t="shared" si="6"/>
        <v>0.18</v>
      </c>
      <c r="Z130" s="78">
        <f>IF(B130="",,Fees!$B$5*Y130)</f>
        <v>0.0486</v>
      </c>
      <c r="AA130" s="78">
        <f>IF(B130="",,Fees!$B$2*(I130+J130))</f>
        <v>0.78</v>
      </c>
      <c r="AB130" s="78">
        <f>IF(B130="",,Fees!$B$5*AA130)</f>
        <v>0.2106</v>
      </c>
      <c r="AC130" s="78">
        <f>IF(B130="",,Fees!$B$4*((1+X130)*(I130+J130))+Fees!$B$3)</f>
        <v>0.8088</v>
      </c>
      <c r="AD130" s="78">
        <f>IF(B130="",,Fees!$B$5*AC130)</f>
        <v>0.218376</v>
      </c>
      <c r="AE130" s="85"/>
      <c r="AF130" s="85"/>
    </row>
    <row r="131" ht="15.75" customHeight="1">
      <c r="A131" s="396"/>
      <c r="B131" s="397">
        <v>3.49818105E9</v>
      </c>
      <c r="C131" s="398" t="s">
        <v>197</v>
      </c>
      <c r="D131" s="399">
        <v>1.0</v>
      </c>
      <c r="E131" s="400" t="str">
        <f>IFERROR(__xludf.DUMMYFUNCTION("IFERROR(REGEXEXTRACT(Q131 ,"".*,(.*)""),)")," United States")</f>
        <v> United States</v>
      </c>
      <c r="F131" s="401">
        <v>12.0</v>
      </c>
      <c r="G131" s="402">
        <v>0.0</v>
      </c>
      <c r="H131" s="403" t="s">
        <v>121</v>
      </c>
      <c r="I131" s="404">
        <f t="shared" si="1"/>
        <v>12</v>
      </c>
      <c r="J131" s="405">
        <v>0.0</v>
      </c>
      <c r="K131" s="406">
        <f t="shared" si="2"/>
        <v>2.246376</v>
      </c>
      <c r="L131" s="407"/>
      <c r="M131" s="408">
        <v>45621.0</v>
      </c>
      <c r="N131" s="396"/>
      <c r="O131" s="396"/>
      <c r="P131" s="409" t="s">
        <v>110</v>
      </c>
      <c r="Q131" s="397" t="s">
        <v>198</v>
      </c>
      <c r="R131" s="400" t="str">
        <f t="shared" si="11"/>
        <v/>
      </c>
      <c r="S131" s="400">
        <f t="shared" si="13"/>
        <v>0</v>
      </c>
      <c r="T131" s="410" t="s">
        <v>112</v>
      </c>
      <c r="U131" s="411" t="s">
        <v>113</v>
      </c>
      <c r="V131" s="412"/>
      <c r="W131" s="413"/>
      <c r="X131" s="414">
        <f t="shared" si="5"/>
        <v>0.06</v>
      </c>
      <c r="Y131" s="406">
        <f t="shared" si="6"/>
        <v>0.18</v>
      </c>
      <c r="Z131" s="406">
        <f>IF(B131="",,Fees!$B$5*Y131)</f>
        <v>0.0486</v>
      </c>
      <c r="AA131" s="406">
        <f>IF(B131="",,Fees!$B$2*(I131+J131))</f>
        <v>0.78</v>
      </c>
      <c r="AB131" s="406">
        <f>IF(B131="",,Fees!$B$5*AA131)</f>
        <v>0.2106</v>
      </c>
      <c r="AC131" s="406">
        <f>IF(B131="",,Fees!$B$4*((1+X131)*(I131+J131))+Fees!$B$3)</f>
        <v>0.8088</v>
      </c>
      <c r="AD131" s="406">
        <f>IF(B131="",,Fees!$B$5*AC131)</f>
        <v>0.218376</v>
      </c>
      <c r="AE131" s="412"/>
      <c r="AF131" s="412"/>
    </row>
    <row r="132" ht="15.75" customHeight="1">
      <c r="A132" s="372"/>
      <c r="B132" s="32">
        <v>3.49818105E9</v>
      </c>
      <c r="C132" s="33" t="s">
        <v>37</v>
      </c>
      <c r="D132" s="34">
        <v>1.0</v>
      </c>
      <c r="E132" s="35" t="str">
        <f>IFERROR(__xludf.DUMMYFUNCTION("IFERROR(REGEXEXTRACT(Q132 ,"".*,(.*)""),)")," United States")</f>
        <v> United States</v>
      </c>
      <c r="F132" s="36">
        <v>29.9</v>
      </c>
      <c r="G132" s="37">
        <v>0.0</v>
      </c>
      <c r="H132" s="38" t="s">
        <v>121</v>
      </c>
      <c r="I132" s="39">
        <f t="shared" si="1"/>
        <v>29.9</v>
      </c>
      <c r="J132" s="39">
        <v>0.0</v>
      </c>
      <c r="K132" s="39">
        <f t="shared" si="2"/>
        <v>4.6879002</v>
      </c>
      <c r="L132" s="374"/>
      <c r="M132" s="196">
        <v>45621.0</v>
      </c>
      <c r="N132" s="196"/>
      <c r="O132" s="33"/>
      <c r="P132" s="156" t="s">
        <v>110</v>
      </c>
      <c r="Q132" s="33" t="s">
        <v>198</v>
      </c>
      <c r="R132" s="34" t="str">
        <f t="shared" si="11"/>
        <v/>
      </c>
      <c r="S132" s="415">
        <f t="shared" si="13"/>
        <v>0</v>
      </c>
      <c r="T132" s="180" t="s">
        <v>112</v>
      </c>
      <c r="U132" s="180" t="s">
        <v>113</v>
      </c>
      <c r="V132" s="43"/>
      <c r="W132" s="34"/>
      <c r="X132" s="44">
        <f t="shared" si="5"/>
        <v>0.06</v>
      </c>
      <c r="Y132" s="39">
        <f t="shared" si="6"/>
        <v>0.18</v>
      </c>
      <c r="Z132" s="39">
        <f>IF(B132="",,Fees!$B$5*Y132)</f>
        <v>0.0486</v>
      </c>
      <c r="AA132" s="39">
        <f>IF(B132="",,Fees!$B$2*(I132+J132))</f>
        <v>1.9435</v>
      </c>
      <c r="AB132" s="39">
        <f>IF(B132="",,Fees!$B$5*AA132)</f>
        <v>0.524745</v>
      </c>
      <c r="AC132" s="39">
        <f>IF(B132="",,Fees!$B$4*((1+X132)*(I132+J132))+Fees!$B$3)</f>
        <v>1.56776</v>
      </c>
      <c r="AD132" s="39">
        <f>IF(B132="",,Fees!$B$5*AC132)</f>
        <v>0.4232952</v>
      </c>
      <c r="AE132" s="45"/>
      <c r="AF132" s="45"/>
    </row>
    <row r="133" ht="15.75" customHeight="1">
      <c r="A133" s="349" t="s">
        <v>30</v>
      </c>
      <c r="B133" s="46">
        <v>3.499719692E9</v>
      </c>
      <c r="C133" s="117" t="s">
        <v>45</v>
      </c>
      <c r="D133" s="117">
        <v>1.0</v>
      </c>
      <c r="E133" s="61" t="str">
        <f>IFERROR(__xludf.DUMMYFUNCTION("IFERROR(REGEXEXTRACT(Q133 ,"".*,(.*)""),)")," United States")</f>
        <v> United States</v>
      </c>
      <c r="F133" s="62">
        <v>12.0</v>
      </c>
      <c r="G133" s="63">
        <v>0.0</v>
      </c>
      <c r="H133" s="64" t="s">
        <v>38</v>
      </c>
      <c r="I133" s="65">
        <f t="shared" si="1"/>
        <v>12</v>
      </c>
      <c r="J133" s="65">
        <v>6.0</v>
      </c>
      <c r="K133" s="65">
        <f t="shared" si="2"/>
        <v>3.064764</v>
      </c>
      <c r="L133" s="373">
        <v>1860.0</v>
      </c>
      <c r="M133" s="321">
        <v>45622.0</v>
      </c>
      <c r="N133" s="350">
        <v>45623.0</v>
      </c>
      <c r="O133" s="46"/>
      <c r="P133" s="351" t="s">
        <v>199</v>
      </c>
      <c r="Q133" s="349" t="s">
        <v>200</v>
      </c>
      <c r="R133" s="46">
        <f t="shared" si="11"/>
        <v>1</v>
      </c>
      <c r="S133" s="197" t="str">
        <f t="shared" si="13"/>
        <v/>
      </c>
      <c r="T133" s="352" t="s">
        <v>35</v>
      </c>
      <c r="U133" s="53" t="s">
        <v>47</v>
      </c>
      <c r="V133" s="67"/>
      <c r="W133" s="68"/>
      <c r="X133" s="69">
        <f t="shared" si="5"/>
        <v>0.06</v>
      </c>
      <c r="Y133" s="65">
        <f t="shared" si="6"/>
        <v>0.18</v>
      </c>
      <c r="Z133" s="65">
        <f>IF(B133="",,Fees!$B$5*Y133)</f>
        <v>0.0486</v>
      </c>
      <c r="AA133" s="65">
        <f>IF(B133="",,Fees!$B$2*(I133+J133))</f>
        <v>1.17</v>
      </c>
      <c r="AB133" s="65">
        <f>IF(B133="",,Fees!$B$5*AA133)</f>
        <v>0.3159</v>
      </c>
      <c r="AC133" s="65">
        <f>IF(B133="",,Fees!$B$4*((1+X133)*(I133+J133))+Fees!$B$3)</f>
        <v>1.0632</v>
      </c>
      <c r="AD133" s="65">
        <f>IF(B133="",,Fees!$B$5*AC133)</f>
        <v>0.287064</v>
      </c>
      <c r="AE133" s="67"/>
      <c r="AF133" s="67"/>
    </row>
    <row r="134" ht="15.75" customHeight="1">
      <c r="A134" s="324" t="s">
        <v>30</v>
      </c>
      <c r="B134" s="279">
        <v>3.502249949E9</v>
      </c>
      <c r="C134" s="16" t="s">
        <v>31</v>
      </c>
      <c r="D134" s="16">
        <v>1.0</v>
      </c>
      <c r="E134" s="280" t="str">
        <f>IFERROR(__xludf.DUMMYFUNCTION("IFERROR(REGEXEXTRACT(Q134 ,"".*,(.*)""),)")," United States")</f>
        <v> United States</v>
      </c>
      <c r="F134" s="22">
        <v>12.0</v>
      </c>
      <c r="G134" s="214">
        <v>0.0</v>
      </c>
      <c r="H134" s="26" t="s">
        <v>38</v>
      </c>
      <c r="I134" s="22">
        <f t="shared" si="1"/>
        <v>12</v>
      </c>
      <c r="J134" s="22">
        <v>6.0</v>
      </c>
      <c r="K134" s="22">
        <f t="shared" si="2"/>
        <v>3.064764</v>
      </c>
      <c r="L134" s="345">
        <v>1860.0</v>
      </c>
      <c r="M134" s="218">
        <v>45623.0</v>
      </c>
      <c r="N134" s="325">
        <v>45623.0</v>
      </c>
      <c r="O134" s="16"/>
      <c r="P134" s="326" t="s">
        <v>199</v>
      </c>
      <c r="Q134" s="16" t="s">
        <v>201</v>
      </c>
      <c r="R134" s="16">
        <f t="shared" si="11"/>
        <v>0</v>
      </c>
      <c r="S134" s="16" t="str">
        <f t="shared" si="13"/>
        <v/>
      </c>
      <c r="T134" s="327" t="s">
        <v>35</v>
      </c>
      <c r="U134" s="327" t="s">
        <v>47</v>
      </c>
      <c r="V134" s="16"/>
      <c r="W134" s="16"/>
      <c r="X134" s="281">
        <f t="shared" si="5"/>
        <v>0.06</v>
      </c>
      <c r="Y134" s="22">
        <f t="shared" si="6"/>
        <v>0.18</v>
      </c>
      <c r="Z134" s="22">
        <f>IF(B134="",,Fees!$B$5*Y134)</f>
        <v>0.0486</v>
      </c>
      <c r="AA134" s="22">
        <f>IF(B134="",,Fees!$B$2*(I134+J134))</f>
        <v>1.17</v>
      </c>
      <c r="AB134" s="22">
        <f>IF(B134="",,Fees!$B$5*AA134)</f>
        <v>0.3159</v>
      </c>
      <c r="AC134" s="22">
        <f>IF(B134="",,Fees!$B$4*((1+X134)*(I134+J134))+Fees!$B$3)</f>
        <v>1.0632</v>
      </c>
      <c r="AD134" s="22">
        <f>IF(B134="",,Fees!$B$5*AC134)</f>
        <v>0.287064</v>
      </c>
      <c r="AE134" s="16"/>
      <c r="AF134" s="16"/>
    </row>
    <row r="135" ht="15.75" customHeight="1">
      <c r="A135" s="372" t="s">
        <v>30</v>
      </c>
      <c r="B135" s="32">
        <v>3.502932121E9</v>
      </c>
      <c r="C135" s="33" t="s">
        <v>37</v>
      </c>
      <c r="D135" s="34">
        <v>1.0</v>
      </c>
      <c r="E135" s="35" t="str">
        <f>IFERROR(__xludf.DUMMYFUNCTION("IFERROR(REGEXEXTRACT(Q135 ,"".*,(.*)""),)")," Germany")</f>
        <v> Germany</v>
      </c>
      <c r="F135" s="36">
        <v>12.0</v>
      </c>
      <c r="G135" s="37">
        <v>0.15</v>
      </c>
      <c r="H135" s="38" t="s">
        <v>68</v>
      </c>
      <c r="I135" s="39">
        <f t="shared" si="1"/>
        <v>10.2</v>
      </c>
      <c r="J135" s="39">
        <v>6.0</v>
      </c>
      <c r="K135" s="39">
        <f t="shared" si="2"/>
        <v>2.76987</v>
      </c>
      <c r="L135" s="374">
        <v>1150.0</v>
      </c>
      <c r="M135" s="196">
        <v>45623.0</v>
      </c>
      <c r="N135" s="196">
        <v>45623.0</v>
      </c>
      <c r="O135" s="33"/>
      <c r="P135" s="372" t="s">
        <v>199</v>
      </c>
      <c r="Q135" s="33" t="s">
        <v>202</v>
      </c>
      <c r="R135" s="34">
        <f t="shared" si="11"/>
        <v>0</v>
      </c>
      <c r="S135" s="415" t="str">
        <f t="shared" si="13"/>
        <v/>
      </c>
      <c r="T135" s="180" t="s">
        <v>35</v>
      </c>
      <c r="U135" s="180" t="s">
        <v>47</v>
      </c>
      <c r="V135" s="43"/>
      <c r="W135" s="34"/>
      <c r="X135" s="44">
        <f t="shared" si="5"/>
        <v>0</v>
      </c>
      <c r="Y135" s="39">
        <f t="shared" si="6"/>
        <v>0.18</v>
      </c>
      <c r="Z135" s="39">
        <f>IF(B135="",,Fees!$B$5*Y135)</f>
        <v>0.0486</v>
      </c>
      <c r="AA135" s="39">
        <f>IF(B135="",,Fees!$B$2*(I135+J135))</f>
        <v>1.053</v>
      </c>
      <c r="AB135" s="39">
        <f>IF(B135="",,Fees!$B$5*AA135)</f>
        <v>0.28431</v>
      </c>
      <c r="AC135" s="39">
        <f>IF(B135="",,Fees!$B$4*((1+X135)*(I135+J135))+Fees!$B$3)</f>
        <v>0.948</v>
      </c>
      <c r="AD135" s="39">
        <f>IF(B135="",,Fees!$B$5*AC135)</f>
        <v>0.25596</v>
      </c>
      <c r="AE135" s="45"/>
      <c r="AF135" s="45"/>
    </row>
    <row r="136" ht="15.75" customHeight="1">
      <c r="A136" s="322" t="s">
        <v>30</v>
      </c>
      <c r="B136" s="71">
        <v>3.502206306E9</v>
      </c>
      <c r="C136" s="72" t="s">
        <v>49</v>
      </c>
      <c r="D136" s="73">
        <v>2.0</v>
      </c>
      <c r="E136" s="73" t="str">
        <f>IFERROR(__xludf.DUMMYFUNCTION("IFERROR(REGEXEXTRACT(Q136 ,"".*,(.*)""),)")," United States")</f>
        <v> United States</v>
      </c>
      <c r="F136" s="75">
        <v>12.0</v>
      </c>
      <c r="G136" s="76">
        <v>0.0</v>
      </c>
      <c r="H136" s="77" t="s">
        <v>38</v>
      </c>
      <c r="I136" s="78">
        <f t="shared" si="1"/>
        <v>24</v>
      </c>
      <c r="J136" s="78">
        <v>11.0</v>
      </c>
      <c r="K136" s="78">
        <f t="shared" si="2"/>
        <v>5.61213</v>
      </c>
      <c r="L136" s="323">
        <v>1860.0</v>
      </c>
      <c r="M136" s="80">
        <v>45624.0</v>
      </c>
      <c r="N136" s="377">
        <v>45624.0</v>
      </c>
      <c r="O136" s="72"/>
      <c r="P136" s="381" t="s">
        <v>33</v>
      </c>
      <c r="Q136" s="72" t="s">
        <v>203</v>
      </c>
      <c r="R136" s="73">
        <f t="shared" si="11"/>
        <v>0</v>
      </c>
      <c r="S136" s="387" t="str">
        <f t="shared" si="13"/>
        <v/>
      </c>
      <c r="T136" s="82" t="s">
        <v>35</v>
      </c>
      <c r="U136" s="82" t="s">
        <v>47</v>
      </c>
      <c r="V136" s="83"/>
      <c r="W136" s="73"/>
      <c r="X136" s="84">
        <f t="shared" si="5"/>
        <v>0.06</v>
      </c>
      <c r="Y136" s="78">
        <f t="shared" si="6"/>
        <v>0.36</v>
      </c>
      <c r="Z136" s="78">
        <f>IF(B136="",,Fees!$B$5*Y136)</f>
        <v>0.0972</v>
      </c>
      <c r="AA136" s="78">
        <f>IF(B136="",,Fees!$B$2*(I136+J136))</f>
        <v>2.275</v>
      </c>
      <c r="AB136" s="78">
        <f>IF(B136="",,Fees!$B$5*AA136)</f>
        <v>0.61425</v>
      </c>
      <c r="AC136" s="78">
        <f>IF(B136="",,Fees!$B$4*((1+X136)*(I136+J136))+Fees!$B$3)</f>
        <v>1.784</v>
      </c>
      <c r="AD136" s="78">
        <f>IF(B136="",,Fees!$B$5*AC136)</f>
        <v>0.48168</v>
      </c>
      <c r="AE136" s="85"/>
      <c r="AF136" s="85"/>
    </row>
    <row r="137" ht="15.75" customHeight="1">
      <c r="A137" s="322"/>
      <c r="B137" s="71">
        <v>3.505243713E9</v>
      </c>
      <c r="C137" s="72" t="s">
        <v>49</v>
      </c>
      <c r="D137" s="73">
        <v>1.0</v>
      </c>
      <c r="E137" s="73" t="str">
        <f>IFERROR(__xludf.DUMMYFUNCTION("IFERROR(REGEXEXTRACT(Q137 ,"".*,(.*)""),)")," United States")</f>
        <v> United States</v>
      </c>
      <c r="F137" s="75">
        <v>12.0</v>
      </c>
      <c r="G137" s="76">
        <v>0.0</v>
      </c>
      <c r="H137" s="77" t="s">
        <v>38</v>
      </c>
      <c r="I137" s="78">
        <f t="shared" si="1"/>
        <v>12</v>
      </c>
      <c r="J137" s="78">
        <v>6.0</v>
      </c>
      <c r="K137" s="78">
        <f t="shared" si="2"/>
        <v>3.064764</v>
      </c>
      <c r="L137" s="323">
        <v>1860.0</v>
      </c>
      <c r="M137" s="80">
        <v>45624.0</v>
      </c>
      <c r="N137" s="377">
        <v>45625.0</v>
      </c>
      <c r="O137" s="72"/>
      <c r="P137" s="381" t="s">
        <v>33</v>
      </c>
      <c r="Q137" s="72" t="s">
        <v>204</v>
      </c>
      <c r="R137" s="73">
        <f t="shared" si="11"/>
        <v>1</v>
      </c>
      <c r="S137" s="387" t="str">
        <f t="shared" si="13"/>
        <v/>
      </c>
      <c r="T137" s="82" t="s">
        <v>35</v>
      </c>
      <c r="U137" s="82" t="s">
        <v>47</v>
      </c>
      <c r="V137" s="83"/>
      <c r="W137" s="73"/>
      <c r="X137" s="84">
        <f t="shared" si="5"/>
        <v>0.06</v>
      </c>
      <c r="Y137" s="78">
        <f t="shared" si="6"/>
        <v>0.18</v>
      </c>
      <c r="Z137" s="78">
        <f>IF(B137="",,Fees!$B$5*Y137)</f>
        <v>0.0486</v>
      </c>
      <c r="AA137" s="78">
        <f>IF(B137="",,Fees!$B$2*(I137+J137))</f>
        <v>1.17</v>
      </c>
      <c r="AB137" s="78">
        <f>IF(B137="",,Fees!$B$5*AA137)</f>
        <v>0.3159</v>
      </c>
      <c r="AC137" s="78">
        <f>IF(B137="",,Fees!$B$4*((1+X137)*(I137+J137))+Fees!$B$3)</f>
        <v>1.0632</v>
      </c>
      <c r="AD137" s="78">
        <f>IF(B137="",,Fees!$B$5*AC137)</f>
        <v>0.287064</v>
      </c>
      <c r="AE137" s="85"/>
      <c r="AF137" s="85"/>
    </row>
    <row r="138" ht="15.75" customHeight="1">
      <c r="A138" s="416"/>
      <c r="B138" s="416"/>
      <c r="C138" s="416"/>
      <c r="D138" s="417"/>
      <c r="E138" s="417" t="str">
        <f>IFERROR(__xludf.DUMMYFUNCTION("IFERROR(REGEXEXTRACT(Q138 ,"".*,(.*)""),)"),"")</f>
        <v/>
      </c>
      <c r="F138" s="418"/>
      <c r="G138" s="419"/>
      <c r="H138" s="420"/>
      <c r="I138" s="420" t="str">
        <f t="shared" si="1"/>
        <v/>
      </c>
      <c r="J138" s="421"/>
      <c r="K138" s="421" t="str">
        <f t="shared" si="2"/>
        <v/>
      </c>
      <c r="L138" s="422"/>
      <c r="M138" s="416"/>
      <c r="N138" s="416"/>
      <c r="O138" s="416"/>
      <c r="P138" s="416"/>
      <c r="Q138" s="416"/>
      <c r="R138" s="417" t="str">
        <f t="shared" si="11"/>
        <v/>
      </c>
      <c r="S138" s="417" t="str">
        <f t="shared" si="13"/>
        <v/>
      </c>
      <c r="T138" s="420"/>
      <c r="U138" s="420"/>
      <c r="W138" s="423"/>
      <c r="X138" s="424" t="str">
        <f t="shared" si="5"/>
        <v/>
      </c>
      <c r="Y138" s="421" t="str">
        <f t="shared" si="6"/>
        <v/>
      </c>
      <c r="Z138" s="421" t="str">
        <f>IF(B138="",,Fees!$B$5*Y138)</f>
        <v/>
      </c>
      <c r="AA138" s="421" t="str">
        <f>IF(B138="",,Fees!$B$2*(I138+J138))</f>
        <v/>
      </c>
      <c r="AB138" s="421" t="str">
        <f>IF(B138="",,Fees!$B$5*AA138)</f>
        <v/>
      </c>
      <c r="AC138" s="421" t="str">
        <f>IF(B138="",,Fees!$B$4*((1+X138)*(I138+J138))+Fees!$B$3)</f>
        <v/>
      </c>
      <c r="AD138" s="421" t="str">
        <f>IF(B138="",,Fees!$B$5*AC138)</f>
        <v/>
      </c>
    </row>
    <row r="139" ht="15.75" customHeight="1">
      <c r="A139" s="416"/>
      <c r="B139" s="416"/>
      <c r="C139" s="416"/>
      <c r="D139" s="417"/>
      <c r="E139" s="417" t="str">
        <f>IFERROR(__xludf.DUMMYFUNCTION("IFERROR(REGEXEXTRACT(Q139 ,"".*,(.*)""),)"),"")</f>
        <v/>
      </c>
      <c r="F139" s="418"/>
      <c r="G139" s="419"/>
      <c r="H139" s="420"/>
      <c r="I139" s="420" t="str">
        <f t="shared" si="1"/>
        <v/>
      </c>
      <c r="J139" s="421"/>
      <c r="K139" s="421" t="str">
        <f t="shared" si="2"/>
        <v/>
      </c>
      <c r="L139" s="422"/>
      <c r="M139" s="416"/>
      <c r="N139" s="416"/>
      <c r="O139" s="416"/>
      <c r="P139" s="416"/>
      <c r="Q139" s="416"/>
      <c r="R139" s="417" t="str">
        <f t="shared" si="11"/>
        <v/>
      </c>
      <c r="S139" s="417" t="str">
        <f t="shared" si="13"/>
        <v/>
      </c>
      <c r="T139" s="420"/>
      <c r="U139" s="420"/>
      <c r="W139" s="423"/>
      <c r="X139" s="424" t="str">
        <f t="shared" si="5"/>
        <v/>
      </c>
      <c r="Y139" s="421" t="str">
        <f t="shared" si="6"/>
        <v/>
      </c>
      <c r="Z139" s="421" t="str">
        <f>IF(B139="",,Fees!$B$5*Y139)</f>
        <v/>
      </c>
      <c r="AA139" s="421" t="str">
        <f>IF(B139="",,Fees!$B$2*(I139+J139))</f>
        <v/>
      </c>
      <c r="AB139" s="421" t="str">
        <f>IF(B139="",,Fees!$B$5*AA139)</f>
        <v/>
      </c>
      <c r="AC139" s="421" t="str">
        <f>IF(B139="",,Fees!$B$4*((1+X139)*(I139+J139))+Fees!$B$3)</f>
        <v/>
      </c>
      <c r="AD139" s="421" t="str">
        <f>IF(B139="",,Fees!$B$5*AC139)</f>
        <v/>
      </c>
    </row>
    <row r="140" ht="15.75" customHeight="1">
      <c r="A140" s="416"/>
      <c r="B140" s="416"/>
      <c r="C140" s="416"/>
      <c r="D140" s="417"/>
      <c r="E140" s="417" t="str">
        <f>IFERROR(__xludf.DUMMYFUNCTION("IFERROR(REGEXEXTRACT(Q140 ,"".*,(.*)""),)"),"")</f>
        <v/>
      </c>
      <c r="F140" s="418"/>
      <c r="G140" s="419"/>
      <c r="H140" s="420"/>
      <c r="I140" s="420" t="str">
        <f t="shared" si="1"/>
        <v/>
      </c>
      <c r="J140" s="421"/>
      <c r="K140" s="421" t="str">
        <f t="shared" si="2"/>
        <v/>
      </c>
      <c r="L140" s="422"/>
      <c r="M140" s="416"/>
      <c r="N140" s="416"/>
      <c r="O140" s="416"/>
      <c r="P140" s="416"/>
      <c r="Q140" s="416"/>
      <c r="R140" s="417" t="str">
        <f t="shared" si="11"/>
        <v/>
      </c>
      <c r="S140" s="417" t="str">
        <f t="shared" si="13"/>
        <v/>
      </c>
      <c r="T140" s="420"/>
      <c r="U140" s="420"/>
      <c r="W140" s="423"/>
      <c r="X140" s="424" t="str">
        <f t="shared" si="5"/>
        <v/>
      </c>
      <c r="Y140" s="421" t="str">
        <f t="shared" si="6"/>
        <v/>
      </c>
      <c r="Z140" s="421" t="str">
        <f>IF(B140="",,Fees!$B$5*Y140)</f>
        <v/>
      </c>
      <c r="AA140" s="421" t="str">
        <f>IF(B140="",,Fees!$B$2*(I140+J140))</f>
        <v/>
      </c>
      <c r="AB140" s="421" t="str">
        <f>IF(B140="",,Fees!$B$5*AA140)</f>
        <v/>
      </c>
      <c r="AC140" s="421" t="str">
        <f>IF(B140="",,Fees!$B$4*((1+X140)*(I140+J140))+Fees!$B$3)</f>
        <v/>
      </c>
      <c r="AD140" s="421" t="str">
        <f>IF(B140="",,Fees!$B$5*AC140)</f>
        <v/>
      </c>
    </row>
    <row r="141" ht="15.75" customHeight="1">
      <c r="A141" s="416"/>
      <c r="B141" s="416"/>
      <c r="C141" s="416"/>
      <c r="D141" s="417"/>
      <c r="E141" s="417" t="str">
        <f>IFERROR(__xludf.DUMMYFUNCTION("IFERROR(REGEXEXTRACT(Q141 ,"".*,(.*)""),)"),"")</f>
        <v/>
      </c>
      <c r="F141" s="418"/>
      <c r="G141" s="419"/>
      <c r="H141" s="420"/>
      <c r="I141" s="420" t="str">
        <f t="shared" si="1"/>
        <v/>
      </c>
      <c r="J141" s="421"/>
      <c r="K141" s="421" t="str">
        <f t="shared" si="2"/>
        <v/>
      </c>
      <c r="L141" s="422"/>
      <c r="M141" s="416"/>
      <c r="N141" s="416"/>
      <c r="O141" s="416"/>
      <c r="P141" s="416"/>
      <c r="Q141" s="416"/>
      <c r="R141" s="417" t="str">
        <f t="shared" si="11"/>
        <v/>
      </c>
      <c r="S141" s="417" t="str">
        <f t="shared" si="13"/>
        <v/>
      </c>
      <c r="T141" s="420"/>
      <c r="U141" s="420"/>
      <c r="W141" s="423"/>
      <c r="X141" s="424" t="str">
        <f t="shared" si="5"/>
        <v/>
      </c>
      <c r="Y141" s="421" t="str">
        <f t="shared" si="6"/>
        <v/>
      </c>
      <c r="Z141" s="421" t="str">
        <f>IF(B141="",,Fees!$B$5*Y141)</f>
        <v/>
      </c>
      <c r="AA141" s="421" t="str">
        <f>IF(B141="",,Fees!$B$2*(I141+J141))</f>
        <v/>
      </c>
      <c r="AB141" s="421" t="str">
        <f>IF(B141="",,Fees!$B$5*AA141)</f>
        <v/>
      </c>
      <c r="AC141" s="421" t="str">
        <f>IF(B141="",,Fees!$B$4*((1+X141)*(I141+J141))+Fees!$B$3)</f>
        <v/>
      </c>
      <c r="AD141" s="421" t="str">
        <f>IF(B141="",,Fees!$B$5*AC141)</f>
        <v/>
      </c>
    </row>
    <row r="142" ht="15.75" customHeight="1">
      <c r="A142" s="416"/>
      <c r="B142" s="416"/>
      <c r="C142" s="416"/>
      <c r="D142" s="417"/>
      <c r="E142" s="417" t="str">
        <f>IFERROR(__xludf.DUMMYFUNCTION("IFERROR(REGEXEXTRACT(Q142 ,"".*,(.*)""),)"),"")</f>
        <v/>
      </c>
      <c r="F142" s="418"/>
      <c r="G142" s="419"/>
      <c r="H142" s="420"/>
      <c r="I142" s="420" t="str">
        <f t="shared" si="1"/>
        <v/>
      </c>
      <c r="J142" s="421"/>
      <c r="K142" s="421" t="str">
        <f t="shared" si="2"/>
        <v/>
      </c>
      <c r="L142" s="422"/>
      <c r="M142" s="416"/>
      <c r="N142" s="416"/>
      <c r="O142" s="416"/>
      <c r="P142" s="416"/>
      <c r="Q142" s="416"/>
      <c r="R142" s="417" t="str">
        <f t="shared" si="11"/>
        <v/>
      </c>
      <c r="S142" s="417" t="str">
        <f t="shared" si="13"/>
        <v/>
      </c>
      <c r="T142" s="420"/>
      <c r="U142" s="420"/>
      <c r="W142" s="423"/>
      <c r="X142" s="424" t="str">
        <f t="shared" si="5"/>
        <v/>
      </c>
      <c r="Y142" s="421" t="str">
        <f t="shared" si="6"/>
        <v/>
      </c>
      <c r="Z142" s="421" t="str">
        <f>IF(B142="",,Fees!$B$5*Y142)</f>
        <v/>
      </c>
      <c r="AA142" s="421" t="str">
        <f>IF(B142="",,Fees!$B$2*(I142+J142))</f>
        <v/>
      </c>
      <c r="AB142" s="421" t="str">
        <f>IF(B142="",,Fees!$B$5*AA142)</f>
        <v/>
      </c>
      <c r="AC142" s="421" t="str">
        <f>IF(B142="",,Fees!$B$4*((1+X142)*(I142+J142))+Fees!$B$3)</f>
        <v/>
      </c>
      <c r="AD142" s="421" t="str">
        <f>IF(B142="",,Fees!$B$5*AC142)</f>
        <v/>
      </c>
    </row>
    <row r="143" ht="15.75" customHeight="1">
      <c r="A143" s="416"/>
      <c r="B143" s="416"/>
      <c r="C143" s="416"/>
      <c r="D143" s="417"/>
      <c r="E143" s="417" t="str">
        <f>IFERROR(__xludf.DUMMYFUNCTION("IFERROR(REGEXEXTRACT(Q143 ,"".*,(.*)""),)"),"")</f>
        <v/>
      </c>
      <c r="F143" s="418"/>
      <c r="G143" s="419"/>
      <c r="H143" s="420"/>
      <c r="I143" s="420" t="str">
        <f t="shared" si="1"/>
        <v/>
      </c>
      <c r="J143" s="421"/>
      <c r="K143" s="421" t="str">
        <f t="shared" si="2"/>
        <v/>
      </c>
      <c r="L143" s="422"/>
      <c r="M143" s="416"/>
      <c r="N143" s="416"/>
      <c r="O143" s="416"/>
      <c r="P143" s="416"/>
      <c r="Q143" s="416"/>
      <c r="R143" s="417" t="str">
        <f t="shared" si="11"/>
        <v/>
      </c>
      <c r="S143" s="417" t="str">
        <f t="shared" si="13"/>
        <v/>
      </c>
      <c r="T143" s="420"/>
      <c r="U143" s="420"/>
      <c r="W143" s="423"/>
      <c r="X143" s="424" t="str">
        <f t="shared" si="5"/>
        <v/>
      </c>
      <c r="Y143" s="421" t="str">
        <f t="shared" si="6"/>
        <v/>
      </c>
      <c r="Z143" s="421" t="str">
        <f>IF(B143="",,Fees!$B$5*Y143)</f>
        <v/>
      </c>
      <c r="AA143" s="421" t="str">
        <f>IF(B143="",,Fees!$B$2*(I143+J143))</f>
        <v/>
      </c>
      <c r="AB143" s="421" t="str">
        <f>IF(B143="",,Fees!$B$5*AA143)</f>
        <v/>
      </c>
      <c r="AC143" s="421" t="str">
        <f>IF(B143="",,Fees!$B$4*((1+X143)*(I143+J143))+Fees!$B$3)</f>
        <v/>
      </c>
      <c r="AD143" s="421" t="str">
        <f>IF(B143="",,Fees!$B$5*AC143)</f>
        <v/>
      </c>
    </row>
    <row r="144" ht="15.75" customHeight="1">
      <c r="A144" s="416"/>
      <c r="B144" s="416"/>
      <c r="C144" s="416"/>
      <c r="D144" s="417"/>
      <c r="E144" s="417" t="str">
        <f>IFERROR(__xludf.DUMMYFUNCTION("IFERROR(REGEXEXTRACT(Q144 ,"".*,(.*)""),)"),"")</f>
        <v/>
      </c>
      <c r="F144" s="418"/>
      <c r="G144" s="419"/>
      <c r="H144" s="420"/>
      <c r="I144" s="420" t="str">
        <f t="shared" si="1"/>
        <v/>
      </c>
      <c r="J144" s="421"/>
      <c r="K144" s="421" t="str">
        <f t="shared" si="2"/>
        <v/>
      </c>
      <c r="L144" s="422"/>
      <c r="M144" s="416"/>
      <c r="N144" s="416"/>
      <c r="O144" s="416"/>
      <c r="P144" s="416"/>
      <c r="Q144" s="416"/>
      <c r="R144" s="417" t="str">
        <f t="shared" si="11"/>
        <v/>
      </c>
      <c r="S144" s="417" t="str">
        <f t="shared" si="13"/>
        <v/>
      </c>
      <c r="T144" s="420"/>
      <c r="U144" s="420"/>
      <c r="W144" s="423"/>
      <c r="X144" s="424" t="str">
        <f t="shared" si="5"/>
        <v/>
      </c>
      <c r="Y144" s="421" t="str">
        <f t="shared" si="6"/>
        <v/>
      </c>
      <c r="Z144" s="421" t="str">
        <f>IF(B144="",,Fees!$B$5*Y144)</f>
        <v/>
      </c>
      <c r="AA144" s="421" t="str">
        <f>IF(B144="",,Fees!$B$2*(I144+J144))</f>
        <v/>
      </c>
      <c r="AB144" s="421" t="str">
        <f>IF(B144="",,Fees!$B$5*AA144)</f>
        <v/>
      </c>
      <c r="AC144" s="421" t="str">
        <f>IF(B144="",,Fees!$B$4*((1+X144)*(I144+J144))+Fees!$B$3)</f>
        <v/>
      </c>
      <c r="AD144" s="421" t="str">
        <f>IF(B144="",,Fees!$B$5*AC144)</f>
        <v/>
      </c>
    </row>
    <row r="145" ht="15.75" customHeight="1">
      <c r="A145" s="416"/>
      <c r="B145" s="416"/>
      <c r="C145" s="416"/>
      <c r="D145" s="417"/>
      <c r="E145" s="417" t="str">
        <f>IFERROR(__xludf.DUMMYFUNCTION("IFERROR(REGEXEXTRACT(Q145 ,"".*,(.*)""),)"),"")</f>
        <v/>
      </c>
      <c r="F145" s="418"/>
      <c r="G145" s="419"/>
      <c r="H145" s="420"/>
      <c r="I145" s="420" t="str">
        <f t="shared" si="1"/>
        <v/>
      </c>
      <c r="J145" s="421"/>
      <c r="K145" s="421" t="str">
        <f t="shared" si="2"/>
        <v/>
      </c>
      <c r="L145" s="422"/>
      <c r="M145" s="416"/>
      <c r="N145" s="416"/>
      <c r="O145" s="416"/>
      <c r="P145" s="416"/>
      <c r="Q145" s="416"/>
      <c r="R145" s="417" t="str">
        <f t="shared" si="11"/>
        <v/>
      </c>
      <c r="S145" s="417" t="str">
        <f t="shared" si="13"/>
        <v/>
      </c>
      <c r="T145" s="420"/>
      <c r="U145" s="420"/>
      <c r="W145" s="423"/>
      <c r="X145" s="424" t="str">
        <f t="shared" si="5"/>
        <v/>
      </c>
      <c r="Y145" s="421" t="str">
        <f t="shared" si="6"/>
        <v/>
      </c>
      <c r="Z145" s="421" t="str">
        <f>IF(B145="",,Fees!$B$5*Y145)</f>
        <v/>
      </c>
      <c r="AA145" s="421" t="str">
        <f>IF(B145="",,Fees!$B$2*(I145+J145))</f>
        <v/>
      </c>
      <c r="AB145" s="421" t="str">
        <f>IF(B145="",,Fees!$B$5*AA145)</f>
        <v/>
      </c>
      <c r="AC145" s="421" t="str">
        <f>IF(B145="",,Fees!$B$4*((1+X145)*(I145+J145))+Fees!$B$3)</f>
        <v/>
      </c>
      <c r="AD145" s="421" t="str">
        <f>IF(B145="",,Fees!$B$5*AC145)</f>
        <v/>
      </c>
    </row>
    <row r="146" ht="15.75" customHeight="1">
      <c r="A146" s="416"/>
      <c r="B146" s="416"/>
      <c r="C146" s="416"/>
      <c r="D146" s="417"/>
      <c r="E146" s="417" t="str">
        <f>IFERROR(__xludf.DUMMYFUNCTION("IFERROR(REGEXEXTRACT(Q146 ,"".*,(.*)""),)"),"")</f>
        <v/>
      </c>
      <c r="F146" s="418"/>
      <c r="G146" s="419"/>
      <c r="H146" s="420"/>
      <c r="I146" s="420" t="str">
        <f t="shared" si="1"/>
        <v/>
      </c>
      <c r="J146" s="421"/>
      <c r="K146" s="421" t="str">
        <f t="shared" si="2"/>
        <v/>
      </c>
      <c r="L146" s="422"/>
      <c r="M146" s="416"/>
      <c r="N146" s="416"/>
      <c r="O146" s="416"/>
      <c r="P146" s="416"/>
      <c r="Q146" s="416"/>
      <c r="R146" s="417" t="str">
        <f t="shared" si="11"/>
        <v/>
      </c>
      <c r="S146" s="417" t="str">
        <f t="shared" si="13"/>
        <v/>
      </c>
      <c r="T146" s="420"/>
      <c r="U146" s="420"/>
      <c r="W146" s="423"/>
      <c r="X146" s="424" t="str">
        <f t="shared" si="5"/>
        <v/>
      </c>
      <c r="Y146" s="421" t="str">
        <f t="shared" si="6"/>
        <v/>
      </c>
      <c r="Z146" s="421" t="str">
        <f>IF(B146="",,Fees!$B$5*Y146)</f>
        <v/>
      </c>
      <c r="AA146" s="421" t="str">
        <f>IF(B146="",,Fees!$B$2*(I146+J146))</f>
        <v/>
      </c>
      <c r="AB146" s="421" t="str">
        <f>IF(B146="",,Fees!$B$5*AA146)</f>
        <v/>
      </c>
      <c r="AC146" s="421" t="str">
        <f>IF(B146="",,Fees!$B$4*((1+X146)*(I146+J146))+Fees!$B$3)</f>
        <v/>
      </c>
      <c r="AD146" s="421" t="str">
        <f>IF(B146="",,Fees!$B$5*AC146)</f>
        <v/>
      </c>
    </row>
    <row r="147" ht="15.75" customHeight="1">
      <c r="A147" s="416"/>
      <c r="B147" s="416"/>
      <c r="C147" s="416"/>
      <c r="D147" s="417"/>
      <c r="E147" s="417" t="str">
        <f>IFERROR(__xludf.DUMMYFUNCTION("IFERROR(REGEXEXTRACT(Q147 ,"".*,(.*)""),)"),"")</f>
        <v/>
      </c>
      <c r="F147" s="418"/>
      <c r="G147" s="419"/>
      <c r="H147" s="420"/>
      <c r="I147" s="420" t="str">
        <f t="shared" si="1"/>
        <v/>
      </c>
      <c r="J147" s="421"/>
      <c r="K147" s="421" t="str">
        <f t="shared" si="2"/>
        <v/>
      </c>
      <c r="L147" s="422"/>
      <c r="M147" s="416"/>
      <c r="N147" s="416"/>
      <c r="O147" s="416"/>
      <c r="P147" s="416"/>
      <c r="Q147" s="416"/>
      <c r="R147" s="417" t="str">
        <f t="shared" si="11"/>
        <v/>
      </c>
      <c r="S147" s="417" t="str">
        <f t="shared" si="13"/>
        <v/>
      </c>
      <c r="T147" s="420"/>
      <c r="U147" s="420"/>
      <c r="W147" s="423"/>
      <c r="X147" s="424" t="str">
        <f t="shared" si="5"/>
        <v/>
      </c>
      <c r="Y147" s="421" t="str">
        <f t="shared" si="6"/>
        <v/>
      </c>
      <c r="Z147" s="421" t="str">
        <f>IF(B147="",,Fees!$B$5*Y147)</f>
        <v/>
      </c>
      <c r="AA147" s="421" t="str">
        <f>IF(B147="",,Fees!$B$2*(I147+J147))</f>
        <v/>
      </c>
      <c r="AB147" s="421" t="str">
        <f>IF(B147="",,Fees!$B$5*AA147)</f>
        <v/>
      </c>
      <c r="AC147" s="421" t="str">
        <f>IF(B147="",,Fees!$B$4*((1+X147)*(I147+J147))+Fees!$B$3)</f>
        <v/>
      </c>
      <c r="AD147" s="421" t="str">
        <f>IF(B147="",,Fees!$B$5*AC147)</f>
        <v/>
      </c>
    </row>
    <row r="148" ht="15.75" customHeight="1">
      <c r="A148" s="416"/>
      <c r="B148" s="416"/>
      <c r="C148" s="416"/>
      <c r="D148" s="417"/>
      <c r="E148" s="417" t="str">
        <f>IFERROR(__xludf.DUMMYFUNCTION("IFERROR(REGEXEXTRACT(Q148 ,"".*,(.*)""),)"),"")</f>
        <v/>
      </c>
      <c r="F148" s="418"/>
      <c r="G148" s="419"/>
      <c r="H148" s="420"/>
      <c r="I148" s="420"/>
      <c r="J148" s="421"/>
      <c r="K148" s="421" t="str">
        <f t="shared" si="2"/>
        <v/>
      </c>
      <c r="L148" s="422"/>
      <c r="M148" s="416"/>
      <c r="N148" s="416"/>
      <c r="O148" s="416"/>
      <c r="P148" s="416"/>
      <c r="Q148" s="416"/>
      <c r="R148" s="417" t="str">
        <f t="shared" si="11"/>
        <v/>
      </c>
      <c r="S148" s="417" t="str">
        <f t="shared" si="13"/>
        <v/>
      </c>
      <c r="T148" s="420"/>
      <c r="U148" s="420"/>
      <c r="W148" s="423"/>
      <c r="X148" s="424" t="str">
        <f t="shared" si="5"/>
        <v/>
      </c>
      <c r="Y148" s="421" t="str">
        <f t="shared" si="6"/>
        <v/>
      </c>
      <c r="Z148" s="421" t="str">
        <f>IF(B148="",,Fees!$B$5*Y148)</f>
        <v/>
      </c>
      <c r="AA148" s="421" t="str">
        <f>IF(B148="",,Fees!$B$2*(I148+J148))</f>
        <v/>
      </c>
      <c r="AB148" s="421" t="str">
        <f>IF(B148="",,Fees!$B$5*AA148)</f>
        <v/>
      </c>
      <c r="AC148" s="421" t="str">
        <f>IF(B148="",,Fees!$B$4*((1+X148)*(I148+J148))+Fees!$B$3)</f>
        <v/>
      </c>
      <c r="AD148" s="421" t="str">
        <f>IF(B148="",,Fees!$B$5*AC148)</f>
        <v/>
      </c>
    </row>
    <row r="149" ht="15.75" customHeight="1">
      <c r="A149" s="416"/>
      <c r="B149" s="416"/>
      <c r="C149" s="416"/>
      <c r="D149" s="417"/>
      <c r="E149" s="417" t="str">
        <f>IFERROR(__xludf.DUMMYFUNCTION("IFERROR(REGEXEXTRACT(Q149 ,"".*,(.*)""),)"),"")</f>
        <v/>
      </c>
      <c r="F149" s="418"/>
      <c r="G149" s="419"/>
      <c r="H149" s="420"/>
      <c r="I149" s="420"/>
      <c r="J149" s="421"/>
      <c r="K149" s="421" t="str">
        <f t="shared" si="2"/>
        <v/>
      </c>
      <c r="L149" s="422"/>
      <c r="M149" s="416"/>
      <c r="N149" s="416"/>
      <c r="O149" s="416"/>
      <c r="P149" s="416"/>
      <c r="Q149" s="416"/>
      <c r="R149" s="417" t="str">
        <f t="shared" si="11"/>
        <v/>
      </c>
      <c r="S149" s="417" t="str">
        <f t="shared" si="13"/>
        <v/>
      </c>
      <c r="T149" s="420"/>
      <c r="U149" s="420"/>
      <c r="W149" s="423"/>
      <c r="X149" s="424" t="str">
        <f t="shared" si="5"/>
        <v/>
      </c>
      <c r="Y149" s="421" t="str">
        <f t="shared" si="6"/>
        <v/>
      </c>
      <c r="Z149" s="421" t="str">
        <f>IF(B149="",,Fees!$B$5*Y149)</f>
        <v/>
      </c>
      <c r="AA149" s="421" t="str">
        <f>IF(B149="",,Fees!$B$2*(I149+J149))</f>
        <v/>
      </c>
      <c r="AB149" s="421" t="str">
        <f>IF(B149="",,Fees!$B$5*AA149)</f>
        <v/>
      </c>
      <c r="AC149" s="421" t="str">
        <f>IF(B149="",,Fees!$B$4*((1+X149)*(I149+J149))+Fees!$B$3)</f>
        <v/>
      </c>
      <c r="AD149" s="421" t="str">
        <f>IF(B149="",,Fees!$B$5*AC149)</f>
        <v/>
      </c>
    </row>
    <row r="150" ht="15.75" customHeight="1">
      <c r="A150" s="416"/>
      <c r="B150" s="416"/>
      <c r="C150" s="416"/>
      <c r="D150" s="417"/>
      <c r="E150" s="417" t="str">
        <f>IFERROR(__xludf.DUMMYFUNCTION("IFERROR(REGEXEXTRACT(Q150 ,"".*,(.*)""),)"),"")</f>
        <v/>
      </c>
      <c r="F150" s="418"/>
      <c r="G150" s="419"/>
      <c r="H150" s="420"/>
      <c r="I150" s="420"/>
      <c r="J150" s="421"/>
      <c r="K150" s="421" t="str">
        <f t="shared" si="2"/>
        <v/>
      </c>
      <c r="L150" s="422"/>
      <c r="M150" s="416"/>
      <c r="N150" s="416"/>
      <c r="O150" s="416"/>
      <c r="P150" s="416"/>
      <c r="Q150" s="416"/>
      <c r="R150" s="417" t="str">
        <f t="shared" si="11"/>
        <v/>
      </c>
      <c r="S150" s="417" t="str">
        <f t="shared" si="13"/>
        <v/>
      </c>
      <c r="T150" s="420"/>
      <c r="U150" s="420"/>
      <c r="W150" s="423"/>
      <c r="X150" s="424" t="str">
        <f t="shared" si="5"/>
        <v/>
      </c>
      <c r="Y150" s="421" t="str">
        <f t="shared" si="6"/>
        <v/>
      </c>
      <c r="Z150" s="421" t="str">
        <f>IF(B150="",,Fees!$B$5*Y150)</f>
        <v/>
      </c>
      <c r="AA150" s="421" t="str">
        <f>IF(B150="",,Fees!$B$2*(I150+J150))</f>
        <v/>
      </c>
      <c r="AB150" s="421" t="str">
        <f>IF(B150="",,Fees!$B$5*AA150)</f>
        <v/>
      </c>
      <c r="AC150" s="421" t="str">
        <f>IF(B150="",,Fees!$B$4*((1+X150)*(I150+J150))+Fees!$B$3)</f>
        <v/>
      </c>
      <c r="AD150" s="421" t="str">
        <f>IF(B150="",,Fees!$B$5*AC150)</f>
        <v/>
      </c>
    </row>
    <row r="151" ht="15.75" customHeight="1">
      <c r="A151" s="416"/>
      <c r="B151" s="416"/>
      <c r="C151" s="416"/>
      <c r="D151" s="417"/>
      <c r="E151" s="417" t="str">
        <f>IFERROR(__xludf.DUMMYFUNCTION("IFERROR(REGEXEXTRACT(Q151 ,"".*,(.*)""),)"),"")</f>
        <v/>
      </c>
      <c r="F151" s="418"/>
      <c r="G151" s="419"/>
      <c r="H151" s="420"/>
      <c r="I151" s="420"/>
      <c r="J151" s="421"/>
      <c r="K151" s="421" t="str">
        <f t="shared" si="2"/>
        <v/>
      </c>
      <c r="L151" s="422"/>
      <c r="M151" s="416"/>
      <c r="N151" s="416"/>
      <c r="O151" s="416"/>
      <c r="P151" s="416"/>
      <c r="Q151" s="416"/>
      <c r="R151" s="417" t="str">
        <f t="shared" si="11"/>
        <v/>
      </c>
      <c r="S151" s="417" t="str">
        <f t="shared" si="13"/>
        <v/>
      </c>
      <c r="T151" s="420"/>
      <c r="U151" s="420"/>
      <c r="W151" s="423"/>
      <c r="X151" s="424" t="str">
        <f t="shared" si="5"/>
        <v/>
      </c>
      <c r="Y151" s="421" t="str">
        <f t="shared" si="6"/>
        <v/>
      </c>
      <c r="Z151" s="421" t="str">
        <f>IF(B151="",,Fees!$B$5*Y151)</f>
        <v/>
      </c>
      <c r="AA151" s="421" t="str">
        <f>IF(B151="",,Fees!$B$2*(I151+J151))</f>
        <v/>
      </c>
      <c r="AB151" s="421" t="str">
        <f>IF(B151="",,Fees!$B$5*AA151)</f>
        <v/>
      </c>
      <c r="AC151" s="421" t="str">
        <f>IF(B151="",,Fees!$B$4*((1+X151)*(I151+J151))+Fees!$B$3)</f>
        <v/>
      </c>
      <c r="AD151" s="421" t="str">
        <f>IF(B151="",,Fees!$B$5*AC151)</f>
        <v/>
      </c>
    </row>
    <row r="152" ht="15.75" customHeight="1">
      <c r="A152" s="416"/>
      <c r="B152" s="416"/>
      <c r="C152" s="416"/>
      <c r="D152" s="417"/>
      <c r="E152" s="417" t="str">
        <f>IFERROR(__xludf.DUMMYFUNCTION("IFERROR(REGEXEXTRACT(Q152 ,"".*,(.*)""),)"),"")</f>
        <v/>
      </c>
      <c r="F152" s="418"/>
      <c r="G152" s="419"/>
      <c r="H152" s="420"/>
      <c r="I152" s="420"/>
      <c r="J152" s="421"/>
      <c r="K152" s="421" t="str">
        <f t="shared" si="2"/>
        <v/>
      </c>
      <c r="L152" s="422"/>
      <c r="M152" s="416"/>
      <c r="N152" s="416"/>
      <c r="O152" s="416"/>
      <c r="P152" s="416"/>
      <c r="Q152" s="416"/>
      <c r="R152" s="417" t="str">
        <f t="shared" si="11"/>
        <v/>
      </c>
      <c r="S152" s="417" t="str">
        <f t="shared" si="13"/>
        <v/>
      </c>
      <c r="T152" s="420"/>
      <c r="U152" s="420"/>
      <c r="W152" s="423"/>
      <c r="X152" s="424" t="str">
        <f t="shared" si="5"/>
        <v/>
      </c>
      <c r="Y152" s="421" t="str">
        <f t="shared" si="6"/>
        <v/>
      </c>
      <c r="Z152" s="421" t="str">
        <f>IF(B152="",,Fees!$B$5*Y152)</f>
        <v/>
      </c>
      <c r="AA152" s="421" t="str">
        <f>IF(B152="",,Fees!$B$2*(I152+J152))</f>
        <v/>
      </c>
      <c r="AB152" s="421" t="str">
        <f>IF(B152="",,Fees!$B$5*AA152)</f>
        <v/>
      </c>
      <c r="AC152" s="421" t="str">
        <f>IF(B152="",,Fees!$B$4*((1+X152)*(I152+J152))+Fees!$B$3)</f>
        <v/>
      </c>
      <c r="AD152" s="421" t="str">
        <f>IF(B152="",,Fees!$B$5*AC152)</f>
        <v/>
      </c>
    </row>
    <row r="153" ht="15.75" customHeight="1">
      <c r="A153" s="416"/>
      <c r="B153" s="416"/>
      <c r="C153" s="416"/>
      <c r="D153" s="417"/>
      <c r="E153" s="417" t="str">
        <f>IFERROR(__xludf.DUMMYFUNCTION("IFERROR(REGEXEXTRACT(Q153 ,"".*,(.*)""),)"),"")</f>
        <v/>
      </c>
      <c r="F153" s="418"/>
      <c r="G153" s="419"/>
      <c r="H153" s="420"/>
      <c r="I153" s="420"/>
      <c r="J153" s="421"/>
      <c r="K153" s="421" t="str">
        <f t="shared" si="2"/>
        <v/>
      </c>
      <c r="L153" s="422"/>
      <c r="M153" s="416"/>
      <c r="N153" s="416"/>
      <c r="O153" s="416"/>
      <c r="P153" s="416"/>
      <c r="Q153" s="416"/>
      <c r="R153" s="417" t="str">
        <f t="shared" si="11"/>
        <v/>
      </c>
      <c r="S153" s="417" t="str">
        <f t="shared" si="13"/>
        <v/>
      </c>
      <c r="T153" s="420"/>
      <c r="U153" s="420"/>
      <c r="W153" s="423"/>
      <c r="X153" s="424" t="str">
        <f t="shared" si="5"/>
        <v/>
      </c>
      <c r="Y153" s="421" t="str">
        <f t="shared" si="6"/>
        <v/>
      </c>
      <c r="Z153" s="421" t="str">
        <f>IF(B153="",,Fees!$B$5*Y153)</f>
        <v/>
      </c>
      <c r="AA153" s="421" t="str">
        <f>IF(B153="",,Fees!$B$2*(I153+J153))</f>
        <v/>
      </c>
      <c r="AB153" s="421" t="str">
        <f>IF(B153="",,Fees!$B$5*AA153)</f>
        <v/>
      </c>
      <c r="AC153" s="421" t="str">
        <f>IF(B153="",,Fees!$B$4*((1+X153)*(I153+J153))+Fees!$B$3)</f>
        <v/>
      </c>
      <c r="AD153" s="421" t="str">
        <f>IF(B153="",,Fees!$B$5*AC153)</f>
        <v/>
      </c>
    </row>
    <row r="154" ht="15.75" customHeight="1">
      <c r="A154" s="416"/>
      <c r="B154" s="416"/>
      <c r="C154" s="416"/>
      <c r="D154" s="417"/>
      <c r="E154" s="417" t="str">
        <f>IFERROR(__xludf.DUMMYFUNCTION("IFERROR(REGEXEXTRACT(Q154 ,"".*,(.*)""),)"),"")</f>
        <v/>
      </c>
      <c r="F154" s="418"/>
      <c r="G154" s="419"/>
      <c r="H154" s="420"/>
      <c r="I154" s="421"/>
      <c r="J154" s="421"/>
      <c r="K154" s="421" t="str">
        <f t="shared" si="2"/>
        <v/>
      </c>
      <c r="L154" s="422"/>
      <c r="M154" s="416"/>
      <c r="N154" s="416"/>
      <c r="O154" s="416"/>
      <c r="P154" s="416"/>
      <c r="Q154" s="416"/>
      <c r="R154" s="417" t="str">
        <f t="shared" si="11"/>
        <v/>
      </c>
      <c r="S154" s="417" t="str">
        <f t="shared" si="13"/>
        <v/>
      </c>
      <c r="T154" s="420"/>
      <c r="U154" s="420"/>
      <c r="W154" s="423"/>
      <c r="X154" s="424" t="str">
        <f t="shared" si="5"/>
        <v/>
      </c>
      <c r="Y154" s="421" t="str">
        <f t="shared" si="6"/>
        <v/>
      </c>
      <c r="Z154" s="421" t="str">
        <f>IF(B154="",,Fees!$B$5*Y154)</f>
        <v/>
      </c>
      <c r="AA154" s="421" t="str">
        <f>IF(B154="",,Fees!$B$2*(I154+J154))</f>
        <v/>
      </c>
      <c r="AB154" s="421" t="str">
        <f>IF(B154="",,Fees!$B$5*AA154)</f>
        <v/>
      </c>
      <c r="AC154" s="421" t="str">
        <f>IF(B154="",,Fees!$B$4*((1+X154)*(I154+J154))+Fees!$B$3)</f>
        <v/>
      </c>
      <c r="AD154" s="421" t="str">
        <f>IF(B154="",,Fees!$B$5*AC154)</f>
        <v/>
      </c>
    </row>
    <row r="155" ht="15.75" customHeight="1">
      <c r="A155" s="416"/>
      <c r="B155" s="416"/>
      <c r="C155" s="416"/>
      <c r="D155" s="417"/>
      <c r="E155" s="417" t="str">
        <f>IFERROR(__xludf.DUMMYFUNCTION("IFERROR(REGEXEXTRACT(Q155 ,"".*,(.*)""),)"),"")</f>
        <v/>
      </c>
      <c r="F155" s="418"/>
      <c r="G155" s="419"/>
      <c r="H155" s="420"/>
      <c r="I155" s="421"/>
      <c r="J155" s="421"/>
      <c r="K155" s="421" t="str">
        <f t="shared" si="2"/>
        <v/>
      </c>
      <c r="L155" s="422"/>
      <c r="M155" s="416"/>
      <c r="N155" s="416"/>
      <c r="O155" s="416"/>
      <c r="P155" s="416"/>
      <c r="Q155" s="416"/>
      <c r="R155" s="417" t="str">
        <f t="shared" si="11"/>
        <v/>
      </c>
      <c r="S155" s="417" t="str">
        <f t="shared" si="13"/>
        <v/>
      </c>
      <c r="T155" s="420"/>
      <c r="U155" s="420"/>
      <c r="W155" s="423"/>
      <c r="X155" s="424" t="str">
        <f t="shared" si="5"/>
        <v/>
      </c>
      <c r="Y155" s="421" t="str">
        <f t="shared" si="6"/>
        <v/>
      </c>
      <c r="Z155" s="421" t="str">
        <f>IF(B155="",,Fees!$B$5*Y155)</f>
        <v/>
      </c>
      <c r="AA155" s="421" t="str">
        <f>IF(B155="",,Fees!$B$2*(I155+J155))</f>
        <v/>
      </c>
      <c r="AB155" s="421" t="str">
        <f>IF(B155="",,Fees!$B$5*AA155)</f>
        <v/>
      </c>
      <c r="AC155" s="421" t="str">
        <f>IF(B155="",,Fees!$B$4*((1+X155)*(I155+J155))+Fees!$B$3)</f>
        <v/>
      </c>
      <c r="AD155" s="421" t="str">
        <f>IF(B155="",,Fees!$B$5*AC155)</f>
        <v/>
      </c>
    </row>
    <row r="156" ht="15.75" customHeight="1">
      <c r="A156" s="416"/>
      <c r="B156" s="416"/>
      <c r="C156" s="416"/>
      <c r="D156" s="417"/>
      <c r="E156" s="425"/>
      <c r="F156" s="418"/>
      <c r="G156" s="419"/>
      <c r="H156" s="420"/>
      <c r="I156" s="421"/>
      <c r="J156" s="421"/>
      <c r="K156" s="421" t="str">
        <f t="shared" si="2"/>
        <v/>
      </c>
      <c r="L156" s="422"/>
      <c r="M156" s="416"/>
      <c r="N156" s="416"/>
      <c r="O156" s="416"/>
      <c r="P156" s="416"/>
      <c r="Q156" s="416"/>
      <c r="R156" s="417" t="str">
        <f t="shared" si="11"/>
        <v/>
      </c>
      <c r="S156" s="417" t="str">
        <f t="shared" si="13"/>
        <v/>
      </c>
      <c r="T156" s="420"/>
      <c r="U156" s="420"/>
      <c r="W156" s="423"/>
      <c r="X156" s="424" t="str">
        <f t="shared" si="5"/>
        <v/>
      </c>
      <c r="Y156" s="421" t="str">
        <f t="shared" si="6"/>
        <v/>
      </c>
      <c r="Z156" s="421" t="str">
        <f>IF(B156="",,Fees!$B$5*Y156)</f>
        <v/>
      </c>
      <c r="AA156" s="421" t="str">
        <f>IF(B156="",,Fees!$B$2*(I156+J156))</f>
        <v/>
      </c>
      <c r="AB156" s="421" t="str">
        <f>IF(B156="",,Fees!$B$5*AA156)</f>
        <v/>
      </c>
      <c r="AC156" s="421" t="str">
        <f>IF(B156="",,Fees!$B$4*((1+X156)*(I156+J156))+Fees!$B$3)</f>
        <v/>
      </c>
      <c r="AD156" s="421" t="str">
        <f>IF(B156="",,Fees!$B$5*AC156)</f>
        <v/>
      </c>
    </row>
    <row r="157" ht="15.75" customHeight="1">
      <c r="A157" s="416"/>
      <c r="B157" s="416"/>
      <c r="C157" s="416"/>
      <c r="D157" s="417"/>
      <c r="E157" s="425"/>
      <c r="F157" s="418"/>
      <c r="G157" s="419"/>
      <c r="H157" s="420"/>
      <c r="I157" s="421"/>
      <c r="J157" s="421"/>
      <c r="K157" s="421" t="str">
        <f t="shared" si="2"/>
        <v/>
      </c>
      <c r="L157" s="422"/>
      <c r="M157" s="416"/>
      <c r="N157" s="416"/>
      <c r="O157" s="416"/>
      <c r="P157" s="416"/>
      <c r="Q157" s="416"/>
      <c r="R157" s="417" t="str">
        <f t="shared" si="11"/>
        <v/>
      </c>
      <c r="S157" s="417" t="str">
        <f t="shared" si="13"/>
        <v/>
      </c>
      <c r="T157" s="420"/>
      <c r="U157" s="420"/>
      <c r="W157" s="423"/>
      <c r="X157" s="424" t="str">
        <f t="shared" si="5"/>
        <v/>
      </c>
      <c r="Y157" s="421" t="str">
        <f t="shared" si="6"/>
        <v/>
      </c>
      <c r="Z157" s="421" t="str">
        <f>IF(B157="",,Fees!$B$5*Y157)</f>
        <v/>
      </c>
      <c r="AA157" s="421" t="str">
        <f>IF(B157="",,Fees!$B$2*(I157+J157))</f>
        <v/>
      </c>
      <c r="AB157" s="421" t="str">
        <f>IF(B157="",,Fees!$B$5*AA157)</f>
        <v/>
      </c>
      <c r="AC157" s="421" t="str">
        <f>IF(B157="",,Fees!$B$4*((1+X157)*(I157+J157))+Fees!$B$3)</f>
        <v/>
      </c>
      <c r="AD157" s="421" t="str">
        <f>IF(B157="",,Fees!$B$5*AC157)</f>
        <v/>
      </c>
    </row>
    <row r="158" ht="15.75" customHeight="1">
      <c r="A158" s="416"/>
      <c r="B158" s="416"/>
      <c r="C158" s="416"/>
      <c r="D158" s="417"/>
      <c r="E158" s="425"/>
      <c r="F158" s="418"/>
      <c r="G158" s="419"/>
      <c r="H158" s="420"/>
      <c r="I158" s="421"/>
      <c r="J158" s="421"/>
      <c r="K158" s="421" t="str">
        <f t="shared" si="2"/>
        <v/>
      </c>
      <c r="L158" s="422"/>
      <c r="M158" s="416"/>
      <c r="N158" s="416"/>
      <c r="O158" s="416"/>
      <c r="P158" s="416"/>
      <c r="Q158" s="416"/>
      <c r="R158" s="417" t="str">
        <f t="shared" si="11"/>
        <v/>
      </c>
      <c r="S158" s="417" t="str">
        <f t="shared" si="13"/>
        <v/>
      </c>
      <c r="T158" s="420"/>
      <c r="U158" s="420"/>
      <c r="W158" s="423"/>
      <c r="X158" s="424" t="str">
        <f t="shared" si="5"/>
        <v/>
      </c>
      <c r="Y158" s="421" t="str">
        <f t="shared" si="6"/>
        <v/>
      </c>
      <c r="Z158" s="421" t="str">
        <f>IF(B158="",,Fees!$B$5*Y158)</f>
        <v/>
      </c>
      <c r="AA158" s="421" t="str">
        <f>IF(B158="",,Fees!$B$2*(I158+J158))</f>
        <v/>
      </c>
      <c r="AB158" s="421" t="str">
        <f>IF(B158="",,Fees!$B$5*AA158)</f>
        <v/>
      </c>
      <c r="AC158" s="421" t="str">
        <f>IF(B158="",,Fees!$B$4*((1+X158)*(I158+J158))+Fees!$B$3)</f>
        <v/>
      </c>
      <c r="AD158" s="421" t="str">
        <f>IF(B158="",,Fees!$B$5*AC158)</f>
        <v/>
      </c>
    </row>
    <row r="159" ht="15.75" customHeight="1">
      <c r="A159" s="416"/>
      <c r="B159" s="416"/>
      <c r="C159" s="416"/>
      <c r="D159" s="417"/>
      <c r="E159" s="425"/>
      <c r="F159" s="418"/>
      <c r="G159" s="419"/>
      <c r="H159" s="420"/>
      <c r="I159" s="421"/>
      <c r="J159" s="421"/>
      <c r="K159" s="421" t="str">
        <f t="shared" si="2"/>
        <v/>
      </c>
      <c r="L159" s="422"/>
      <c r="M159" s="416"/>
      <c r="N159" s="416"/>
      <c r="O159" s="416"/>
      <c r="P159" s="416"/>
      <c r="Q159" s="416"/>
      <c r="R159" s="417" t="str">
        <f t="shared" si="11"/>
        <v/>
      </c>
      <c r="S159" s="417" t="str">
        <f t="shared" si="13"/>
        <v/>
      </c>
      <c r="T159" s="420"/>
      <c r="U159" s="420"/>
      <c r="W159" s="423"/>
      <c r="X159" s="424" t="str">
        <f t="shared" si="5"/>
        <v/>
      </c>
      <c r="Y159" s="421" t="str">
        <f t="shared" si="6"/>
        <v/>
      </c>
      <c r="Z159" s="421" t="str">
        <f>IF(B159="",,Fees!$B$5*Y159)</f>
        <v/>
      </c>
      <c r="AA159" s="421" t="str">
        <f>IF(B159="",,Fees!$B$2*(I159+J159))</f>
        <v/>
      </c>
      <c r="AB159" s="421" t="str">
        <f>IF(B159="",,Fees!$B$5*AA159)</f>
        <v/>
      </c>
      <c r="AC159" s="421" t="str">
        <f>IF(B159="",,Fees!$B$4*((1+X159)*(I159+J159))+Fees!$B$3)</f>
        <v/>
      </c>
      <c r="AD159" s="421" t="str">
        <f>IF(B159="",,Fees!$B$5*AC159)</f>
        <v/>
      </c>
    </row>
    <row r="160" ht="15.75" customHeight="1">
      <c r="A160" s="416"/>
      <c r="B160" s="416"/>
      <c r="C160" s="416"/>
      <c r="D160" s="417"/>
      <c r="E160" s="425"/>
      <c r="F160" s="418"/>
      <c r="G160" s="419"/>
      <c r="H160" s="420"/>
      <c r="I160" s="421"/>
      <c r="J160" s="421"/>
      <c r="K160" s="421" t="str">
        <f t="shared" si="2"/>
        <v/>
      </c>
      <c r="L160" s="422"/>
      <c r="M160" s="416"/>
      <c r="N160" s="416"/>
      <c r="O160" s="416"/>
      <c r="P160" s="416"/>
      <c r="Q160" s="416"/>
      <c r="R160" s="417" t="str">
        <f t="shared" si="11"/>
        <v/>
      </c>
      <c r="S160" s="417" t="str">
        <f t="shared" si="13"/>
        <v/>
      </c>
      <c r="T160" s="420"/>
      <c r="U160" s="420"/>
      <c r="W160" s="423"/>
      <c r="X160" s="424" t="str">
        <f t="shared" si="5"/>
        <v/>
      </c>
      <c r="Y160" s="421" t="str">
        <f t="shared" si="6"/>
        <v/>
      </c>
      <c r="Z160" s="421" t="str">
        <f>IF(B160="",,Fees!$B$5*Y160)</f>
        <v/>
      </c>
      <c r="AA160" s="421" t="str">
        <f>IF(B160="",,Fees!$B$2*(I160+J160))</f>
        <v/>
      </c>
      <c r="AB160" s="421" t="str">
        <f>IF(B160="",,Fees!$B$5*AA160)</f>
        <v/>
      </c>
      <c r="AC160" s="421" t="str">
        <f>IF(B160="",,Fees!$B$4*((1+X160)*(I160+J160))+Fees!$B$3)</f>
        <v/>
      </c>
      <c r="AD160" s="421" t="str">
        <f>IF(B160="",,Fees!$B$5*AC160)</f>
        <v/>
      </c>
    </row>
    <row r="161" ht="15.75" customHeight="1">
      <c r="A161" s="416"/>
      <c r="B161" s="416"/>
      <c r="C161" s="416"/>
      <c r="D161" s="417"/>
      <c r="E161" s="425"/>
      <c r="F161" s="418"/>
      <c r="G161" s="419"/>
      <c r="H161" s="420"/>
      <c r="I161" s="421"/>
      <c r="J161" s="421"/>
      <c r="K161" s="421" t="str">
        <f t="shared" si="2"/>
        <v/>
      </c>
      <c r="L161" s="422"/>
      <c r="M161" s="416"/>
      <c r="N161" s="416"/>
      <c r="O161" s="416"/>
      <c r="P161" s="416"/>
      <c r="Q161" s="416"/>
      <c r="R161" s="417" t="str">
        <f t="shared" si="11"/>
        <v/>
      </c>
      <c r="S161" s="417" t="str">
        <f t="shared" si="13"/>
        <v/>
      </c>
      <c r="T161" s="420"/>
      <c r="U161" s="420"/>
      <c r="W161" s="423"/>
      <c r="X161" s="424" t="str">
        <f t="shared" si="5"/>
        <v/>
      </c>
      <c r="Y161" s="421" t="str">
        <f t="shared" si="6"/>
        <v/>
      </c>
      <c r="Z161" s="421" t="str">
        <f>IF(B161="",,Fees!$B$5*Y161)</f>
        <v/>
      </c>
      <c r="AA161" s="421" t="str">
        <f>IF(B161="",,Fees!$B$2*(I161+J161))</f>
        <v/>
      </c>
      <c r="AB161" s="421" t="str">
        <f>IF(B161="",,Fees!$B$5*AA161)</f>
        <v/>
      </c>
      <c r="AC161" s="421" t="str">
        <f>IF(B161="",,Fees!$B$4*((1+X161)*(I161+J161))+Fees!$B$3)</f>
        <v/>
      </c>
      <c r="AD161" s="421" t="str">
        <f>IF(B161="",,Fees!$B$5*AC161)</f>
        <v/>
      </c>
    </row>
    <row r="162" ht="15.75" customHeight="1">
      <c r="A162" s="416"/>
      <c r="B162" s="416"/>
      <c r="C162" s="416"/>
      <c r="D162" s="417"/>
      <c r="E162" s="425"/>
      <c r="F162" s="418"/>
      <c r="G162" s="419"/>
      <c r="H162" s="420"/>
      <c r="I162" s="421"/>
      <c r="J162" s="421"/>
      <c r="K162" s="421" t="str">
        <f t="shared" si="2"/>
        <v/>
      </c>
      <c r="L162" s="422"/>
      <c r="M162" s="416"/>
      <c r="N162" s="416"/>
      <c r="O162" s="416"/>
      <c r="P162" s="416"/>
      <c r="Q162" s="416"/>
      <c r="R162" s="417" t="str">
        <f t="shared" si="11"/>
        <v/>
      </c>
      <c r="S162" s="417" t="str">
        <f t="shared" si="13"/>
        <v/>
      </c>
      <c r="T162" s="420"/>
      <c r="U162" s="420"/>
      <c r="W162" s="423"/>
      <c r="X162" s="424" t="str">
        <f t="shared" si="5"/>
        <v/>
      </c>
      <c r="Y162" s="421" t="str">
        <f t="shared" si="6"/>
        <v/>
      </c>
      <c r="Z162" s="421" t="str">
        <f>IF(B162="",,Fees!$B$5*Y162)</f>
        <v/>
      </c>
      <c r="AA162" s="421" t="str">
        <f>IF(B162="",,Fees!$B$2*(I162+J162))</f>
        <v/>
      </c>
      <c r="AB162" s="421" t="str">
        <f>IF(B162="",,Fees!$B$5*AA162)</f>
        <v/>
      </c>
      <c r="AC162" s="421" t="str">
        <f>IF(B162="",,Fees!$B$4*((1+X162)*(I162+J162))+Fees!$B$3)</f>
        <v/>
      </c>
      <c r="AD162" s="421" t="str">
        <f>IF(B162="",,Fees!$B$5*AC162)</f>
        <v/>
      </c>
    </row>
    <row r="163" ht="15.75" customHeight="1">
      <c r="A163" s="416"/>
      <c r="B163" s="416"/>
      <c r="C163" s="416"/>
      <c r="D163" s="417"/>
      <c r="E163" s="425"/>
      <c r="F163" s="418"/>
      <c r="G163" s="419"/>
      <c r="H163" s="420"/>
      <c r="I163" s="421"/>
      <c r="J163" s="421"/>
      <c r="K163" s="421" t="str">
        <f t="shared" si="2"/>
        <v/>
      </c>
      <c r="L163" s="422"/>
      <c r="M163" s="416"/>
      <c r="N163" s="416"/>
      <c r="O163" s="416"/>
      <c r="P163" s="416"/>
      <c r="Q163" s="416"/>
      <c r="R163" s="417" t="str">
        <f t="shared" si="11"/>
        <v/>
      </c>
      <c r="S163" s="417" t="str">
        <f t="shared" si="13"/>
        <v/>
      </c>
      <c r="T163" s="420"/>
      <c r="U163" s="420"/>
      <c r="W163" s="423"/>
      <c r="X163" s="424" t="str">
        <f t="shared" si="5"/>
        <v/>
      </c>
      <c r="Y163" s="421" t="str">
        <f t="shared" si="6"/>
        <v/>
      </c>
      <c r="Z163" s="421" t="str">
        <f>IF(B163="",,Fees!$B$5*Y163)</f>
        <v/>
      </c>
      <c r="AA163" s="421" t="str">
        <f>IF(B163="",,Fees!$B$2*(I163+J163))</f>
        <v/>
      </c>
      <c r="AB163" s="421" t="str">
        <f>IF(B163="",,Fees!$B$5*AA163)</f>
        <v/>
      </c>
      <c r="AC163" s="421" t="str">
        <f>IF(B163="",,Fees!$B$4*((1+X163)*(I163+J163))+Fees!$B$3)</f>
        <v/>
      </c>
      <c r="AD163" s="421" t="str">
        <f>IF(B163="",,Fees!$B$5*AC163)</f>
        <v/>
      </c>
    </row>
    <row r="164" ht="15.75" customHeight="1">
      <c r="A164" s="416"/>
      <c r="B164" s="416"/>
      <c r="C164" s="416"/>
      <c r="D164" s="417"/>
      <c r="E164" s="425"/>
      <c r="F164" s="418"/>
      <c r="G164" s="419"/>
      <c r="H164" s="420"/>
      <c r="I164" s="421"/>
      <c r="J164" s="421"/>
      <c r="K164" s="421" t="str">
        <f t="shared" si="2"/>
        <v/>
      </c>
      <c r="L164" s="422"/>
      <c r="M164" s="416"/>
      <c r="N164" s="416"/>
      <c r="O164" s="416"/>
      <c r="P164" s="416"/>
      <c r="Q164" s="416"/>
      <c r="R164" s="417" t="str">
        <f t="shared" si="11"/>
        <v/>
      </c>
      <c r="S164" s="417"/>
      <c r="T164" s="420"/>
      <c r="U164" s="420"/>
      <c r="W164" s="423"/>
      <c r="X164" s="424" t="str">
        <f t="shared" si="5"/>
        <v/>
      </c>
      <c r="Y164" s="421" t="str">
        <f t="shared" si="6"/>
        <v/>
      </c>
      <c r="Z164" s="421" t="str">
        <f>IF(B164="",,Fees!$B$5*Y164)</f>
        <v/>
      </c>
      <c r="AA164" s="421" t="str">
        <f>IF(B164="",,Fees!$B$2*(I164+J164))</f>
        <v/>
      </c>
      <c r="AB164" s="421" t="str">
        <f>IF(B164="",,Fees!$B$5*AA164)</f>
        <v/>
      </c>
      <c r="AC164" s="421" t="str">
        <f>IF(B164="",,Fees!$B$4*((1+X164)*(I164+J164))+Fees!$B$3)</f>
        <v/>
      </c>
      <c r="AD164" s="421" t="str">
        <f>IF(B164="",,Fees!$B$5*AC164)</f>
        <v/>
      </c>
    </row>
    <row r="165" ht="15.75" customHeight="1">
      <c r="A165" s="416"/>
      <c r="B165" s="416"/>
      <c r="C165" s="416"/>
      <c r="D165" s="417"/>
      <c r="E165" s="425"/>
      <c r="F165" s="418"/>
      <c r="G165" s="419"/>
      <c r="H165" s="420"/>
      <c r="I165" s="421"/>
      <c r="J165" s="421"/>
      <c r="K165" s="421" t="str">
        <f t="shared" si="2"/>
        <v/>
      </c>
      <c r="L165" s="422"/>
      <c r="M165" s="416"/>
      <c r="N165" s="416"/>
      <c r="O165" s="416"/>
      <c r="P165" s="416"/>
      <c r="Q165" s="416"/>
      <c r="R165" s="417" t="str">
        <f t="shared" si="11"/>
        <v/>
      </c>
      <c r="S165" s="417"/>
      <c r="T165" s="420"/>
      <c r="U165" s="420"/>
      <c r="W165" s="423"/>
      <c r="X165" s="424" t="str">
        <f t="shared" si="5"/>
        <v/>
      </c>
      <c r="Y165" s="421" t="str">
        <f t="shared" si="6"/>
        <v/>
      </c>
      <c r="Z165" s="421" t="str">
        <f>IF(B165="",,Fees!$B$5*Y165)</f>
        <v/>
      </c>
      <c r="AA165" s="421" t="str">
        <f>IF(B165="",,Fees!$B$2*(I165+J165))</f>
        <v/>
      </c>
      <c r="AB165" s="421" t="str">
        <f>IF(B165="",,Fees!$B$5*AA165)</f>
        <v/>
      </c>
      <c r="AC165" s="421" t="str">
        <f>IF(B165="",,Fees!$B$4*((1+X165)*(I165+J165))+Fees!$B$3)</f>
        <v/>
      </c>
      <c r="AD165" s="421" t="str">
        <f>IF(B165="",,Fees!$B$5*AC165)</f>
        <v/>
      </c>
    </row>
    <row r="166" ht="15.75" customHeight="1">
      <c r="A166" s="416"/>
      <c r="B166" s="416"/>
      <c r="C166" s="416"/>
      <c r="D166" s="417"/>
      <c r="E166" s="425"/>
      <c r="F166" s="418"/>
      <c r="G166" s="419"/>
      <c r="H166" s="420"/>
      <c r="I166" s="421"/>
      <c r="J166" s="421"/>
      <c r="K166" s="421" t="str">
        <f t="shared" si="2"/>
        <v/>
      </c>
      <c r="L166" s="422"/>
      <c r="M166" s="416"/>
      <c r="N166" s="416"/>
      <c r="O166" s="416"/>
      <c r="P166" s="416"/>
      <c r="Q166" s="416"/>
      <c r="R166" s="417" t="str">
        <f t="shared" si="11"/>
        <v/>
      </c>
      <c r="S166" s="417"/>
      <c r="T166" s="420"/>
      <c r="U166" s="420"/>
      <c r="W166" s="423"/>
      <c r="X166" s="424" t="str">
        <f t="shared" si="5"/>
        <v/>
      </c>
      <c r="Y166" s="421" t="str">
        <f t="shared" si="6"/>
        <v/>
      </c>
      <c r="Z166" s="421" t="str">
        <f>IF(B166="",,Fees!$B$5*Y166)</f>
        <v/>
      </c>
      <c r="AA166" s="421" t="str">
        <f>IF(B166="",,Fees!$B$2*(I166+J166))</f>
        <v/>
      </c>
      <c r="AB166" s="421" t="str">
        <f>IF(B166="",,Fees!$B$5*AA166)</f>
        <v/>
      </c>
      <c r="AC166" s="421" t="str">
        <f>IF(B166="",,Fees!$B$4*((1+X166)*(I166+J166))+Fees!$B$3)</f>
        <v/>
      </c>
      <c r="AD166" s="421" t="str">
        <f>IF(B166="",,Fees!$B$5*AC166)</f>
        <v/>
      </c>
    </row>
    <row r="167" ht="15.75" customHeight="1">
      <c r="A167" s="416"/>
      <c r="B167" s="416"/>
      <c r="C167" s="416"/>
      <c r="D167" s="417"/>
      <c r="E167" s="425"/>
      <c r="F167" s="418"/>
      <c r="G167" s="419"/>
      <c r="H167" s="420"/>
      <c r="I167" s="421"/>
      <c r="J167" s="421"/>
      <c r="K167" s="421" t="str">
        <f t="shared" si="2"/>
        <v/>
      </c>
      <c r="L167" s="422"/>
      <c r="M167" s="416"/>
      <c r="N167" s="416"/>
      <c r="O167" s="416"/>
      <c r="P167" s="416"/>
      <c r="Q167" s="416"/>
      <c r="R167" s="417" t="str">
        <f t="shared" si="11"/>
        <v/>
      </c>
      <c r="S167" s="417"/>
      <c r="T167" s="420"/>
      <c r="U167" s="420"/>
      <c r="W167" s="423"/>
      <c r="X167" s="424" t="str">
        <f t="shared" si="5"/>
        <v/>
      </c>
      <c r="Y167" s="421" t="str">
        <f t="shared" si="6"/>
        <v/>
      </c>
      <c r="Z167" s="421" t="str">
        <f>IF(B167="",,Fees!$B$5*Y167)</f>
        <v/>
      </c>
      <c r="AA167" s="421" t="str">
        <f>IF(B167="",,Fees!$B$2*(I167+J167))</f>
        <v/>
      </c>
      <c r="AB167" s="421" t="str">
        <f>IF(B167="",,Fees!$B$5*AA167)</f>
        <v/>
      </c>
      <c r="AC167" s="421" t="str">
        <f>IF(B167="",,Fees!$B$4*((1+X167)*(I167+J167))+Fees!$B$3)</f>
        <v/>
      </c>
      <c r="AD167" s="421" t="str">
        <f>IF(B167="",,Fees!$B$5*AC167)</f>
        <v/>
      </c>
    </row>
    <row r="168" ht="15.75" customHeight="1">
      <c r="A168" s="416"/>
      <c r="B168" s="416"/>
      <c r="C168" s="416"/>
      <c r="D168" s="417"/>
      <c r="E168" s="425"/>
      <c r="F168" s="418"/>
      <c r="G168" s="419"/>
      <c r="H168" s="420"/>
      <c r="I168" s="421"/>
      <c r="J168" s="421"/>
      <c r="K168" s="421" t="str">
        <f t="shared" si="2"/>
        <v/>
      </c>
      <c r="L168" s="422"/>
      <c r="M168" s="416"/>
      <c r="N168" s="416"/>
      <c r="O168" s="416"/>
      <c r="P168" s="416"/>
      <c r="Q168" s="416"/>
      <c r="R168" s="417" t="str">
        <f t="shared" si="11"/>
        <v/>
      </c>
      <c r="S168" s="417"/>
      <c r="T168" s="420"/>
      <c r="U168" s="420"/>
      <c r="W168" s="423"/>
      <c r="X168" s="424" t="str">
        <f t="shared" si="5"/>
        <v/>
      </c>
      <c r="Y168" s="421" t="str">
        <f t="shared" si="6"/>
        <v/>
      </c>
      <c r="Z168" s="421" t="str">
        <f>IF(B168="",,Fees!$B$5*Y168)</f>
        <v/>
      </c>
      <c r="AA168" s="421" t="str">
        <f>IF(B168="",,Fees!$B$2*(I168+J168))</f>
        <v/>
      </c>
      <c r="AB168" s="421" t="str">
        <f>IF(B168="",,Fees!$B$5*AA168)</f>
        <v/>
      </c>
      <c r="AC168" s="421" t="str">
        <f>IF(B168="",,Fees!$B$4*((1+X168)*(I168+J168))+Fees!$B$3)</f>
        <v/>
      </c>
      <c r="AD168" s="421" t="str">
        <f>IF(B168="",,Fees!$B$5*AC168)</f>
        <v/>
      </c>
    </row>
    <row r="169" ht="15.75" customHeight="1">
      <c r="A169" s="416"/>
      <c r="B169" s="416"/>
      <c r="C169" s="416"/>
      <c r="D169" s="417"/>
      <c r="E169" s="425"/>
      <c r="F169" s="418"/>
      <c r="G169" s="419"/>
      <c r="H169" s="420"/>
      <c r="I169" s="421"/>
      <c r="J169" s="421"/>
      <c r="K169" s="421" t="str">
        <f t="shared" si="2"/>
        <v/>
      </c>
      <c r="L169" s="422"/>
      <c r="M169" s="416"/>
      <c r="N169" s="416"/>
      <c r="O169" s="416"/>
      <c r="P169" s="416"/>
      <c r="Q169" s="416"/>
      <c r="R169" s="417" t="str">
        <f t="shared" si="11"/>
        <v/>
      </c>
      <c r="S169" s="417"/>
      <c r="T169" s="420"/>
      <c r="U169" s="420"/>
      <c r="W169" s="423"/>
      <c r="X169" s="424" t="str">
        <f t="shared" si="5"/>
        <v/>
      </c>
      <c r="Y169" s="421" t="str">
        <f t="shared" si="6"/>
        <v/>
      </c>
      <c r="Z169" s="421" t="str">
        <f>IF(B169="",,Fees!$B$5*Y169)</f>
        <v/>
      </c>
      <c r="AA169" s="421" t="str">
        <f>IF(B169="",,Fees!$B$2*(I169+J169))</f>
        <v/>
      </c>
      <c r="AB169" s="421" t="str">
        <f>IF(B169="",,Fees!$B$5*AA169)</f>
        <v/>
      </c>
      <c r="AC169" s="421" t="str">
        <f>IF(B169="",,Fees!$B$4*((1+X169)*(I169+J169))+Fees!$B$3)</f>
        <v/>
      </c>
      <c r="AD169" s="421" t="str">
        <f>IF(B169="",,Fees!$B$5*AC169)</f>
        <v/>
      </c>
    </row>
    <row r="170" ht="15.75" customHeight="1">
      <c r="A170" s="416"/>
      <c r="B170" s="416"/>
      <c r="C170" s="416"/>
      <c r="D170" s="417"/>
      <c r="E170" s="425"/>
      <c r="F170" s="418"/>
      <c r="G170" s="419"/>
      <c r="H170" s="420"/>
      <c r="I170" s="421"/>
      <c r="J170" s="421"/>
      <c r="K170" s="421" t="str">
        <f t="shared" si="2"/>
        <v/>
      </c>
      <c r="L170" s="422"/>
      <c r="M170" s="416"/>
      <c r="N170" s="416"/>
      <c r="O170" s="416"/>
      <c r="P170" s="416"/>
      <c r="Q170" s="416"/>
      <c r="R170" s="417" t="str">
        <f t="shared" si="11"/>
        <v/>
      </c>
      <c r="S170" s="417"/>
      <c r="T170" s="420"/>
      <c r="U170" s="420"/>
      <c r="W170" s="423"/>
      <c r="X170" s="424" t="str">
        <f t="shared" si="5"/>
        <v/>
      </c>
      <c r="Y170" s="421" t="str">
        <f t="shared" si="6"/>
        <v/>
      </c>
      <c r="Z170" s="421" t="str">
        <f>IF(B170="",,Fees!$B$5*Y170)</f>
        <v/>
      </c>
      <c r="AA170" s="421" t="str">
        <f>IF(B170="",,Fees!$B$2*(I170+J170))</f>
        <v/>
      </c>
      <c r="AB170" s="421" t="str">
        <f>IF(B170="",,Fees!$B$5*AA170)</f>
        <v/>
      </c>
      <c r="AC170" s="421" t="str">
        <f>IF(B170="",,Fees!$B$4*((1+X170)*(I170+J170))+Fees!$B$3)</f>
        <v/>
      </c>
      <c r="AD170" s="421" t="str">
        <f>IF(B170="",,Fees!$B$5*AC170)</f>
        <v/>
      </c>
    </row>
    <row r="171" ht="15.75" customHeight="1">
      <c r="A171" s="416"/>
      <c r="B171" s="416"/>
      <c r="C171" s="416"/>
      <c r="D171" s="417"/>
      <c r="E171" s="425"/>
      <c r="F171" s="418"/>
      <c r="G171" s="419"/>
      <c r="H171" s="420"/>
      <c r="I171" s="421"/>
      <c r="J171" s="421"/>
      <c r="K171" s="421" t="str">
        <f t="shared" si="2"/>
        <v/>
      </c>
      <c r="L171" s="422"/>
      <c r="M171" s="416"/>
      <c r="N171" s="416"/>
      <c r="O171" s="416"/>
      <c r="P171" s="416"/>
      <c r="Q171" s="416"/>
      <c r="R171" s="417" t="str">
        <f t="shared" si="11"/>
        <v/>
      </c>
      <c r="S171" s="417"/>
      <c r="T171" s="420"/>
      <c r="U171" s="420"/>
      <c r="W171" s="423"/>
      <c r="X171" s="424" t="str">
        <f t="shared" si="5"/>
        <v/>
      </c>
      <c r="Y171" s="421" t="str">
        <f t="shared" si="6"/>
        <v/>
      </c>
      <c r="Z171" s="421" t="str">
        <f>IF(B171="",,Fees!$B$5*Y171)</f>
        <v/>
      </c>
      <c r="AA171" s="421" t="str">
        <f>IF(B171="",,Fees!$B$2*(I171+J171))</f>
        <v/>
      </c>
      <c r="AB171" s="421" t="str">
        <f>IF(B171="",,Fees!$B$5*AA171)</f>
        <v/>
      </c>
      <c r="AC171" s="421" t="str">
        <f>IF(B171="",,Fees!$B$4*((1+X171)*(I171+J171))+Fees!$B$3)</f>
        <v/>
      </c>
      <c r="AD171" s="421" t="str">
        <f>IF(B171="",,Fees!$B$5*AC171)</f>
        <v/>
      </c>
    </row>
    <row r="172" ht="15.75" customHeight="1">
      <c r="A172" s="416"/>
      <c r="B172" s="416"/>
      <c r="C172" s="416"/>
      <c r="D172" s="417"/>
      <c r="E172" s="425"/>
      <c r="F172" s="418"/>
      <c r="G172" s="419"/>
      <c r="H172" s="420"/>
      <c r="I172" s="421"/>
      <c r="J172" s="421"/>
      <c r="K172" s="421" t="str">
        <f t="shared" si="2"/>
        <v/>
      </c>
      <c r="L172" s="422"/>
      <c r="M172" s="416"/>
      <c r="N172" s="416"/>
      <c r="O172" s="416"/>
      <c r="P172" s="416"/>
      <c r="Q172" s="416"/>
      <c r="R172" s="417" t="str">
        <f t="shared" si="11"/>
        <v/>
      </c>
      <c r="S172" s="417"/>
      <c r="T172" s="420"/>
      <c r="U172" s="420"/>
      <c r="W172" s="423"/>
      <c r="X172" s="424" t="str">
        <f t="shared" si="5"/>
        <v/>
      </c>
      <c r="Y172" s="421" t="str">
        <f t="shared" si="6"/>
        <v/>
      </c>
      <c r="Z172" s="421" t="str">
        <f>IF(B172="",,Fees!$B$5*Y172)</f>
        <v/>
      </c>
      <c r="AA172" s="421" t="str">
        <f>IF(B172="",,Fees!$B$2*(I172+J172))</f>
        <v/>
      </c>
      <c r="AB172" s="421" t="str">
        <f>IF(B172="",,Fees!$B$5*AA172)</f>
        <v/>
      </c>
      <c r="AC172" s="421" t="str">
        <f>IF(B172="",,Fees!$B$4*((1+X172)*(I172+J172))+Fees!$B$3)</f>
        <v/>
      </c>
      <c r="AD172" s="421" t="str">
        <f>IF(B172="",,Fees!$B$5*AC172)</f>
        <v/>
      </c>
    </row>
    <row r="173" ht="15.75" customHeight="1">
      <c r="A173" s="416"/>
      <c r="B173" s="416"/>
      <c r="C173" s="416"/>
      <c r="D173" s="417"/>
      <c r="E173" s="425"/>
      <c r="F173" s="418"/>
      <c r="G173" s="419"/>
      <c r="H173" s="420"/>
      <c r="I173" s="421"/>
      <c r="J173" s="421"/>
      <c r="K173" s="421" t="str">
        <f t="shared" si="2"/>
        <v/>
      </c>
      <c r="L173" s="422"/>
      <c r="M173" s="416"/>
      <c r="N173" s="416"/>
      <c r="O173" s="416"/>
      <c r="P173" s="416"/>
      <c r="Q173" s="416"/>
      <c r="R173" s="417" t="str">
        <f t="shared" si="11"/>
        <v/>
      </c>
      <c r="S173" s="417"/>
      <c r="T173" s="420"/>
      <c r="U173" s="420"/>
      <c r="W173" s="423"/>
      <c r="X173" s="424" t="str">
        <f t="shared" si="5"/>
        <v/>
      </c>
      <c r="Y173" s="421" t="str">
        <f t="shared" si="6"/>
        <v/>
      </c>
      <c r="Z173" s="421" t="str">
        <f>IF(B173="",,Fees!$B$5*Y173)</f>
        <v/>
      </c>
      <c r="AA173" s="421" t="str">
        <f>IF(B173="",,Fees!$B$2*(I173+J173))</f>
        <v/>
      </c>
      <c r="AB173" s="421" t="str">
        <f>IF(B173="",,Fees!$B$5*AA173)</f>
        <v/>
      </c>
      <c r="AC173" s="421" t="str">
        <f>IF(B173="",,Fees!$B$4*((1+X173)*(I173+J173))+Fees!$B$3)</f>
        <v/>
      </c>
      <c r="AD173" s="421" t="str">
        <f>IF(B173="",,Fees!$B$5*AC173)</f>
        <v/>
      </c>
    </row>
    <row r="174" ht="15.75" customHeight="1">
      <c r="A174" s="416"/>
      <c r="B174" s="416"/>
      <c r="C174" s="416"/>
      <c r="D174" s="417"/>
      <c r="E174" s="425"/>
      <c r="F174" s="418"/>
      <c r="G174" s="419"/>
      <c r="H174" s="420"/>
      <c r="I174" s="421"/>
      <c r="J174" s="421"/>
      <c r="K174" s="421" t="str">
        <f t="shared" si="2"/>
        <v/>
      </c>
      <c r="L174" s="422"/>
      <c r="M174" s="416"/>
      <c r="N174" s="416"/>
      <c r="O174" s="416"/>
      <c r="P174" s="416"/>
      <c r="Q174" s="416"/>
      <c r="R174" s="417" t="str">
        <f t="shared" si="11"/>
        <v/>
      </c>
      <c r="S174" s="417"/>
      <c r="T174" s="420"/>
      <c r="U174" s="420"/>
      <c r="W174" s="423"/>
      <c r="X174" s="424" t="str">
        <f t="shared" si="5"/>
        <v/>
      </c>
      <c r="Y174" s="421" t="str">
        <f t="shared" si="6"/>
        <v/>
      </c>
      <c r="Z174" s="421" t="str">
        <f>IF(B174="",,Fees!$B$5*Y174)</f>
        <v/>
      </c>
      <c r="AA174" s="421" t="str">
        <f>IF(B174="",,Fees!$B$2*(I174+J174))</f>
        <v/>
      </c>
      <c r="AB174" s="421" t="str">
        <f>IF(B174="",,Fees!$B$5*AA174)</f>
        <v/>
      </c>
      <c r="AC174" s="421" t="str">
        <f>IF(B174="",,Fees!$B$4*((1+X174)*(I174+J174))+Fees!$B$3)</f>
        <v/>
      </c>
      <c r="AD174" s="421" t="str">
        <f>IF(B174="",,Fees!$B$5*AC174)</f>
        <v/>
      </c>
    </row>
    <row r="175" ht="15.75" customHeight="1">
      <c r="A175" s="416"/>
      <c r="B175" s="416"/>
      <c r="C175" s="416"/>
      <c r="D175" s="417"/>
      <c r="E175" s="425"/>
      <c r="F175" s="418"/>
      <c r="G175" s="419"/>
      <c r="H175" s="420"/>
      <c r="I175" s="421"/>
      <c r="J175" s="421"/>
      <c r="K175" s="421" t="str">
        <f t="shared" si="2"/>
        <v/>
      </c>
      <c r="L175" s="422"/>
      <c r="M175" s="416"/>
      <c r="N175" s="416"/>
      <c r="O175" s="416"/>
      <c r="P175" s="416"/>
      <c r="Q175" s="416"/>
      <c r="R175" s="417" t="str">
        <f t="shared" si="11"/>
        <v/>
      </c>
      <c r="S175" s="417"/>
      <c r="T175" s="420"/>
      <c r="U175" s="420"/>
      <c r="W175" s="423"/>
      <c r="X175" s="424" t="str">
        <f t="shared" si="5"/>
        <v/>
      </c>
      <c r="Y175" s="421" t="str">
        <f t="shared" si="6"/>
        <v/>
      </c>
      <c r="Z175" s="421" t="str">
        <f>IF(B175="",,Fees!$B$5*Y175)</f>
        <v/>
      </c>
      <c r="AA175" s="421" t="str">
        <f>IF(B175="",,Fees!$B$2*(I175+J175))</f>
        <v/>
      </c>
      <c r="AB175" s="421" t="str">
        <f>IF(B175="",,Fees!$B$5*AA175)</f>
        <v/>
      </c>
      <c r="AC175" s="421" t="str">
        <f>IF(B175="",,Fees!$B$4*((1+X175)*(I175+J175))+Fees!$B$3)</f>
        <v/>
      </c>
      <c r="AD175" s="421" t="str">
        <f>IF(B175="",,Fees!$B$5*AC175)</f>
        <v/>
      </c>
    </row>
    <row r="176" ht="15.75" customHeight="1">
      <c r="A176" s="416"/>
      <c r="B176" s="416"/>
      <c r="C176" s="416"/>
      <c r="D176" s="417"/>
      <c r="E176" s="425"/>
      <c r="F176" s="418"/>
      <c r="G176" s="419"/>
      <c r="H176" s="420"/>
      <c r="I176" s="421"/>
      <c r="J176" s="421"/>
      <c r="K176" s="421" t="str">
        <f t="shared" si="2"/>
        <v/>
      </c>
      <c r="L176" s="422"/>
      <c r="M176" s="416"/>
      <c r="N176" s="416"/>
      <c r="O176" s="416"/>
      <c r="P176" s="416"/>
      <c r="Q176" s="416"/>
      <c r="R176" s="417" t="str">
        <f t="shared" si="11"/>
        <v/>
      </c>
      <c r="S176" s="417"/>
      <c r="T176" s="420"/>
      <c r="U176" s="420"/>
      <c r="W176" s="423"/>
      <c r="X176" s="424" t="str">
        <f t="shared" si="5"/>
        <v/>
      </c>
      <c r="Y176" s="421" t="str">
        <f t="shared" si="6"/>
        <v/>
      </c>
      <c r="Z176" s="421" t="str">
        <f>IF(B176="",,Fees!$B$5*Y176)</f>
        <v/>
      </c>
      <c r="AA176" s="421" t="str">
        <f>IF(B176="",,Fees!$B$2*(I176+J176))</f>
        <v/>
      </c>
      <c r="AB176" s="421" t="str">
        <f>IF(B176="",,Fees!$B$5*AA176)</f>
        <v/>
      </c>
      <c r="AC176" s="421" t="str">
        <f>IF(B176="",,Fees!$B$4*((1+X176)*(I176+J176))+Fees!$B$3)</f>
        <v/>
      </c>
      <c r="AD176" s="421" t="str">
        <f>IF(B176="",,Fees!$B$5*AC176)</f>
        <v/>
      </c>
    </row>
    <row r="177" ht="15.75" customHeight="1">
      <c r="A177" s="416"/>
      <c r="B177" s="416"/>
      <c r="C177" s="416"/>
      <c r="D177" s="417"/>
      <c r="E177" s="425"/>
      <c r="F177" s="418"/>
      <c r="G177" s="419"/>
      <c r="H177" s="420"/>
      <c r="I177" s="421"/>
      <c r="J177" s="421"/>
      <c r="K177" s="421" t="str">
        <f t="shared" si="2"/>
        <v/>
      </c>
      <c r="L177" s="422"/>
      <c r="M177" s="416"/>
      <c r="N177" s="416"/>
      <c r="O177" s="416"/>
      <c r="P177" s="416"/>
      <c r="Q177" s="416"/>
      <c r="R177" s="417" t="str">
        <f t="shared" si="11"/>
        <v/>
      </c>
      <c r="S177" s="417"/>
      <c r="T177" s="420"/>
      <c r="U177" s="420"/>
      <c r="W177" s="423"/>
      <c r="X177" s="424" t="str">
        <f t="shared" si="5"/>
        <v/>
      </c>
      <c r="Y177" s="421" t="str">
        <f t="shared" si="6"/>
        <v/>
      </c>
      <c r="Z177" s="421" t="str">
        <f>IF(B177="",,Fees!$B$5*Y177)</f>
        <v/>
      </c>
      <c r="AA177" s="421" t="str">
        <f>IF(B177="",,Fees!$B$2*(I177+J177))</f>
        <v/>
      </c>
      <c r="AB177" s="421" t="str">
        <f>IF(B177="",,Fees!$B$5*AA177)</f>
        <v/>
      </c>
      <c r="AC177" s="421" t="str">
        <f>IF(B177="",,Fees!$B$4*((1+X177)*(I177+J177))+Fees!$B$3)</f>
        <v/>
      </c>
      <c r="AD177" s="421" t="str">
        <f>IF(B177="",,Fees!$B$5*AC177)</f>
        <v/>
      </c>
    </row>
    <row r="178" ht="15.75" customHeight="1">
      <c r="A178" s="416"/>
      <c r="B178" s="416"/>
      <c r="C178" s="416"/>
      <c r="D178" s="417"/>
      <c r="E178" s="425"/>
      <c r="F178" s="418"/>
      <c r="G178" s="419"/>
      <c r="H178" s="420"/>
      <c r="I178" s="421"/>
      <c r="J178" s="421"/>
      <c r="K178" s="421" t="str">
        <f t="shared" si="2"/>
        <v/>
      </c>
      <c r="L178" s="422"/>
      <c r="M178" s="416"/>
      <c r="N178" s="416"/>
      <c r="O178" s="416"/>
      <c r="P178" s="416"/>
      <c r="Q178" s="416"/>
      <c r="R178" s="417" t="str">
        <f t="shared" si="11"/>
        <v/>
      </c>
      <c r="S178" s="417"/>
      <c r="T178" s="420"/>
      <c r="U178" s="420"/>
      <c r="W178" s="423"/>
      <c r="X178" s="424" t="str">
        <f t="shared" si="5"/>
        <v/>
      </c>
      <c r="Y178" s="421" t="str">
        <f t="shared" si="6"/>
        <v/>
      </c>
      <c r="Z178" s="421" t="str">
        <f>IF(B178="",,Fees!$B$5*Y178)</f>
        <v/>
      </c>
      <c r="AA178" s="421" t="str">
        <f>IF(B178="",,Fees!$B$2*(I178+J178))</f>
        <v/>
      </c>
      <c r="AB178" s="421" t="str">
        <f>IF(B178="",,Fees!$B$5*AA178)</f>
        <v/>
      </c>
      <c r="AC178" s="421" t="str">
        <f>IF(B178="",,Fees!$B$4*((1+X178)*(I178+J178))+Fees!$B$3)</f>
        <v/>
      </c>
      <c r="AD178" s="421" t="str">
        <f>IF(B178="",,Fees!$B$5*AC178)</f>
        <v/>
      </c>
    </row>
    <row r="179" ht="15.75" customHeight="1">
      <c r="A179" s="416"/>
      <c r="B179" s="416"/>
      <c r="C179" s="416"/>
      <c r="D179" s="417"/>
      <c r="E179" s="425"/>
      <c r="F179" s="418"/>
      <c r="G179" s="419"/>
      <c r="H179" s="420"/>
      <c r="I179" s="421"/>
      <c r="J179" s="421"/>
      <c r="K179" s="421" t="str">
        <f t="shared" si="2"/>
        <v/>
      </c>
      <c r="L179" s="422"/>
      <c r="M179" s="416"/>
      <c r="N179" s="416"/>
      <c r="O179" s="416"/>
      <c r="P179" s="416"/>
      <c r="Q179" s="416"/>
      <c r="R179" s="417" t="str">
        <f t="shared" si="11"/>
        <v/>
      </c>
      <c r="S179" s="417"/>
      <c r="T179" s="420"/>
      <c r="U179" s="420"/>
      <c r="W179" s="423"/>
      <c r="X179" s="424" t="str">
        <f t="shared" si="5"/>
        <v/>
      </c>
      <c r="Y179" s="421" t="str">
        <f t="shared" si="6"/>
        <v/>
      </c>
      <c r="Z179" s="421" t="str">
        <f>IF(B179="",,Fees!$B$5*Y179)</f>
        <v/>
      </c>
      <c r="AA179" s="421" t="str">
        <f>IF(B179="",,Fees!$B$2*(I179+J179))</f>
        <v/>
      </c>
      <c r="AB179" s="421" t="str">
        <f>IF(B179="",,Fees!$B$5*AA179)</f>
        <v/>
      </c>
      <c r="AC179" s="421" t="str">
        <f>IF(B179="",,Fees!$B$4*((1+X179)*(I179+J179))+Fees!$B$3)</f>
        <v/>
      </c>
      <c r="AD179" s="421" t="str">
        <f>IF(B179="",,Fees!$B$5*AC179)</f>
        <v/>
      </c>
    </row>
    <row r="180" ht="15.75" customHeight="1">
      <c r="A180" s="416"/>
      <c r="B180" s="416"/>
      <c r="C180" s="416"/>
      <c r="D180" s="417"/>
      <c r="E180" s="425"/>
      <c r="F180" s="418"/>
      <c r="G180" s="419"/>
      <c r="H180" s="420"/>
      <c r="I180" s="421"/>
      <c r="J180" s="421"/>
      <c r="K180" s="421" t="str">
        <f t="shared" si="2"/>
        <v/>
      </c>
      <c r="L180" s="422"/>
      <c r="M180" s="416"/>
      <c r="N180" s="416"/>
      <c r="O180" s="416"/>
      <c r="P180" s="416"/>
      <c r="Q180" s="416"/>
      <c r="R180" s="417" t="str">
        <f t="shared" si="11"/>
        <v/>
      </c>
      <c r="S180" s="417"/>
      <c r="T180" s="420"/>
      <c r="U180" s="420"/>
      <c r="W180" s="423"/>
      <c r="X180" s="424" t="str">
        <f t="shared" si="5"/>
        <v/>
      </c>
      <c r="Y180" s="421" t="str">
        <f t="shared" si="6"/>
        <v/>
      </c>
      <c r="Z180" s="421" t="str">
        <f>IF(B180="",,Fees!$B$5*Y180)</f>
        <v/>
      </c>
      <c r="AA180" s="421" t="str">
        <f>IF(B180="",,Fees!$B$2*(I180+J180))</f>
        <v/>
      </c>
      <c r="AB180" s="421" t="str">
        <f>IF(B180="",,Fees!$B$5*AA180)</f>
        <v/>
      </c>
      <c r="AC180" s="421" t="str">
        <f>IF(B180="",,Fees!$B$4*((1+X180)*(I180+J180))+Fees!$B$3)</f>
        <v/>
      </c>
      <c r="AD180" s="421" t="str">
        <f>IF(B180="",,Fees!$B$5*AC180)</f>
        <v/>
      </c>
    </row>
    <row r="181" ht="15.75" customHeight="1">
      <c r="A181" s="416"/>
      <c r="B181" s="416"/>
      <c r="C181" s="416"/>
      <c r="D181" s="417"/>
      <c r="E181" s="425"/>
      <c r="F181" s="418"/>
      <c r="G181" s="419"/>
      <c r="H181" s="420"/>
      <c r="I181" s="421"/>
      <c r="J181" s="421"/>
      <c r="K181" s="421" t="str">
        <f t="shared" si="2"/>
        <v/>
      </c>
      <c r="L181" s="422"/>
      <c r="M181" s="416"/>
      <c r="N181" s="416"/>
      <c r="O181" s="416"/>
      <c r="P181" s="416"/>
      <c r="Q181" s="416"/>
      <c r="R181" s="417" t="str">
        <f t="shared" si="11"/>
        <v/>
      </c>
      <c r="S181" s="417"/>
      <c r="T181" s="420"/>
      <c r="U181" s="420"/>
      <c r="W181" s="423"/>
      <c r="X181" s="424" t="str">
        <f t="shared" si="5"/>
        <v/>
      </c>
      <c r="Y181" s="421" t="str">
        <f t="shared" si="6"/>
        <v/>
      </c>
      <c r="Z181" s="421" t="str">
        <f>IF(B181="",,Fees!$B$5*Y181)</f>
        <v/>
      </c>
      <c r="AA181" s="421" t="str">
        <f>IF(B181="",,Fees!$B$2*(I181+J181))</f>
        <v/>
      </c>
      <c r="AB181" s="421" t="str">
        <f>IF(B181="",,Fees!$B$5*AA181)</f>
        <v/>
      </c>
      <c r="AC181" s="421" t="str">
        <f>IF(B181="",,Fees!$B$4*((1+X181)*(I181+J181))+Fees!$B$3)</f>
        <v/>
      </c>
      <c r="AD181" s="421" t="str">
        <f>IF(B181="",,Fees!$B$5*AC181)</f>
        <v/>
      </c>
    </row>
    <row r="182" ht="15.75" customHeight="1">
      <c r="A182" s="416"/>
      <c r="B182" s="416"/>
      <c r="C182" s="416"/>
      <c r="D182" s="417"/>
      <c r="E182" s="425"/>
      <c r="F182" s="418"/>
      <c r="G182" s="419"/>
      <c r="H182" s="420"/>
      <c r="I182" s="421"/>
      <c r="J182" s="421"/>
      <c r="K182" s="421" t="str">
        <f t="shared" si="2"/>
        <v/>
      </c>
      <c r="L182" s="422"/>
      <c r="M182" s="416"/>
      <c r="N182" s="416"/>
      <c r="O182" s="416"/>
      <c r="P182" s="416"/>
      <c r="Q182" s="416"/>
      <c r="R182" s="417" t="str">
        <f t="shared" si="11"/>
        <v/>
      </c>
      <c r="S182" s="417"/>
      <c r="T182" s="420"/>
      <c r="U182" s="420"/>
      <c r="W182" s="423"/>
      <c r="X182" s="424" t="str">
        <f t="shared" si="5"/>
        <v/>
      </c>
      <c r="Y182" s="421" t="str">
        <f t="shared" si="6"/>
        <v/>
      </c>
      <c r="Z182" s="421" t="str">
        <f>IF(B182="",,Fees!$B$5*Y182)</f>
        <v/>
      </c>
      <c r="AA182" s="421" t="str">
        <f>IF(B182="",,Fees!$B$2*(I182+J182))</f>
        <v/>
      </c>
      <c r="AB182" s="421" t="str">
        <f>IF(B182="",,Fees!$B$5*AA182)</f>
        <v/>
      </c>
      <c r="AC182" s="421" t="str">
        <f>IF(B182="",,Fees!$B$4*((1+X182)*(I182+J182))+Fees!$B$3)</f>
        <v/>
      </c>
      <c r="AD182" s="421" t="str">
        <f>IF(B182="",,Fees!$B$5*AC182)</f>
        <v/>
      </c>
    </row>
    <row r="183" ht="15.75" customHeight="1">
      <c r="A183" s="416"/>
      <c r="B183" s="416"/>
      <c r="C183" s="416"/>
      <c r="D183" s="417"/>
      <c r="E183" s="425"/>
      <c r="F183" s="418"/>
      <c r="G183" s="419"/>
      <c r="H183" s="420"/>
      <c r="I183" s="421"/>
      <c r="J183" s="421"/>
      <c r="K183" s="421" t="str">
        <f t="shared" si="2"/>
        <v/>
      </c>
      <c r="L183" s="422"/>
      <c r="M183" s="416"/>
      <c r="N183" s="416"/>
      <c r="O183" s="416"/>
      <c r="P183" s="416"/>
      <c r="Q183" s="416"/>
      <c r="R183" s="417" t="str">
        <f t="shared" si="11"/>
        <v/>
      </c>
      <c r="S183" s="417"/>
      <c r="T183" s="420"/>
      <c r="U183" s="420"/>
      <c r="W183" s="423"/>
      <c r="X183" s="424" t="str">
        <f t="shared" si="5"/>
        <v/>
      </c>
      <c r="Y183" s="421" t="str">
        <f t="shared" si="6"/>
        <v/>
      </c>
      <c r="Z183" s="421" t="str">
        <f>IF(B183="",,Fees!$B$5*Y183)</f>
        <v/>
      </c>
      <c r="AA183" s="421" t="str">
        <f>IF(B183="",,Fees!$B$2*(I183+J183))</f>
        <v/>
      </c>
      <c r="AB183" s="421" t="str">
        <f>IF(B183="",,Fees!$B$5*AA183)</f>
        <v/>
      </c>
      <c r="AC183" s="421" t="str">
        <f>IF(B183="",,Fees!$B$4*((1+X183)*(I183+J183))+Fees!$B$3)</f>
        <v/>
      </c>
      <c r="AD183" s="421" t="str">
        <f>IF(B183="",,Fees!$B$5*AC183)</f>
        <v/>
      </c>
    </row>
    <row r="184" ht="15.75" customHeight="1">
      <c r="A184" s="416"/>
      <c r="B184" s="416"/>
      <c r="C184" s="416"/>
      <c r="D184" s="417"/>
      <c r="E184" s="425"/>
      <c r="F184" s="418"/>
      <c r="G184" s="419"/>
      <c r="H184" s="420"/>
      <c r="I184" s="421"/>
      <c r="J184" s="421"/>
      <c r="K184" s="421" t="str">
        <f t="shared" si="2"/>
        <v/>
      </c>
      <c r="L184" s="422"/>
      <c r="M184" s="416"/>
      <c r="N184" s="416"/>
      <c r="O184" s="416"/>
      <c r="P184" s="416"/>
      <c r="Q184" s="416"/>
      <c r="R184" s="417" t="str">
        <f t="shared" si="11"/>
        <v/>
      </c>
      <c r="S184" s="417"/>
      <c r="T184" s="420"/>
      <c r="U184" s="420"/>
      <c r="W184" s="423"/>
      <c r="X184" s="424" t="str">
        <f t="shared" si="5"/>
        <v/>
      </c>
      <c r="Y184" s="421" t="str">
        <f t="shared" si="6"/>
        <v/>
      </c>
      <c r="Z184" s="421" t="str">
        <f>IF(B184="",,Fees!$B$5*Y184)</f>
        <v/>
      </c>
      <c r="AA184" s="421" t="str">
        <f>IF(B184="",,Fees!$B$2*(I184+J184))</f>
        <v/>
      </c>
      <c r="AB184" s="421" t="str">
        <f>IF(B184="",,Fees!$B$5*AA184)</f>
        <v/>
      </c>
      <c r="AC184" s="421" t="str">
        <f>IF(B184="",,Fees!$B$4*((1+X184)*(I184+J184))+Fees!$B$3)</f>
        <v/>
      </c>
      <c r="AD184" s="421" t="str">
        <f>IF(B184="",,Fees!$B$5*AC184)</f>
        <v/>
      </c>
    </row>
    <row r="185" ht="15.75" customHeight="1">
      <c r="A185" s="416"/>
      <c r="B185" s="416"/>
      <c r="C185" s="416"/>
      <c r="D185" s="417"/>
      <c r="E185" s="425"/>
      <c r="F185" s="418"/>
      <c r="G185" s="419"/>
      <c r="H185" s="420"/>
      <c r="I185" s="421"/>
      <c r="J185" s="421"/>
      <c r="K185" s="421" t="str">
        <f t="shared" si="2"/>
        <v/>
      </c>
      <c r="L185" s="422"/>
      <c r="M185" s="416"/>
      <c r="N185" s="416"/>
      <c r="O185" s="416"/>
      <c r="P185" s="416"/>
      <c r="Q185" s="416"/>
      <c r="R185" s="417" t="str">
        <f t="shared" si="11"/>
        <v/>
      </c>
      <c r="S185" s="417"/>
      <c r="T185" s="420"/>
      <c r="U185" s="420"/>
      <c r="W185" s="423"/>
      <c r="X185" s="424" t="str">
        <f t="shared" si="5"/>
        <v/>
      </c>
      <c r="Y185" s="421" t="str">
        <f t="shared" si="6"/>
        <v/>
      </c>
      <c r="Z185" s="421" t="str">
        <f>IF(B185="",,Fees!$B$5*Y185)</f>
        <v/>
      </c>
      <c r="AA185" s="421" t="str">
        <f>IF(B185="",,Fees!$B$2*(I185+J185))</f>
        <v/>
      </c>
      <c r="AB185" s="421" t="str">
        <f>IF(B185="",,Fees!$B$5*AA185)</f>
        <v/>
      </c>
      <c r="AC185" s="421" t="str">
        <f>IF(B185="",,Fees!$B$4*((1+X185)*(I185+J185))+Fees!$B$3)</f>
        <v/>
      </c>
      <c r="AD185" s="421" t="str">
        <f>IF(B185="",,Fees!$B$5*AC185)</f>
        <v/>
      </c>
    </row>
    <row r="186" ht="15.75" customHeight="1">
      <c r="A186" s="416"/>
      <c r="B186" s="416"/>
      <c r="C186" s="416"/>
      <c r="D186" s="417"/>
      <c r="E186" s="425"/>
      <c r="F186" s="418"/>
      <c r="G186" s="419"/>
      <c r="H186" s="420"/>
      <c r="I186" s="421"/>
      <c r="J186" s="421"/>
      <c r="K186" s="421" t="str">
        <f t="shared" si="2"/>
        <v/>
      </c>
      <c r="L186" s="422"/>
      <c r="M186" s="416"/>
      <c r="N186" s="416"/>
      <c r="O186" s="416"/>
      <c r="P186" s="416"/>
      <c r="Q186" s="416"/>
      <c r="R186" s="417" t="str">
        <f t="shared" si="11"/>
        <v/>
      </c>
      <c r="S186" s="417"/>
      <c r="T186" s="420"/>
      <c r="U186" s="420"/>
      <c r="W186" s="423"/>
      <c r="X186" s="424" t="str">
        <f t="shared" si="5"/>
        <v/>
      </c>
      <c r="Y186" s="421" t="str">
        <f t="shared" si="6"/>
        <v/>
      </c>
      <c r="Z186" s="421" t="str">
        <f>IF(B186="",,Fees!$B$5*Y186)</f>
        <v/>
      </c>
      <c r="AA186" s="421" t="str">
        <f>IF(B186="",,Fees!$B$2*(I186+J186))</f>
        <v/>
      </c>
      <c r="AB186" s="421" t="str">
        <f>IF(B186="",,Fees!$B$5*AA186)</f>
        <v/>
      </c>
      <c r="AC186" s="421" t="str">
        <f>IF(B186="",,Fees!$B$4*((1+X186)*(I186+J186))+Fees!$B$3)</f>
        <v/>
      </c>
      <c r="AD186" s="421" t="str">
        <f>IF(B186="",,Fees!$B$5*AC186)</f>
        <v/>
      </c>
    </row>
    <row r="187" ht="15.75" customHeight="1">
      <c r="A187" s="416"/>
      <c r="B187" s="416"/>
      <c r="C187" s="416"/>
      <c r="D187" s="417"/>
      <c r="E187" s="425"/>
      <c r="F187" s="418"/>
      <c r="G187" s="419"/>
      <c r="H187" s="420"/>
      <c r="I187" s="421"/>
      <c r="J187" s="421"/>
      <c r="K187" s="421" t="str">
        <f t="shared" si="2"/>
        <v/>
      </c>
      <c r="L187" s="422"/>
      <c r="M187" s="416"/>
      <c r="N187" s="416"/>
      <c r="O187" s="416"/>
      <c r="P187" s="416"/>
      <c r="Q187" s="416"/>
      <c r="R187" s="417" t="str">
        <f t="shared" si="11"/>
        <v/>
      </c>
      <c r="S187" s="417"/>
      <c r="T187" s="420"/>
      <c r="U187" s="420"/>
      <c r="W187" s="423"/>
      <c r="X187" s="424" t="str">
        <f t="shared" si="5"/>
        <v/>
      </c>
      <c r="Y187" s="421" t="str">
        <f t="shared" si="6"/>
        <v/>
      </c>
      <c r="Z187" s="421" t="str">
        <f>IF(B187="",,Fees!$B$5*Y187)</f>
        <v/>
      </c>
      <c r="AA187" s="421" t="str">
        <f>IF(B187="",,Fees!$B$2*(I187+J187))</f>
        <v/>
      </c>
      <c r="AB187" s="421" t="str">
        <f>IF(B187="",,Fees!$B$5*AA187)</f>
        <v/>
      </c>
      <c r="AC187" s="421" t="str">
        <f>IF(B187="",,Fees!$B$4*((1+X187)*(I187+J187))+Fees!$B$3)</f>
        <v/>
      </c>
      <c r="AD187" s="421" t="str">
        <f>IF(B187="",,Fees!$B$5*AC187)</f>
        <v/>
      </c>
    </row>
    <row r="188" ht="15.75" customHeight="1">
      <c r="A188" s="416"/>
      <c r="B188" s="416"/>
      <c r="C188" s="416"/>
      <c r="D188" s="417"/>
      <c r="E188" s="425"/>
      <c r="F188" s="418"/>
      <c r="G188" s="419"/>
      <c r="H188" s="420"/>
      <c r="I188" s="421"/>
      <c r="J188" s="421"/>
      <c r="K188" s="421" t="str">
        <f t="shared" si="2"/>
        <v/>
      </c>
      <c r="L188" s="422"/>
      <c r="M188" s="416"/>
      <c r="N188" s="416"/>
      <c r="O188" s="416"/>
      <c r="P188" s="416"/>
      <c r="Q188" s="416"/>
      <c r="R188" s="417" t="str">
        <f t="shared" si="11"/>
        <v/>
      </c>
      <c r="S188" s="417"/>
      <c r="T188" s="420"/>
      <c r="U188" s="420"/>
      <c r="W188" s="423"/>
      <c r="X188" s="424" t="str">
        <f t="shared" si="5"/>
        <v/>
      </c>
      <c r="Y188" s="421" t="str">
        <f t="shared" si="6"/>
        <v/>
      </c>
      <c r="Z188" s="421" t="str">
        <f>IF(B188="",,Fees!$B$5*Y188)</f>
        <v/>
      </c>
      <c r="AA188" s="421" t="str">
        <f>IF(B188="",,Fees!$B$2*(I188+J188))</f>
        <v/>
      </c>
      <c r="AB188" s="421" t="str">
        <f>IF(B188="",,Fees!$B$5*AA188)</f>
        <v/>
      </c>
      <c r="AC188" s="421" t="str">
        <f>IF(B188="",,Fees!$B$4*((1+X188)*(I188+J188))+Fees!$B$3)</f>
        <v/>
      </c>
      <c r="AD188" s="421" t="str">
        <f>IF(B188="",,Fees!$B$5*AC188)</f>
        <v/>
      </c>
    </row>
    <row r="189" ht="15.75" customHeight="1">
      <c r="A189" s="416"/>
      <c r="B189" s="416"/>
      <c r="C189" s="416"/>
      <c r="D189" s="417"/>
      <c r="E189" s="425"/>
      <c r="F189" s="418"/>
      <c r="G189" s="419"/>
      <c r="H189" s="420"/>
      <c r="I189" s="421"/>
      <c r="J189" s="421"/>
      <c r="K189" s="421" t="str">
        <f t="shared" si="2"/>
        <v/>
      </c>
      <c r="L189" s="422"/>
      <c r="M189" s="416"/>
      <c r="N189" s="416"/>
      <c r="O189" s="416"/>
      <c r="P189" s="416"/>
      <c r="Q189" s="416"/>
      <c r="R189" s="417" t="str">
        <f t="shared" si="11"/>
        <v/>
      </c>
      <c r="S189" s="417"/>
      <c r="T189" s="420"/>
      <c r="U189" s="420"/>
      <c r="W189" s="423"/>
      <c r="X189" s="424" t="str">
        <f t="shared" si="5"/>
        <v/>
      </c>
      <c r="Y189" s="421" t="str">
        <f t="shared" si="6"/>
        <v/>
      </c>
      <c r="Z189" s="421" t="str">
        <f>IF(B189="",,Fees!$B$5*Y189)</f>
        <v/>
      </c>
      <c r="AA189" s="421" t="str">
        <f>IF(B189="",,Fees!$B$2*(I189+J189))</f>
        <v/>
      </c>
      <c r="AB189" s="421" t="str">
        <f>IF(B189="",,Fees!$B$5*AA189)</f>
        <v/>
      </c>
      <c r="AC189" s="421" t="str">
        <f>IF(B189="",,Fees!$B$4*((1+X189)*(I189+J189))+Fees!$B$3)</f>
        <v/>
      </c>
      <c r="AD189" s="421" t="str">
        <f>IF(B189="",,Fees!$B$5*AC189)</f>
        <v/>
      </c>
    </row>
    <row r="190" ht="15.75" customHeight="1">
      <c r="A190" s="416"/>
      <c r="B190" s="416"/>
      <c r="C190" s="416"/>
      <c r="D190" s="417"/>
      <c r="E190" s="425"/>
      <c r="F190" s="418"/>
      <c r="G190" s="419"/>
      <c r="H190" s="420"/>
      <c r="I190" s="421"/>
      <c r="J190" s="421"/>
      <c r="K190" s="421" t="str">
        <f t="shared" si="2"/>
        <v/>
      </c>
      <c r="L190" s="422"/>
      <c r="M190" s="416"/>
      <c r="N190" s="416"/>
      <c r="O190" s="416"/>
      <c r="P190" s="416"/>
      <c r="Q190" s="416"/>
      <c r="R190" s="417" t="str">
        <f t="shared" si="11"/>
        <v/>
      </c>
      <c r="S190" s="417"/>
      <c r="T190" s="420"/>
      <c r="U190" s="420"/>
      <c r="W190" s="423"/>
      <c r="X190" s="424" t="str">
        <f t="shared" si="5"/>
        <v/>
      </c>
      <c r="Y190" s="421" t="str">
        <f t="shared" si="6"/>
        <v/>
      </c>
      <c r="Z190" s="421" t="str">
        <f>IF(B190="",,Fees!$B$5*Y190)</f>
        <v/>
      </c>
      <c r="AA190" s="421" t="str">
        <f>IF(B190="",,Fees!$B$2*(I190+J190))</f>
        <v/>
      </c>
      <c r="AB190" s="421" t="str">
        <f>IF(B190="",,Fees!$B$5*AA190)</f>
        <v/>
      </c>
      <c r="AC190" s="421" t="str">
        <f>IF(B190="",,Fees!$B$4*((1+X190)*(I190+J190))+Fees!$B$3)</f>
        <v/>
      </c>
      <c r="AD190" s="421" t="str">
        <f>IF(B190="",,Fees!$B$5*AC190)</f>
        <v/>
      </c>
    </row>
    <row r="191" ht="15.75" customHeight="1">
      <c r="A191" s="416"/>
      <c r="B191" s="416"/>
      <c r="C191" s="416"/>
      <c r="D191" s="417"/>
      <c r="E191" s="425"/>
      <c r="F191" s="418"/>
      <c r="G191" s="419"/>
      <c r="H191" s="420"/>
      <c r="I191" s="421"/>
      <c r="J191" s="421"/>
      <c r="K191" s="421" t="str">
        <f t="shared" si="2"/>
        <v/>
      </c>
      <c r="L191" s="422"/>
      <c r="M191" s="416"/>
      <c r="N191" s="416"/>
      <c r="O191" s="416"/>
      <c r="P191" s="416"/>
      <c r="Q191" s="416"/>
      <c r="R191" s="417" t="str">
        <f t="shared" si="11"/>
        <v/>
      </c>
      <c r="S191" s="417"/>
      <c r="T191" s="420"/>
      <c r="U191" s="420"/>
      <c r="W191" s="423"/>
      <c r="X191" s="424" t="str">
        <f t="shared" si="5"/>
        <v/>
      </c>
      <c r="Y191" s="421" t="str">
        <f t="shared" si="6"/>
        <v/>
      </c>
      <c r="Z191" s="421" t="str">
        <f>IF(B191="",,Fees!$B$5*Y191)</f>
        <v/>
      </c>
      <c r="AA191" s="421" t="str">
        <f>IF(B191="",,Fees!$B$2*(I191+J191))</f>
        <v/>
      </c>
      <c r="AB191" s="421" t="str">
        <f>IF(B191="",,Fees!$B$5*AA191)</f>
        <v/>
      </c>
      <c r="AC191" s="421" t="str">
        <f>IF(B191="",,Fees!$B$4*((1+X191)*(I191+J191))+Fees!$B$3)</f>
        <v/>
      </c>
      <c r="AD191" s="421" t="str">
        <f>IF(B191="",,Fees!$B$5*AC191)</f>
        <v/>
      </c>
    </row>
    <row r="192" ht="15.75" customHeight="1">
      <c r="A192" s="416"/>
      <c r="B192" s="416"/>
      <c r="C192" s="416"/>
      <c r="D192" s="417"/>
      <c r="E192" s="425"/>
      <c r="F192" s="418"/>
      <c r="G192" s="419"/>
      <c r="H192" s="420"/>
      <c r="I192" s="421"/>
      <c r="J192" s="421"/>
      <c r="K192" s="421" t="str">
        <f t="shared" si="2"/>
        <v/>
      </c>
      <c r="L192" s="422"/>
      <c r="M192" s="416"/>
      <c r="N192" s="416"/>
      <c r="O192" s="416"/>
      <c r="P192" s="416"/>
      <c r="Q192" s="416"/>
      <c r="R192" s="417" t="str">
        <f t="shared" si="11"/>
        <v/>
      </c>
      <c r="S192" s="417"/>
      <c r="T192" s="420"/>
      <c r="U192" s="420"/>
      <c r="W192" s="423"/>
      <c r="X192" s="424" t="str">
        <f t="shared" si="5"/>
        <v/>
      </c>
      <c r="Y192" s="421" t="str">
        <f t="shared" si="6"/>
        <v/>
      </c>
      <c r="Z192" s="421" t="str">
        <f>IF(B192="",,Fees!$B$5*Y192)</f>
        <v/>
      </c>
      <c r="AA192" s="421" t="str">
        <f>IF(B192="",,Fees!$B$2*(I192+J192))</f>
        <v/>
      </c>
      <c r="AB192" s="421" t="str">
        <f>IF(B192="",,Fees!$B$5*AA192)</f>
        <v/>
      </c>
      <c r="AC192" s="421" t="str">
        <f>IF(B192="",,Fees!$B$4*((1+X192)*(I192+J192))+Fees!$B$3)</f>
        <v/>
      </c>
      <c r="AD192" s="421" t="str">
        <f>IF(B192="",,Fees!$B$5*AC192)</f>
        <v/>
      </c>
    </row>
    <row r="193" ht="15.75" customHeight="1">
      <c r="A193" s="416"/>
      <c r="B193" s="416"/>
      <c r="C193" s="416"/>
      <c r="D193" s="417"/>
      <c r="E193" s="425"/>
      <c r="F193" s="418"/>
      <c r="G193" s="419"/>
      <c r="H193" s="420"/>
      <c r="I193" s="421"/>
      <c r="J193" s="421"/>
      <c r="K193" s="421" t="str">
        <f t="shared" si="2"/>
        <v/>
      </c>
      <c r="L193" s="422"/>
      <c r="M193" s="416"/>
      <c r="N193" s="416"/>
      <c r="O193" s="416"/>
      <c r="P193" s="416"/>
      <c r="Q193" s="416"/>
      <c r="R193" s="417" t="str">
        <f t="shared" si="11"/>
        <v/>
      </c>
      <c r="S193" s="417"/>
      <c r="T193" s="420"/>
      <c r="U193" s="420"/>
      <c r="W193" s="423"/>
      <c r="X193" s="424" t="str">
        <f t="shared" si="5"/>
        <v/>
      </c>
      <c r="Y193" s="421" t="str">
        <f t="shared" si="6"/>
        <v/>
      </c>
      <c r="Z193" s="421" t="str">
        <f>IF(B193="",,Fees!$B$5*Y193)</f>
        <v/>
      </c>
      <c r="AA193" s="421" t="str">
        <f>IF(B193="",,Fees!$B$2*(I193+J193))</f>
        <v/>
      </c>
      <c r="AB193" s="421" t="str">
        <f>IF(B193="",,Fees!$B$5*AA193)</f>
        <v/>
      </c>
      <c r="AC193" s="421" t="str">
        <f>IF(B193="",,Fees!$B$4*((1+X193)*(I193+J193))+Fees!$B$3)</f>
        <v/>
      </c>
      <c r="AD193" s="421" t="str">
        <f>IF(B193="",,Fees!$B$5*AC193)</f>
        <v/>
      </c>
    </row>
    <row r="194" ht="15.75" customHeight="1">
      <c r="A194" s="416"/>
      <c r="B194" s="416"/>
      <c r="C194" s="416"/>
      <c r="D194" s="417"/>
      <c r="E194" s="425"/>
      <c r="F194" s="418"/>
      <c r="G194" s="419"/>
      <c r="H194" s="420"/>
      <c r="I194" s="421"/>
      <c r="J194" s="421"/>
      <c r="K194" s="421" t="str">
        <f t="shared" si="2"/>
        <v/>
      </c>
      <c r="L194" s="422"/>
      <c r="M194" s="416"/>
      <c r="N194" s="416"/>
      <c r="O194" s="416"/>
      <c r="P194" s="416"/>
      <c r="Q194" s="416"/>
      <c r="R194" s="417" t="str">
        <f t="shared" si="11"/>
        <v/>
      </c>
      <c r="S194" s="417"/>
      <c r="T194" s="420"/>
      <c r="U194" s="420"/>
      <c r="W194" s="423"/>
      <c r="X194" s="424" t="str">
        <f t="shared" si="5"/>
        <v/>
      </c>
      <c r="Y194" s="421" t="str">
        <f t="shared" si="6"/>
        <v/>
      </c>
      <c r="Z194" s="421" t="str">
        <f>IF(B194="",,Fees!$B$5*Y194)</f>
        <v/>
      </c>
      <c r="AA194" s="421" t="str">
        <f>IF(B194="",,Fees!$B$2*(I194+J194))</f>
        <v/>
      </c>
      <c r="AB194" s="421" t="str">
        <f>IF(B194="",,Fees!$B$5*AA194)</f>
        <v/>
      </c>
      <c r="AC194" s="421" t="str">
        <f>IF(B194="",,Fees!$B$4*((1+X194)*(I194+J194))+Fees!$B$3)</f>
        <v/>
      </c>
      <c r="AD194" s="421" t="str">
        <f>IF(B194="",,Fees!$B$5*AC194)</f>
        <v/>
      </c>
    </row>
    <row r="195" ht="15.75" customHeight="1">
      <c r="A195" s="416"/>
      <c r="B195" s="416"/>
      <c r="C195" s="416"/>
      <c r="D195" s="417"/>
      <c r="E195" s="425"/>
      <c r="F195" s="418"/>
      <c r="G195" s="419"/>
      <c r="H195" s="420"/>
      <c r="I195" s="421"/>
      <c r="J195" s="421"/>
      <c r="K195" s="421" t="str">
        <f t="shared" si="2"/>
        <v/>
      </c>
      <c r="L195" s="422"/>
      <c r="M195" s="416"/>
      <c r="N195" s="416"/>
      <c r="O195" s="416"/>
      <c r="P195" s="416"/>
      <c r="Q195" s="416"/>
      <c r="R195" s="417" t="str">
        <f t="shared" si="11"/>
        <v/>
      </c>
      <c r="S195" s="417"/>
      <c r="T195" s="420"/>
      <c r="U195" s="420"/>
      <c r="W195" s="423"/>
      <c r="X195" s="424" t="str">
        <f t="shared" si="5"/>
        <v/>
      </c>
      <c r="Y195" s="421" t="str">
        <f t="shared" si="6"/>
        <v/>
      </c>
      <c r="Z195" s="421" t="str">
        <f>IF(B195="",,Fees!$B$5*Y195)</f>
        <v/>
      </c>
      <c r="AA195" s="421" t="str">
        <f>IF(B195="",,Fees!$B$2*(I195+J195))</f>
        <v/>
      </c>
      <c r="AB195" s="421" t="str">
        <f>IF(B195="",,Fees!$B$5*AA195)</f>
        <v/>
      </c>
      <c r="AC195" s="421" t="str">
        <f>IF(B195="",,Fees!$B$4*((1+X195)*(I195+J195))+Fees!$B$3)</f>
        <v/>
      </c>
      <c r="AD195" s="421" t="str">
        <f>IF(B195="",,Fees!$B$5*AC195)</f>
        <v/>
      </c>
    </row>
    <row r="196" ht="15.75" customHeight="1">
      <c r="A196" s="416"/>
      <c r="B196" s="416"/>
      <c r="C196" s="416"/>
      <c r="D196" s="417"/>
      <c r="E196" s="425"/>
      <c r="F196" s="418"/>
      <c r="G196" s="419"/>
      <c r="H196" s="420"/>
      <c r="I196" s="421"/>
      <c r="J196" s="421"/>
      <c r="K196" s="421" t="str">
        <f t="shared" si="2"/>
        <v/>
      </c>
      <c r="L196" s="422"/>
      <c r="M196" s="416"/>
      <c r="N196" s="416"/>
      <c r="O196" s="416"/>
      <c r="P196" s="416"/>
      <c r="Q196" s="416"/>
      <c r="R196" s="417" t="str">
        <f t="shared" si="11"/>
        <v/>
      </c>
      <c r="S196" s="417"/>
      <c r="T196" s="420"/>
      <c r="U196" s="420"/>
      <c r="W196" s="423"/>
      <c r="X196" s="424" t="str">
        <f t="shared" si="5"/>
        <v/>
      </c>
      <c r="Y196" s="421" t="str">
        <f t="shared" si="6"/>
        <v/>
      </c>
      <c r="Z196" s="421" t="str">
        <f>IF(B196="",,Fees!$B$5*Y196)</f>
        <v/>
      </c>
      <c r="AA196" s="421" t="str">
        <f>IF(B196="",,Fees!$B$2*(I196+J196))</f>
        <v/>
      </c>
      <c r="AB196" s="421" t="str">
        <f>IF(B196="",,Fees!$B$5*AA196)</f>
        <v/>
      </c>
      <c r="AC196" s="421" t="str">
        <f>IF(B196="",,Fees!$B$4*((1+X196)*(I196+J196))+Fees!$B$3)</f>
        <v/>
      </c>
      <c r="AD196" s="421" t="str">
        <f>IF(B196="",,Fees!$B$5*AC196)</f>
        <v/>
      </c>
    </row>
    <row r="197" ht="15.75" customHeight="1">
      <c r="A197" s="416"/>
      <c r="B197" s="416"/>
      <c r="C197" s="416"/>
      <c r="D197" s="417"/>
      <c r="E197" s="425"/>
      <c r="F197" s="418"/>
      <c r="G197" s="419"/>
      <c r="H197" s="420"/>
      <c r="I197" s="421"/>
      <c r="J197" s="421"/>
      <c r="K197" s="421" t="str">
        <f t="shared" si="2"/>
        <v/>
      </c>
      <c r="L197" s="422"/>
      <c r="M197" s="416"/>
      <c r="N197" s="416"/>
      <c r="O197" s="416"/>
      <c r="P197" s="416"/>
      <c r="Q197" s="416"/>
      <c r="R197" s="417" t="str">
        <f t="shared" si="11"/>
        <v/>
      </c>
      <c r="S197" s="417"/>
      <c r="T197" s="420"/>
      <c r="U197" s="420"/>
      <c r="W197" s="423"/>
      <c r="X197" s="424" t="str">
        <f t="shared" si="5"/>
        <v/>
      </c>
      <c r="Y197" s="421" t="str">
        <f t="shared" si="6"/>
        <v/>
      </c>
      <c r="Z197" s="421" t="str">
        <f>IF(B197="",,Fees!$B$5*Y197)</f>
        <v/>
      </c>
      <c r="AA197" s="421" t="str">
        <f>IF(B197="",,Fees!$B$2*(I197+J197))</f>
        <v/>
      </c>
      <c r="AB197" s="421" t="str">
        <f>IF(B197="",,Fees!$B$5*AA197)</f>
        <v/>
      </c>
      <c r="AC197" s="421" t="str">
        <f>IF(B197="",,Fees!$B$4*((1+X197)*(I197+J197))+Fees!$B$3)</f>
        <v/>
      </c>
      <c r="AD197" s="421" t="str">
        <f>IF(B197="",,Fees!$B$5*AC197)</f>
        <v/>
      </c>
    </row>
    <row r="198" ht="15.75" customHeight="1">
      <c r="A198" s="416"/>
      <c r="B198" s="416"/>
      <c r="C198" s="416"/>
      <c r="D198" s="417"/>
      <c r="E198" s="425"/>
      <c r="F198" s="418"/>
      <c r="G198" s="419"/>
      <c r="H198" s="420"/>
      <c r="I198" s="421"/>
      <c r="J198" s="421"/>
      <c r="K198" s="421" t="str">
        <f t="shared" si="2"/>
        <v/>
      </c>
      <c r="L198" s="422"/>
      <c r="M198" s="416"/>
      <c r="N198" s="416"/>
      <c r="O198" s="416"/>
      <c r="P198" s="416"/>
      <c r="Q198" s="416"/>
      <c r="R198" s="417" t="str">
        <f t="shared" si="11"/>
        <v/>
      </c>
      <c r="S198" s="417"/>
      <c r="T198" s="420"/>
      <c r="U198" s="420"/>
      <c r="W198" s="423"/>
      <c r="X198" s="424" t="str">
        <f t="shared" si="5"/>
        <v/>
      </c>
      <c r="Y198" s="421" t="str">
        <f t="shared" si="6"/>
        <v/>
      </c>
      <c r="Z198" s="421" t="str">
        <f>IF(B198="",,Fees!$B$5*Y198)</f>
        <v/>
      </c>
      <c r="AA198" s="421" t="str">
        <f>IF(B198="",,Fees!$B$2*(I198+J198))</f>
        <v/>
      </c>
      <c r="AB198" s="421" t="str">
        <f>IF(B198="",,Fees!$B$5*AA198)</f>
        <v/>
      </c>
      <c r="AC198" s="421" t="str">
        <f>IF(B198="",,Fees!$B$4*((1+X198)*(I198+J198))+Fees!$B$3)</f>
        <v/>
      </c>
      <c r="AD198" s="421" t="str">
        <f>IF(B198="",,Fees!$B$5*AC198)</f>
        <v/>
      </c>
    </row>
    <row r="199" ht="15.75" customHeight="1">
      <c r="A199" s="416"/>
      <c r="B199" s="416"/>
      <c r="C199" s="416"/>
      <c r="D199" s="417"/>
      <c r="E199" s="425"/>
      <c r="F199" s="418"/>
      <c r="G199" s="419"/>
      <c r="H199" s="420"/>
      <c r="I199" s="421"/>
      <c r="J199" s="421"/>
      <c r="K199" s="421" t="str">
        <f t="shared" si="2"/>
        <v/>
      </c>
      <c r="L199" s="422"/>
      <c r="M199" s="416"/>
      <c r="N199" s="416"/>
      <c r="O199" s="416"/>
      <c r="P199" s="416"/>
      <c r="Q199" s="416"/>
      <c r="R199" s="417" t="str">
        <f t="shared" si="11"/>
        <v/>
      </c>
      <c r="S199" s="417"/>
      <c r="T199" s="420"/>
      <c r="U199" s="420"/>
      <c r="W199" s="423"/>
      <c r="X199" s="424" t="str">
        <f t="shared" si="5"/>
        <v/>
      </c>
      <c r="Y199" s="421" t="str">
        <f t="shared" si="6"/>
        <v/>
      </c>
      <c r="Z199" s="421" t="str">
        <f>IF(B199="",,Fees!$B$5*Y199)</f>
        <v/>
      </c>
      <c r="AA199" s="421" t="str">
        <f>IF(B199="",,Fees!$B$2*(I199+J199))</f>
        <v/>
      </c>
      <c r="AB199" s="421" t="str">
        <f>IF(B199="",,Fees!$B$5*AA199)</f>
        <v/>
      </c>
      <c r="AC199" s="421" t="str">
        <f>IF(B199="",,Fees!$B$4*((1+X199)*(I199+J199))+Fees!$B$3)</f>
        <v/>
      </c>
      <c r="AD199" s="421" t="str">
        <f>IF(B199="",,Fees!$B$5*AC199)</f>
        <v/>
      </c>
    </row>
    <row r="200" ht="15.75" customHeight="1">
      <c r="A200" s="416"/>
      <c r="B200" s="416"/>
      <c r="C200" s="416"/>
      <c r="D200" s="417"/>
      <c r="E200" s="425"/>
      <c r="F200" s="418"/>
      <c r="G200" s="419"/>
      <c r="H200" s="420"/>
      <c r="I200" s="421"/>
      <c r="J200" s="421"/>
      <c r="K200" s="421" t="str">
        <f t="shared" si="2"/>
        <v/>
      </c>
      <c r="L200" s="422"/>
      <c r="M200" s="416"/>
      <c r="N200" s="416"/>
      <c r="O200" s="416"/>
      <c r="P200" s="416"/>
      <c r="Q200" s="416"/>
      <c r="R200" s="417" t="str">
        <f t="shared" si="11"/>
        <v/>
      </c>
      <c r="S200" s="417"/>
      <c r="T200" s="420"/>
      <c r="U200" s="420"/>
      <c r="W200" s="423"/>
      <c r="X200" s="424" t="str">
        <f t="shared" si="5"/>
        <v/>
      </c>
      <c r="Y200" s="421" t="str">
        <f t="shared" si="6"/>
        <v/>
      </c>
      <c r="Z200" s="421" t="str">
        <f>IF(B200="",,Fees!$B$5*Y200)</f>
        <v/>
      </c>
      <c r="AA200" s="421" t="str">
        <f>IF(B200="",,Fees!$B$2*(I200+J200))</f>
        <v/>
      </c>
      <c r="AB200" s="421" t="str">
        <f>IF(B200="",,Fees!$B$5*AA200)</f>
        <v/>
      </c>
      <c r="AC200" s="421" t="str">
        <f>IF(B200="",,Fees!$B$4*((1+X200)*(I200+J200))+Fees!$B$3)</f>
        <v/>
      </c>
      <c r="AD200" s="421" t="str">
        <f>IF(B200="",,Fees!$B$5*AC200)</f>
        <v/>
      </c>
    </row>
    <row r="201" ht="15.75" customHeight="1">
      <c r="A201" s="416"/>
      <c r="B201" s="416"/>
      <c r="C201" s="416"/>
      <c r="D201" s="417"/>
      <c r="E201" s="425"/>
      <c r="F201" s="418"/>
      <c r="G201" s="419"/>
      <c r="H201" s="420"/>
      <c r="I201" s="421"/>
      <c r="J201" s="421"/>
      <c r="K201" s="421" t="str">
        <f t="shared" si="2"/>
        <v/>
      </c>
      <c r="L201" s="422"/>
      <c r="M201" s="416"/>
      <c r="N201" s="416"/>
      <c r="O201" s="416"/>
      <c r="P201" s="416"/>
      <c r="Q201" s="416"/>
      <c r="R201" s="417" t="str">
        <f t="shared" si="11"/>
        <v/>
      </c>
      <c r="S201" s="417"/>
      <c r="T201" s="420"/>
      <c r="U201" s="420"/>
      <c r="W201" s="423"/>
      <c r="X201" s="424" t="str">
        <f t="shared" si="5"/>
        <v/>
      </c>
      <c r="Y201" s="421" t="str">
        <f t="shared" si="6"/>
        <v/>
      </c>
      <c r="Z201" s="421" t="str">
        <f>IF(B201="",,Fees!$B$5*Y201)</f>
        <v/>
      </c>
      <c r="AA201" s="421" t="str">
        <f>IF(B201="",,Fees!$B$2*(I201+J201))</f>
        <v/>
      </c>
      <c r="AB201" s="421" t="str">
        <f>IF(B201="",,Fees!$B$5*AA201)</f>
        <v/>
      </c>
      <c r="AC201" s="421" t="str">
        <f>IF(B201="",,Fees!$B$4*((1+X201)*(I201+J201))+Fees!$B$3)</f>
        <v/>
      </c>
      <c r="AD201" s="421" t="str">
        <f>IF(B201="",,Fees!$B$5*AC201)</f>
        <v/>
      </c>
    </row>
    <row r="202" ht="15.75" customHeight="1">
      <c r="A202" s="416"/>
      <c r="B202" s="416"/>
      <c r="C202" s="416"/>
      <c r="D202" s="417"/>
      <c r="E202" s="425"/>
      <c r="F202" s="418"/>
      <c r="G202" s="419"/>
      <c r="H202" s="420"/>
      <c r="I202" s="421"/>
      <c r="J202" s="421"/>
      <c r="K202" s="421" t="str">
        <f t="shared" si="2"/>
        <v/>
      </c>
      <c r="L202" s="422"/>
      <c r="M202" s="416"/>
      <c r="N202" s="416"/>
      <c r="O202" s="416"/>
      <c r="P202" s="416"/>
      <c r="Q202" s="416"/>
      <c r="R202" s="417" t="str">
        <f t="shared" si="11"/>
        <v/>
      </c>
      <c r="S202" s="417"/>
      <c r="T202" s="420"/>
      <c r="U202" s="420"/>
      <c r="W202" s="423"/>
      <c r="X202" s="424" t="str">
        <f t="shared" si="5"/>
        <v/>
      </c>
      <c r="Y202" s="421" t="str">
        <f t="shared" si="6"/>
        <v/>
      </c>
      <c r="Z202" s="421" t="str">
        <f>IF(B202="",,Fees!$B$5*Y202)</f>
        <v/>
      </c>
      <c r="AA202" s="421" t="str">
        <f>IF(B202="",,Fees!$B$2*(I202+J202))</f>
        <v/>
      </c>
      <c r="AB202" s="421" t="str">
        <f>IF(B202="",,Fees!$B$5*AA202)</f>
        <v/>
      </c>
      <c r="AC202" s="421" t="str">
        <f>IF(B202="",,Fees!$B$4*((1+X202)*(I202+J202))+Fees!$B$3)</f>
        <v/>
      </c>
      <c r="AD202" s="421" t="str">
        <f>IF(B202="",,Fees!$B$5*AC202)</f>
        <v/>
      </c>
    </row>
    <row r="203" ht="15.75" customHeight="1">
      <c r="A203" s="416"/>
      <c r="B203" s="416"/>
      <c r="C203" s="416"/>
      <c r="D203" s="417"/>
      <c r="E203" s="425"/>
      <c r="F203" s="418"/>
      <c r="G203" s="419"/>
      <c r="H203" s="420"/>
      <c r="I203" s="421"/>
      <c r="J203" s="421"/>
      <c r="K203" s="421" t="str">
        <f t="shared" si="2"/>
        <v/>
      </c>
      <c r="L203" s="422"/>
      <c r="M203" s="416"/>
      <c r="N203" s="416"/>
      <c r="O203" s="416"/>
      <c r="P203" s="416"/>
      <c r="Q203" s="416"/>
      <c r="R203" s="417" t="str">
        <f t="shared" si="11"/>
        <v/>
      </c>
      <c r="S203" s="417"/>
      <c r="T203" s="420"/>
      <c r="U203" s="420"/>
      <c r="W203" s="423"/>
      <c r="X203" s="424" t="str">
        <f t="shared" si="5"/>
        <v/>
      </c>
      <c r="Y203" s="421" t="str">
        <f t="shared" si="6"/>
        <v/>
      </c>
      <c r="Z203" s="421" t="str">
        <f>IF(B203="",,Fees!$B$5*Y203)</f>
        <v/>
      </c>
      <c r="AA203" s="421" t="str">
        <f>IF(B203="",,Fees!$B$2*(I203+J203))</f>
        <v/>
      </c>
      <c r="AB203" s="421" t="str">
        <f>IF(B203="",,Fees!$B$5*AA203)</f>
        <v/>
      </c>
      <c r="AC203" s="421" t="str">
        <f>IF(B203="",,Fees!$B$4*((1+X203)*(I203+J203))+Fees!$B$3)</f>
        <v/>
      </c>
      <c r="AD203" s="421" t="str">
        <f>IF(B203="",,Fees!$B$5*AC203)</f>
        <v/>
      </c>
    </row>
    <row r="204" ht="15.75" customHeight="1">
      <c r="A204" s="416"/>
      <c r="B204" s="416"/>
      <c r="C204" s="416"/>
      <c r="D204" s="417"/>
      <c r="E204" s="425"/>
      <c r="F204" s="418"/>
      <c r="G204" s="419"/>
      <c r="H204" s="420"/>
      <c r="I204" s="421"/>
      <c r="J204" s="421"/>
      <c r="K204" s="421" t="str">
        <f t="shared" si="2"/>
        <v/>
      </c>
      <c r="L204" s="422"/>
      <c r="M204" s="416"/>
      <c r="N204" s="416"/>
      <c r="O204" s="416"/>
      <c r="P204" s="416"/>
      <c r="Q204" s="416"/>
      <c r="R204" s="417" t="str">
        <f t="shared" si="11"/>
        <v/>
      </c>
      <c r="S204" s="417"/>
      <c r="T204" s="420"/>
      <c r="U204" s="420"/>
      <c r="W204" s="423"/>
      <c r="X204" s="424" t="str">
        <f t="shared" si="5"/>
        <v/>
      </c>
      <c r="Y204" s="421" t="str">
        <f t="shared" si="6"/>
        <v/>
      </c>
      <c r="Z204" s="421" t="str">
        <f>IF(B204="",,Fees!$B$5*Y204)</f>
        <v/>
      </c>
      <c r="AA204" s="421" t="str">
        <f>IF(B204="",,Fees!$B$2*(I204+J204))</f>
        <v/>
      </c>
      <c r="AB204" s="421" t="str">
        <f>IF(B204="",,Fees!$B$5*AA204)</f>
        <v/>
      </c>
      <c r="AC204" s="421" t="str">
        <f>IF(B204="",,Fees!$B$4*((1+X204)*(I204+J204))+Fees!$B$3)</f>
        <v/>
      </c>
      <c r="AD204" s="421" t="str">
        <f>IF(B204="",,Fees!$B$5*AC204)</f>
        <v/>
      </c>
    </row>
    <row r="205" ht="15.75" customHeight="1">
      <c r="A205" s="416"/>
      <c r="B205" s="416"/>
      <c r="C205" s="416"/>
      <c r="D205" s="417"/>
      <c r="E205" s="425"/>
      <c r="F205" s="418"/>
      <c r="G205" s="419"/>
      <c r="H205" s="420"/>
      <c r="I205" s="421"/>
      <c r="J205" s="421"/>
      <c r="K205" s="421" t="str">
        <f t="shared" si="2"/>
        <v/>
      </c>
      <c r="L205" s="422"/>
      <c r="M205" s="416"/>
      <c r="N205" s="416"/>
      <c r="O205" s="416"/>
      <c r="P205" s="416"/>
      <c r="Q205" s="416"/>
      <c r="R205" s="417" t="str">
        <f t="shared" si="11"/>
        <v/>
      </c>
      <c r="S205" s="417"/>
      <c r="T205" s="420"/>
      <c r="U205" s="420"/>
      <c r="W205" s="423"/>
      <c r="X205" s="424" t="str">
        <f t="shared" si="5"/>
        <v/>
      </c>
      <c r="Y205" s="421" t="str">
        <f t="shared" si="6"/>
        <v/>
      </c>
      <c r="Z205" s="421" t="str">
        <f>IF(B205="",,Fees!$B$5*Y205)</f>
        <v/>
      </c>
      <c r="AA205" s="421" t="str">
        <f>IF(B205="",,Fees!$B$2*(I205+J205))</f>
        <v/>
      </c>
      <c r="AB205" s="421" t="str">
        <f>IF(B205="",,Fees!$B$5*AA205)</f>
        <v/>
      </c>
      <c r="AC205" s="421" t="str">
        <f>IF(B205="",,Fees!$B$4*((1+X205)*(I205+J205))+Fees!$B$3)</f>
        <v/>
      </c>
      <c r="AD205" s="421" t="str">
        <f>IF(B205="",,Fees!$B$5*AC205)</f>
        <v/>
      </c>
    </row>
    <row r="206" ht="15.75" customHeight="1">
      <c r="A206" s="416"/>
      <c r="B206" s="416"/>
      <c r="C206" s="416"/>
      <c r="D206" s="417"/>
      <c r="E206" s="425"/>
      <c r="F206" s="418"/>
      <c r="G206" s="419"/>
      <c r="H206" s="420"/>
      <c r="I206" s="421"/>
      <c r="J206" s="421"/>
      <c r="K206" s="421" t="str">
        <f t="shared" si="2"/>
        <v/>
      </c>
      <c r="L206" s="422"/>
      <c r="M206" s="416"/>
      <c r="N206" s="416"/>
      <c r="O206" s="416"/>
      <c r="P206" s="416"/>
      <c r="Q206" s="416"/>
      <c r="R206" s="417" t="str">
        <f t="shared" si="11"/>
        <v/>
      </c>
      <c r="S206" s="417"/>
      <c r="T206" s="420"/>
      <c r="U206" s="420"/>
      <c r="W206" s="423"/>
      <c r="X206" s="424" t="str">
        <f t="shared" si="5"/>
        <v/>
      </c>
      <c r="Y206" s="421" t="str">
        <f t="shared" si="6"/>
        <v/>
      </c>
      <c r="Z206" s="421" t="str">
        <f>IF(B206="",,Fees!$B$5*Y206)</f>
        <v/>
      </c>
      <c r="AA206" s="421" t="str">
        <f>IF(B206="",,Fees!$B$2*(I206+J206))</f>
        <v/>
      </c>
      <c r="AB206" s="421" t="str">
        <f>IF(B206="",,Fees!$B$5*AA206)</f>
        <v/>
      </c>
      <c r="AC206" s="421" t="str">
        <f>IF(B206="",,Fees!$B$4*((1+X206)*(I206+J206))+Fees!$B$3)</f>
        <v/>
      </c>
      <c r="AD206" s="421" t="str">
        <f>IF(B206="",,Fees!$B$5*AC206)</f>
        <v/>
      </c>
    </row>
    <row r="207" ht="15.75" customHeight="1">
      <c r="A207" s="416"/>
      <c r="B207" s="416"/>
      <c r="C207" s="416"/>
      <c r="D207" s="417"/>
      <c r="E207" s="425"/>
      <c r="F207" s="418"/>
      <c r="G207" s="419"/>
      <c r="H207" s="420"/>
      <c r="I207" s="421"/>
      <c r="J207" s="421"/>
      <c r="K207" s="421" t="str">
        <f t="shared" si="2"/>
        <v/>
      </c>
      <c r="L207" s="422"/>
      <c r="M207" s="416"/>
      <c r="N207" s="416"/>
      <c r="O207" s="416"/>
      <c r="P207" s="416"/>
      <c r="Q207" s="416"/>
      <c r="R207" s="417" t="str">
        <f t="shared" si="11"/>
        <v/>
      </c>
      <c r="S207" s="417"/>
      <c r="T207" s="420"/>
      <c r="U207" s="420"/>
      <c r="W207" s="423"/>
      <c r="X207" s="424" t="str">
        <f t="shared" si="5"/>
        <v/>
      </c>
      <c r="Y207" s="421" t="str">
        <f t="shared" si="6"/>
        <v/>
      </c>
      <c r="Z207" s="421" t="str">
        <f>IF(B207="",,Fees!$B$5*Y207)</f>
        <v/>
      </c>
      <c r="AA207" s="421" t="str">
        <f>IF(B207="",,Fees!$B$2*(I207+J207))</f>
        <v/>
      </c>
      <c r="AB207" s="421" t="str">
        <f>IF(B207="",,Fees!$B$5*AA207)</f>
        <v/>
      </c>
      <c r="AC207" s="421" t="str">
        <f>IF(B207="",,Fees!$B$4*((1+X207)*(I207+J207))+Fees!$B$3)</f>
        <v/>
      </c>
      <c r="AD207" s="421" t="str">
        <f>IF(B207="",,Fees!$B$5*AC207)</f>
        <v/>
      </c>
    </row>
    <row r="208" ht="15.75" customHeight="1">
      <c r="A208" s="416"/>
      <c r="B208" s="416"/>
      <c r="C208" s="416"/>
      <c r="D208" s="417"/>
      <c r="E208" s="425"/>
      <c r="F208" s="418"/>
      <c r="G208" s="419"/>
      <c r="H208" s="420"/>
      <c r="I208" s="421"/>
      <c r="J208" s="421"/>
      <c r="K208" s="421" t="str">
        <f t="shared" si="2"/>
        <v/>
      </c>
      <c r="L208" s="422"/>
      <c r="M208" s="416"/>
      <c r="N208" s="416"/>
      <c r="O208" s="416"/>
      <c r="P208" s="416"/>
      <c r="Q208" s="416"/>
      <c r="R208" s="417" t="str">
        <f t="shared" si="11"/>
        <v/>
      </c>
      <c r="S208" s="417"/>
      <c r="T208" s="420"/>
      <c r="U208" s="420"/>
      <c r="W208" s="423"/>
      <c r="X208" s="424" t="str">
        <f t="shared" si="5"/>
        <v/>
      </c>
      <c r="Y208" s="421" t="str">
        <f t="shared" si="6"/>
        <v/>
      </c>
      <c r="Z208" s="421" t="str">
        <f>IF(B208="",,Fees!$B$5*Y208)</f>
        <v/>
      </c>
      <c r="AA208" s="421" t="str">
        <f>IF(B208="",,Fees!$B$2*(I208+J208))</f>
        <v/>
      </c>
      <c r="AB208" s="421" t="str">
        <f>IF(B208="",,Fees!$B$5*AA208)</f>
        <v/>
      </c>
      <c r="AC208" s="421" t="str">
        <f>IF(B208="",,Fees!$B$4*((1+X208)*(I208+J208))+Fees!$B$3)</f>
        <v/>
      </c>
      <c r="AD208" s="421" t="str">
        <f>IF(B208="",,Fees!$B$5*AC208)</f>
        <v/>
      </c>
    </row>
    <row r="209" ht="15.75" customHeight="1">
      <c r="A209" s="416"/>
      <c r="B209" s="416"/>
      <c r="C209" s="416"/>
      <c r="D209" s="417"/>
      <c r="E209" s="425"/>
      <c r="F209" s="418"/>
      <c r="G209" s="419"/>
      <c r="H209" s="420"/>
      <c r="I209" s="421"/>
      <c r="J209" s="421"/>
      <c r="K209" s="421" t="str">
        <f t="shared" si="2"/>
        <v/>
      </c>
      <c r="L209" s="422"/>
      <c r="M209" s="416"/>
      <c r="N209" s="416"/>
      <c r="O209" s="416"/>
      <c r="P209" s="416"/>
      <c r="Q209" s="416"/>
      <c r="R209" s="417" t="str">
        <f t="shared" si="11"/>
        <v/>
      </c>
      <c r="S209" s="417"/>
      <c r="T209" s="420"/>
      <c r="U209" s="420"/>
      <c r="W209" s="423"/>
      <c r="X209" s="424" t="str">
        <f t="shared" si="5"/>
        <v/>
      </c>
      <c r="Y209" s="421" t="str">
        <f t="shared" si="6"/>
        <v/>
      </c>
      <c r="Z209" s="421" t="str">
        <f>IF(B209="",,Fees!$B$5*Y209)</f>
        <v/>
      </c>
      <c r="AA209" s="421" t="str">
        <f>IF(B209="",,Fees!$B$2*(I209+J209))</f>
        <v/>
      </c>
      <c r="AB209" s="421" t="str">
        <f>IF(B209="",,Fees!$B$5*AA209)</f>
        <v/>
      </c>
      <c r="AC209" s="421" t="str">
        <f>IF(B209="",,Fees!$B$4*((1+X209)*(I209+J209))+Fees!$B$3)</f>
        <v/>
      </c>
      <c r="AD209" s="421" t="str">
        <f>IF(B209="",,Fees!$B$5*AC209)</f>
        <v/>
      </c>
    </row>
    <row r="210" ht="15.75" customHeight="1">
      <c r="A210" s="416"/>
      <c r="B210" s="416"/>
      <c r="C210" s="416"/>
      <c r="D210" s="417"/>
      <c r="E210" s="425"/>
      <c r="F210" s="418"/>
      <c r="G210" s="419"/>
      <c r="H210" s="420"/>
      <c r="I210" s="421"/>
      <c r="J210" s="421"/>
      <c r="K210" s="421" t="str">
        <f t="shared" si="2"/>
        <v/>
      </c>
      <c r="L210" s="422"/>
      <c r="M210" s="416"/>
      <c r="N210" s="416"/>
      <c r="O210" s="416"/>
      <c r="P210" s="416"/>
      <c r="Q210" s="416"/>
      <c r="R210" s="417" t="str">
        <f t="shared" si="11"/>
        <v/>
      </c>
      <c r="S210" s="417"/>
      <c r="T210" s="420"/>
      <c r="U210" s="420"/>
      <c r="W210" s="423"/>
      <c r="X210" s="424" t="str">
        <f t="shared" si="5"/>
        <v/>
      </c>
      <c r="Y210" s="421" t="str">
        <f t="shared" si="6"/>
        <v/>
      </c>
      <c r="Z210" s="421" t="str">
        <f>IF(B210="",,Fees!$B$5*Y210)</f>
        <v/>
      </c>
      <c r="AA210" s="421" t="str">
        <f>IF(B210="",,Fees!$B$2*(I210+J210))</f>
        <v/>
      </c>
      <c r="AB210" s="421" t="str">
        <f>IF(B210="",,Fees!$B$5*AA210)</f>
        <v/>
      </c>
      <c r="AC210" s="421" t="str">
        <f>IF(B210="",,Fees!$B$4*((1+X210)*(I210+J210))+Fees!$B$3)</f>
        <v/>
      </c>
      <c r="AD210" s="421" t="str">
        <f>IF(B210="",,Fees!$B$5*AC210)</f>
        <v/>
      </c>
    </row>
    <row r="211" ht="15.75" customHeight="1">
      <c r="A211" s="416"/>
      <c r="B211" s="416"/>
      <c r="C211" s="416"/>
      <c r="D211" s="417"/>
      <c r="E211" s="425"/>
      <c r="F211" s="418"/>
      <c r="G211" s="419"/>
      <c r="H211" s="420"/>
      <c r="I211" s="421"/>
      <c r="J211" s="421"/>
      <c r="K211" s="421" t="str">
        <f t="shared" si="2"/>
        <v/>
      </c>
      <c r="L211" s="422"/>
      <c r="M211" s="416"/>
      <c r="N211" s="416"/>
      <c r="O211" s="416"/>
      <c r="P211" s="416"/>
      <c r="Q211" s="416"/>
      <c r="R211" s="417" t="str">
        <f t="shared" si="11"/>
        <v/>
      </c>
      <c r="S211" s="417"/>
      <c r="T211" s="420"/>
      <c r="U211" s="420"/>
      <c r="W211" s="423"/>
      <c r="X211" s="424" t="str">
        <f t="shared" si="5"/>
        <v/>
      </c>
      <c r="Y211" s="421" t="str">
        <f t="shared" si="6"/>
        <v/>
      </c>
      <c r="Z211" s="421" t="str">
        <f>IF(B211="",,Fees!$B$5*Y211)</f>
        <v/>
      </c>
      <c r="AA211" s="421" t="str">
        <f>IF(B211="",,Fees!$B$2*(I211+J211))</f>
        <v/>
      </c>
      <c r="AB211" s="421" t="str">
        <f>IF(B211="",,Fees!$B$5*AA211)</f>
        <v/>
      </c>
      <c r="AC211" s="421" t="str">
        <f>IF(B211="",,Fees!$B$4*((1+X211)*(I211+J211))+Fees!$B$3)</f>
        <v/>
      </c>
      <c r="AD211" s="421" t="str">
        <f>IF(B211="",,Fees!$B$5*AC211)</f>
        <v/>
      </c>
    </row>
    <row r="212" ht="15.75" customHeight="1">
      <c r="A212" s="416"/>
      <c r="B212" s="416"/>
      <c r="C212" s="416"/>
      <c r="D212" s="417"/>
      <c r="E212" s="425"/>
      <c r="F212" s="418"/>
      <c r="G212" s="419"/>
      <c r="H212" s="420"/>
      <c r="I212" s="421"/>
      <c r="J212" s="421"/>
      <c r="K212" s="421" t="str">
        <f t="shared" si="2"/>
        <v/>
      </c>
      <c r="L212" s="422"/>
      <c r="M212" s="416"/>
      <c r="N212" s="416"/>
      <c r="O212" s="416"/>
      <c r="P212" s="416"/>
      <c r="Q212" s="416"/>
      <c r="R212" s="417" t="str">
        <f t="shared" si="11"/>
        <v/>
      </c>
      <c r="S212" s="417"/>
      <c r="T212" s="420"/>
      <c r="U212" s="420"/>
      <c r="W212" s="423"/>
      <c r="X212" s="424" t="str">
        <f t="shared" si="5"/>
        <v/>
      </c>
      <c r="Y212" s="421" t="str">
        <f t="shared" si="6"/>
        <v/>
      </c>
      <c r="Z212" s="421" t="str">
        <f>IF(B212="",,Fees!$B$5*Y212)</f>
        <v/>
      </c>
      <c r="AA212" s="421" t="str">
        <f>IF(B212="",,Fees!$B$2*(I212+J212))</f>
        <v/>
      </c>
      <c r="AB212" s="421" t="str">
        <f>IF(B212="",,Fees!$B$5*AA212)</f>
        <v/>
      </c>
      <c r="AC212" s="421" t="str">
        <f>IF(B212="",,Fees!$B$4*((1+X212)*(I212+J212))+Fees!$B$3)</f>
        <v/>
      </c>
      <c r="AD212" s="421" t="str">
        <f>IF(B212="",,Fees!$B$5*AC212)</f>
        <v/>
      </c>
    </row>
    <row r="213" ht="15.75" customHeight="1">
      <c r="A213" s="416"/>
      <c r="B213" s="416"/>
      <c r="C213" s="416"/>
      <c r="D213" s="417"/>
      <c r="E213" s="425"/>
      <c r="F213" s="418"/>
      <c r="G213" s="419"/>
      <c r="H213" s="420"/>
      <c r="I213" s="421"/>
      <c r="J213" s="421"/>
      <c r="K213" s="421" t="str">
        <f t="shared" si="2"/>
        <v/>
      </c>
      <c r="L213" s="422"/>
      <c r="M213" s="416"/>
      <c r="N213" s="416"/>
      <c r="O213" s="416"/>
      <c r="P213" s="416"/>
      <c r="Q213" s="416"/>
      <c r="R213" s="417" t="str">
        <f t="shared" si="11"/>
        <v/>
      </c>
      <c r="S213" s="417"/>
      <c r="T213" s="420"/>
      <c r="U213" s="420"/>
      <c r="W213" s="423"/>
      <c r="X213" s="424" t="str">
        <f t="shared" si="5"/>
        <v/>
      </c>
      <c r="Y213" s="421" t="str">
        <f t="shared" si="6"/>
        <v/>
      </c>
      <c r="Z213" s="421" t="str">
        <f>IF(B213="",,Fees!$B$5*Y213)</f>
        <v/>
      </c>
      <c r="AA213" s="421" t="str">
        <f>IF(B213="",,Fees!$B$2*(I213+J213))</f>
        <v/>
      </c>
      <c r="AB213" s="421" t="str">
        <f>IF(B213="",,Fees!$B$5*AA213)</f>
        <v/>
      </c>
      <c r="AC213" s="421" t="str">
        <f>IF(B213="",,Fees!$B$4*((1+X213)*(I213+J213))+Fees!$B$3)</f>
        <v/>
      </c>
      <c r="AD213" s="421" t="str">
        <f>IF(B213="",,Fees!$B$5*AC213)</f>
        <v/>
      </c>
    </row>
    <row r="214" ht="15.75" customHeight="1">
      <c r="A214" s="416"/>
      <c r="B214" s="416"/>
      <c r="C214" s="416"/>
      <c r="D214" s="417"/>
      <c r="E214" s="425"/>
      <c r="F214" s="418"/>
      <c r="G214" s="419"/>
      <c r="H214" s="420"/>
      <c r="I214" s="421"/>
      <c r="J214" s="421"/>
      <c r="K214" s="421" t="str">
        <f t="shared" si="2"/>
        <v/>
      </c>
      <c r="L214" s="422"/>
      <c r="M214" s="416"/>
      <c r="N214" s="416"/>
      <c r="O214" s="416"/>
      <c r="P214" s="416"/>
      <c r="Q214" s="416"/>
      <c r="R214" s="417" t="str">
        <f t="shared" si="11"/>
        <v/>
      </c>
      <c r="S214" s="417"/>
      <c r="T214" s="420"/>
      <c r="U214" s="420"/>
      <c r="W214" s="423"/>
      <c r="X214" s="424" t="str">
        <f t="shared" si="5"/>
        <v/>
      </c>
      <c r="Y214" s="421" t="str">
        <f t="shared" si="6"/>
        <v/>
      </c>
      <c r="Z214" s="421" t="str">
        <f>IF(B214="",,Fees!$B$5*Y214)</f>
        <v/>
      </c>
      <c r="AA214" s="421" t="str">
        <f>IF(B214="",,Fees!$B$2*(I214+J214))</f>
        <v/>
      </c>
      <c r="AB214" s="421" t="str">
        <f>IF(B214="",,Fees!$B$5*AA214)</f>
        <v/>
      </c>
      <c r="AC214" s="421" t="str">
        <f>IF(B214="",,Fees!$B$4*((1+X214)*(I214+J214))+Fees!$B$3)</f>
        <v/>
      </c>
      <c r="AD214" s="421" t="str">
        <f>IF(B214="",,Fees!$B$5*AC214)</f>
        <v/>
      </c>
    </row>
    <row r="215" ht="15.75" customHeight="1">
      <c r="A215" s="416"/>
      <c r="B215" s="416"/>
      <c r="C215" s="416"/>
      <c r="D215" s="417"/>
      <c r="E215" s="425"/>
      <c r="F215" s="418"/>
      <c r="G215" s="419"/>
      <c r="H215" s="420"/>
      <c r="I215" s="421"/>
      <c r="J215" s="421"/>
      <c r="K215" s="421" t="str">
        <f t="shared" si="2"/>
        <v/>
      </c>
      <c r="L215" s="422"/>
      <c r="M215" s="416"/>
      <c r="N215" s="416"/>
      <c r="O215" s="416"/>
      <c r="P215" s="416"/>
      <c r="Q215" s="416"/>
      <c r="R215" s="417" t="str">
        <f t="shared" si="11"/>
        <v/>
      </c>
      <c r="S215" s="417"/>
      <c r="T215" s="420"/>
      <c r="U215" s="420"/>
      <c r="W215" s="423"/>
      <c r="X215" s="424" t="str">
        <f t="shared" si="5"/>
        <v/>
      </c>
      <c r="Y215" s="421" t="str">
        <f t="shared" si="6"/>
        <v/>
      </c>
      <c r="Z215" s="421" t="str">
        <f>IF(B215="",,Fees!$B$5*Y215)</f>
        <v/>
      </c>
      <c r="AA215" s="421" t="str">
        <f>IF(B215="",,Fees!$B$2*(I215+J215))</f>
        <v/>
      </c>
      <c r="AB215" s="421" t="str">
        <f>IF(B215="",,Fees!$B$5*AA215)</f>
        <v/>
      </c>
      <c r="AC215" s="421" t="str">
        <f>IF(B215="",,Fees!$B$4*((1+X215)*(I215+J215))+Fees!$B$3)</f>
        <v/>
      </c>
      <c r="AD215" s="421" t="str">
        <f>IF(B215="",,Fees!$B$5*AC215)</f>
        <v/>
      </c>
    </row>
    <row r="216" ht="15.75" customHeight="1">
      <c r="A216" s="416"/>
      <c r="B216" s="416"/>
      <c r="C216" s="416"/>
      <c r="D216" s="417"/>
      <c r="E216" s="425"/>
      <c r="F216" s="418"/>
      <c r="G216" s="419"/>
      <c r="H216" s="420"/>
      <c r="I216" s="421"/>
      <c r="J216" s="421"/>
      <c r="K216" s="421" t="str">
        <f t="shared" si="2"/>
        <v/>
      </c>
      <c r="L216" s="422"/>
      <c r="M216" s="416"/>
      <c r="N216" s="416"/>
      <c r="O216" s="416"/>
      <c r="P216" s="416"/>
      <c r="Q216" s="416"/>
      <c r="R216" s="417" t="str">
        <f t="shared" si="11"/>
        <v/>
      </c>
      <c r="S216" s="417"/>
      <c r="T216" s="420"/>
      <c r="U216" s="420"/>
      <c r="W216" s="423"/>
      <c r="X216" s="424" t="str">
        <f t="shared" si="5"/>
        <v/>
      </c>
      <c r="Y216" s="421" t="str">
        <f t="shared" si="6"/>
        <v/>
      </c>
      <c r="Z216" s="421" t="str">
        <f>IF(B216="",,Fees!$B$5*Y216)</f>
        <v/>
      </c>
      <c r="AA216" s="421" t="str">
        <f>IF(B216="",,Fees!$B$2*(I216+J216))</f>
        <v/>
      </c>
      <c r="AB216" s="421" t="str">
        <f>IF(B216="",,Fees!$B$5*AA216)</f>
        <v/>
      </c>
      <c r="AC216" s="421" t="str">
        <f>IF(B216="",,Fees!$B$4*((1+X216)*(I216+J216))+Fees!$B$3)</f>
        <v/>
      </c>
      <c r="AD216" s="421" t="str">
        <f>IF(B216="",,Fees!$B$5*AC216)</f>
        <v/>
      </c>
    </row>
    <row r="217" ht="15.75" customHeight="1">
      <c r="A217" s="416"/>
      <c r="B217" s="416"/>
      <c r="C217" s="416"/>
      <c r="D217" s="417"/>
      <c r="E217" s="425"/>
      <c r="F217" s="418"/>
      <c r="G217" s="419"/>
      <c r="H217" s="420"/>
      <c r="I217" s="421"/>
      <c r="J217" s="421"/>
      <c r="K217" s="421" t="str">
        <f t="shared" si="2"/>
        <v/>
      </c>
      <c r="L217" s="422"/>
      <c r="M217" s="416"/>
      <c r="N217" s="416"/>
      <c r="O217" s="416"/>
      <c r="P217" s="416"/>
      <c r="Q217" s="416"/>
      <c r="R217" s="417" t="str">
        <f t="shared" si="11"/>
        <v/>
      </c>
      <c r="S217" s="417"/>
      <c r="T217" s="420"/>
      <c r="U217" s="420"/>
      <c r="W217" s="423"/>
      <c r="X217" s="424" t="str">
        <f t="shared" si="5"/>
        <v/>
      </c>
      <c r="Y217" s="421" t="str">
        <f t="shared" si="6"/>
        <v/>
      </c>
      <c r="Z217" s="421" t="str">
        <f>IF(B217="",,Fees!$B$5*Y217)</f>
        <v/>
      </c>
      <c r="AA217" s="421" t="str">
        <f>IF(B217="",,Fees!$B$2*(I217+J217))</f>
        <v/>
      </c>
      <c r="AB217" s="421" t="str">
        <f>IF(B217="",,Fees!$B$5*AA217)</f>
        <v/>
      </c>
      <c r="AC217" s="421" t="str">
        <f>IF(B217="",,Fees!$B$4*((1+X217)*(I217+J217))+Fees!$B$3)</f>
        <v/>
      </c>
      <c r="AD217" s="421" t="str">
        <f>IF(B217="",,Fees!$B$5*AC217)</f>
        <v/>
      </c>
    </row>
    <row r="218" ht="15.75" customHeight="1">
      <c r="A218" s="416"/>
      <c r="B218" s="416"/>
      <c r="C218" s="416"/>
      <c r="D218" s="417"/>
      <c r="E218" s="425"/>
      <c r="F218" s="418"/>
      <c r="G218" s="419"/>
      <c r="H218" s="420"/>
      <c r="I218" s="421"/>
      <c r="J218" s="421"/>
      <c r="K218" s="421" t="str">
        <f t="shared" si="2"/>
        <v/>
      </c>
      <c r="L218" s="422"/>
      <c r="M218" s="416"/>
      <c r="N218" s="416"/>
      <c r="O218" s="416"/>
      <c r="P218" s="416"/>
      <c r="Q218" s="416"/>
      <c r="R218" s="417" t="str">
        <f t="shared" si="11"/>
        <v/>
      </c>
      <c r="S218" s="417"/>
      <c r="T218" s="420"/>
      <c r="U218" s="420"/>
      <c r="W218" s="423"/>
      <c r="X218" s="424" t="str">
        <f t="shared" si="5"/>
        <v/>
      </c>
      <c r="Y218" s="421" t="str">
        <f t="shared" si="6"/>
        <v/>
      </c>
      <c r="Z218" s="421" t="str">
        <f>IF(B218="",,Fees!$B$5*Y218)</f>
        <v/>
      </c>
      <c r="AA218" s="421" t="str">
        <f>IF(B218="",,Fees!$B$2*(I218+J218))</f>
        <v/>
      </c>
      <c r="AB218" s="421" t="str">
        <f>IF(B218="",,Fees!$B$5*AA218)</f>
        <v/>
      </c>
      <c r="AC218" s="421" t="str">
        <f>IF(B218="",,Fees!$B$4*((1+X218)*(I218+J218))+Fees!$B$3)</f>
        <v/>
      </c>
      <c r="AD218" s="421" t="str">
        <f>IF(B218="",,Fees!$B$5*AC218)</f>
        <v/>
      </c>
    </row>
    <row r="219" ht="15.75" customHeight="1">
      <c r="A219" s="416"/>
      <c r="B219" s="416"/>
      <c r="C219" s="416"/>
      <c r="D219" s="417"/>
      <c r="E219" s="425"/>
      <c r="F219" s="418"/>
      <c r="G219" s="419"/>
      <c r="H219" s="420"/>
      <c r="I219" s="421"/>
      <c r="J219" s="421"/>
      <c r="K219" s="421" t="str">
        <f t="shared" si="2"/>
        <v/>
      </c>
      <c r="L219" s="422"/>
      <c r="M219" s="416"/>
      <c r="N219" s="416"/>
      <c r="O219" s="416"/>
      <c r="P219" s="416"/>
      <c r="Q219" s="416"/>
      <c r="R219" s="417" t="str">
        <f t="shared" si="11"/>
        <v/>
      </c>
      <c r="S219" s="417"/>
      <c r="T219" s="420"/>
      <c r="U219" s="420"/>
      <c r="W219" s="423"/>
      <c r="X219" s="424" t="str">
        <f t="shared" si="5"/>
        <v/>
      </c>
      <c r="Y219" s="421" t="str">
        <f t="shared" si="6"/>
        <v/>
      </c>
      <c r="Z219" s="421" t="str">
        <f>IF(B219="",,Fees!$B$5*Y219)</f>
        <v/>
      </c>
      <c r="AA219" s="421" t="str">
        <f>IF(B219="",,Fees!$B$2*(I219+J219))</f>
        <v/>
      </c>
      <c r="AB219" s="421" t="str">
        <f>IF(B219="",,Fees!$B$5*AA219)</f>
        <v/>
      </c>
      <c r="AC219" s="421" t="str">
        <f>IF(B219="",,Fees!$B$4*((1+X219)*(I219+J219))+Fees!$B$3)</f>
        <v/>
      </c>
      <c r="AD219" s="421" t="str">
        <f>IF(B219="",,Fees!$B$5*AC219)</f>
        <v/>
      </c>
    </row>
    <row r="220" ht="15.75" customHeight="1">
      <c r="A220" s="416"/>
      <c r="B220" s="416"/>
      <c r="C220" s="416"/>
      <c r="D220" s="417"/>
      <c r="E220" s="425"/>
      <c r="F220" s="418"/>
      <c r="G220" s="419"/>
      <c r="H220" s="420"/>
      <c r="I220" s="421"/>
      <c r="J220" s="421"/>
      <c r="K220" s="421" t="str">
        <f t="shared" si="2"/>
        <v/>
      </c>
      <c r="L220" s="422"/>
      <c r="M220" s="416"/>
      <c r="N220" s="416"/>
      <c r="O220" s="416"/>
      <c r="P220" s="416"/>
      <c r="Q220" s="416"/>
      <c r="R220" s="417" t="str">
        <f t="shared" si="11"/>
        <v/>
      </c>
      <c r="S220" s="417"/>
      <c r="T220" s="420"/>
      <c r="U220" s="420"/>
      <c r="W220" s="423"/>
      <c r="X220" s="424" t="str">
        <f t="shared" si="5"/>
        <v/>
      </c>
      <c r="Y220" s="421" t="str">
        <f t="shared" si="6"/>
        <v/>
      </c>
      <c r="Z220" s="421" t="str">
        <f>IF(B220="",,Fees!$B$5*Y220)</f>
        <v/>
      </c>
      <c r="AA220" s="421" t="str">
        <f>IF(B220="",,Fees!$B$2*(I220+J220))</f>
        <v/>
      </c>
      <c r="AB220" s="421" t="str">
        <f>IF(B220="",,Fees!$B$5*AA220)</f>
        <v/>
      </c>
      <c r="AC220" s="421" t="str">
        <f>IF(B220="",,Fees!$B$4*((1+X220)*(I220+J220))+Fees!$B$3)</f>
        <v/>
      </c>
      <c r="AD220" s="421" t="str">
        <f>IF(B220="",,Fees!$B$5*AC220)</f>
        <v/>
      </c>
    </row>
    <row r="221" ht="15.75" customHeight="1">
      <c r="A221" s="416"/>
      <c r="B221" s="416"/>
      <c r="C221" s="416"/>
      <c r="D221" s="417"/>
      <c r="E221" s="425"/>
      <c r="F221" s="418"/>
      <c r="G221" s="419"/>
      <c r="H221" s="420"/>
      <c r="I221" s="421"/>
      <c r="J221" s="421"/>
      <c r="K221" s="421" t="str">
        <f t="shared" si="2"/>
        <v/>
      </c>
      <c r="L221" s="422"/>
      <c r="M221" s="416"/>
      <c r="N221" s="416"/>
      <c r="O221" s="416"/>
      <c r="P221" s="416"/>
      <c r="Q221" s="416"/>
      <c r="R221" s="417" t="str">
        <f t="shared" si="11"/>
        <v/>
      </c>
      <c r="S221" s="417"/>
      <c r="T221" s="420"/>
      <c r="U221" s="420"/>
      <c r="W221" s="423"/>
      <c r="X221" s="424" t="str">
        <f t="shared" si="5"/>
        <v/>
      </c>
      <c r="Y221" s="421" t="str">
        <f t="shared" si="6"/>
        <v/>
      </c>
      <c r="Z221" s="421" t="str">
        <f>IF(B221="",,Fees!$B$5*Y221)</f>
        <v/>
      </c>
      <c r="AA221" s="421" t="str">
        <f>IF(B221="",,Fees!$B$2*(I221+J221))</f>
        <v/>
      </c>
      <c r="AB221" s="421" t="str">
        <f>IF(B221="",,Fees!$B$5*AA221)</f>
        <v/>
      </c>
      <c r="AC221" s="421" t="str">
        <f>IF(B221="",,Fees!$B$4*((1+X221)*(I221+J221))+Fees!$B$3)</f>
        <v/>
      </c>
      <c r="AD221" s="421" t="str">
        <f>IF(B221="",,Fees!$B$5*AC221)</f>
        <v/>
      </c>
    </row>
    <row r="222" ht="15.75" customHeight="1">
      <c r="A222" s="416"/>
      <c r="B222" s="416"/>
      <c r="C222" s="416"/>
      <c r="D222" s="417"/>
      <c r="E222" s="425"/>
      <c r="F222" s="418"/>
      <c r="G222" s="419"/>
      <c r="H222" s="420"/>
      <c r="I222" s="421"/>
      <c r="J222" s="421"/>
      <c r="K222" s="421" t="str">
        <f t="shared" si="2"/>
        <v/>
      </c>
      <c r="L222" s="422"/>
      <c r="M222" s="416"/>
      <c r="N222" s="416"/>
      <c r="O222" s="416"/>
      <c r="P222" s="416"/>
      <c r="Q222" s="416"/>
      <c r="R222" s="417" t="str">
        <f t="shared" si="11"/>
        <v/>
      </c>
      <c r="S222" s="417"/>
      <c r="T222" s="420"/>
      <c r="U222" s="420"/>
      <c r="W222" s="423"/>
      <c r="X222" s="424" t="str">
        <f t="shared" si="5"/>
        <v/>
      </c>
      <c r="Y222" s="421" t="str">
        <f t="shared" si="6"/>
        <v/>
      </c>
      <c r="Z222" s="421" t="str">
        <f>IF(B222="",,Fees!$B$5*Y222)</f>
        <v/>
      </c>
      <c r="AA222" s="421" t="str">
        <f>IF(B222="",,Fees!$B$2*(I222+J222))</f>
        <v/>
      </c>
      <c r="AB222" s="421" t="str">
        <f>IF(B222="",,Fees!$B$5*AA222)</f>
        <v/>
      </c>
      <c r="AC222" s="421" t="str">
        <f>IF(B222="",,Fees!$B$4*((1+X222)*(I222+J222))+Fees!$B$3)</f>
        <v/>
      </c>
      <c r="AD222" s="421" t="str">
        <f>IF(B222="",,Fees!$B$5*AC222)</f>
        <v/>
      </c>
    </row>
    <row r="223" ht="15.75" customHeight="1">
      <c r="A223" s="416"/>
      <c r="B223" s="416"/>
      <c r="C223" s="416"/>
      <c r="D223" s="417"/>
      <c r="E223" s="425"/>
      <c r="F223" s="418"/>
      <c r="G223" s="419"/>
      <c r="H223" s="420"/>
      <c r="I223" s="421"/>
      <c r="J223" s="421"/>
      <c r="K223" s="421" t="str">
        <f t="shared" si="2"/>
        <v/>
      </c>
      <c r="L223" s="422"/>
      <c r="M223" s="416"/>
      <c r="N223" s="416"/>
      <c r="O223" s="416"/>
      <c r="P223" s="416"/>
      <c r="Q223" s="416"/>
      <c r="R223" s="417" t="str">
        <f t="shared" si="11"/>
        <v/>
      </c>
      <c r="S223" s="417"/>
      <c r="T223" s="420"/>
      <c r="U223" s="420"/>
      <c r="W223" s="423"/>
      <c r="X223" s="424" t="str">
        <f t="shared" si="5"/>
        <v/>
      </c>
      <c r="Y223" s="421" t="str">
        <f t="shared" si="6"/>
        <v/>
      </c>
      <c r="Z223" s="421" t="str">
        <f>IF(B223="",,Fees!$B$5*Y223)</f>
        <v/>
      </c>
      <c r="AA223" s="421" t="str">
        <f>IF(B223="",,Fees!$B$2*(I223+J223))</f>
        <v/>
      </c>
      <c r="AB223" s="421" t="str">
        <f>IF(B223="",,Fees!$B$5*AA223)</f>
        <v/>
      </c>
      <c r="AC223" s="421" t="str">
        <f>IF(B223="",,Fees!$B$4*((1+X223)*(I223+J223))+Fees!$B$3)</f>
        <v/>
      </c>
      <c r="AD223" s="421" t="str">
        <f>IF(B223="",,Fees!$B$5*AC223)</f>
        <v/>
      </c>
    </row>
    <row r="224" ht="15.75" customHeight="1">
      <c r="A224" s="416"/>
      <c r="B224" s="416"/>
      <c r="C224" s="416"/>
      <c r="D224" s="417"/>
      <c r="E224" s="425"/>
      <c r="F224" s="418"/>
      <c r="G224" s="419"/>
      <c r="H224" s="420"/>
      <c r="I224" s="421"/>
      <c r="J224" s="421"/>
      <c r="K224" s="421" t="str">
        <f t="shared" si="2"/>
        <v/>
      </c>
      <c r="L224" s="422"/>
      <c r="M224" s="416"/>
      <c r="N224" s="416"/>
      <c r="O224" s="416"/>
      <c r="P224" s="416"/>
      <c r="Q224" s="416"/>
      <c r="R224" s="417" t="str">
        <f t="shared" si="11"/>
        <v/>
      </c>
      <c r="S224" s="417"/>
      <c r="T224" s="420"/>
      <c r="U224" s="420"/>
      <c r="W224" s="423"/>
      <c r="X224" s="424" t="str">
        <f t="shared" si="5"/>
        <v/>
      </c>
      <c r="Y224" s="421" t="str">
        <f t="shared" si="6"/>
        <v/>
      </c>
      <c r="Z224" s="421" t="str">
        <f>IF(B224="",,Fees!$B$5*Y224)</f>
        <v/>
      </c>
      <c r="AA224" s="421" t="str">
        <f>IF(B224="",,Fees!$B$2*(I224+J224))</f>
        <v/>
      </c>
      <c r="AB224" s="421" t="str">
        <f>IF(B224="",,Fees!$B$5*AA224)</f>
        <v/>
      </c>
      <c r="AC224" s="421" t="str">
        <f>IF(B224="",,Fees!$B$4*((1+X224)*(I224+J224))+Fees!$B$3)</f>
        <v/>
      </c>
      <c r="AD224" s="421" t="str">
        <f>IF(B224="",,Fees!$B$5*AC224)</f>
        <v/>
      </c>
    </row>
    <row r="225" ht="15.75" customHeight="1">
      <c r="A225" s="416"/>
      <c r="B225" s="416"/>
      <c r="C225" s="416"/>
      <c r="D225" s="417"/>
      <c r="E225" s="425"/>
      <c r="F225" s="418"/>
      <c r="G225" s="419"/>
      <c r="H225" s="420"/>
      <c r="I225" s="421"/>
      <c r="J225" s="421"/>
      <c r="K225" s="421" t="str">
        <f t="shared" si="2"/>
        <v/>
      </c>
      <c r="L225" s="422"/>
      <c r="M225" s="416"/>
      <c r="N225" s="416"/>
      <c r="O225" s="416"/>
      <c r="P225" s="416"/>
      <c r="Q225" s="416"/>
      <c r="R225" s="417" t="str">
        <f t="shared" si="11"/>
        <v/>
      </c>
      <c r="S225" s="417"/>
      <c r="T225" s="420"/>
      <c r="U225" s="420"/>
      <c r="W225" s="423"/>
      <c r="X225" s="424" t="str">
        <f t="shared" si="5"/>
        <v/>
      </c>
      <c r="Y225" s="421" t="str">
        <f t="shared" si="6"/>
        <v/>
      </c>
      <c r="Z225" s="421" t="str">
        <f>IF(B225="",,Fees!$B$5*Y225)</f>
        <v/>
      </c>
      <c r="AA225" s="421" t="str">
        <f>IF(B225="",,Fees!$B$2*(I225+J225))</f>
        <v/>
      </c>
      <c r="AB225" s="421" t="str">
        <f>IF(B225="",,Fees!$B$5*AA225)</f>
        <v/>
      </c>
      <c r="AC225" s="421" t="str">
        <f>IF(B225="",,Fees!$B$4*((1+X225)*(I225+J225))+Fees!$B$3)</f>
        <v/>
      </c>
      <c r="AD225" s="421" t="str">
        <f>IF(B225="",,Fees!$B$5*AC225)</f>
        <v/>
      </c>
    </row>
    <row r="226" ht="15.75" customHeight="1">
      <c r="A226" s="416"/>
      <c r="B226" s="416"/>
      <c r="C226" s="416"/>
      <c r="D226" s="417"/>
      <c r="E226" s="425"/>
      <c r="F226" s="418"/>
      <c r="G226" s="419"/>
      <c r="H226" s="420"/>
      <c r="I226" s="421"/>
      <c r="J226" s="421"/>
      <c r="K226" s="421" t="str">
        <f t="shared" si="2"/>
        <v/>
      </c>
      <c r="L226" s="422"/>
      <c r="M226" s="416"/>
      <c r="N226" s="416"/>
      <c r="O226" s="416"/>
      <c r="P226" s="416"/>
      <c r="Q226" s="416"/>
      <c r="R226" s="417" t="str">
        <f t="shared" si="11"/>
        <v/>
      </c>
      <c r="S226" s="417"/>
      <c r="T226" s="420"/>
      <c r="U226" s="420"/>
      <c r="W226" s="423"/>
      <c r="X226" s="424" t="str">
        <f t="shared" si="5"/>
        <v/>
      </c>
      <c r="Y226" s="421" t="str">
        <f t="shared" si="6"/>
        <v/>
      </c>
      <c r="Z226" s="421" t="str">
        <f>IF(B226="",,Fees!$B$5*Y226)</f>
        <v/>
      </c>
      <c r="AA226" s="421" t="str">
        <f>IF(B226="",,Fees!$B$2*(I226+J226))</f>
        <v/>
      </c>
      <c r="AB226" s="421" t="str">
        <f>IF(B226="",,Fees!$B$5*AA226)</f>
        <v/>
      </c>
      <c r="AC226" s="421" t="str">
        <f>IF(B226="",,Fees!$B$4*((1+X226)*(I226+J226))+Fees!$B$3)</f>
        <v/>
      </c>
      <c r="AD226" s="421" t="str">
        <f>IF(B226="",,Fees!$B$5*AC226)</f>
        <v/>
      </c>
    </row>
    <row r="227" ht="15.75" customHeight="1">
      <c r="A227" s="416"/>
      <c r="B227" s="416"/>
      <c r="C227" s="416"/>
      <c r="D227" s="417"/>
      <c r="E227" s="425"/>
      <c r="F227" s="418"/>
      <c r="G227" s="419"/>
      <c r="H227" s="420"/>
      <c r="I227" s="421"/>
      <c r="J227" s="421"/>
      <c r="K227" s="421" t="str">
        <f t="shared" si="2"/>
        <v/>
      </c>
      <c r="L227" s="422"/>
      <c r="M227" s="416"/>
      <c r="N227" s="416"/>
      <c r="O227" s="416"/>
      <c r="P227" s="416"/>
      <c r="Q227" s="416"/>
      <c r="R227" s="417" t="str">
        <f t="shared" si="11"/>
        <v/>
      </c>
      <c r="S227" s="417"/>
      <c r="T227" s="420"/>
      <c r="U227" s="420"/>
      <c r="W227" s="423"/>
      <c r="X227" s="424" t="str">
        <f t="shared" si="5"/>
        <v/>
      </c>
      <c r="Y227" s="421" t="str">
        <f t="shared" si="6"/>
        <v/>
      </c>
      <c r="Z227" s="421" t="str">
        <f>IF(B227="",,Fees!$B$5*Y227)</f>
        <v/>
      </c>
      <c r="AA227" s="421" t="str">
        <f>IF(B227="",,Fees!$B$2*(I227+J227))</f>
        <v/>
      </c>
      <c r="AB227" s="421" t="str">
        <f>IF(B227="",,Fees!$B$5*AA227)</f>
        <v/>
      </c>
      <c r="AC227" s="421" t="str">
        <f>IF(B227="",,Fees!$B$4*((1+X227)*(I227+J227))+Fees!$B$3)</f>
        <v/>
      </c>
      <c r="AD227" s="421" t="str">
        <f>IF(B227="",,Fees!$B$5*AC227)</f>
        <v/>
      </c>
    </row>
    <row r="228" ht="15.75" customHeight="1">
      <c r="A228" s="416"/>
      <c r="B228" s="416"/>
      <c r="C228" s="416"/>
      <c r="D228" s="417"/>
      <c r="E228" s="425"/>
      <c r="F228" s="418"/>
      <c r="G228" s="419"/>
      <c r="H228" s="420"/>
      <c r="I228" s="421"/>
      <c r="J228" s="421"/>
      <c r="K228" s="421" t="str">
        <f t="shared" si="2"/>
        <v/>
      </c>
      <c r="L228" s="422"/>
      <c r="M228" s="416"/>
      <c r="N228" s="416"/>
      <c r="O228" s="416"/>
      <c r="P228" s="416"/>
      <c r="Q228" s="416"/>
      <c r="R228" s="417" t="str">
        <f t="shared" si="11"/>
        <v/>
      </c>
      <c r="S228" s="417"/>
      <c r="T228" s="420"/>
      <c r="U228" s="420"/>
      <c r="W228" s="423"/>
      <c r="X228" s="424" t="str">
        <f t="shared" si="5"/>
        <v/>
      </c>
      <c r="Y228" s="421" t="str">
        <f t="shared" si="6"/>
        <v/>
      </c>
      <c r="Z228" s="421" t="str">
        <f>IF(B228="",,Fees!$B$5*Y228)</f>
        <v/>
      </c>
      <c r="AA228" s="421" t="str">
        <f>IF(B228="",,Fees!$B$2*(I228+J228))</f>
        <v/>
      </c>
      <c r="AB228" s="421" t="str">
        <f>IF(B228="",,Fees!$B$5*AA228)</f>
        <v/>
      </c>
      <c r="AC228" s="421" t="str">
        <f>IF(B228="",,Fees!$B$4*((1+X228)*(I228+J228))+Fees!$B$3)</f>
        <v/>
      </c>
      <c r="AD228" s="421" t="str">
        <f>IF(B228="",,Fees!$B$5*AC228)</f>
        <v/>
      </c>
    </row>
    <row r="229" ht="15.75" customHeight="1">
      <c r="A229" s="416"/>
      <c r="B229" s="416"/>
      <c r="C229" s="416"/>
      <c r="D229" s="417"/>
      <c r="E229" s="425"/>
      <c r="F229" s="418"/>
      <c r="G229" s="419"/>
      <c r="H229" s="420"/>
      <c r="I229" s="421"/>
      <c r="J229" s="421"/>
      <c r="K229" s="421" t="str">
        <f t="shared" si="2"/>
        <v/>
      </c>
      <c r="L229" s="422"/>
      <c r="M229" s="416"/>
      <c r="N229" s="416"/>
      <c r="O229" s="416"/>
      <c r="P229" s="416"/>
      <c r="Q229" s="416"/>
      <c r="R229" s="417" t="str">
        <f t="shared" si="11"/>
        <v/>
      </c>
      <c r="S229" s="417"/>
      <c r="T229" s="420"/>
      <c r="U229" s="420"/>
      <c r="W229" s="423"/>
      <c r="X229" s="424" t="str">
        <f t="shared" si="5"/>
        <v/>
      </c>
      <c r="Y229" s="421" t="str">
        <f t="shared" si="6"/>
        <v/>
      </c>
      <c r="Z229" s="421" t="str">
        <f>IF(B229="",,Fees!$B$5*Y229)</f>
        <v/>
      </c>
      <c r="AA229" s="421" t="str">
        <f>IF(B229="",,Fees!$B$2*(I229+J229))</f>
        <v/>
      </c>
      <c r="AB229" s="421" t="str">
        <f>IF(B229="",,Fees!$B$5*AA229)</f>
        <v/>
      </c>
      <c r="AC229" s="421" t="str">
        <f>IF(B229="",,Fees!$B$4*((1+X229)*(I229+J229))+Fees!$B$3)</f>
        <v/>
      </c>
      <c r="AD229" s="421" t="str">
        <f>IF(B229="",,Fees!$B$5*AC229)</f>
        <v/>
      </c>
    </row>
    <row r="230" ht="15.75" customHeight="1">
      <c r="A230" s="416"/>
      <c r="B230" s="416"/>
      <c r="C230" s="416"/>
      <c r="D230" s="417"/>
      <c r="E230" s="425"/>
      <c r="F230" s="418"/>
      <c r="G230" s="419"/>
      <c r="H230" s="420"/>
      <c r="I230" s="421"/>
      <c r="J230" s="421"/>
      <c r="K230" s="421" t="str">
        <f t="shared" si="2"/>
        <v/>
      </c>
      <c r="L230" s="422"/>
      <c r="M230" s="416"/>
      <c r="N230" s="416"/>
      <c r="O230" s="416"/>
      <c r="P230" s="416"/>
      <c r="Q230" s="416"/>
      <c r="R230" s="417" t="str">
        <f t="shared" si="11"/>
        <v/>
      </c>
      <c r="S230" s="417"/>
      <c r="T230" s="420"/>
      <c r="U230" s="420"/>
      <c r="W230" s="423"/>
      <c r="X230" s="424" t="str">
        <f t="shared" si="5"/>
        <v/>
      </c>
      <c r="Y230" s="421" t="str">
        <f t="shared" si="6"/>
        <v/>
      </c>
      <c r="Z230" s="421" t="str">
        <f>IF(B230="",,Fees!$B$5*Y230)</f>
        <v/>
      </c>
      <c r="AA230" s="421" t="str">
        <f>IF(B230="",,Fees!$B$2*(I230+J230))</f>
        <v/>
      </c>
      <c r="AB230" s="421" t="str">
        <f>IF(B230="",,Fees!$B$5*AA230)</f>
        <v/>
      </c>
      <c r="AC230" s="421" t="str">
        <f>IF(B230="",,Fees!$B$4*((1+X230)*(I230+J230))+Fees!$B$3)</f>
        <v/>
      </c>
      <c r="AD230" s="421" t="str">
        <f>IF(B230="",,Fees!$B$5*AC230)</f>
        <v/>
      </c>
    </row>
    <row r="231" ht="15.75" customHeight="1">
      <c r="A231" s="416"/>
      <c r="B231" s="416"/>
      <c r="C231" s="416"/>
      <c r="D231" s="417"/>
      <c r="E231" s="425"/>
      <c r="F231" s="418"/>
      <c r="G231" s="419"/>
      <c r="H231" s="420"/>
      <c r="I231" s="421"/>
      <c r="J231" s="421"/>
      <c r="K231" s="421" t="str">
        <f t="shared" si="2"/>
        <v/>
      </c>
      <c r="L231" s="422"/>
      <c r="M231" s="416"/>
      <c r="N231" s="416"/>
      <c r="O231" s="416"/>
      <c r="P231" s="416"/>
      <c r="Q231" s="416"/>
      <c r="R231" s="417" t="str">
        <f t="shared" si="11"/>
        <v/>
      </c>
      <c r="S231" s="417"/>
      <c r="T231" s="420"/>
      <c r="U231" s="420"/>
      <c r="W231" s="423"/>
      <c r="X231" s="424" t="str">
        <f t="shared" si="5"/>
        <v/>
      </c>
      <c r="Y231" s="421" t="str">
        <f t="shared" si="6"/>
        <v/>
      </c>
      <c r="Z231" s="421" t="str">
        <f>IF(B231="",,Fees!$B$5*Y231)</f>
        <v/>
      </c>
      <c r="AA231" s="421" t="str">
        <f>IF(B231="",,Fees!$B$2*(I231+J231))</f>
        <v/>
      </c>
      <c r="AB231" s="421" t="str">
        <f>IF(B231="",,Fees!$B$5*AA231)</f>
        <v/>
      </c>
      <c r="AC231" s="421" t="str">
        <f>IF(B231="",,Fees!$B$4*((1+X231)*(I231+J231))+Fees!$B$3)</f>
        <v/>
      </c>
      <c r="AD231" s="421" t="str">
        <f>IF(B231="",,Fees!$B$5*AC231)</f>
        <v/>
      </c>
    </row>
    <row r="232" ht="15.75" customHeight="1">
      <c r="A232" s="416"/>
      <c r="B232" s="416"/>
      <c r="C232" s="416"/>
      <c r="D232" s="417"/>
      <c r="E232" s="425"/>
      <c r="F232" s="418"/>
      <c r="G232" s="419"/>
      <c r="H232" s="420"/>
      <c r="I232" s="421"/>
      <c r="J232" s="421"/>
      <c r="K232" s="421" t="str">
        <f t="shared" si="2"/>
        <v/>
      </c>
      <c r="L232" s="422"/>
      <c r="M232" s="416"/>
      <c r="N232" s="416"/>
      <c r="O232" s="416"/>
      <c r="P232" s="416"/>
      <c r="Q232" s="416"/>
      <c r="R232" s="417" t="str">
        <f t="shared" si="11"/>
        <v/>
      </c>
      <c r="S232" s="417"/>
      <c r="T232" s="420"/>
      <c r="U232" s="420"/>
      <c r="W232" s="423"/>
      <c r="X232" s="424" t="str">
        <f t="shared" si="5"/>
        <v/>
      </c>
      <c r="Y232" s="421" t="str">
        <f t="shared" si="6"/>
        <v/>
      </c>
      <c r="Z232" s="421" t="str">
        <f>IF(B232="",,Fees!$B$5*Y232)</f>
        <v/>
      </c>
      <c r="AA232" s="421" t="str">
        <f>IF(B232="",,Fees!$B$2*(I232+J232))</f>
        <v/>
      </c>
      <c r="AB232" s="421" t="str">
        <f>IF(B232="",,Fees!$B$5*AA232)</f>
        <v/>
      </c>
      <c r="AC232" s="421" t="str">
        <f>IF(B232="",,Fees!$B$4*((1+X232)*(I232+J232))+Fees!$B$3)</f>
        <v/>
      </c>
      <c r="AD232" s="421" t="str">
        <f>IF(B232="",,Fees!$B$5*AC232)</f>
        <v/>
      </c>
    </row>
    <row r="233" ht="15.75" customHeight="1">
      <c r="A233" s="416"/>
      <c r="B233" s="416"/>
      <c r="C233" s="416"/>
      <c r="D233" s="417"/>
      <c r="E233" s="425"/>
      <c r="F233" s="418"/>
      <c r="G233" s="419"/>
      <c r="H233" s="420"/>
      <c r="I233" s="421"/>
      <c r="J233" s="421"/>
      <c r="K233" s="421" t="str">
        <f t="shared" si="2"/>
        <v/>
      </c>
      <c r="L233" s="422"/>
      <c r="M233" s="416"/>
      <c r="N233" s="416"/>
      <c r="O233" s="416"/>
      <c r="P233" s="416"/>
      <c r="Q233" s="416"/>
      <c r="R233" s="417" t="str">
        <f t="shared" si="11"/>
        <v/>
      </c>
      <c r="S233" s="417"/>
      <c r="T233" s="420"/>
      <c r="U233" s="420"/>
      <c r="W233" s="423"/>
      <c r="X233" s="424" t="str">
        <f t="shared" si="5"/>
        <v/>
      </c>
      <c r="Y233" s="421" t="str">
        <f t="shared" si="6"/>
        <v/>
      </c>
      <c r="Z233" s="421" t="str">
        <f>IF(B233="",,Fees!$B$5*Y233)</f>
        <v/>
      </c>
      <c r="AA233" s="421" t="str">
        <f>IF(B233="",,Fees!$B$2*(I233+J233))</f>
        <v/>
      </c>
      <c r="AB233" s="421" t="str">
        <f>IF(B233="",,Fees!$B$5*AA233)</f>
        <v/>
      </c>
      <c r="AC233" s="421" t="str">
        <f>IF(B233="",,Fees!$B$4*((1+X233)*(I233+J233))+Fees!$B$3)</f>
        <v/>
      </c>
      <c r="AD233" s="421" t="str">
        <f>IF(B233="",,Fees!$B$5*AC233)</f>
        <v/>
      </c>
    </row>
    <row r="234" ht="15.75" customHeight="1">
      <c r="A234" s="416"/>
      <c r="B234" s="416"/>
      <c r="C234" s="416"/>
      <c r="D234" s="417"/>
      <c r="E234" s="425"/>
      <c r="F234" s="418"/>
      <c r="G234" s="419"/>
      <c r="H234" s="420"/>
      <c r="I234" s="421"/>
      <c r="J234" s="421"/>
      <c r="K234" s="421" t="str">
        <f t="shared" si="2"/>
        <v/>
      </c>
      <c r="L234" s="422"/>
      <c r="M234" s="416"/>
      <c r="N234" s="416"/>
      <c r="O234" s="416"/>
      <c r="P234" s="416"/>
      <c r="Q234" s="416"/>
      <c r="R234" s="417" t="str">
        <f t="shared" si="11"/>
        <v/>
      </c>
      <c r="S234" s="417"/>
      <c r="T234" s="420"/>
      <c r="U234" s="420"/>
      <c r="W234" s="423"/>
      <c r="X234" s="424" t="str">
        <f t="shared" si="5"/>
        <v/>
      </c>
      <c r="Y234" s="421" t="str">
        <f t="shared" si="6"/>
        <v/>
      </c>
      <c r="Z234" s="421" t="str">
        <f>IF(B234="",,Fees!$B$5*Y234)</f>
        <v/>
      </c>
      <c r="AA234" s="421" t="str">
        <f>IF(B234="",,Fees!$B$2*(I234+J234))</f>
        <v/>
      </c>
      <c r="AB234" s="421" t="str">
        <f>IF(B234="",,Fees!$B$5*AA234)</f>
        <v/>
      </c>
      <c r="AC234" s="421" t="str">
        <f>IF(B234="",,Fees!$B$4*((1+X234)*(I234+J234))+Fees!$B$3)</f>
        <v/>
      </c>
      <c r="AD234" s="421" t="str">
        <f>IF(B234="",,Fees!$B$5*AC234)</f>
        <v/>
      </c>
    </row>
    <row r="235" ht="15.75" customHeight="1">
      <c r="A235" s="416"/>
      <c r="B235" s="416"/>
      <c r="C235" s="416"/>
      <c r="D235" s="417"/>
      <c r="E235" s="425"/>
      <c r="F235" s="418"/>
      <c r="G235" s="419"/>
      <c r="H235" s="420"/>
      <c r="I235" s="421"/>
      <c r="J235" s="421"/>
      <c r="K235" s="421" t="str">
        <f t="shared" si="2"/>
        <v/>
      </c>
      <c r="L235" s="422"/>
      <c r="M235" s="416"/>
      <c r="N235" s="416"/>
      <c r="O235" s="416"/>
      <c r="P235" s="416"/>
      <c r="Q235" s="416"/>
      <c r="R235" s="417" t="str">
        <f t="shared" si="11"/>
        <v/>
      </c>
      <c r="S235" s="417"/>
      <c r="T235" s="420"/>
      <c r="U235" s="420"/>
      <c r="W235" s="423"/>
      <c r="X235" s="424" t="str">
        <f t="shared" si="5"/>
        <v/>
      </c>
      <c r="Y235" s="421" t="str">
        <f t="shared" si="6"/>
        <v/>
      </c>
      <c r="Z235" s="421" t="str">
        <f>IF(B235="",,Fees!$B$5*Y235)</f>
        <v/>
      </c>
      <c r="AA235" s="421" t="str">
        <f>IF(B235="",,Fees!$B$2*(I235+J235))</f>
        <v/>
      </c>
      <c r="AB235" s="421" t="str">
        <f>IF(B235="",,Fees!$B$5*AA235)</f>
        <v/>
      </c>
      <c r="AC235" s="421" t="str">
        <f>IF(B235="",,Fees!$B$4*((1+X235)*(I235+J235))+Fees!$B$3)</f>
        <v/>
      </c>
      <c r="AD235" s="421" t="str">
        <f>IF(B235="",,Fees!$B$5*AC235)</f>
        <v/>
      </c>
    </row>
    <row r="236" ht="15.75" customHeight="1">
      <c r="A236" s="416"/>
      <c r="B236" s="416"/>
      <c r="C236" s="416"/>
      <c r="D236" s="417"/>
      <c r="E236" s="425"/>
      <c r="F236" s="418"/>
      <c r="G236" s="419"/>
      <c r="H236" s="420"/>
      <c r="I236" s="421"/>
      <c r="J236" s="421"/>
      <c r="K236" s="421" t="str">
        <f t="shared" si="2"/>
        <v/>
      </c>
      <c r="L236" s="422"/>
      <c r="M236" s="416"/>
      <c r="N236" s="416"/>
      <c r="O236" s="416"/>
      <c r="P236" s="416"/>
      <c r="Q236" s="416"/>
      <c r="R236" s="417" t="str">
        <f t="shared" si="11"/>
        <v/>
      </c>
      <c r="S236" s="417"/>
      <c r="T236" s="420"/>
      <c r="U236" s="420"/>
      <c r="W236" s="423"/>
      <c r="X236" s="424" t="str">
        <f t="shared" si="5"/>
        <v/>
      </c>
      <c r="Y236" s="421" t="str">
        <f t="shared" si="6"/>
        <v/>
      </c>
      <c r="Z236" s="421" t="str">
        <f>IF(B236="",,Fees!$B$5*Y236)</f>
        <v/>
      </c>
      <c r="AA236" s="421" t="str">
        <f>IF(B236="",,Fees!$B$2*(I236+J236))</f>
        <v/>
      </c>
      <c r="AB236" s="421" t="str">
        <f>IF(B236="",,Fees!$B$5*AA236)</f>
        <v/>
      </c>
      <c r="AC236" s="421" t="str">
        <f>IF(B236="",,Fees!$B$4*((1+X236)*(I236+J236))+Fees!$B$3)</f>
        <v/>
      </c>
      <c r="AD236" s="421" t="str">
        <f>IF(B236="",,Fees!$B$5*AC236)</f>
        <v/>
      </c>
    </row>
    <row r="237" ht="15.75" customHeight="1">
      <c r="A237" s="416"/>
      <c r="B237" s="416"/>
      <c r="C237" s="416"/>
      <c r="D237" s="417"/>
      <c r="E237" s="425"/>
      <c r="F237" s="418"/>
      <c r="G237" s="419"/>
      <c r="H237" s="420"/>
      <c r="I237" s="421"/>
      <c r="J237" s="421"/>
      <c r="K237" s="421" t="str">
        <f t="shared" si="2"/>
        <v/>
      </c>
      <c r="L237" s="422"/>
      <c r="M237" s="416"/>
      <c r="N237" s="416"/>
      <c r="O237" s="416"/>
      <c r="P237" s="416"/>
      <c r="Q237" s="416"/>
      <c r="R237" s="417" t="str">
        <f t="shared" si="11"/>
        <v/>
      </c>
      <c r="S237" s="417"/>
      <c r="T237" s="420"/>
      <c r="U237" s="420"/>
      <c r="W237" s="423"/>
      <c r="X237" s="424" t="str">
        <f t="shared" si="5"/>
        <v/>
      </c>
      <c r="Y237" s="421" t="str">
        <f t="shared" si="6"/>
        <v/>
      </c>
      <c r="Z237" s="421" t="str">
        <f>IF(B237="",,Fees!$B$5*Y237)</f>
        <v/>
      </c>
      <c r="AA237" s="421" t="str">
        <f>IF(B237="",,Fees!$B$2*(I237+J237))</f>
        <v/>
      </c>
      <c r="AB237" s="421" t="str">
        <f>IF(B237="",,Fees!$B$5*AA237)</f>
        <v/>
      </c>
      <c r="AC237" s="421" t="str">
        <f>IF(B237="",,Fees!$B$4*((1+X237)*(I237+J237))+Fees!$B$3)</f>
        <v/>
      </c>
      <c r="AD237" s="421" t="str">
        <f>IF(B237="",,Fees!$B$5*AC237)</f>
        <v/>
      </c>
    </row>
    <row r="238" ht="15.75" customHeight="1">
      <c r="A238" s="416"/>
      <c r="B238" s="416"/>
      <c r="C238" s="416"/>
      <c r="D238" s="417"/>
      <c r="E238" s="425"/>
      <c r="F238" s="418"/>
      <c r="G238" s="419"/>
      <c r="H238" s="420"/>
      <c r="I238" s="421"/>
      <c r="J238" s="421"/>
      <c r="K238" s="421" t="str">
        <f t="shared" si="2"/>
        <v/>
      </c>
      <c r="L238" s="422"/>
      <c r="M238" s="416"/>
      <c r="N238" s="416"/>
      <c r="O238" s="416"/>
      <c r="P238" s="416"/>
      <c r="Q238" s="416"/>
      <c r="R238" s="417" t="str">
        <f t="shared" si="11"/>
        <v/>
      </c>
      <c r="S238" s="417"/>
      <c r="T238" s="420"/>
      <c r="U238" s="420"/>
      <c r="W238" s="423"/>
      <c r="X238" s="424" t="str">
        <f t="shared" si="5"/>
        <v/>
      </c>
      <c r="Y238" s="421" t="str">
        <f t="shared" si="6"/>
        <v/>
      </c>
      <c r="Z238" s="421" t="str">
        <f>IF(B238="",,Fees!$B$5*Y238)</f>
        <v/>
      </c>
      <c r="AA238" s="421" t="str">
        <f>IF(B238="",,Fees!$B$2*(I238+J238))</f>
        <v/>
      </c>
      <c r="AB238" s="421" t="str">
        <f>IF(B238="",,Fees!$B$5*AA238)</f>
        <v/>
      </c>
      <c r="AC238" s="421" t="str">
        <f>IF(B238="",,Fees!$B$4*((1+X238)*(I238+J238))+Fees!$B$3)</f>
        <v/>
      </c>
      <c r="AD238" s="421" t="str">
        <f>IF(B238="",,Fees!$B$5*AC238)</f>
        <v/>
      </c>
    </row>
    <row r="239" ht="15.75" customHeight="1">
      <c r="A239" s="416"/>
      <c r="B239" s="416"/>
      <c r="C239" s="416"/>
      <c r="D239" s="417"/>
      <c r="E239" s="425"/>
      <c r="F239" s="418"/>
      <c r="G239" s="419"/>
      <c r="H239" s="420"/>
      <c r="I239" s="421"/>
      <c r="J239" s="421"/>
      <c r="K239" s="421" t="str">
        <f t="shared" si="2"/>
        <v/>
      </c>
      <c r="L239" s="422"/>
      <c r="M239" s="416"/>
      <c r="N239" s="416"/>
      <c r="O239" s="416"/>
      <c r="P239" s="416"/>
      <c r="Q239" s="416"/>
      <c r="R239" s="417" t="str">
        <f t="shared" si="11"/>
        <v/>
      </c>
      <c r="S239" s="417"/>
      <c r="T239" s="420"/>
      <c r="U239" s="420"/>
      <c r="W239" s="423"/>
      <c r="X239" s="424" t="str">
        <f t="shared" si="5"/>
        <v/>
      </c>
      <c r="Y239" s="421" t="str">
        <f t="shared" si="6"/>
        <v/>
      </c>
      <c r="Z239" s="421" t="str">
        <f>IF(B239="",,Fees!$B$5*Y239)</f>
        <v/>
      </c>
      <c r="AA239" s="421" t="str">
        <f>IF(B239="",,Fees!$B$2*(I239+J239))</f>
        <v/>
      </c>
      <c r="AB239" s="421" t="str">
        <f>IF(B239="",,Fees!$B$5*AA239)</f>
        <v/>
      </c>
      <c r="AC239" s="421" t="str">
        <f>IF(B239="",,Fees!$B$4*((1+X239)*(I239+J239))+Fees!$B$3)</f>
        <v/>
      </c>
      <c r="AD239" s="421" t="str">
        <f>IF(B239="",,Fees!$B$5*AC239)</f>
        <v/>
      </c>
    </row>
    <row r="240" ht="15.75" customHeight="1">
      <c r="A240" s="416"/>
      <c r="B240" s="416"/>
      <c r="C240" s="416"/>
      <c r="D240" s="417"/>
      <c r="E240" s="425"/>
      <c r="F240" s="418"/>
      <c r="G240" s="419"/>
      <c r="H240" s="420"/>
      <c r="I240" s="421"/>
      <c r="J240" s="421"/>
      <c r="K240" s="421" t="str">
        <f t="shared" si="2"/>
        <v/>
      </c>
      <c r="L240" s="422"/>
      <c r="M240" s="416"/>
      <c r="N240" s="416"/>
      <c r="O240" s="416"/>
      <c r="P240" s="416"/>
      <c r="Q240" s="416"/>
      <c r="R240" s="417" t="str">
        <f t="shared" si="11"/>
        <v/>
      </c>
      <c r="S240" s="417"/>
      <c r="T240" s="420"/>
      <c r="U240" s="420"/>
      <c r="W240" s="423"/>
      <c r="X240" s="424" t="str">
        <f t="shared" si="5"/>
        <v/>
      </c>
      <c r="Y240" s="421" t="str">
        <f t="shared" si="6"/>
        <v/>
      </c>
      <c r="Z240" s="421" t="str">
        <f>IF(B240="",,Fees!$B$5*Y240)</f>
        <v/>
      </c>
      <c r="AA240" s="421" t="str">
        <f>IF(B240="",,Fees!$B$2*(I240+J240))</f>
        <v/>
      </c>
      <c r="AB240" s="421" t="str">
        <f>IF(B240="",,Fees!$B$5*AA240)</f>
        <v/>
      </c>
      <c r="AC240" s="421" t="str">
        <f>IF(B240="",,Fees!$B$4*((1+X240)*(I240+J240))+Fees!$B$3)</f>
        <v/>
      </c>
      <c r="AD240" s="421" t="str">
        <f>IF(B240="",,Fees!$B$5*AC240)</f>
        <v/>
      </c>
    </row>
    <row r="241" ht="15.75" customHeight="1">
      <c r="A241" s="416"/>
      <c r="B241" s="416"/>
      <c r="C241" s="416"/>
      <c r="D241" s="417"/>
      <c r="E241" s="425"/>
      <c r="F241" s="418"/>
      <c r="G241" s="419"/>
      <c r="H241" s="420"/>
      <c r="I241" s="421"/>
      <c r="J241" s="421"/>
      <c r="K241" s="421" t="str">
        <f t="shared" si="2"/>
        <v/>
      </c>
      <c r="L241" s="422"/>
      <c r="M241" s="416"/>
      <c r="N241" s="416"/>
      <c r="O241" s="416"/>
      <c r="P241" s="416"/>
      <c r="Q241" s="416"/>
      <c r="R241" s="417" t="str">
        <f t="shared" si="11"/>
        <v/>
      </c>
      <c r="S241" s="417"/>
      <c r="T241" s="420"/>
      <c r="U241" s="420"/>
      <c r="W241" s="423"/>
      <c r="X241" s="424" t="str">
        <f t="shared" si="5"/>
        <v/>
      </c>
      <c r="Y241" s="421" t="str">
        <f t="shared" si="6"/>
        <v/>
      </c>
      <c r="Z241" s="421" t="str">
        <f>IF(B241="",,Fees!$B$5*Y241)</f>
        <v/>
      </c>
      <c r="AA241" s="421" t="str">
        <f>IF(B241="",,Fees!$B$2*(I241+J241))</f>
        <v/>
      </c>
      <c r="AB241" s="421" t="str">
        <f>IF(B241="",,Fees!$B$5*AA241)</f>
        <v/>
      </c>
      <c r="AC241" s="421" t="str">
        <f>IF(B241="",,Fees!$B$4*((1+X241)*(I241+J241))+Fees!$B$3)</f>
        <v/>
      </c>
      <c r="AD241" s="421" t="str">
        <f>IF(B241="",,Fees!$B$5*AC241)</f>
        <v/>
      </c>
    </row>
    <row r="242" ht="15.75" customHeight="1">
      <c r="A242" s="416"/>
      <c r="B242" s="416"/>
      <c r="C242" s="416"/>
      <c r="D242" s="417"/>
      <c r="E242" s="425"/>
      <c r="F242" s="418"/>
      <c r="G242" s="419"/>
      <c r="H242" s="420"/>
      <c r="I242" s="421"/>
      <c r="J242" s="421"/>
      <c r="K242" s="421" t="str">
        <f t="shared" si="2"/>
        <v/>
      </c>
      <c r="L242" s="422"/>
      <c r="M242" s="416"/>
      <c r="N242" s="416"/>
      <c r="O242" s="416"/>
      <c r="P242" s="416"/>
      <c r="Q242" s="416"/>
      <c r="R242" s="417" t="str">
        <f t="shared" si="11"/>
        <v/>
      </c>
      <c r="S242" s="417"/>
      <c r="T242" s="420"/>
      <c r="U242" s="420"/>
      <c r="W242" s="423"/>
      <c r="X242" s="424" t="str">
        <f t="shared" si="5"/>
        <v/>
      </c>
      <c r="Y242" s="421" t="str">
        <f t="shared" si="6"/>
        <v/>
      </c>
      <c r="Z242" s="421" t="str">
        <f>IF(B242="",,Fees!$B$5*Y242)</f>
        <v/>
      </c>
      <c r="AA242" s="421" t="str">
        <f>IF(B242="",,Fees!$B$2*(I242+J242))</f>
        <v/>
      </c>
      <c r="AB242" s="421" t="str">
        <f>IF(B242="",,Fees!$B$5*AA242)</f>
        <v/>
      </c>
      <c r="AC242" s="421" t="str">
        <f>IF(B242="",,Fees!$B$4*((1+X242)*(I242+J242))+Fees!$B$3)</f>
        <v/>
      </c>
      <c r="AD242" s="421" t="str">
        <f>IF(B242="",,Fees!$B$5*AC242)</f>
        <v/>
      </c>
    </row>
    <row r="243" ht="15.75" customHeight="1">
      <c r="A243" s="416"/>
      <c r="B243" s="416"/>
      <c r="C243" s="416"/>
      <c r="D243" s="417"/>
      <c r="E243" s="425"/>
      <c r="F243" s="418"/>
      <c r="G243" s="419"/>
      <c r="H243" s="420"/>
      <c r="I243" s="421"/>
      <c r="J243" s="421"/>
      <c r="K243" s="421" t="str">
        <f t="shared" si="2"/>
        <v/>
      </c>
      <c r="L243" s="422"/>
      <c r="M243" s="416"/>
      <c r="N243" s="416"/>
      <c r="O243" s="416"/>
      <c r="P243" s="416"/>
      <c r="Q243" s="416"/>
      <c r="R243" s="417" t="str">
        <f t="shared" si="11"/>
        <v/>
      </c>
      <c r="S243" s="417"/>
      <c r="T243" s="420"/>
      <c r="U243" s="420"/>
      <c r="W243" s="423"/>
      <c r="X243" s="424" t="str">
        <f t="shared" si="5"/>
        <v/>
      </c>
      <c r="Y243" s="421" t="str">
        <f t="shared" si="6"/>
        <v/>
      </c>
      <c r="Z243" s="421" t="str">
        <f>IF(B243="",,Fees!$B$5*Y243)</f>
        <v/>
      </c>
      <c r="AA243" s="421" t="str">
        <f>IF(B243="",,Fees!$B$2*(I243+J243))</f>
        <v/>
      </c>
      <c r="AB243" s="421" t="str">
        <f>IF(B243="",,Fees!$B$5*AA243)</f>
        <v/>
      </c>
      <c r="AC243" s="421" t="str">
        <f>IF(B243="",,Fees!$B$4*((1+X243)*(I243+J243))+Fees!$B$3)</f>
        <v/>
      </c>
      <c r="AD243" s="421" t="str">
        <f>IF(B243="",,Fees!$B$5*AC243)</f>
        <v/>
      </c>
    </row>
    <row r="244" ht="15.75" customHeight="1">
      <c r="A244" s="416"/>
      <c r="B244" s="416"/>
      <c r="C244" s="416"/>
      <c r="D244" s="417"/>
      <c r="E244" s="425"/>
      <c r="F244" s="418"/>
      <c r="G244" s="419"/>
      <c r="H244" s="420"/>
      <c r="I244" s="421"/>
      <c r="J244" s="421"/>
      <c r="K244" s="421" t="str">
        <f t="shared" si="2"/>
        <v/>
      </c>
      <c r="L244" s="422"/>
      <c r="M244" s="416"/>
      <c r="N244" s="416"/>
      <c r="O244" s="416"/>
      <c r="P244" s="416"/>
      <c r="Q244" s="416"/>
      <c r="R244" s="417" t="str">
        <f t="shared" si="11"/>
        <v/>
      </c>
      <c r="S244" s="417"/>
      <c r="T244" s="420"/>
      <c r="U244" s="420"/>
      <c r="W244" s="423"/>
      <c r="X244" s="424" t="str">
        <f t="shared" si="5"/>
        <v/>
      </c>
      <c r="Y244" s="421" t="str">
        <f t="shared" si="6"/>
        <v/>
      </c>
      <c r="Z244" s="421" t="str">
        <f>IF(B244="",,Fees!$B$5*Y244)</f>
        <v/>
      </c>
      <c r="AA244" s="421" t="str">
        <f>IF(B244="",,Fees!$B$2*(I244+J244))</f>
        <v/>
      </c>
      <c r="AB244" s="421" t="str">
        <f>IF(B244="",,Fees!$B$5*AA244)</f>
        <v/>
      </c>
      <c r="AC244" s="421" t="str">
        <f>IF(B244="",,Fees!$B$4*((1+X244)*(I244+J244))+Fees!$B$3)</f>
        <v/>
      </c>
      <c r="AD244" s="421" t="str">
        <f>IF(B244="",,Fees!$B$5*AC244)</f>
        <v/>
      </c>
    </row>
    <row r="245" ht="15.75" customHeight="1">
      <c r="A245" s="416"/>
      <c r="B245" s="416"/>
      <c r="C245" s="416"/>
      <c r="D245" s="417"/>
      <c r="E245" s="425"/>
      <c r="F245" s="418"/>
      <c r="G245" s="419"/>
      <c r="H245" s="420"/>
      <c r="I245" s="421"/>
      <c r="J245" s="421"/>
      <c r="K245" s="421" t="str">
        <f t="shared" si="2"/>
        <v/>
      </c>
      <c r="L245" s="422"/>
      <c r="M245" s="416"/>
      <c r="N245" s="416"/>
      <c r="O245" s="416"/>
      <c r="P245" s="416"/>
      <c r="Q245" s="416"/>
      <c r="R245" s="417" t="str">
        <f t="shared" si="11"/>
        <v/>
      </c>
      <c r="S245" s="417"/>
      <c r="T245" s="420"/>
      <c r="U245" s="420"/>
      <c r="W245" s="423"/>
      <c r="X245" s="424" t="str">
        <f t="shared" si="5"/>
        <v/>
      </c>
      <c r="Y245" s="421" t="str">
        <f t="shared" si="6"/>
        <v/>
      </c>
      <c r="Z245" s="421" t="str">
        <f>IF(B245="",,Fees!$B$5*Y245)</f>
        <v/>
      </c>
      <c r="AA245" s="421" t="str">
        <f>IF(B245="",,Fees!$B$2*(I245+J245))</f>
        <v/>
      </c>
      <c r="AB245" s="421" t="str">
        <f>IF(B245="",,Fees!$B$5*AA245)</f>
        <v/>
      </c>
      <c r="AC245" s="421" t="str">
        <f>IF(B245="",,Fees!$B$4*((1+X245)*(I245+J245))+Fees!$B$3)</f>
        <v/>
      </c>
      <c r="AD245" s="421" t="str">
        <f>IF(B245="",,Fees!$B$5*AC245)</f>
        <v/>
      </c>
    </row>
    <row r="246" ht="15.75" customHeight="1">
      <c r="A246" s="416"/>
      <c r="B246" s="416"/>
      <c r="C246" s="416"/>
      <c r="D246" s="417"/>
      <c r="E246" s="425"/>
      <c r="F246" s="418"/>
      <c r="G246" s="419"/>
      <c r="H246" s="420"/>
      <c r="I246" s="421"/>
      <c r="J246" s="421"/>
      <c r="K246" s="421" t="str">
        <f t="shared" si="2"/>
        <v/>
      </c>
      <c r="L246" s="422"/>
      <c r="M246" s="416"/>
      <c r="N246" s="416"/>
      <c r="O246" s="416"/>
      <c r="P246" s="416"/>
      <c r="Q246" s="416"/>
      <c r="R246" s="417" t="str">
        <f t="shared" si="11"/>
        <v/>
      </c>
      <c r="S246" s="417"/>
      <c r="T246" s="420"/>
      <c r="U246" s="420"/>
      <c r="W246" s="423"/>
      <c r="X246" s="424" t="str">
        <f t="shared" si="5"/>
        <v/>
      </c>
      <c r="Y246" s="421" t="str">
        <f t="shared" si="6"/>
        <v/>
      </c>
      <c r="Z246" s="421" t="str">
        <f>IF(B246="",,Fees!$B$5*Y246)</f>
        <v/>
      </c>
      <c r="AA246" s="421" t="str">
        <f>IF(B246="",,Fees!$B$2*(I246+J246))</f>
        <v/>
      </c>
      <c r="AB246" s="421" t="str">
        <f>IF(B246="",,Fees!$B$5*AA246)</f>
        <v/>
      </c>
      <c r="AC246" s="421" t="str">
        <f>IF(B246="",,Fees!$B$4*((1+X246)*(I246+J246))+Fees!$B$3)</f>
        <v/>
      </c>
      <c r="AD246" s="421" t="str">
        <f>IF(B246="",,Fees!$B$5*AC246)</f>
        <v/>
      </c>
    </row>
    <row r="247" ht="15.75" customHeight="1">
      <c r="A247" s="416"/>
      <c r="B247" s="416"/>
      <c r="C247" s="416"/>
      <c r="D247" s="417"/>
      <c r="E247" s="425"/>
      <c r="F247" s="418"/>
      <c r="G247" s="419"/>
      <c r="H247" s="420"/>
      <c r="I247" s="421"/>
      <c r="J247" s="421"/>
      <c r="K247" s="421" t="str">
        <f t="shared" si="2"/>
        <v/>
      </c>
      <c r="L247" s="422"/>
      <c r="M247" s="416"/>
      <c r="N247" s="416"/>
      <c r="O247" s="416"/>
      <c r="P247" s="416"/>
      <c r="Q247" s="416"/>
      <c r="R247" s="417" t="str">
        <f t="shared" si="11"/>
        <v/>
      </c>
      <c r="S247" s="417"/>
      <c r="T247" s="420"/>
      <c r="U247" s="420"/>
      <c r="W247" s="423"/>
      <c r="X247" s="424" t="str">
        <f t="shared" si="5"/>
        <v/>
      </c>
      <c r="Y247" s="421" t="str">
        <f t="shared" si="6"/>
        <v/>
      </c>
      <c r="Z247" s="421" t="str">
        <f>IF(B247="",,Fees!$B$5*Y247)</f>
        <v/>
      </c>
      <c r="AA247" s="421" t="str">
        <f>IF(B247="",,Fees!$B$2*(I247+J247))</f>
        <v/>
      </c>
      <c r="AB247" s="421" t="str">
        <f>IF(B247="",,Fees!$B$5*AA247)</f>
        <v/>
      </c>
      <c r="AC247" s="421" t="str">
        <f>IF(B247="",,Fees!$B$4*((1+X247)*(I247+J247))+Fees!$B$3)</f>
        <v/>
      </c>
      <c r="AD247" s="421" t="str">
        <f>IF(B247="",,Fees!$B$5*AC247)</f>
        <v/>
      </c>
    </row>
    <row r="248" ht="15.75" customHeight="1">
      <c r="A248" s="416"/>
      <c r="B248" s="416"/>
      <c r="C248" s="416"/>
      <c r="D248" s="417"/>
      <c r="E248" s="425"/>
      <c r="F248" s="418"/>
      <c r="G248" s="419"/>
      <c r="H248" s="420"/>
      <c r="I248" s="421"/>
      <c r="J248" s="421"/>
      <c r="K248" s="421" t="str">
        <f t="shared" si="2"/>
        <v/>
      </c>
      <c r="L248" s="422"/>
      <c r="M248" s="416"/>
      <c r="N248" s="416"/>
      <c r="O248" s="416"/>
      <c r="P248" s="416"/>
      <c r="Q248" s="416"/>
      <c r="R248" s="417" t="str">
        <f t="shared" si="11"/>
        <v/>
      </c>
      <c r="S248" s="417"/>
      <c r="T248" s="420"/>
      <c r="U248" s="420"/>
      <c r="W248" s="423"/>
      <c r="X248" s="424" t="str">
        <f t="shared" si="5"/>
        <v/>
      </c>
      <c r="Y248" s="421" t="str">
        <f t="shared" si="6"/>
        <v/>
      </c>
      <c r="Z248" s="421" t="str">
        <f>IF(B248="",,Fees!$B$5*Y248)</f>
        <v/>
      </c>
      <c r="AA248" s="421" t="str">
        <f>IF(B248="",,Fees!$B$2*(I248+J248))</f>
        <v/>
      </c>
      <c r="AB248" s="421" t="str">
        <f>IF(B248="",,Fees!$B$5*AA248)</f>
        <v/>
      </c>
      <c r="AC248" s="421" t="str">
        <f>IF(B248="",,Fees!$B$4*((1+X248)*(I248+J248))+Fees!$B$3)</f>
        <v/>
      </c>
      <c r="AD248" s="421" t="str">
        <f>IF(B248="",,Fees!$B$5*AC248)</f>
        <v/>
      </c>
    </row>
    <row r="249" ht="15.75" customHeight="1">
      <c r="A249" s="416"/>
      <c r="B249" s="416"/>
      <c r="C249" s="416"/>
      <c r="D249" s="417"/>
      <c r="E249" s="425"/>
      <c r="F249" s="418"/>
      <c r="G249" s="419"/>
      <c r="H249" s="420"/>
      <c r="I249" s="421"/>
      <c r="J249" s="421"/>
      <c r="K249" s="421" t="str">
        <f t="shared" si="2"/>
        <v/>
      </c>
      <c r="L249" s="422"/>
      <c r="M249" s="416"/>
      <c r="N249" s="416"/>
      <c r="O249" s="416"/>
      <c r="P249" s="416"/>
      <c r="Q249" s="416"/>
      <c r="R249" s="417" t="str">
        <f t="shared" si="11"/>
        <v/>
      </c>
      <c r="S249" s="417"/>
      <c r="T249" s="420"/>
      <c r="U249" s="420"/>
      <c r="W249" s="423"/>
      <c r="X249" s="424" t="str">
        <f t="shared" si="5"/>
        <v/>
      </c>
      <c r="Y249" s="421" t="str">
        <f t="shared" si="6"/>
        <v/>
      </c>
      <c r="Z249" s="421" t="str">
        <f>IF(B249="",,Fees!$B$5*Y249)</f>
        <v/>
      </c>
      <c r="AA249" s="421" t="str">
        <f>IF(B249="",,Fees!$B$2*(I249+J249))</f>
        <v/>
      </c>
      <c r="AB249" s="421" t="str">
        <f>IF(B249="",,Fees!$B$5*AA249)</f>
        <v/>
      </c>
      <c r="AC249" s="421" t="str">
        <f>IF(B249="",,Fees!$B$4*((1+X249)*(I249+J249))+Fees!$B$3)</f>
        <v/>
      </c>
      <c r="AD249" s="421" t="str">
        <f>IF(B249="",,Fees!$B$5*AC249)</f>
        <v/>
      </c>
    </row>
    <row r="250" ht="15.75" customHeight="1">
      <c r="A250" s="416"/>
      <c r="B250" s="416"/>
      <c r="C250" s="416"/>
      <c r="D250" s="417"/>
      <c r="E250" s="425"/>
      <c r="F250" s="418"/>
      <c r="G250" s="419"/>
      <c r="H250" s="420"/>
      <c r="I250" s="421"/>
      <c r="J250" s="421"/>
      <c r="K250" s="421" t="str">
        <f t="shared" si="2"/>
        <v/>
      </c>
      <c r="L250" s="422"/>
      <c r="M250" s="416"/>
      <c r="N250" s="416"/>
      <c r="O250" s="416"/>
      <c r="P250" s="416"/>
      <c r="Q250" s="416"/>
      <c r="R250" s="417" t="str">
        <f t="shared" si="11"/>
        <v/>
      </c>
      <c r="S250" s="417"/>
      <c r="T250" s="420"/>
      <c r="U250" s="420"/>
      <c r="W250" s="423"/>
      <c r="X250" s="424" t="str">
        <f t="shared" si="5"/>
        <v/>
      </c>
      <c r="Y250" s="421" t="str">
        <f t="shared" si="6"/>
        <v/>
      </c>
      <c r="Z250" s="421" t="str">
        <f>IF(B250="",,Fees!$B$5*Y250)</f>
        <v/>
      </c>
      <c r="AA250" s="421" t="str">
        <f>IF(B250="",,Fees!$B$2*(I250+J250))</f>
        <v/>
      </c>
      <c r="AB250" s="421" t="str">
        <f>IF(B250="",,Fees!$B$5*AA250)</f>
        <v/>
      </c>
      <c r="AC250" s="421" t="str">
        <f>IF(B250="",,Fees!$B$4*((1+X250)*(I250+J250))+Fees!$B$3)</f>
        <v/>
      </c>
      <c r="AD250" s="421" t="str">
        <f>IF(B250="",,Fees!$B$5*AC250)</f>
        <v/>
      </c>
    </row>
    <row r="251" ht="15.75" customHeight="1">
      <c r="A251" s="416"/>
      <c r="B251" s="416"/>
      <c r="C251" s="416"/>
      <c r="D251" s="417"/>
      <c r="E251" s="425"/>
      <c r="F251" s="418"/>
      <c r="G251" s="419"/>
      <c r="H251" s="420"/>
      <c r="I251" s="421"/>
      <c r="J251" s="421"/>
      <c r="K251" s="421" t="str">
        <f t="shared" si="2"/>
        <v/>
      </c>
      <c r="L251" s="422"/>
      <c r="M251" s="416"/>
      <c r="N251" s="416"/>
      <c r="O251" s="416"/>
      <c r="P251" s="416"/>
      <c r="Q251" s="416"/>
      <c r="R251" s="417" t="str">
        <f t="shared" si="11"/>
        <v/>
      </c>
      <c r="S251" s="417"/>
      <c r="T251" s="420"/>
      <c r="U251" s="420"/>
      <c r="W251" s="423"/>
      <c r="X251" s="424" t="str">
        <f t="shared" si="5"/>
        <v/>
      </c>
      <c r="Y251" s="421" t="str">
        <f t="shared" si="6"/>
        <v/>
      </c>
      <c r="Z251" s="421" t="str">
        <f>IF(B251="",,Fees!$B$5*Y251)</f>
        <v/>
      </c>
      <c r="AA251" s="421" t="str">
        <f>IF(B251="",,Fees!$B$2*(I251+J251))</f>
        <v/>
      </c>
      <c r="AB251" s="421" t="str">
        <f>IF(B251="",,Fees!$B$5*AA251)</f>
        <v/>
      </c>
      <c r="AC251" s="421" t="str">
        <f>IF(B251="",,Fees!$B$4*((1+X251)*(I251+J251))+Fees!$B$3)</f>
        <v/>
      </c>
      <c r="AD251" s="421" t="str">
        <f>IF(B251="",,Fees!$B$5*AC251)</f>
        <v/>
      </c>
    </row>
    <row r="252" ht="15.75" customHeight="1">
      <c r="A252" s="416"/>
      <c r="B252" s="416"/>
      <c r="C252" s="416"/>
      <c r="D252" s="417"/>
      <c r="E252" s="425"/>
      <c r="F252" s="418"/>
      <c r="G252" s="419"/>
      <c r="H252" s="420"/>
      <c r="I252" s="421"/>
      <c r="J252" s="421"/>
      <c r="K252" s="421" t="str">
        <f t="shared" si="2"/>
        <v/>
      </c>
      <c r="L252" s="422"/>
      <c r="M252" s="416"/>
      <c r="N252" s="416"/>
      <c r="O252" s="416"/>
      <c r="P252" s="416"/>
      <c r="Q252" s="416"/>
      <c r="R252" s="417" t="str">
        <f t="shared" si="11"/>
        <v/>
      </c>
      <c r="S252" s="417"/>
      <c r="T252" s="420"/>
      <c r="U252" s="420"/>
      <c r="W252" s="423"/>
      <c r="X252" s="424" t="str">
        <f t="shared" si="5"/>
        <v/>
      </c>
      <c r="Y252" s="421" t="str">
        <f t="shared" si="6"/>
        <v/>
      </c>
      <c r="Z252" s="421" t="str">
        <f>IF(B252="",,Fees!$B$5*Y252)</f>
        <v/>
      </c>
      <c r="AA252" s="421" t="str">
        <f>IF(B252="",,Fees!$B$2*(I252+J252))</f>
        <v/>
      </c>
      <c r="AB252" s="421" t="str">
        <f>IF(B252="",,Fees!$B$5*AA252)</f>
        <v/>
      </c>
      <c r="AC252" s="421" t="str">
        <f>IF(B252="",,Fees!$B$4*((1+X252)*(I252+J252))+Fees!$B$3)</f>
        <v/>
      </c>
      <c r="AD252" s="421" t="str">
        <f>IF(B252="",,Fees!$B$5*AC252)</f>
        <v/>
      </c>
    </row>
    <row r="253" ht="15.75" customHeight="1">
      <c r="A253" s="416"/>
      <c r="B253" s="416"/>
      <c r="C253" s="416"/>
      <c r="D253" s="417"/>
      <c r="E253" s="425"/>
      <c r="F253" s="418"/>
      <c r="G253" s="419"/>
      <c r="H253" s="420"/>
      <c r="I253" s="421"/>
      <c r="J253" s="421"/>
      <c r="K253" s="421" t="str">
        <f t="shared" si="2"/>
        <v/>
      </c>
      <c r="L253" s="422"/>
      <c r="M253" s="416"/>
      <c r="N253" s="416"/>
      <c r="O253" s="416"/>
      <c r="P253" s="416"/>
      <c r="Q253" s="416"/>
      <c r="R253" s="417" t="str">
        <f t="shared" si="11"/>
        <v/>
      </c>
      <c r="S253" s="417"/>
      <c r="T253" s="420"/>
      <c r="U253" s="420"/>
      <c r="W253" s="423"/>
      <c r="X253" s="424" t="str">
        <f t="shared" si="5"/>
        <v/>
      </c>
      <c r="Y253" s="421" t="str">
        <f t="shared" si="6"/>
        <v/>
      </c>
      <c r="Z253" s="421" t="str">
        <f>IF(B253="",,Fees!$B$5*Y253)</f>
        <v/>
      </c>
      <c r="AA253" s="421" t="str">
        <f>IF(B253="",,Fees!$B$2*(I253+J253))</f>
        <v/>
      </c>
      <c r="AB253" s="421" t="str">
        <f>IF(B253="",,Fees!$B$5*AA253)</f>
        <v/>
      </c>
      <c r="AC253" s="421" t="str">
        <f>IF(B253="",,Fees!$B$4*((1+X253)*(I253+J253))+Fees!$B$3)</f>
        <v/>
      </c>
      <c r="AD253" s="421" t="str">
        <f>IF(B253="",,Fees!$B$5*AC253)</f>
        <v/>
      </c>
    </row>
    <row r="254" ht="15.75" customHeight="1">
      <c r="A254" s="416"/>
      <c r="B254" s="416"/>
      <c r="C254" s="416"/>
      <c r="D254" s="417"/>
      <c r="E254" s="425"/>
      <c r="F254" s="418"/>
      <c r="G254" s="419"/>
      <c r="H254" s="420"/>
      <c r="I254" s="421"/>
      <c r="J254" s="421"/>
      <c r="K254" s="421" t="str">
        <f t="shared" si="2"/>
        <v/>
      </c>
      <c r="L254" s="422"/>
      <c r="M254" s="416"/>
      <c r="N254" s="416"/>
      <c r="O254" s="416"/>
      <c r="P254" s="416"/>
      <c r="Q254" s="416"/>
      <c r="R254" s="417" t="str">
        <f t="shared" si="11"/>
        <v/>
      </c>
      <c r="S254" s="417"/>
      <c r="T254" s="420"/>
      <c r="U254" s="420"/>
      <c r="W254" s="423"/>
      <c r="X254" s="424" t="str">
        <f t="shared" si="5"/>
        <v/>
      </c>
      <c r="Y254" s="421" t="str">
        <f t="shared" si="6"/>
        <v/>
      </c>
      <c r="Z254" s="421" t="str">
        <f>IF(B254="",,Fees!$B$5*Y254)</f>
        <v/>
      </c>
      <c r="AA254" s="421" t="str">
        <f>IF(B254="",,Fees!$B$2*(I254+J254))</f>
        <v/>
      </c>
      <c r="AB254" s="421" t="str">
        <f>IF(B254="",,Fees!$B$5*AA254)</f>
        <v/>
      </c>
      <c r="AC254" s="421" t="str">
        <f>IF(B254="",,Fees!$B$4*((1+X254)*(I254+J254))+Fees!$B$3)</f>
        <v/>
      </c>
      <c r="AD254" s="421" t="str">
        <f>IF(B254="",,Fees!$B$5*AC254)</f>
        <v/>
      </c>
    </row>
    <row r="255" ht="15.75" customHeight="1">
      <c r="A255" s="416"/>
      <c r="B255" s="416"/>
      <c r="C255" s="416"/>
      <c r="D255" s="417"/>
      <c r="E255" s="425"/>
      <c r="F255" s="418"/>
      <c r="G255" s="419"/>
      <c r="H255" s="420"/>
      <c r="I255" s="421"/>
      <c r="J255" s="421"/>
      <c r="K255" s="421" t="str">
        <f t="shared" si="2"/>
        <v/>
      </c>
      <c r="L255" s="422"/>
      <c r="M255" s="416"/>
      <c r="N255" s="416"/>
      <c r="O255" s="416"/>
      <c r="P255" s="416"/>
      <c r="Q255" s="416"/>
      <c r="R255" s="417" t="str">
        <f t="shared" si="11"/>
        <v/>
      </c>
      <c r="S255" s="417"/>
      <c r="T255" s="420"/>
      <c r="U255" s="420"/>
      <c r="W255" s="423"/>
      <c r="X255" s="424" t="str">
        <f t="shared" si="5"/>
        <v/>
      </c>
      <c r="Y255" s="421" t="str">
        <f t="shared" si="6"/>
        <v/>
      </c>
      <c r="Z255" s="421" t="str">
        <f>IF(B255="",,Fees!$B$5*Y255)</f>
        <v/>
      </c>
      <c r="AA255" s="421" t="str">
        <f>IF(B255="",,Fees!$B$2*(I255+J255))</f>
        <v/>
      </c>
      <c r="AB255" s="421" t="str">
        <f>IF(B255="",,Fees!$B$5*AA255)</f>
        <v/>
      </c>
      <c r="AC255" s="421" t="str">
        <f>IF(B255="",,Fees!$B$4*((1+X255)*(I255+J255))+Fees!$B$3)</f>
        <v/>
      </c>
      <c r="AD255" s="421" t="str">
        <f>IF(B255="",,Fees!$B$5*AC255)</f>
        <v/>
      </c>
    </row>
    <row r="256" ht="15.75" customHeight="1">
      <c r="A256" s="416"/>
      <c r="B256" s="416"/>
      <c r="C256" s="416"/>
      <c r="D256" s="417"/>
      <c r="E256" s="425"/>
      <c r="F256" s="418"/>
      <c r="G256" s="419"/>
      <c r="H256" s="420"/>
      <c r="I256" s="421"/>
      <c r="J256" s="421"/>
      <c r="K256" s="421" t="str">
        <f t="shared" si="2"/>
        <v/>
      </c>
      <c r="L256" s="422"/>
      <c r="M256" s="416"/>
      <c r="N256" s="416"/>
      <c r="O256" s="416"/>
      <c r="P256" s="416"/>
      <c r="Q256" s="416"/>
      <c r="R256" s="417" t="str">
        <f t="shared" si="11"/>
        <v/>
      </c>
      <c r="S256" s="417"/>
      <c r="T256" s="420"/>
      <c r="U256" s="420"/>
      <c r="W256" s="423"/>
      <c r="X256" s="424" t="str">
        <f t="shared" si="5"/>
        <v/>
      </c>
      <c r="Y256" s="421" t="str">
        <f t="shared" si="6"/>
        <v/>
      </c>
      <c r="Z256" s="421" t="str">
        <f>IF(B256="",,Fees!$B$5*Y256)</f>
        <v/>
      </c>
      <c r="AA256" s="421" t="str">
        <f>IF(B256="",,Fees!$B$2*(I256+J256))</f>
        <v/>
      </c>
      <c r="AB256" s="421" t="str">
        <f>IF(B256="",,Fees!$B$5*AA256)</f>
        <v/>
      </c>
      <c r="AC256" s="421" t="str">
        <f>IF(B256="",,Fees!$B$4*((1+X256)*(I256+J256))+Fees!$B$3)</f>
        <v/>
      </c>
      <c r="AD256" s="421" t="str">
        <f>IF(B256="",,Fees!$B$5*AC256)</f>
        <v/>
      </c>
    </row>
    <row r="257" ht="15.75" customHeight="1">
      <c r="A257" s="416"/>
      <c r="B257" s="416"/>
      <c r="C257" s="416"/>
      <c r="D257" s="417"/>
      <c r="E257" s="425"/>
      <c r="F257" s="418"/>
      <c r="G257" s="419"/>
      <c r="H257" s="420"/>
      <c r="I257" s="421"/>
      <c r="J257" s="421"/>
      <c r="K257" s="421" t="str">
        <f t="shared" si="2"/>
        <v/>
      </c>
      <c r="L257" s="422"/>
      <c r="M257" s="416"/>
      <c r="N257" s="416"/>
      <c r="O257" s="416"/>
      <c r="P257" s="416"/>
      <c r="Q257" s="416"/>
      <c r="R257" s="417" t="str">
        <f t="shared" si="11"/>
        <v/>
      </c>
      <c r="S257" s="417"/>
      <c r="T257" s="420"/>
      <c r="U257" s="420"/>
      <c r="W257" s="423"/>
      <c r="X257" s="424" t="str">
        <f t="shared" si="5"/>
        <v/>
      </c>
      <c r="Y257" s="421" t="str">
        <f t="shared" si="6"/>
        <v/>
      </c>
      <c r="Z257" s="421" t="str">
        <f>IF(B257="",,Fees!$B$5*Y257)</f>
        <v/>
      </c>
      <c r="AA257" s="421" t="str">
        <f>IF(B257="",,Fees!$B$2*(I257+J257))</f>
        <v/>
      </c>
      <c r="AB257" s="421" t="str">
        <f>IF(B257="",,Fees!$B$5*AA257)</f>
        <v/>
      </c>
      <c r="AC257" s="421" t="str">
        <f>IF(B257="",,Fees!$B$4*((1+X257)*(I257+J257))+Fees!$B$3)</f>
        <v/>
      </c>
      <c r="AD257" s="421" t="str">
        <f>IF(B257="",,Fees!$B$5*AC257)</f>
        <v/>
      </c>
    </row>
    <row r="258" ht="15.75" customHeight="1">
      <c r="A258" s="416"/>
      <c r="B258" s="416"/>
      <c r="C258" s="416"/>
      <c r="D258" s="417"/>
      <c r="E258" s="425"/>
      <c r="F258" s="418"/>
      <c r="G258" s="419"/>
      <c r="H258" s="420"/>
      <c r="I258" s="421"/>
      <c r="J258" s="421"/>
      <c r="K258" s="421" t="str">
        <f t="shared" si="2"/>
        <v/>
      </c>
      <c r="L258" s="422"/>
      <c r="M258" s="416"/>
      <c r="N258" s="416"/>
      <c r="O258" s="416"/>
      <c r="P258" s="416"/>
      <c r="Q258" s="416"/>
      <c r="R258" s="417" t="str">
        <f t="shared" si="11"/>
        <v/>
      </c>
      <c r="S258" s="417"/>
      <c r="T258" s="420"/>
      <c r="U258" s="420"/>
      <c r="W258" s="423"/>
      <c r="X258" s="424" t="str">
        <f t="shared" si="5"/>
        <v/>
      </c>
      <c r="Y258" s="421" t="str">
        <f t="shared" si="6"/>
        <v/>
      </c>
      <c r="Z258" s="421" t="str">
        <f>IF(B258="",,Fees!$B$5*Y258)</f>
        <v/>
      </c>
      <c r="AA258" s="421" t="str">
        <f>IF(B258="",,Fees!$B$2*(I258+J258))</f>
        <v/>
      </c>
      <c r="AB258" s="421" t="str">
        <f>IF(B258="",,Fees!$B$5*AA258)</f>
        <v/>
      </c>
      <c r="AC258" s="421" t="str">
        <f>IF(B258="",,Fees!$B$4*((1+X258)*(I258+J258))+Fees!$B$3)</f>
        <v/>
      </c>
      <c r="AD258" s="421" t="str">
        <f>IF(B258="",,Fees!$B$5*AC258)</f>
        <v/>
      </c>
    </row>
    <row r="259" ht="15.75" customHeight="1">
      <c r="A259" s="416"/>
      <c r="B259" s="416"/>
      <c r="C259" s="416"/>
      <c r="D259" s="417"/>
      <c r="E259" s="425"/>
      <c r="F259" s="418"/>
      <c r="G259" s="419"/>
      <c r="H259" s="420"/>
      <c r="I259" s="421"/>
      <c r="J259" s="421"/>
      <c r="K259" s="421" t="str">
        <f t="shared" si="2"/>
        <v/>
      </c>
      <c r="L259" s="422"/>
      <c r="M259" s="416"/>
      <c r="N259" s="416"/>
      <c r="O259" s="416"/>
      <c r="P259" s="416"/>
      <c r="Q259" s="416"/>
      <c r="R259" s="417" t="str">
        <f t="shared" si="11"/>
        <v/>
      </c>
      <c r="S259" s="417"/>
      <c r="T259" s="420"/>
      <c r="U259" s="420"/>
      <c r="W259" s="423"/>
      <c r="X259" s="424" t="str">
        <f t="shared" si="5"/>
        <v/>
      </c>
      <c r="Y259" s="421" t="str">
        <f t="shared" si="6"/>
        <v/>
      </c>
      <c r="Z259" s="421" t="str">
        <f>IF(B259="",,Fees!$B$5*Y259)</f>
        <v/>
      </c>
      <c r="AA259" s="421" t="str">
        <f>IF(B259="",,Fees!$B$2*(I259+J259))</f>
        <v/>
      </c>
      <c r="AB259" s="421" t="str">
        <f>IF(B259="",,Fees!$B$5*AA259)</f>
        <v/>
      </c>
      <c r="AC259" s="421" t="str">
        <f>IF(B259="",,Fees!$B$4*((1+X259)*(I259+J259))+Fees!$B$3)</f>
        <v/>
      </c>
      <c r="AD259" s="421" t="str">
        <f>IF(B259="",,Fees!$B$5*AC259)</f>
        <v/>
      </c>
    </row>
    <row r="260" ht="15.75" customHeight="1">
      <c r="A260" s="416"/>
      <c r="B260" s="416"/>
      <c r="C260" s="416"/>
      <c r="D260" s="417"/>
      <c r="E260" s="425"/>
      <c r="F260" s="418"/>
      <c r="G260" s="419"/>
      <c r="H260" s="420"/>
      <c r="I260" s="421"/>
      <c r="J260" s="421"/>
      <c r="K260" s="421" t="str">
        <f t="shared" si="2"/>
        <v/>
      </c>
      <c r="L260" s="422"/>
      <c r="M260" s="416"/>
      <c r="N260" s="416"/>
      <c r="O260" s="416"/>
      <c r="P260" s="416"/>
      <c r="Q260" s="416"/>
      <c r="R260" s="417" t="str">
        <f t="shared" si="11"/>
        <v/>
      </c>
      <c r="S260" s="417"/>
      <c r="T260" s="420"/>
      <c r="U260" s="420"/>
      <c r="W260" s="423"/>
      <c r="X260" s="424" t="str">
        <f t="shared" si="5"/>
        <v/>
      </c>
      <c r="Y260" s="421" t="str">
        <f t="shared" si="6"/>
        <v/>
      </c>
      <c r="Z260" s="421" t="str">
        <f>IF(B260="",,Fees!$B$5*Y260)</f>
        <v/>
      </c>
      <c r="AA260" s="421" t="str">
        <f>IF(B260="",,Fees!$B$2*(I260+J260))</f>
        <v/>
      </c>
      <c r="AB260" s="421" t="str">
        <f>IF(B260="",,Fees!$B$5*AA260)</f>
        <v/>
      </c>
      <c r="AC260" s="421" t="str">
        <f>IF(B260="",,Fees!$B$4*((1+X260)*(I260+J260))+Fees!$B$3)</f>
        <v/>
      </c>
      <c r="AD260" s="421" t="str">
        <f>IF(B260="",,Fees!$B$5*AC260)</f>
        <v/>
      </c>
    </row>
    <row r="261" ht="15.75" customHeight="1">
      <c r="A261" s="416"/>
      <c r="B261" s="416"/>
      <c r="C261" s="416"/>
      <c r="D261" s="417"/>
      <c r="E261" s="425"/>
      <c r="F261" s="418"/>
      <c r="G261" s="419"/>
      <c r="H261" s="420"/>
      <c r="I261" s="421"/>
      <c r="J261" s="421"/>
      <c r="K261" s="421" t="str">
        <f t="shared" si="2"/>
        <v/>
      </c>
      <c r="L261" s="422"/>
      <c r="M261" s="416"/>
      <c r="N261" s="416"/>
      <c r="O261" s="416"/>
      <c r="P261" s="416"/>
      <c r="Q261" s="416"/>
      <c r="R261" s="417" t="str">
        <f t="shared" si="11"/>
        <v/>
      </c>
      <c r="S261" s="417"/>
      <c r="T261" s="420"/>
      <c r="U261" s="420"/>
      <c r="W261" s="423"/>
      <c r="X261" s="424" t="str">
        <f t="shared" si="5"/>
        <v/>
      </c>
      <c r="Y261" s="421" t="str">
        <f t="shared" si="6"/>
        <v/>
      </c>
      <c r="Z261" s="421" t="str">
        <f>IF(B261="",,Fees!$B$5*Y261)</f>
        <v/>
      </c>
      <c r="AA261" s="421" t="str">
        <f>IF(B261="",,Fees!$B$2*(I261+J261))</f>
        <v/>
      </c>
      <c r="AB261" s="421" t="str">
        <f>IF(B261="",,Fees!$B$5*AA261)</f>
        <v/>
      </c>
      <c r="AC261" s="421" t="str">
        <f>IF(B261="",,Fees!$B$4*((1+X261)*(I261+J261))+Fees!$B$3)</f>
        <v/>
      </c>
      <c r="AD261" s="421" t="str">
        <f>IF(B261="",,Fees!$B$5*AC261)</f>
        <v/>
      </c>
    </row>
    <row r="262" ht="15.75" customHeight="1">
      <c r="A262" s="416"/>
      <c r="B262" s="416"/>
      <c r="C262" s="416"/>
      <c r="D262" s="417"/>
      <c r="E262" s="425"/>
      <c r="F262" s="418"/>
      <c r="G262" s="419"/>
      <c r="H262" s="420"/>
      <c r="I262" s="421"/>
      <c r="J262" s="421"/>
      <c r="K262" s="421" t="str">
        <f t="shared" si="2"/>
        <v/>
      </c>
      <c r="L262" s="422"/>
      <c r="M262" s="416"/>
      <c r="N262" s="416"/>
      <c r="O262" s="416"/>
      <c r="P262" s="416"/>
      <c r="Q262" s="416"/>
      <c r="R262" s="417" t="str">
        <f t="shared" si="11"/>
        <v/>
      </c>
      <c r="S262" s="417"/>
      <c r="T262" s="420"/>
      <c r="U262" s="420"/>
      <c r="W262" s="423"/>
      <c r="X262" s="424" t="str">
        <f t="shared" si="5"/>
        <v/>
      </c>
      <c r="Y262" s="421" t="str">
        <f t="shared" si="6"/>
        <v/>
      </c>
      <c r="Z262" s="421" t="str">
        <f>IF(B262="",,Fees!$B$5*Y262)</f>
        <v/>
      </c>
      <c r="AA262" s="421" t="str">
        <f>IF(B262="",,Fees!$B$2*(I262+J262))</f>
        <v/>
      </c>
      <c r="AB262" s="421" t="str">
        <f>IF(B262="",,Fees!$B$5*AA262)</f>
        <v/>
      </c>
      <c r="AC262" s="421" t="str">
        <f>IF(B262="",,Fees!$B$4*((1+X262)*(I262+J262))+Fees!$B$3)</f>
        <v/>
      </c>
      <c r="AD262" s="421" t="str">
        <f>IF(B262="",,Fees!$B$5*AC262)</f>
        <v/>
      </c>
    </row>
    <row r="263" ht="15.75" customHeight="1">
      <c r="A263" s="416"/>
      <c r="B263" s="416"/>
      <c r="C263" s="416"/>
      <c r="D263" s="417"/>
      <c r="E263" s="425"/>
      <c r="F263" s="418"/>
      <c r="G263" s="419"/>
      <c r="H263" s="420"/>
      <c r="I263" s="421"/>
      <c r="J263" s="421"/>
      <c r="K263" s="421" t="str">
        <f t="shared" si="2"/>
        <v/>
      </c>
      <c r="L263" s="422"/>
      <c r="M263" s="416"/>
      <c r="N263" s="416"/>
      <c r="O263" s="416"/>
      <c r="P263" s="416"/>
      <c r="Q263" s="416"/>
      <c r="R263" s="417" t="str">
        <f t="shared" si="11"/>
        <v/>
      </c>
      <c r="S263" s="417"/>
      <c r="T263" s="420"/>
      <c r="U263" s="420"/>
      <c r="W263" s="423"/>
      <c r="X263" s="424" t="str">
        <f t="shared" si="5"/>
        <v/>
      </c>
      <c r="Y263" s="421" t="str">
        <f t="shared" si="6"/>
        <v/>
      </c>
      <c r="Z263" s="421" t="str">
        <f>IF(B263="",,Fees!$B$5*Y263)</f>
        <v/>
      </c>
      <c r="AA263" s="421" t="str">
        <f>IF(B263="",,Fees!$B$2*(I263+J263))</f>
        <v/>
      </c>
      <c r="AB263" s="421" t="str">
        <f>IF(B263="",,Fees!$B$5*AA263)</f>
        <v/>
      </c>
      <c r="AC263" s="421" t="str">
        <f>IF(B263="",,Fees!$B$4*((1+X263)*(I263+J263))+Fees!$B$3)</f>
        <v/>
      </c>
      <c r="AD263" s="421" t="str">
        <f>IF(B263="",,Fees!$B$5*AC263)</f>
        <v/>
      </c>
    </row>
    <row r="264" ht="15.75" customHeight="1">
      <c r="A264" s="416"/>
      <c r="B264" s="416"/>
      <c r="C264" s="416"/>
      <c r="D264" s="417"/>
      <c r="E264" s="425"/>
      <c r="F264" s="418"/>
      <c r="G264" s="419"/>
      <c r="H264" s="420"/>
      <c r="I264" s="421"/>
      <c r="J264" s="421"/>
      <c r="K264" s="421" t="str">
        <f t="shared" si="2"/>
        <v/>
      </c>
      <c r="L264" s="422"/>
      <c r="M264" s="416"/>
      <c r="N264" s="416"/>
      <c r="O264" s="416"/>
      <c r="P264" s="416"/>
      <c r="Q264" s="416"/>
      <c r="R264" s="417" t="str">
        <f t="shared" si="11"/>
        <v/>
      </c>
      <c r="S264" s="417"/>
      <c r="T264" s="420"/>
      <c r="U264" s="420"/>
      <c r="W264" s="423"/>
      <c r="X264" s="424" t="str">
        <f t="shared" si="5"/>
        <v/>
      </c>
      <c r="Y264" s="421" t="str">
        <f t="shared" si="6"/>
        <v/>
      </c>
      <c r="Z264" s="421" t="str">
        <f>IF(B264="",,Fees!$B$5*Y264)</f>
        <v/>
      </c>
      <c r="AA264" s="421" t="str">
        <f>IF(B264="",,Fees!$B$2*(I264+J264))</f>
        <v/>
      </c>
      <c r="AB264" s="421" t="str">
        <f>IF(B264="",,Fees!$B$5*AA264)</f>
        <v/>
      </c>
      <c r="AC264" s="421" t="str">
        <f>IF(B264="",,Fees!$B$4*((1+X264)*(I264+J264))+Fees!$B$3)</f>
        <v/>
      </c>
      <c r="AD264" s="421" t="str">
        <f>IF(B264="",,Fees!$B$5*AC264)</f>
        <v/>
      </c>
    </row>
    <row r="265" ht="15.75" customHeight="1">
      <c r="A265" s="416"/>
      <c r="B265" s="416"/>
      <c r="C265" s="416"/>
      <c r="D265" s="417"/>
      <c r="E265" s="425"/>
      <c r="F265" s="418"/>
      <c r="G265" s="419"/>
      <c r="H265" s="420"/>
      <c r="I265" s="421"/>
      <c r="J265" s="421"/>
      <c r="K265" s="421" t="str">
        <f t="shared" si="2"/>
        <v/>
      </c>
      <c r="L265" s="422"/>
      <c r="M265" s="416"/>
      <c r="N265" s="416"/>
      <c r="O265" s="416"/>
      <c r="P265" s="416"/>
      <c r="Q265" s="416"/>
      <c r="R265" s="417" t="str">
        <f t="shared" si="11"/>
        <v/>
      </c>
      <c r="S265" s="417"/>
      <c r="T265" s="420"/>
      <c r="U265" s="420"/>
      <c r="W265" s="423"/>
      <c r="X265" s="424" t="str">
        <f t="shared" si="5"/>
        <v/>
      </c>
      <c r="Y265" s="421" t="str">
        <f t="shared" si="6"/>
        <v/>
      </c>
      <c r="Z265" s="421" t="str">
        <f>IF(B265="",,Fees!$B$5*Y265)</f>
        <v/>
      </c>
      <c r="AA265" s="421" t="str">
        <f>IF(B265="",,Fees!$B$2*(I265+J265))</f>
        <v/>
      </c>
      <c r="AB265" s="421" t="str">
        <f>IF(B265="",,Fees!$B$5*AA265)</f>
        <v/>
      </c>
      <c r="AC265" s="421" t="str">
        <f>IF(B265="",,Fees!$B$4*((1+X265)*(I265+J265))+Fees!$B$3)</f>
        <v/>
      </c>
      <c r="AD265" s="421" t="str">
        <f>IF(B265="",,Fees!$B$5*AC265)</f>
        <v/>
      </c>
    </row>
    <row r="266" ht="15.75" customHeight="1">
      <c r="A266" s="416"/>
      <c r="B266" s="416"/>
      <c r="C266" s="416"/>
      <c r="D266" s="417"/>
      <c r="E266" s="425"/>
      <c r="F266" s="418"/>
      <c r="G266" s="419"/>
      <c r="H266" s="420"/>
      <c r="I266" s="421"/>
      <c r="J266" s="421"/>
      <c r="K266" s="421" t="str">
        <f t="shared" si="2"/>
        <v/>
      </c>
      <c r="L266" s="422"/>
      <c r="M266" s="416"/>
      <c r="N266" s="416"/>
      <c r="O266" s="416"/>
      <c r="P266" s="416"/>
      <c r="Q266" s="416"/>
      <c r="R266" s="417" t="str">
        <f t="shared" si="11"/>
        <v/>
      </c>
      <c r="S266" s="417"/>
      <c r="T266" s="420"/>
      <c r="U266" s="420"/>
      <c r="W266" s="423"/>
      <c r="X266" s="424" t="str">
        <f t="shared" si="5"/>
        <v/>
      </c>
      <c r="Y266" s="421" t="str">
        <f t="shared" si="6"/>
        <v/>
      </c>
      <c r="Z266" s="421" t="str">
        <f>IF(B266="",,Fees!$B$5*Y266)</f>
        <v/>
      </c>
      <c r="AA266" s="421" t="str">
        <f>IF(B266="",,Fees!$B$2*(I266+J266))</f>
        <v/>
      </c>
      <c r="AB266" s="421" t="str">
        <f>IF(B266="",,Fees!$B$5*AA266)</f>
        <v/>
      </c>
      <c r="AC266" s="421" t="str">
        <f>IF(B266="",,Fees!$B$4*((1+X266)*(I266+J266))+Fees!$B$3)</f>
        <v/>
      </c>
      <c r="AD266" s="421" t="str">
        <f>IF(B266="",,Fees!$B$5*AC266)</f>
        <v/>
      </c>
    </row>
    <row r="267" ht="15.75" customHeight="1">
      <c r="A267" s="416"/>
      <c r="B267" s="416"/>
      <c r="C267" s="416"/>
      <c r="D267" s="417"/>
      <c r="E267" s="425"/>
      <c r="F267" s="418"/>
      <c r="G267" s="419"/>
      <c r="H267" s="420"/>
      <c r="I267" s="421"/>
      <c r="J267" s="421"/>
      <c r="K267" s="421" t="str">
        <f t="shared" si="2"/>
        <v/>
      </c>
      <c r="L267" s="422"/>
      <c r="M267" s="416"/>
      <c r="N267" s="416"/>
      <c r="O267" s="416"/>
      <c r="P267" s="416"/>
      <c r="Q267" s="416"/>
      <c r="R267" s="417" t="str">
        <f t="shared" si="11"/>
        <v/>
      </c>
      <c r="S267" s="417"/>
      <c r="T267" s="420"/>
      <c r="U267" s="420"/>
      <c r="W267" s="423"/>
      <c r="X267" s="424" t="str">
        <f t="shared" si="5"/>
        <v/>
      </c>
      <c r="Y267" s="421" t="str">
        <f t="shared" si="6"/>
        <v/>
      </c>
      <c r="Z267" s="421" t="str">
        <f>IF(B267="",,Fees!$B$5*Y267)</f>
        <v/>
      </c>
      <c r="AA267" s="421" t="str">
        <f>IF(B267="",,Fees!$B$2*(I267+J267))</f>
        <v/>
      </c>
      <c r="AB267" s="421" t="str">
        <f>IF(B267="",,Fees!$B$5*AA267)</f>
        <v/>
      </c>
      <c r="AC267" s="421" t="str">
        <f>IF(B267="",,Fees!$B$4*((1+X267)*(I267+J267))+Fees!$B$3)</f>
        <v/>
      </c>
      <c r="AD267" s="421" t="str">
        <f>IF(B267="",,Fees!$B$5*AC267)</f>
        <v/>
      </c>
    </row>
    <row r="268" ht="15.75" customHeight="1">
      <c r="A268" s="416"/>
      <c r="B268" s="416"/>
      <c r="C268" s="416"/>
      <c r="D268" s="417"/>
      <c r="E268" s="425"/>
      <c r="F268" s="418"/>
      <c r="G268" s="419"/>
      <c r="H268" s="420"/>
      <c r="I268" s="421"/>
      <c r="J268" s="421"/>
      <c r="K268" s="421" t="str">
        <f t="shared" si="2"/>
        <v/>
      </c>
      <c r="L268" s="422"/>
      <c r="M268" s="416"/>
      <c r="N268" s="416"/>
      <c r="O268" s="416"/>
      <c r="P268" s="416"/>
      <c r="Q268" s="416"/>
      <c r="R268" s="417" t="str">
        <f t="shared" si="11"/>
        <v/>
      </c>
      <c r="S268" s="417"/>
      <c r="T268" s="420"/>
      <c r="U268" s="420"/>
      <c r="W268" s="423"/>
      <c r="X268" s="424" t="str">
        <f t="shared" si="5"/>
        <v/>
      </c>
      <c r="Y268" s="421" t="str">
        <f t="shared" si="6"/>
        <v/>
      </c>
      <c r="Z268" s="421" t="str">
        <f>IF(B268="",,Fees!$B$5*Y268)</f>
        <v/>
      </c>
      <c r="AA268" s="421" t="str">
        <f>IF(B268="",,Fees!$B$2*(I268+J268))</f>
        <v/>
      </c>
      <c r="AB268" s="421" t="str">
        <f>IF(B268="",,Fees!$B$5*AA268)</f>
        <v/>
      </c>
      <c r="AC268" s="421" t="str">
        <f>IF(B268="",,Fees!$B$4*((1+X268)*(I268+J268))+Fees!$B$3)</f>
        <v/>
      </c>
      <c r="AD268" s="421" t="str">
        <f>IF(B268="",,Fees!$B$5*AC268)</f>
        <v/>
      </c>
    </row>
    <row r="269" ht="15.75" customHeight="1">
      <c r="A269" s="416"/>
      <c r="B269" s="416"/>
      <c r="C269" s="416"/>
      <c r="D269" s="417"/>
      <c r="E269" s="425"/>
      <c r="F269" s="418"/>
      <c r="G269" s="419"/>
      <c r="H269" s="420"/>
      <c r="I269" s="421"/>
      <c r="J269" s="421"/>
      <c r="K269" s="421" t="str">
        <f t="shared" si="2"/>
        <v/>
      </c>
      <c r="L269" s="422"/>
      <c r="M269" s="416"/>
      <c r="N269" s="416"/>
      <c r="O269" s="416"/>
      <c r="P269" s="416"/>
      <c r="Q269" s="416"/>
      <c r="R269" s="417" t="str">
        <f t="shared" si="11"/>
        <v/>
      </c>
      <c r="S269" s="417"/>
      <c r="T269" s="420"/>
      <c r="U269" s="420"/>
      <c r="W269" s="423"/>
      <c r="X269" s="424" t="str">
        <f t="shared" si="5"/>
        <v/>
      </c>
      <c r="Y269" s="421" t="str">
        <f t="shared" si="6"/>
        <v/>
      </c>
      <c r="Z269" s="421" t="str">
        <f>IF(B269="",,Fees!$B$5*Y269)</f>
        <v/>
      </c>
      <c r="AA269" s="421" t="str">
        <f>IF(B269="",,Fees!$B$2*(I269+J269))</f>
        <v/>
      </c>
      <c r="AB269" s="421" t="str">
        <f>IF(B269="",,Fees!$B$5*AA269)</f>
        <v/>
      </c>
      <c r="AC269" s="421" t="str">
        <f>IF(B269="",,Fees!$B$4*((1+X269)*(I269+J269))+Fees!$B$3)</f>
        <v/>
      </c>
      <c r="AD269" s="421" t="str">
        <f>IF(B269="",,Fees!$B$5*AC269)</f>
        <v/>
      </c>
    </row>
    <row r="270" ht="15.75" customHeight="1">
      <c r="A270" s="416"/>
      <c r="B270" s="416"/>
      <c r="C270" s="416"/>
      <c r="D270" s="417"/>
      <c r="E270" s="425"/>
      <c r="F270" s="418"/>
      <c r="G270" s="419"/>
      <c r="H270" s="420"/>
      <c r="I270" s="421"/>
      <c r="J270" s="421"/>
      <c r="K270" s="421" t="str">
        <f t="shared" si="2"/>
        <v/>
      </c>
      <c r="L270" s="422"/>
      <c r="M270" s="416"/>
      <c r="N270" s="416"/>
      <c r="O270" s="416"/>
      <c r="P270" s="416"/>
      <c r="Q270" s="416"/>
      <c r="R270" s="417" t="str">
        <f t="shared" si="11"/>
        <v/>
      </c>
      <c r="S270" s="417"/>
      <c r="T270" s="420"/>
      <c r="U270" s="420"/>
      <c r="W270" s="423"/>
      <c r="X270" s="424"/>
      <c r="Y270" s="421" t="str">
        <f t="shared" si="6"/>
        <v/>
      </c>
      <c r="Z270" s="421" t="str">
        <f>IF(B270="",,Fees!$B$5*Y270)</f>
        <v/>
      </c>
      <c r="AA270" s="421" t="str">
        <f>IF(B270="",,Fees!$B$2*(I270+J270))</f>
        <v/>
      </c>
      <c r="AB270" s="421" t="str">
        <f>IF(B270="",,Fees!$B$5*AA270)</f>
        <v/>
      </c>
      <c r="AC270" s="421" t="str">
        <f>IF(B270="",,Fees!$B$4*((1+X270)*(I270+J270))+Fees!$B$3)</f>
        <v/>
      </c>
      <c r="AD270" s="421" t="str">
        <f>IF(B270="",,Fees!$B$5*AC270)</f>
        <v/>
      </c>
    </row>
    <row r="271" ht="15.75" customHeight="1">
      <c r="A271" s="416"/>
      <c r="B271" s="416"/>
      <c r="C271" s="416"/>
      <c r="D271" s="417"/>
      <c r="E271" s="425"/>
      <c r="F271" s="418"/>
      <c r="G271" s="419"/>
      <c r="H271" s="420"/>
      <c r="I271" s="421"/>
      <c r="J271" s="421"/>
      <c r="K271" s="421" t="str">
        <f t="shared" si="2"/>
        <v/>
      </c>
      <c r="L271" s="422"/>
      <c r="M271" s="416"/>
      <c r="N271" s="416"/>
      <c r="O271" s="416"/>
      <c r="P271" s="416"/>
      <c r="Q271" s="416"/>
      <c r="R271" s="417" t="str">
        <f t="shared" si="11"/>
        <v/>
      </c>
      <c r="S271" s="417"/>
      <c r="T271" s="420"/>
      <c r="U271" s="420"/>
      <c r="W271" s="423"/>
      <c r="X271" s="424"/>
      <c r="Y271" s="421" t="str">
        <f t="shared" si="6"/>
        <v/>
      </c>
      <c r="Z271" s="421" t="str">
        <f>IF(B271="",,Fees!$B$5*Y271)</f>
        <v/>
      </c>
      <c r="AA271" s="421" t="str">
        <f>IF(B271="",,Fees!$B$2*(I271+J271))</f>
        <v/>
      </c>
      <c r="AB271" s="421" t="str">
        <f>IF(B271="",,Fees!$B$5*AA271)</f>
        <v/>
      </c>
      <c r="AC271" s="421" t="str">
        <f>IF(B271="",,Fees!$B$4*((1+X271)*(I271+J271))+Fees!$B$3)</f>
        <v/>
      </c>
      <c r="AD271" s="421" t="str">
        <f>IF(B271="",,Fees!$B$5*AC271)</f>
        <v/>
      </c>
    </row>
    <row r="272" ht="15.75" customHeight="1">
      <c r="A272" s="416"/>
      <c r="B272" s="416"/>
      <c r="C272" s="416"/>
      <c r="D272" s="417"/>
      <c r="E272" s="425"/>
      <c r="F272" s="418"/>
      <c r="G272" s="419"/>
      <c r="H272" s="420"/>
      <c r="I272" s="421"/>
      <c r="J272" s="421"/>
      <c r="K272" s="421" t="str">
        <f t="shared" si="2"/>
        <v/>
      </c>
      <c r="L272" s="422"/>
      <c r="M272" s="416"/>
      <c r="N272" s="416"/>
      <c r="O272" s="416"/>
      <c r="P272" s="416"/>
      <c r="Q272" s="416"/>
      <c r="R272" s="417" t="str">
        <f t="shared" si="11"/>
        <v/>
      </c>
      <c r="S272" s="417"/>
      <c r="T272" s="420"/>
      <c r="U272" s="420"/>
      <c r="W272" s="423"/>
      <c r="X272" s="424"/>
      <c r="Y272" s="421" t="str">
        <f t="shared" si="6"/>
        <v/>
      </c>
      <c r="Z272" s="421" t="str">
        <f>IF(B272="",,Fees!$B$5*Y272)</f>
        <v/>
      </c>
      <c r="AA272" s="421" t="str">
        <f>IF(B272="",,Fees!$B$2*(I272+J272))</f>
        <v/>
      </c>
      <c r="AB272" s="421" t="str">
        <f>IF(B272="",,Fees!$B$5*AA272)</f>
        <v/>
      </c>
      <c r="AC272" s="421" t="str">
        <f>IF(B272="",,Fees!$B$4*((1+X272)*(I272+J272))+Fees!$B$3)</f>
        <v/>
      </c>
      <c r="AD272" s="421" t="str">
        <f>IF(B272="",,Fees!$B$5*AC272)</f>
        <v/>
      </c>
    </row>
    <row r="273" ht="15.75" customHeight="1">
      <c r="A273" s="416"/>
      <c r="B273" s="416"/>
      <c r="C273" s="416"/>
      <c r="D273" s="417"/>
      <c r="E273" s="425"/>
      <c r="F273" s="418"/>
      <c r="G273" s="419"/>
      <c r="H273" s="420"/>
      <c r="I273" s="421"/>
      <c r="J273" s="421"/>
      <c r="K273" s="421" t="str">
        <f t="shared" si="2"/>
        <v/>
      </c>
      <c r="L273" s="422"/>
      <c r="M273" s="416"/>
      <c r="N273" s="416"/>
      <c r="O273" s="416"/>
      <c r="P273" s="416"/>
      <c r="Q273" s="416"/>
      <c r="R273" s="417" t="str">
        <f t="shared" si="11"/>
        <v/>
      </c>
      <c r="S273" s="417"/>
      <c r="T273" s="420"/>
      <c r="U273" s="420"/>
      <c r="W273" s="423"/>
      <c r="X273" s="424"/>
      <c r="Y273" s="421" t="str">
        <f t="shared" si="6"/>
        <v/>
      </c>
      <c r="Z273" s="421" t="str">
        <f>IF(B273="",,Fees!$B$5*Y273)</f>
        <v/>
      </c>
      <c r="AA273" s="421" t="str">
        <f>IF(B273="",,Fees!$B$2*(I273+J273))</f>
        <v/>
      </c>
      <c r="AB273" s="421" t="str">
        <f>IF(B273="",,Fees!$B$5*AA273)</f>
        <v/>
      </c>
      <c r="AC273" s="421" t="str">
        <f>IF(B273="",,Fees!$B$4*((1+X273)*(I273+J273))+Fees!$B$3)</f>
        <v/>
      </c>
      <c r="AD273" s="421" t="str">
        <f>IF(B273="",,Fees!$B$5*AC273)</f>
        <v/>
      </c>
    </row>
    <row r="274" ht="15.75" customHeight="1">
      <c r="A274" s="416"/>
      <c r="B274" s="416"/>
      <c r="C274" s="416"/>
      <c r="D274" s="417"/>
      <c r="E274" s="425"/>
      <c r="F274" s="418"/>
      <c r="G274" s="419"/>
      <c r="H274" s="420"/>
      <c r="I274" s="421"/>
      <c r="J274" s="421"/>
      <c r="K274" s="421" t="str">
        <f t="shared" si="2"/>
        <v/>
      </c>
      <c r="L274" s="422"/>
      <c r="M274" s="416"/>
      <c r="N274" s="416"/>
      <c r="O274" s="416"/>
      <c r="P274" s="416"/>
      <c r="Q274" s="416"/>
      <c r="R274" s="417" t="str">
        <f t="shared" si="11"/>
        <v/>
      </c>
      <c r="S274" s="417"/>
      <c r="T274" s="420"/>
      <c r="U274" s="420"/>
      <c r="W274" s="423"/>
      <c r="X274" s="424"/>
      <c r="Y274" s="421" t="str">
        <f t="shared" si="6"/>
        <v/>
      </c>
      <c r="Z274" s="421" t="str">
        <f>IF(B274="",,Fees!$B$5*Y274)</f>
        <v/>
      </c>
      <c r="AA274" s="421" t="str">
        <f>IF(B274="",,Fees!$B$2*(I274+J274))</f>
        <v/>
      </c>
      <c r="AB274" s="421" t="str">
        <f>IF(B274="",,Fees!$B$5*AA274)</f>
        <v/>
      </c>
      <c r="AC274" s="421" t="str">
        <f>IF(B274="",,Fees!$B$4*((1+X274)*(I274+J274))+Fees!$B$3)</f>
        <v/>
      </c>
      <c r="AD274" s="421" t="str">
        <f>IF(B274="",,Fees!$B$5*AC274)</f>
        <v/>
      </c>
    </row>
    <row r="275" ht="15.75" customHeight="1">
      <c r="A275" s="416"/>
      <c r="B275" s="416"/>
      <c r="C275" s="416"/>
      <c r="D275" s="417"/>
      <c r="E275" s="425"/>
      <c r="F275" s="418"/>
      <c r="G275" s="419"/>
      <c r="H275" s="420"/>
      <c r="I275" s="421"/>
      <c r="J275" s="421"/>
      <c r="K275" s="421" t="str">
        <f t="shared" si="2"/>
        <v/>
      </c>
      <c r="L275" s="422"/>
      <c r="M275" s="416"/>
      <c r="N275" s="416"/>
      <c r="O275" s="416"/>
      <c r="P275" s="416"/>
      <c r="Q275" s="416"/>
      <c r="R275" s="417" t="str">
        <f t="shared" si="11"/>
        <v/>
      </c>
      <c r="S275" s="417"/>
      <c r="T275" s="420"/>
      <c r="U275" s="420"/>
      <c r="W275" s="423"/>
      <c r="X275" s="424"/>
      <c r="Y275" s="421" t="str">
        <f t="shared" si="6"/>
        <v/>
      </c>
      <c r="Z275" s="421" t="str">
        <f>IF(B275="",,Fees!$B$5*Y275)</f>
        <v/>
      </c>
      <c r="AA275" s="421" t="str">
        <f>IF(B275="",,Fees!$B$2*(I275+J275))</f>
        <v/>
      </c>
      <c r="AB275" s="421" t="str">
        <f>IF(B275="",,Fees!$B$5*AA275)</f>
        <v/>
      </c>
      <c r="AC275" s="421" t="str">
        <f>IF(B275="",,Fees!$B$4*((1+X275)*(I275+J275))+Fees!$B$3)</f>
        <v/>
      </c>
      <c r="AD275" s="421" t="str">
        <f>IF(B275="",,Fees!$B$5*AC275)</f>
        <v/>
      </c>
    </row>
    <row r="276" ht="15.75" customHeight="1">
      <c r="A276" s="416"/>
      <c r="B276" s="416"/>
      <c r="C276" s="416"/>
      <c r="D276" s="417"/>
      <c r="E276" s="425"/>
      <c r="F276" s="418"/>
      <c r="G276" s="419"/>
      <c r="H276" s="420"/>
      <c r="I276" s="421"/>
      <c r="J276" s="421"/>
      <c r="K276" s="421" t="str">
        <f t="shared" si="2"/>
        <v/>
      </c>
      <c r="L276" s="422"/>
      <c r="M276" s="416"/>
      <c r="N276" s="416"/>
      <c r="O276" s="416"/>
      <c r="P276" s="416"/>
      <c r="Q276" s="416"/>
      <c r="R276" s="417" t="str">
        <f t="shared" si="11"/>
        <v/>
      </c>
      <c r="S276" s="417"/>
      <c r="T276" s="420"/>
      <c r="U276" s="420"/>
      <c r="W276" s="423"/>
      <c r="X276" s="424"/>
      <c r="Y276" s="421" t="str">
        <f t="shared" si="6"/>
        <v/>
      </c>
      <c r="Z276" s="421" t="str">
        <f>IF(B276="",,Fees!$B$5*Y276)</f>
        <v/>
      </c>
      <c r="AA276" s="421" t="str">
        <f>IF(B276="",,Fees!$B$2*(I276+J276))</f>
        <v/>
      </c>
      <c r="AB276" s="421" t="str">
        <f>IF(B276="",,Fees!$B$5*AA276)</f>
        <v/>
      </c>
      <c r="AC276" s="421" t="str">
        <f>IF(B276="",,Fees!$B$4*((1+X276)*(I276+J276))+Fees!$B$3)</f>
        <v/>
      </c>
      <c r="AD276" s="421" t="str">
        <f>IF(B276="",,Fees!$B$5*AC276)</f>
        <v/>
      </c>
    </row>
    <row r="277" ht="15.75" customHeight="1">
      <c r="A277" s="416"/>
      <c r="B277" s="416"/>
      <c r="C277" s="416"/>
      <c r="D277" s="417"/>
      <c r="E277" s="425"/>
      <c r="F277" s="418"/>
      <c r="G277" s="419"/>
      <c r="H277" s="420"/>
      <c r="I277" s="421"/>
      <c r="J277" s="421"/>
      <c r="K277" s="421" t="str">
        <f t="shared" si="2"/>
        <v/>
      </c>
      <c r="L277" s="422"/>
      <c r="M277" s="416"/>
      <c r="N277" s="416"/>
      <c r="O277" s="416"/>
      <c r="P277" s="416"/>
      <c r="Q277" s="416"/>
      <c r="R277" s="417" t="str">
        <f t="shared" si="11"/>
        <v/>
      </c>
      <c r="S277" s="417"/>
      <c r="T277" s="420"/>
      <c r="U277" s="420"/>
      <c r="W277" s="423"/>
      <c r="X277" s="424"/>
      <c r="Y277" s="421" t="str">
        <f t="shared" si="6"/>
        <v/>
      </c>
      <c r="Z277" s="421" t="str">
        <f>IF(B277="",,Fees!$B$5*Y277)</f>
        <v/>
      </c>
      <c r="AA277" s="421" t="str">
        <f>IF(B277="",,Fees!$B$2*(I277+J277))</f>
        <v/>
      </c>
      <c r="AB277" s="421" t="str">
        <f>IF(B277="",,Fees!$B$5*AA277)</f>
        <v/>
      </c>
      <c r="AC277" s="421" t="str">
        <f>IF(B277="",,Fees!$B$4*((1+X277)*(I277+J277))+Fees!$B$3)</f>
        <v/>
      </c>
      <c r="AD277" s="421" t="str">
        <f>IF(B277="",,Fees!$B$5*AC277)</f>
        <v/>
      </c>
    </row>
    <row r="278" ht="15.75" customHeight="1">
      <c r="A278" s="416"/>
      <c r="B278" s="416"/>
      <c r="C278" s="416"/>
      <c r="D278" s="417"/>
      <c r="E278" s="425"/>
      <c r="F278" s="418"/>
      <c r="G278" s="419"/>
      <c r="H278" s="420"/>
      <c r="I278" s="421"/>
      <c r="J278" s="421"/>
      <c r="K278" s="421" t="str">
        <f>IF(I278=0,,Fees!$B$1*(1+Fees!$B$5)+Fees!$B$2*(1+Fees!$B$5)*(1+X278)*(I278+J278)+(1+Fees!$B$5)*(Fees!$B$4*(I278+J278)+Fees!$B$3))</f>
        <v/>
      </c>
      <c r="L278" s="422"/>
      <c r="M278" s="416"/>
      <c r="N278" s="416"/>
      <c r="O278" s="416"/>
      <c r="P278" s="416"/>
      <c r="Q278" s="416"/>
      <c r="R278" s="417" t="str">
        <f t="shared" si="11"/>
        <v/>
      </c>
      <c r="S278" s="417"/>
      <c r="T278" s="420"/>
      <c r="U278" s="420"/>
      <c r="W278" s="423"/>
      <c r="X278" s="424"/>
      <c r="Y278" s="421" t="str">
        <f t="shared" si="6"/>
        <v/>
      </c>
      <c r="Z278" s="421" t="str">
        <f>IF(B278="",,Fees!$B$5*Y278)</f>
        <v/>
      </c>
      <c r="AA278" s="421" t="str">
        <f>IF(B278="",,Fees!$B$2*(I278+J278))</f>
        <v/>
      </c>
      <c r="AB278" s="421" t="str">
        <f>IF(B278="",,Fees!$B$5*AA278)</f>
        <v/>
      </c>
      <c r="AC278" s="421" t="str">
        <f>IF(B278="",,Fees!$B$4*((1+X278)*(I278+J278))+Fees!$B$3)</f>
        <v/>
      </c>
      <c r="AD278" s="421" t="str">
        <f>IF(B278="",,Fees!$B$5*AC278)</f>
        <v/>
      </c>
    </row>
    <row r="279" ht="15.75" customHeight="1">
      <c r="A279" s="416"/>
      <c r="B279" s="416"/>
      <c r="C279" s="416"/>
      <c r="D279" s="417"/>
      <c r="E279" s="425"/>
      <c r="F279" s="418"/>
      <c r="G279" s="419"/>
      <c r="H279" s="420"/>
      <c r="I279" s="421"/>
      <c r="J279" s="421"/>
      <c r="K279" s="421" t="str">
        <f>IF(I279=0,,Fees!$B$1*(1+Fees!$B$5)+Fees!$B$2*(1+Fees!$B$5)*(1+X279)*(I279+J279)+(1+Fees!$B$5)*(Fees!$B$4*(I279+J279)+Fees!$B$3))</f>
        <v/>
      </c>
      <c r="L279" s="422"/>
      <c r="M279" s="416"/>
      <c r="N279" s="416"/>
      <c r="O279" s="416"/>
      <c r="P279" s="416"/>
      <c r="Q279" s="416"/>
      <c r="R279" s="417" t="str">
        <f t="shared" si="11"/>
        <v/>
      </c>
      <c r="S279" s="417"/>
      <c r="T279" s="420"/>
      <c r="U279" s="420"/>
      <c r="W279" s="423"/>
      <c r="X279" s="424"/>
      <c r="Y279" s="421" t="str">
        <f t="shared" si="6"/>
        <v/>
      </c>
      <c r="Z279" s="421" t="str">
        <f>IF(B279="",,Fees!$B$5*Y279)</f>
        <v/>
      </c>
      <c r="AA279" s="421" t="str">
        <f>IF(B279="",,Fees!$B$2*(I279+J279))</f>
        <v/>
      </c>
      <c r="AB279" s="421" t="str">
        <f>IF(B279="",,Fees!$B$5*AA279)</f>
        <v/>
      </c>
      <c r="AC279" s="421" t="str">
        <f>IF(B279="",,Fees!$B$4*((1+X279)*(I279+J279))+Fees!$B$3)</f>
        <v/>
      </c>
      <c r="AD279" s="421" t="str">
        <f>IF(B279="",,Fees!$B$5*AC279)</f>
        <v/>
      </c>
    </row>
    <row r="280" ht="15.75" customHeight="1">
      <c r="A280" s="416"/>
      <c r="B280" s="416"/>
      <c r="C280" s="416"/>
      <c r="D280" s="417"/>
      <c r="E280" s="425"/>
      <c r="F280" s="418"/>
      <c r="G280" s="419"/>
      <c r="H280" s="420"/>
      <c r="I280" s="421"/>
      <c r="J280" s="421"/>
      <c r="K280" s="421" t="str">
        <f>IF(I280=0,,Fees!$B$1*(1+Fees!$B$5)+Fees!$B$2*(1+Fees!$B$5)*(1+X280)*(I280+J280)+(1+Fees!$B$5)*(Fees!$B$4*(I280+J280)+Fees!$B$3))</f>
        <v/>
      </c>
      <c r="L280" s="422"/>
      <c r="M280" s="416"/>
      <c r="N280" s="416"/>
      <c r="O280" s="416"/>
      <c r="P280" s="416"/>
      <c r="Q280" s="416"/>
      <c r="R280" s="417" t="str">
        <f t="shared" si="11"/>
        <v/>
      </c>
      <c r="S280" s="417"/>
      <c r="T280" s="420"/>
      <c r="U280" s="420"/>
      <c r="W280" s="423"/>
      <c r="X280" s="424"/>
      <c r="Y280" s="421" t="str">
        <f t="shared" si="6"/>
        <v/>
      </c>
      <c r="Z280" s="421" t="str">
        <f>IF(B280="",,Fees!$B$5*Y280)</f>
        <v/>
      </c>
      <c r="AA280" s="421" t="str">
        <f>IF(B280="",,Fees!$B$2*(I280+J280))</f>
        <v/>
      </c>
      <c r="AB280" s="421" t="str">
        <f>IF(B280="",,Fees!$B$5*AA280)</f>
        <v/>
      </c>
      <c r="AC280" s="421" t="str">
        <f>IF(B280="",,Fees!$B$4*((1+X280)*(I280+J280))+Fees!$B$3)</f>
        <v/>
      </c>
      <c r="AD280" s="421" t="str">
        <f>IF(B280="",,Fees!$B$5*AC280)</f>
        <v/>
      </c>
    </row>
    <row r="281" ht="15.75" customHeight="1">
      <c r="A281" s="416"/>
      <c r="B281" s="416"/>
      <c r="C281" s="416"/>
      <c r="D281" s="417"/>
      <c r="E281" s="425"/>
      <c r="F281" s="418"/>
      <c r="G281" s="419"/>
      <c r="H281" s="420"/>
      <c r="I281" s="421"/>
      <c r="J281" s="421"/>
      <c r="K281" s="421" t="str">
        <f>IF(I281=0,,Fees!$B$1*(1+Fees!$B$5)+Fees!$B$2*(1+Fees!$B$5)*(1+X281)*(I281+J281)+(1+Fees!$B$5)*(Fees!$B$4*(I281+J281)+Fees!$B$3))</f>
        <v/>
      </c>
      <c r="L281" s="422"/>
      <c r="M281" s="416"/>
      <c r="N281" s="416"/>
      <c r="O281" s="416"/>
      <c r="P281" s="416"/>
      <c r="Q281" s="416"/>
      <c r="R281" s="417" t="str">
        <f t="shared" si="11"/>
        <v/>
      </c>
      <c r="S281" s="417"/>
      <c r="T281" s="420"/>
      <c r="U281" s="420"/>
      <c r="W281" s="423"/>
      <c r="X281" s="424"/>
      <c r="Y281" s="421" t="str">
        <f t="shared" si="6"/>
        <v/>
      </c>
      <c r="Z281" s="421" t="str">
        <f>IF(B281="",,Fees!$B$5*Y281)</f>
        <v/>
      </c>
      <c r="AA281" s="421" t="str">
        <f>IF(B281="",,Fees!$B$2*(I281+J281))</f>
        <v/>
      </c>
      <c r="AB281" s="421" t="str">
        <f>IF(B281="",,Fees!$B$5*AA281)</f>
        <v/>
      </c>
      <c r="AC281" s="421" t="str">
        <f>IF(B281="",,Fees!$B$4*((1+X281)*(I281+J281))+Fees!$B$3)</f>
        <v/>
      </c>
      <c r="AD281" s="421" t="str">
        <f>IF(B281="",,Fees!$B$5*AC281)</f>
        <v/>
      </c>
    </row>
    <row r="282" ht="15.75" customHeight="1">
      <c r="A282" s="416"/>
      <c r="B282" s="416"/>
      <c r="C282" s="416"/>
      <c r="D282" s="417"/>
      <c r="E282" s="425"/>
      <c r="F282" s="418"/>
      <c r="G282" s="419"/>
      <c r="H282" s="420"/>
      <c r="I282" s="421"/>
      <c r="J282" s="421"/>
      <c r="K282" s="421" t="str">
        <f>IF(I282=0,,Fees!$B$1*(1+Fees!$B$5)+Fees!$B$2*(1+Fees!$B$5)*(1+X282)*(I282+J282)+(1+Fees!$B$5)*(Fees!$B$4*(I282+J282)+Fees!$B$3))</f>
        <v/>
      </c>
      <c r="L282" s="422"/>
      <c r="M282" s="416"/>
      <c r="N282" s="416"/>
      <c r="O282" s="416"/>
      <c r="P282" s="416"/>
      <c r="Q282" s="416"/>
      <c r="R282" s="417" t="str">
        <f t="shared" si="11"/>
        <v/>
      </c>
      <c r="S282" s="417"/>
      <c r="T282" s="420"/>
      <c r="U282" s="420"/>
      <c r="W282" s="423"/>
      <c r="X282" s="424"/>
      <c r="Y282" s="421" t="str">
        <f t="shared" si="6"/>
        <v/>
      </c>
      <c r="Z282" s="421" t="str">
        <f>IF(B282="",,Fees!$B$5*Y282)</f>
        <v/>
      </c>
      <c r="AA282" s="421" t="str">
        <f>IF(B282="",,Fees!$B$2*(I282+J282))</f>
        <v/>
      </c>
      <c r="AB282" s="421" t="str">
        <f>IF(B282="",,Fees!$B$5*AA282)</f>
        <v/>
      </c>
      <c r="AC282" s="421" t="str">
        <f>IF(B282="",,Fees!$B$4*((1+X282)*(I282+J282))+Fees!$B$3)</f>
        <v/>
      </c>
      <c r="AD282" s="421" t="str">
        <f>IF(B282="",,Fees!$B$5*AC282)</f>
        <v/>
      </c>
    </row>
    <row r="283" ht="15.75" customHeight="1">
      <c r="A283" s="416"/>
      <c r="B283" s="416"/>
      <c r="C283" s="416"/>
      <c r="D283" s="417"/>
      <c r="E283" s="425"/>
      <c r="F283" s="418"/>
      <c r="G283" s="419"/>
      <c r="H283" s="420"/>
      <c r="I283" s="421"/>
      <c r="J283" s="421"/>
      <c r="K283" s="421" t="str">
        <f>IF(I283=0,,Fees!$B$1*(1+Fees!$B$5)+Fees!$B$2*(1+Fees!$B$5)*(1+X283)*(I283+J283)+(1+Fees!$B$5)*(Fees!$B$4*(I283+J283)+Fees!$B$3))</f>
        <v/>
      </c>
      <c r="L283" s="422"/>
      <c r="M283" s="416"/>
      <c r="N283" s="416"/>
      <c r="O283" s="416"/>
      <c r="P283" s="416"/>
      <c r="Q283" s="416"/>
      <c r="R283" s="417" t="str">
        <f t="shared" si="11"/>
        <v/>
      </c>
      <c r="S283" s="417"/>
      <c r="T283" s="420"/>
      <c r="U283" s="420"/>
      <c r="W283" s="423"/>
      <c r="X283" s="424"/>
      <c r="Y283" s="421" t="str">
        <f t="shared" si="6"/>
        <v/>
      </c>
      <c r="Z283" s="421" t="str">
        <f>IF(B283="",,Fees!$B$5*Y283)</f>
        <v/>
      </c>
      <c r="AA283" s="421" t="str">
        <f>IF(B283="",,Fees!$B$2*(I283+J283))</f>
        <v/>
      </c>
      <c r="AB283" s="421" t="str">
        <f>IF(B283="",,Fees!$B$5*AA283)</f>
        <v/>
      </c>
      <c r="AC283" s="421" t="str">
        <f>IF(B283="",,Fees!$B$4*((1+X283)*(I283+J283))+Fees!$B$3)</f>
        <v/>
      </c>
      <c r="AD283" s="421" t="str">
        <f>IF(B283="",,Fees!$B$5*AC283)</f>
        <v/>
      </c>
    </row>
    <row r="284" ht="15.75" customHeight="1">
      <c r="A284" s="416"/>
      <c r="B284" s="416"/>
      <c r="C284" s="416"/>
      <c r="D284" s="417"/>
      <c r="E284" s="425"/>
      <c r="F284" s="418"/>
      <c r="G284" s="419"/>
      <c r="H284" s="420"/>
      <c r="I284" s="421"/>
      <c r="J284" s="421"/>
      <c r="K284" s="421" t="str">
        <f>IF(I284=0,,Fees!$B$1*(1+Fees!$B$5)+Fees!$B$2*(1+Fees!$B$5)*(1+X284)*(I284+J284)+(1+Fees!$B$5)*(Fees!$B$4*(I284+J284)+Fees!$B$3))</f>
        <v/>
      </c>
      <c r="L284" s="422"/>
      <c r="M284" s="416"/>
      <c r="N284" s="416"/>
      <c r="O284" s="416"/>
      <c r="P284" s="416"/>
      <c r="Q284" s="416"/>
      <c r="R284" s="417" t="str">
        <f t="shared" si="11"/>
        <v/>
      </c>
      <c r="S284" s="417"/>
      <c r="T284" s="420"/>
      <c r="U284" s="420"/>
      <c r="W284" s="423"/>
      <c r="X284" s="424"/>
      <c r="Y284" s="421" t="str">
        <f t="shared" si="6"/>
        <v/>
      </c>
      <c r="Z284" s="421" t="str">
        <f>IF(B284="",,Fees!$B$5*Y284)</f>
        <v/>
      </c>
      <c r="AA284" s="421" t="str">
        <f>IF(B284="",,Fees!$B$2*(I284+J284))</f>
        <v/>
      </c>
      <c r="AB284" s="421" t="str">
        <f>IF(B284="",,Fees!$B$5*AA284)</f>
        <v/>
      </c>
      <c r="AC284" s="421" t="str">
        <f>IF(B284="",,Fees!$B$4*((1+X284)*(I284+J284))+Fees!$B$3)</f>
        <v/>
      </c>
      <c r="AD284" s="421" t="str">
        <f>IF(B284="",,Fees!$B$5*AC284)</f>
        <v/>
      </c>
    </row>
    <row r="285" ht="15.75" customHeight="1">
      <c r="A285" s="416"/>
      <c r="B285" s="416"/>
      <c r="C285" s="416"/>
      <c r="D285" s="417"/>
      <c r="E285" s="425"/>
      <c r="F285" s="418"/>
      <c r="G285" s="419"/>
      <c r="H285" s="420"/>
      <c r="I285" s="421"/>
      <c r="J285" s="421"/>
      <c r="K285" s="421" t="str">
        <f>IF(I285=0,,Fees!$B$1*(1+Fees!$B$5)+Fees!$B$2*(1+Fees!$B$5)*(1+X285)*(I285+J285)+(1+Fees!$B$5)*(Fees!$B$4*(I285+J285)+Fees!$B$3))</f>
        <v/>
      </c>
      <c r="L285" s="422"/>
      <c r="M285" s="416"/>
      <c r="N285" s="416"/>
      <c r="O285" s="416"/>
      <c r="P285" s="416"/>
      <c r="Q285" s="416"/>
      <c r="R285" s="417" t="str">
        <f t="shared" si="11"/>
        <v/>
      </c>
      <c r="S285" s="417"/>
      <c r="T285" s="420"/>
      <c r="U285" s="420"/>
      <c r="W285" s="423"/>
      <c r="X285" s="424"/>
      <c r="Y285" s="421"/>
      <c r="Z285" s="421"/>
      <c r="AA285" s="421"/>
      <c r="AB285" s="421"/>
      <c r="AC285" s="421"/>
      <c r="AD285" s="421"/>
    </row>
    <row r="286" ht="15.75" customHeight="1">
      <c r="A286" s="416"/>
      <c r="B286" s="416"/>
      <c r="C286" s="416"/>
      <c r="D286" s="417"/>
      <c r="E286" s="425"/>
      <c r="F286" s="418"/>
      <c r="G286" s="419"/>
      <c r="H286" s="420"/>
      <c r="I286" s="421"/>
      <c r="J286" s="421"/>
      <c r="K286" s="421" t="str">
        <f>IF(I286=0,,Fees!$B$1*(1+Fees!$B$5)+Fees!$B$2*(1+Fees!$B$5)*(1+X286)*(I286+J286)+(1+Fees!$B$5)*(Fees!$B$4*(I286+J286)+Fees!$B$3))</f>
        <v/>
      </c>
      <c r="L286" s="422"/>
      <c r="M286" s="416"/>
      <c r="N286" s="416"/>
      <c r="O286" s="416"/>
      <c r="P286" s="416"/>
      <c r="Q286" s="416"/>
      <c r="R286" s="417" t="str">
        <f t="shared" si="11"/>
        <v/>
      </c>
      <c r="S286" s="417"/>
      <c r="T286" s="420"/>
      <c r="U286" s="420"/>
      <c r="W286" s="423"/>
      <c r="X286" s="424"/>
      <c r="Y286" s="421"/>
      <c r="Z286" s="421"/>
      <c r="AA286" s="421"/>
      <c r="AB286" s="421"/>
      <c r="AC286" s="421"/>
      <c r="AD286" s="421"/>
    </row>
    <row r="287" ht="15.75" customHeight="1">
      <c r="A287" s="416"/>
      <c r="B287" s="416"/>
      <c r="C287" s="416"/>
      <c r="D287" s="417"/>
      <c r="E287" s="425"/>
      <c r="F287" s="418"/>
      <c r="G287" s="419"/>
      <c r="H287" s="420"/>
      <c r="I287" s="421"/>
      <c r="J287" s="421"/>
      <c r="K287" s="421" t="str">
        <f>IF(I287=0,,Fees!$B$1*(1+Fees!$B$5)+Fees!$B$2*(1+Fees!$B$5)*(1+X287)*(I287+J287)+(1+Fees!$B$5)*(Fees!$B$4*(I287+J287)+Fees!$B$3))</f>
        <v/>
      </c>
      <c r="L287" s="422"/>
      <c r="M287" s="416"/>
      <c r="N287" s="416"/>
      <c r="O287" s="416"/>
      <c r="P287" s="416"/>
      <c r="Q287" s="416"/>
      <c r="R287" s="417" t="str">
        <f t="shared" si="11"/>
        <v/>
      </c>
      <c r="S287" s="417"/>
      <c r="T287" s="420"/>
      <c r="U287" s="420"/>
      <c r="W287" s="423"/>
      <c r="X287" s="424"/>
      <c r="Y287" s="421"/>
      <c r="Z287" s="421"/>
      <c r="AA287" s="421"/>
      <c r="AB287" s="421"/>
      <c r="AC287" s="421"/>
      <c r="AD287" s="421"/>
    </row>
    <row r="288" ht="15.75" customHeight="1">
      <c r="A288" s="416"/>
      <c r="B288" s="416"/>
      <c r="C288" s="416"/>
      <c r="D288" s="417"/>
      <c r="E288" s="425"/>
      <c r="F288" s="418"/>
      <c r="G288" s="419"/>
      <c r="H288" s="420"/>
      <c r="I288" s="421"/>
      <c r="J288" s="421"/>
      <c r="K288" s="421" t="str">
        <f>IF(I288=0,,Fees!$B$1*(1+Fees!$B$5)+Fees!$B$2*(1+Fees!$B$5)*(1+X288)*(I288+J288)+(1+Fees!$B$5)*(Fees!$B$4*(I288+J288)+Fees!$B$3))</f>
        <v/>
      </c>
      <c r="L288" s="422"/>
      <c r="M288" s="416"/>
      <c r="N288" s="416"/>
      <c r="O288" s="416"/>
      <c r="P288" s="416"/>
      <c r="Q288" s="416"/>
      <c r="R288" s="417" t="str">
        <f t="shared" si="11"/>
        <v/>
      </c>
      <c r="S288" s="417"/>
      <c r="T288" s="420"/>
      <c r="U288" s="420"/>
      <c r="W288" s="423"/>
      <c r="X288" s="424"/>
      <c r="Y288" s="421"/>
      <c r="Z288" s="421"/>
      <c r="AA288" s="421"/>
      <c r="AB288" s="421"/>
      <c r="AC288" s="421"/>
      <c r="AD288" s="421"/>
    </row>
    <row r="289" ht="15.75" customHeight="1">
      <c r="A289" s="416"/>
      <c r="B289" s="416"/>
      <c r="C289" s="416"/>
      <c r="D289" s="417"/>
      <c r="E289" s="425"/>
      <c r="F289" s="418"/>
      <c r="G289" s="419"/>
      <c r="H289" s="420"/>
      <c r="I289" s="421"/>
      <c r="J289" s="421"/>
      <c r="K289" s="421" t="str">
        <f>IF(I289=0,,Fees!$B$1*(1+Fees!$B$5)+Fees!$B$2*(1+Fees!$B$5)*(1+X289)*(I289+J289)+(1+Fees!$B$5)*(Fees!$B$4*(I289+J289)+Fees!$B$3))</f>
        <v/>
      </c>
      <c r="L289" s="422"/>
      <c r="M289" s="416"/>
      <c r="N289" s="416"/>
      <c r="O289" s="416"/>
      <c r="P289" s="416"/>
      <c r="Q289" s="416"/>
      <c r="R289" s="417" t="str">
        <f t="shared" si="11"/>
        <v/>
      </c>
      <c r="S289" s="417"/>
      <c r="T289" s="420"/>
      <c r="U289" s="420"/>
      <c r="W289" s="423"/>
      <c r="X289" s="424"/>
      <c r="Y289" s="421"/>
      <c r="Z289" s="421"/>
      <c r="AA289" s="421"/>
      <c r="AB289" s="421"/>
      <c r="AC289" s="421"/>
      <c r="AD289" s="421"/>
    </row>
    <row r="290" ht="15.75" customHeight="1">
      <c r="A290" s="416"/>
      <c r="B290" s="416"/>
      <c r="C290" s="416"/>
      <c r="D290" s="417"/>
      <c r="E290" s="425"/>
      <c r="F290" s="418"/>
      <c r="G290" s="419"/>
      <c r="H290" s="420"/>
      <c r="I290" s="421"/>
      <c r="J290" s="421"/>
      <c r="K290" s="421" t="str">
        <f>IF(I290=0,,Fees!$B$1*(1+Fees!$B$5)+Fees!$B$2*(1+Fees!$B$5)*(1+X290)*(I290+J290)+(1+Fees!$B$5)*(Fees!$B$4*(I290+J290)+Fees!$B$3))</f>
        <v/>
      </c>
      <c r="L290" s="422"/>
      <c r="M290" s="416"/>
      <c r="N290" s="416"/>
      <c r="O290" s="416"/>
      <c r="P290" s="416"/>
      <c r="Q290" s="416"/>
      <c r="R290" s="417" t="str">
        <f t="shared" si="11"/>
        <v/>
      </c>
      <c r="S290" s="417"/>
      <c r="T290" s="420"/>
      <c r="U290" s="420"/>
      <c r="W290" s="423"/>
      <c r="X290" s="424"/>
      <c r="Y290" s="421"/>
      <c r="Z290" s="421"/>
      <c r="AA290" s="421"/>
      <c r="AB290" s="421"/>
      <c r="AC290" s="421"/>
      <c r="AD290" s="421"/>
    </row>
    <row r="291" ht="15.75" customHeight="1">
      <c r="A291" s="416"/>
      <c r="B291" s="416"/>
      <c r="C291" s="416"/>
      <c r="D291" s="417"/>
      <c r="E291" s="425"/>
      <c r="F291" s="418"/>
      <c r="G291" s="419"/>
      <c r="H291" s="420"/>
      <c r="I291" s="421"/>
      <c r="J291" s="421"/>
      <c r="K291" s="421" t="str">
        <f>IF(I291=0,,Fees!$B$1*(1+Fees!$B$5)+Fees!$B$2*(1+Fees!$B$5)*(1+X291)*(I291+J291)+(1+Fees!$B$5)*(Fees!$B$4*(I291+J291)+Fees!$B$3))</f>
        <v/>
      </c>
      <c r="L291" s="422"/>
      <c r="M291" s="416"/>
      <c r="N291" s="416"/>
      <c r="O291" s="416"/>
      <c r="P291" s="416"/>
      <c r="Q291" s="416"/>
      <c r="R291" s="417" t="str">
        <f t="shared" si="11"/>
        <v/>
      </c>
      <c r="S291" s="417"/>
      <c r="T291" s="420"/>
      <c r="U291" s="420"/>
      <c r="W291" s="423"/>
      <c r="X291" s="424"/>
      <c r="Y291" s="421"/>
      <c r="Z291" s="421"/>
      <c r="AA291" s="421"/>
      <c r="AB291" s="421"/>
      <c r="AC291" s="421"/>
      <c r="AD291" s="421"/>
    </row>
    <row r="292" ht="15.75" customHeight="1">
      <c r="A292" s="416"/>
      <c r="B292" s="416"/>
      <c r="C292" s="416"/>
      <c r="D292" s="417"/>
      <c r="E292" s="425"/>
      <c r="F292" s="418"/>
      <c r="G292" s="419"/>
      <c r="H292" s="420"/>
      <c r="I292" s="421"/>
      <c r="J292" s="421"/>
      <c r="K292" s="421" t="str">
        <f>IF(I292=0,,Fees!$B$1*(1+Fees!$B$5)+Fees!$B$2*(1+Fees!$B$5)*(1+X292)*(I292+J292)+(1+Fees!$B$5)*(Fees!$B$4*(I292+J292)+Fees!$B$3))</f>
        <v/>
      </c>
      <c r="L292" s="422"/>
      <c r="M292" s="416"/>
      <c r="N292" s="416"/>
      <c r="O292" s="416"/>
      <c r="P292" s="416"/>
      <c r="Q292" s="416"/>
      <c r="R292" s="417" t="str">
        <f t="shared" si="11"/>
        <v/>
      </c>
      <c r="S292" s="417"/>
      <c r="T292" s="420"/>
      <c r="U292" s="420"/>
      <c r="W292" s="423"/>
      <c r="X292" s="424"/>
      <c r="Y292" s="421"/>
      <c r="Z292" s="421"/>
      <c r="AA292" s="421"/>
      <c r="AB292" s="421"/>
      <c r="AC292" s="421"/>
      <c r="AD292" s="421"/>
    </row>
    <row r="293" ht="15.75" customHeight="1">
      <c r="A293" s="416"/>
      <c r="B293" s="416"/>
      <c r="C293" s="416"/>
      <c r="D293" s="417"/>
      <c r="E293" s="425"/>
      <c r="F293" s="418"/>
      <c r="G293" s="419"/>
      <c r="H293" s="420"/>
      <c r="I293" s="421"/>
      <c r="J293" s="421"/>
      <c r="K293" s="421" t="str">
        <f>IF(I293=0,,Fees!$B$1*(1+Fees!$B$5)+Fees!$B$2*(1+Fees!$B$5)*(1+X293)*(I293+J293)+(1+Fees!$B$5)*(Fees!$B$4*(I293+J293)+Fees!$B$3))</f>
        <v/>
      </c>
      <c r="L293" s="422"/>
      <c r="M293" s="416"/>
      <c r="N293" s="416"/>
      <c r="O293" s="416"/>
      <c r="P293" s="416"/>
      <c r="Q293" s="416"/>
      <c r="R293" s="417" t="str">
        <f t="shared" si="11"/>
        <v/>
      </c>
      <c r="S293" s="417"/>
      <c r="T293" s="420"/>
      <c r="U293" s="420"/>
      <c r="W293" s="423"/>
      <c r="X293" s="424"/>
      <c r="Y293" s="421"/>
      <c r="Z293" s="421"/>
      <c r="AA293" s="421"/>
      <c r="AB293" s="421"/>
      <c r="AC293" s="421"/>
      <c r="AD293" s="421"/>
    </row>
    <row r="294" ht="15.75" customHeight="1">
      <c r="A294" s="416"/>
      <c r="B294" s="416"/>
      <c r="C294" s="416"/>
      <c r="D294" s="417"/>
      <c r="E294" s="425"/>
      <c r="F294" s="418"/>
      <c r="G294" s="419"/>
      <c r="H294" s="420"/>
      <c r="I294" s="421"/>
      <c r="J294" s="421"/>
      <c r="K294" s="421" t="str">
        <f>IF(I294=0,,Fees!$B$1*(1+Fees!$B$5)+Fees!$B$2*(1+Fees!$B$5)*(1+X294)*(I294+J294)+(1+Fees!$B$5)*(Fees!$B$4*(I294+J294)+Fees!$B$3))</f>
        <v/>
      </c>
      <c r="L294" s="422"/>
      <c r="M294" s="416"/>
      <c r="N294" s="416"/>
      <c r="O294" s="416"/>
      <c r="P294" s="416"/>
      <c r="Q294" s="416"/>
      <c r="R294" s="417" t="str">
        <f t="shared" si="11"/>
        <v/>
      </c>
      <c r="S294" s="417"/>
      <c r="T294" s="420"/>
      <c r="U294" s="420"/>
      <c r="W294" s="423"/>
      <c r="X294" s="424"/>
      <c r="Y294" s="421"/>
      <c r="Z294" s="421"/>
      <c r="AA294" s="421"/>
      <c r="AB294" s="421"/>
      <c r="AC294" s="421"/>
      <c r="AD294" s="421"/>
    </row>
    <row r="295" ht="15.75" customHeight="1">
      <c r="A295" s="416"/>
      <c r="B295" s="416"/>
      <c r="C295" s="416"/>
      <c r="D295" s="417"/>
      <c r="E295" s="425"/>
      <c r="F295" s="418"/>
      <c r="G295" s="419"/>
      <c r="H295" s="420"/>
      <c r="I295" s="421"/>
      <c r="J295" s="421"/>
      <c r="K295" s="421" t="str">
        <f>IF(I295=0,,Fees!$B$1*(1+Fees!$B$5)+Fees!$B$2*(1+Fees!$B$5)*(1+X295)*(I295+J295)+(1+Fees!$B$5)*(Fees!$B$4*(I295+J295)+Fees!$B$3))</f>
        <v/>
      </c>
      <c r="L295" s="422"/>
      <c r="M295" s="416"/>
      <c r="N295" s="416"/>
      <c r="O295" s="416"/>
      <c r="P295" s="416"/>
      <c r="Q295" s="416"/>
      <c r="R295" s="417" t="str">
        <f t="shared" si="11"/>
        <v/>
      </c>
      <c r="S295" s="417"/>
      <c r="T295" s="420"/>
      <c r="U295" s="420"/>
      <c r="W295" s="423"/>
      <c r="X295" s="424"/>
      <c r="Y295" s="421"/>
      <c r="Z295" s="421"/>
      <c r="AA295" s="421"/>
      <c r="AB295" s="421"/>
      <c r="AC295" s="421"/>
      <c r="AD295" s="421"/>
    </row>
    <row r="296" ht="15.75" customHeight="1">
      <c r="A296" s="416"/>
      <c r="B296" s="416"/>
      <c r="C296" s="416"/>
      <c r="D296" s="417"/>
      <c r="E296" s="425"/>
      <c r="F296" s="418"/>
      <c r="G296" s="419"/>
      <c r="H296" s="420"/>
      <c r="I296" s="421"/>
      <c r="J296" s="421"/>
      <c r="K296" s="421" t="str">
        <f>IF(I296=0,,Fees!$B$1*(1+Fees!$B$5)+Fees!$B$2*(1+Fees!$B$5)*(1+X296)*(I296+J296)+(1+Fees!$B$5)*(Fees!$B$4*(I296+J296)+Fees!$B$3))</f>
        <v/>
      </c>
      <c r="L296" s="422"/>
      <c r="M296" s="416"/>
      <c r="N296" s="416"/>
      <c r="O296" s="416"/>
      <c r="P296" s="416"/>
      <c r="Q296" s="416"/>
      <c r="R296" s="417" t="str">
        <f t="shared" si="11"/>
        <v/>
      </c>
      <c r="S296" s="417"/>
      <c r="T296" s="420"/>
      <c r="U296" s="420"/>
      <c r="W296" s="423"/>
      <c r="X296" s="424"/>
      <c r="Y296" s="421"/>
      <c r="Z296" s="421"/>
      <c r="AA296" s="421"/>
      <c r="AB296" s="421"/>
      <c r="AC296" s="421"/>
      <c r="AD296" s="421"/>
    </row>
    <row r="297" ht="15.75" customHeight="1">
      <c r="A297" s="416"/>
      <c r="B297" s="416"/>
      <c r="C297" s="416"/>
      <c r="D297" s="417"/>
      <c r="E297" s="425"/>
      <c r="F297" s="418"/>
      <c r="G297" s="419"/>
      <c r="H297" s="420"/>
      <c r="I297" s="421"/>
      <c r="J297" s="421"/>
      <c r="K297" s="421" t="str">
        <f>IF(I297=0,,Fees!$B$1*(1+Fees!$B$5)+Fees!$B$2*(1+Fees!$B$5)*(1+X297)*(I297+J297)+(1+Fees!$B$5)*(Fees!$B$4*(I297+J297)+Fees!$B$3))</f>
        <v/>
      </c>
      <c r="L297" s="422"/>
      <c r="M297" s="416"/>
      <c r="N297" s="416"/>
      <c r="O297" s="416"/>
      <c r="P297" s="416"/>
      <c r="Q297" s="416"/>
      <c r="R297" s="417" t="str">
        <f t="shared" si="11"/>
        <v/>
      </c>
      <c r="S297" s="417"/>
      <c r="T297" s="420"/>
      <c r="U297" s="420"/>
      <c r="W297" s="423"/>
      <c r="X297" s="424"/>
      <c r="Y297" s="421"/>
      <c r="Z297" s="421"/>
      <c r="AA297" s="421"/>
      <c r="AB297" s="421"/>
      <c r="AC297" s="421"/>
      <c r="AD297" s="421"/>
    </row>
    <row r="298" ht="15.75" customHeight="1">
      <c r="A298" s="416"/>
      <c r="B298" s="416"/>
      <c r="C298" s="416"/>
      <c r="D298" s="417"/>
      <c r="E298" s="425"/>
      <c r="F298" s="418"/>
      <c r="G298" s="419"/>
      <c r="H298" s="420"/>
      <c r="I298" s="421"/>
      <c r="J298" s="421"/>
      <c r="K298" s="421" t="str">
        <f>IF(I298=0,,Fees!$B$1*(1+Fees!$B$5)+Fees!$B$2*(1+Fees!$B$5)*(1+X298)*(I298+J298)+(1+Fees!$B$5)*(Fees!$B$4*(I298+J298)+Fees!$B$3))</f>
        <v/>
      </c>
      <c r="L298" s="422"/>
      <c r="M298" s="416"/>
      <c r="N298" s="416"/>
      <c r="O298" s="416"/>
      <c r="P298" s="416"/>
      <c r="Q298" s="416"/>
      <c r="R298" s="417" t="str">
        <f t="shared" si="11"/>
        <v/>
      </c>
      <c r="S298" s="417"/>
      <c r="T298" s="420"/>
      <c r="U298" s="420"/>
      <c r="W298" s="423"/>
      <c r="X298" s="424"/>
      <c r="Y298" s="421"/>
      <c r="Z298" s="421"/>
      <c r="AA298" s="421"/>
      <c r="AB298" s="421"/>
      <c r="AC298" s="421"/>
      <c r="AD298" s="421"/>
    </row>
    <row r="299" ht="15.75" customHeight="1">
      <c r="A299" s="416"/>
      <c r="B299" s="416"/>
      <c r="C299" s="416"/>
      <c r="D299" s="417"/>
      <c r="E299" s="425"/>
      <c r="F299" s="418"/>
      <c r="G299" s="419"/>
      <c r="H299" s="420"/>
      <c r="I299" s="421"/>
      <c r="J299" s="421"/>
      <c r="K299" s="421" t="str">
        <f>IF(I299=0,,Fees!$B$1*(1+Fees!$B$5)+Fees!$B$2*(1+Fees!$B$5)*(1+X299)*(I299+J299)+(1+Fees!$B$5)*(Fees!$B$4*(I299+J299)+Fees!$B$3))</f>
        <v/>
      </c>
      <c r="L299" s="422"/>
      <c r="M299" s="416"/>
      <c r="N299" s="416"/>
      <c r="O299" s="416"/>
      <c r="P299" s="416"/>
      <c r="Q299" s="416"/>
      <c r="R299" s="417" t="str">
        <f t="shared" si="11"/>
        <v/>
      </c>
      <c r="S299" s="417"/>
      <c r="T299" s="420"/>
      <c r="U299" s="420"/>
      <c r="W299" s="423"/>
      <c r="X299" s="424"/>
      <c r="Y299" s="421"/>
      <c r="Z299" s="421"/>
      <c r="AA299" s="421"/>
      <c r="AB299" s="421"/>
      <c r="AC299" s="421"/>
      <c r="AD299" s="421"/>
    </row>
    <row r="300" ht="15.75" customHeight="1">
      <c r="A300" s="416"/>
      <c r="B300" s="416"/>
      <c r="C300" s="416"/>
      <c r="D300" s="417"/>
      <c r="E300" s="425"/>
      <c r="F300" s="418"/>
      <c r="G300" s="419"/>
      <c r="H300" s="420"/>
      <c r="I300" s="421"/>
      <c r="J300" s="421"/>
      <c r="K300" s="421" t="str">
        <f>IF(I300=0,,Fees!$B$1*(1+Fees!$B$5)+Fees!$B$2*(1+Fees!$B$5)*(1+X300)*(I300+J300)+(1+Fees!$B$5)*(Fees!$B$4*(I300+J300)+Fees!$B$3))</f>
        <v/>
      </c>
      <c r="L300" s="422"/>
      <c r="M300" s="416"/>
      <c r="N300" s="416"/>
      <c r="O300" s="416"/>
      <c r="P300" s="416"/>
      <c r="Q300" s="416"/>
      <c r="R300" s="417" t="str">
        <f t="shared" si="11"/>
        <v/>
      </c>
      <c r="S300" s="417"/>
      <c r="T300" s="420"/>
      <c r="U300" s="420"/>
      <c r="W300" s="423"/>
      <c r="X300" s="424"/>
      <c r="Y300" s="421"/>
      <c r="Z300" s="421"/>
      <c r="AA300" s="421"/>
      <c r="AB300" s="421"/>
      <c r="AC300" s="421"/>
      <c r="AD300" s="421"/>
    </row>
    <row r="301" ht="15.75" customHeight="1">
      <c r="A301" s="416"/>
      <c r="B301" s="416"/>
      <c r="C301" s="416"/>
      <c r="D301" s="417"/>
      <c r="E301" s="425"/>
      <c r="F301" s="418"/>
      <c r="G301" s="419"/>
      <c r="H301" s="420"/>
      <c r="I301" s="421"/>
      <c r="J301" s="421"/>
      <c r="K301" s="421" t="str">
        <f>IF(I301=0,,Fees!$B$1*(1+Fees!$B$5)+Fees!$B$2*(1+Fees!$B$5)*(1+X301)*(I301+J301)+(1+Fees!$B$5)*(Fees!$B$4*(I301+J301)+Fees!$B$3))</f>
        <v/>
      </c>
      <c r="L301" s="422"/>
      <c r="M301" s="416"/>
      <c r="N301" s="416"/>
      <c r="O301" s="416"/>
      <c r="P301" s="416"/>
      <c r="Q301" s="416"/>
      <c r="R301" s="417" t="str">
        <f t="shared" si="11"/>
        <v/>
      </c>
      <c r="S301" s="417"/>
      <c r="T301" s="420"/>
      <c r="U301" s="420"/>
      <c r="W301" s="423"/>
      <c r="X301" s="424"/>
      <c r="Y301" s="421"/>
      <c r="Z301" s="421"/>
      <c r="AA301" s="421"/>
      <c r="AB301" s="421"/>
      <c r="AC301" s="421"/>
      <c r="AD301" s="421"/>
    </row>
    <row r="302" ht="15.75" customHeight="1">
      <c r="A302" s="416"/>
      <c r="B302" s="416"/>
      <c r="C302" s="416"/>
      <c r="D302" s="417"/>
      <c r="E302" s="425"/>
      <c r="F302" s="418"/>
      <c r="G302" s="419"/>
      <c r="H302" s="420"/>
      <c r="I302" s="421"/>
      <c r="J302" s="421"/>
      <c r="K302" s="421" t="str">
        <f>IF(I302=0,,Fees!$B$1*(1+Fees!$B$5)+Fees!$B$2*(1+Fees!$B$5)*(1+X302)*(I302+J302)+(1+Fees!$B$5)*(Fees!$B$4*(I302+J302)+Fees!$B$3))</f>
        <v/>
      </c>
      <c r="L302" s="422"/>
      <c r="M302" s="416"/>
      <c r="N302" s="416"/>
      <c r="O302" s="416"/>
      <c r="P302" s="416"/>
      <c r="Q302" s="416"/>
      <c r="R302" s="417" t="str">
        <f t="shared" si="11"/>
        <v/>
      </c>
      <c r="S302" s="417"/>
      <c r="T302" s="420"/>
      <c r="U302" s="420"/>
      <c r="W302" s="423"/>
      <c r="X302" s="424"/>
      <c r="Y302" s="421"/>
      <c r="Z302" s="421"/>
      <c r="AA302" s="421"/>
      <c r="AB302" s="421"/>
      <c r="AC302" s="421"/>
      <c r="AD302" s="421"/>
    </row>
    <row r="303" ht="15.75" customHeight="1">
      <c r="A303" s="416"/>
      <c r="B303" s="416"/>
      <c r="C303" s="416"/>
      <c r="D303" s="417"/>
      <c r="E303" s="425"/>
      <c r="F303" s="418"/>
      <c r="G303" s="419"/>
      <c r="H303" s="420"/>
      <c r="I303" s="421"/>
      <c r="J303" s="421"/>
      <c r="K303" s="421" t="str">
        <f>IF(I303=0,,Fees!$B$1*(1+Fees!$B$5)+Fees!$B$2*(1+Fees!$B$5)*(1+X303)*(I303+J303)+(1+Fees!$B$5)*(Fees!$B$4*(I303+J303)+Fees!$B$3))</f>
        <v/>
      </c>
      <c r="L303" s="422"/>
      <c r="M303" s="416"/>
      <c r="N303" s="416"/>
      <c r="O303" s="416"/>
      <c r="P303" s="416"/>
      <c r="Q303" s="416"/>
      <c r="R303" s="417" t="str">
        <f t="shared" si="11"/>
        <v/>
      </c>
      <c r="S303" s="417"/>
      <c r="T303" s="420"/>
      <c r="U303" s="420"/>
      <c r="W303" s="423"/>
      <c r="X303" s="424"/>
      <c r="Y303" s="421"/>
      <c r="Z303" s="421"/>
      <c r="AA303" s="421"/>
      <c r="AB303" s="421"/>
      <c r="AC303" s="421"/>
      <c r="AD303" s="421"/>
    </row>
    <row r="304" ht="15.75" customHeight="1">
      <c r="A304" s="416"/>
      <c r="B304" s="416"/>
      <c r="C304" s="416"/>
      <c r="D304" s="417"/>
      <c r="E304" s="425"/>
      <c r="F304" s="418"/>
      <c r="G304" s="419"/>
      <c r="H304" s="420"/>
      <c r="I304" s="421"/>
      <c r="J304" s="421"/>
      <c r="K304" s="421" t="str">
        <f>IF(I304=0,,Fees!$B$1*(1+Fees!$B$5)+Fees!$B$2*(1+Fees!$B$5)*(1+X304)*(I304+J304)+(1+Fees!$B$5)*(Fees!$B$4*(I304+J304)+Fees!$B$3))</f>
        <v/>
      </c>
      <c r="L304" s="422"/>
      <c r="M304" s="416"/>
      <c r="N304" s="416"/>
      <c r="O304" s="416"/>
      <c r="P304" s="416"/>
      <c r="Q304" s="416"/>
      <c r="R304" s="417" t="str">
        <f t="shared" si="11"/>
        <v/>
      </c>
      <c r="S304" s="417"/>
      <c r="T304" s="420"/>
      <c r="U304" s="420"/>
      <c r="W304" s="423"/>
      <c r="X304" s="424"/>
      <c r="Y304" s="421"/>
      <c r="Z304" s="421"/>
      <c r="AA304" s="421"/>
      <c r="AB304" s="421"/>
      <c r="AC304" s="421"/>
      <c r="AD304" s="421"/>
    </row>
    <row r="305" ht="15.75" customHeight="1">
      <c r="A305" s="416"/>
      <c r="B305" s="416"/>
      <c r="C305" s="416"/>
      <c r="D305" s="417"/>
      <c r="E305" s="425"/>
      <c r="F305" s="418"/>
      <c r="G305" s="419"/>
      <c r="H305" s="420"/>
      <c r="I305" s="421"/>
      <c r="J305" s="421"/>
      <c r="K305" s="421" t="str">
        <f>IF(I305=0,,Fees!$B$1*(1+Fees!$B$5)+Fees!$B$2*(1+Fees!$B$5)*(1+X305)*(I305+J305)+(1+Fees!$B$5)*(Fees!$B$4*(I305+J305)+Fees!$B$3))</f>
        <v/>
      </c>
      <c r="L305" s="422"/>
      <c r="M305" s="416"/>
      <c r="N305" s="416"/>
      <c r="O305" s="416"/>
      <c r="P305" s="416"/>
      <c r="Q305" s="416"/>
      <c r="R305" s="417" t="str">
        <f t="shared" si="11"/>
        <v/>
      </c>
      <c r="S305" s="417"/>
      <c r="T305" s="420"/>
      <c r="U305" s="420"/>
      <c r="W305" s="423"/>
      <c r="X305" s="424"/>
      <c r="Y305" s="421"/>
      <c r="Z305" s="421"/>
      <c r="AA305" s="421"/>
      <c r="AB305" s="421"/>
      <c r="AC305" s="421"/>
      <c r="AD305" s="421"/>
    </row>
    <row r="306" ht="15.75" customHeight="1">
      <c r="A306" s="416"/>
      <c r="B306" s="416"/>
      <c r="C306" s="416"/>
      <c r="D306" s="417"/>
      <c r="E306" s="425"/>
      <c r="F306" s="418"/>
      <c r="G306" s="419"/>
      <c r="H306" s="420"/>
      <c r="I306" s="421"/>
      <c r="J306" s="421"/>
      <c r="K306" s="421" t="str">
        <f>IF(I306=0,,Fees!$B$1*(1+Fees!$B$5)+Fees!$B$2*(1+Fees!$B$5)*(1+X306)*(I306+J306)+(1+Fees!$B$5)*(Fees!$B$4*(I306+J306)+Fees!$B$3))</f>
        <v/>
      </c>
      <c r="L306" s="422"/>
      <c r="M306" s="416"/>
      <c r="N306" s="416"/>
      <c r="O306" s="416"/>
      <c r="P306" s="416"/>
      <c r="Q306" s="416"/>
      <c r="R306" s="417" t="str">
        <f t="shared" si="11"/>
        <v/>
      </c>
      <c r="S306" s="417"/>
      <c r="T306" s="420"/>
      <c r="U306" s="420"/>
      <c r="W306" s="423"/>
      <c r="X306" s="424"/>
      <c r="Y306" s="421"/>
      <c r="Z306" s="421"/>
      <c r="AA306" s="421"/>
      <c r="AB306" s="421"/>
      <c r="AC306" s="421"/>
      <c r="AD306" s="421"/>
    </row>
    <row r="307" ht="15.75" customHeight="1">
      <c r="A307" s="416"/>
      <c r="B307" s="416"/>
      <c r="C307" s="416"/>
      <c r="D307" s="417"/>
      <c r="E307" s="425"/>
      <c r="F307" s="418"/>
      <c r="G307" s="419"/>
      <c r="H307" s="420"/>
      <c r="I307" s="421"/>
      <c r="J307" s="421"/>
      <c r="K307" s="421" t="str">
        <f>IF(I307=0,,Fees!$B$1*(1+Fees!$B$5)+Fees!$B$2*(1+Fees!$B$5)*(1+X307)*(I307+J307)+(1+Fees!$B$5)*(Fees!$B$4*(I307+J307)+Fees!$B$3))</f>
        <v/>
      </c>
      <c r="L307" s="422"/>
      <c r="M307" s="416"/>
      <c r="N307" s="416"/>
      <c r="O307" s="416"/>
      <c r="P307" s="416"/>
      <c r="Q307" s="416"/>
      <c r="R307" s="417" t="str">
        <f t="shared" si="11"/>
        <v/>
      </c>
      <c r="S307" s="417"/>
      <c r="T307" s="420"/>
      <c r="U307" s="420"/>
      <c r="W307" s="423"/>
      <c r="X307" s="424"/>
      <c r="Y307" s="421"/>
      <c r="Z307" s="421"/>
      <c r="AA307" s="421"/>
      <c r="AB307" s="421"/>
      <c r="AC307" s="421"/>
      <c r="AD307" s="421"/>
    </row>
    <row r="308" ht="15.75" customHeight="1">
      <c r="A308" s="416"/>
      <c r="B308" s="416"/>
      <c r="C308" s="416"/>
      <c r="D308" s="417"/>
      <c r="E308" s="425"/>
      <c r="F308" s="418"/>
      <c r="G308" s="419"/>
      <c r="H308" s="420"/>
      <c r="I308" s="421"/>
      <c r="J308" s="421"/>
      <c r="K308" s="421" t="str">
        <f>IF(I308=0,,Fees!$B$1*(1+Fees!$B$5)+Fees!$B$2*(1+Fees!$B$5)*(1+X308)*(I308+J308)+(1+Fees!$B$5)*(Fees!$B$4*(I308+J308)+Fees!$B$3))</f>
        <v/>
      </c>
      <c r="L308" s="422"/>
      <c r="M308" s="416"/>
      <c r="N308" s="416"/>
      <c r="O308" s="416"/>
      <c r="P308" s="416"/>
      <c r="Q308" s="416"/>
      <c r="R308" s="417" t="str">
        <f t="shared" si="11"/>
        <v/>
      </c>
      <c r="S308" s="417"/>
      <c r="T308" s="420"/>
      <c r="U308" s="420"/>
      <c r="W308" s="423"/>
      <c r="X308" s="424"/>
      <c r="Y308" s="421"/>
      <c r="Z308" s="421"/>
      <c r="AA308" s="421"/>
      <c r="AB308" s="421"/>
      <c r="AC308" s="421"/>
      <c r="AD308" s="421"/>
    </row>
    <row r="309" ht="15.75" customHeight="1">
      <c r="A309" s="416"/>
      <c r="B309" s="416"/>
      <c r="C309" s="416"/>
      <c r="D309" s="417"/>
      <c r="E309" s="425"/>
      <c r="F309" s="418"/>
      <c r="G309" s="419"/>
      <c r="H309" s="420"/>
      <c r="I309" s="421"/>
      <c r="J309" s="421"/>
      <c r="K309" s="421" t="str">
        <f>IF(I309=0,,Fees!$B$1*(1+Fees!$B$5)+Fees!$B$2*(1+Fees!$B$5)*(1+X309)*(I309+J309)+(1+Fees!$B$5)*(Fees!$B$4*(I309+J309)+Fees!$B$3))</f>
        <v/>
      </c>
      <c r="L309" s="422"/>
      <c r="M309" s="416"/>
      <c r="N309" s="416"/>
      <c r="O309" s="416"/>
      <c r="P309" s="416"/>
      <c r="Q309" s="416"/>
      <c r="R309" s="417" t="str">
        <f t="shared" si="11"/>
        <v/>
      </c>
      <c r="S309" s="417"/>
      <c r="T309" s="420"/>
      <c r="U309" s="420"/>
      <c r="W309" s="423"/>
      <c r="X309" s="424"/>
      <c r="Y309" s="421"/>
      <c r="Z309" s="421"/>
      <c r="AA309" s="421"/>
      <c r="AB309" s="421"/>
      <c r="AC309" s="421"/>
      <c r="AD309" s="421"/>
    </row>
    <row r="310" ht="15.75" customHeight="1">
      <c r="A310" s="416"/>
      <c r="B310" s="416"/>
      <c r="C310" s="416"/>
      <c r="D310" s="417"/>
      <c r="E310" s="425"/>
      <c r="F310" s="418"/>
      <c r="G310" s="419"/>
      <c r="H310" s="420"/>
      <c r="I310" s="421"/>
      <c r="J310" s="421"/>
      <c r="K310" s="421" t="str">
        <f>IF(I310=0,,Fees!$B$1*(1+Fees!$B$5)+Fees!$B$2*(1+Fees!$B$5)*(1+X310)*(I310+J310)+(1+Fees!$B$5)*(Fees!$B$4*(I310+J310)+Fees!$B$3))</f>
        <v/>
      </c>
      <c r="L310" s="422"/>
      <c r="M310" s="416"/>
      <c r="N310" s="416"/>
      <c r="O310" s="416"/>
      <c r="P310" s="416"/>
      <c r="Q310" s="416"/>
      <c r="R310" s="417"/>
      <c r="S310" s="417"/>
      <c r="T310" s="420"/>
      <c r="U310" s="420"/>
      <c r="W310" s="423"/>
      <c r="X310" s="424"/>
      <c r="Y310" s="421"/>
      <c r="Z310" s="421"/>
      <c r="AA310" s="421"/>
      <c r="AB310" s="421"/>
      <c r="AC310" s="421"/>
      <c r="AD310" s="421"/>
    </row>
    <row r="311" ht="15.75" customHeight="1">
      <c r="A311" s="416"/>
      <c r="B311" s="416"/>
      <c r="C311" s="416"/>
      <c r="D311" s="417"/>
      <c r="E311" s="425"/>
      <c r="F311" s="418"/>
      <c r="G311" s="419"/>
      <c r="H311" s="420"/>
      <c r="I311" s="421"/>
      <c r="J311" s="421"/>
      <c r="K311" s="421" t="str">
        <f>IF(I311=0,,Fees!$B$1*(1+Fees!$B$5)+Fees!$B$2*(1+Fees!$B$5)*(1+X311)*(I311+J311)+(1+Fees!$B$5)*(Fees!$B$4*(I311+J311)+Fees!$B$3))</f>
        <v/>
      </c>
      <c r="L311" s="422"/>
      <c r="M311" s="416"/>
      <c r="N311" s="416"/>
      <c r="O311" s="416"/>
      <c r="P311" s="416"/>
      <c r="Q311" s="416"/>
      <c r="R311" s="417"/>
      <c r="S311" s="417"/>
      <c r="T311" s="420"/>
      <c r="U311" s="420"/>
      <c r="W311" s="423"/>
      <c r="X311" s="424"/>
      <c r="Y311" s="421"/>
      <c r="Z311" s="421"/>
      <c r="AA311" s="421"/>
      <c r="AB311" s="421"/>
      <c r="AC311" s="421"/>
      <c r="AD311" s="421"/>
    </row>
    <row r="312" ht="15.75" customHeight="1">
      <c r="A312" s="416"/>
      <c r="B312" s="416"/>
      <c r="C312" s="416"/>
      <c r="D312" s="417"/>
      <c r="E312" s="425"/>
      <c r="F312" s="418"/>
      <c r="G312" s="419"/>
      <c r="H312" s="420"/>
      <c r="I312" s="421"/>
      <c r="J312" s="421"/>
      <c r="K312" s="421" t="str">
        <f>IF(I312=0,,Fees!$B$1*(1+Fees!$B$5)+Fees!$B$2*(1+Fees!$B$5)*(1+X312)*(I312+J312)+(1+Fees!$B$5)*(Fees!$B$4*(I312+J312)+Fees!$B$3))</f>
        <v/>
      </c>
      <c r="L312" s="422"/>
      <c r="M312" s="416"/>
      <c r="N312" s="416"/>
      <c r="O312" s="416"/>
      <c r="P312" s="416"/>
      <c r="Q312" s="416"/>
      <c r="R312" s="417"/>
      <c r="S312" s="417"/>
      <c r="T312" s="420"/>
      <c r="U312" s="420"/>
      <c r="W312" s="423"/>
      <c r="X312" s="424"/>
      <c r="Y312" s="421"/>
      <c r="Z312" s="421"/>
      <c r="AA312" s="421"/>
      <c r="AB312" s="421"/>
      <c r="AC312" s="421"/>
      <c r="AD312" s="421"/>
    </row>
    <row r="313" ht="15.75" customHeight="1">
      <c r="A313" s="416"/>
      <c r="B313" s="416"/>
      <c r="C313" s="416"/>
      <c r="D313" s="417"/>
      <c r="E313" s="425"/>
      <c r="F313" s="418"/>
      <c r="G313" s="419"/>
      <c r="H313" s="420"/>
      <c r="I313" s="421"/>
      <c r="J313" s="421"/>
      <c r="K313" s="421" t="str">
        <f>IF(I313=0,,Fees!$B$1*(1+Fees!$B$5)+Fees!$B$2*(1+Fees!$B$5)*(1+X313)*(I313+J313)+(1+Fees!$B$5)*(Fees!$B$4*(I313+J313)+Fees!$B$3))</f>
        <v/>
      </c>
      <c r="L313" s="422"/>
      <c r="M313" s="416"/>
      <c r="N313" s="416"/>
      <c r="O313" s="416"/>
      <c r="P313" s="416"/>
      <c r="Q313" s="416"/>
      <c r="R313" s="417"/>
      <c r="S313" s="417"/>
      <c r="T313" s="420"/>
      <c r="U313" s="420"/>
      <c r="W313" s="423"/>
      <c r="X313" s="424"/>
      <c r="Y313" s="421"/>
      <c r="Z313" s="421"/>
      <c r="AA313" s="421"/>
      <c r="AB313" s="421"/>
      <c r="AC313" s="421"/>
      <c r="AD313" s="421"/>
    </row>
    <row r="314" ht="15.75" customHeight="1">
      <c r="A314" s="416"/>
      <c r="B314" s="416"/>
      <c r="C314" s="416"/>
      <c r="D314" s="417"/>
      <c r="E314" s="425"/>
      <c r="F314" s="418"/>
      <c r="G314" s="419"/>
      <c r="H314" s="420"/>
      <c r="I314" s="421"/>
      <c r="J314" s="421"/>
      <c r="K314" s="421" t="str">
        <f>IF(I314=0,,Fees!$B$1*(1+Fees!$B$5)+Fees!$B$2*(1+Fees!$B$5)*(1+X314)*(I314+J314)+(1+Fees!$B$5)*(Fees!$B$4*(I314+J314)+Fees!$B$3))</f>
        <v/>
      </c>
      <c r="L314" s="422"/>
      <c r="M314" s="416"/>
      <c r="N314" s="416"/>
      <c r="O314" s="416"/>
      <c r="P314" s="416"/>
      <c r="Q314" s="416"/>
      <c r="R314" s="417"/>
      <c r="S314" s="417"/>
      <c r="T314" s="420"/>
      <c r="U314" s="420"/>
      <c r="W314" s="423"/>
      <c r="X314" s="424"/>
      <c r="Y314" s="421"/>
      <c r="Z314" s="421"/>
      <c r="AA314" s="421"/>
      <c r="AB314" s="421"/>
      <c r="AC314" s="421"/>
      <c r="AD314" s="421"/>
    </row>
    <row r="315" ht="15.75" customHeight="1">
      <c r="A315" s="416"/>
      <c r="B315" s="416"/>
      <c r="C315" s="416"/>
      <c r="D315" s="417"/>
      <c r="E315" s="425"/>
      <c r="F315" s="418"/>
      <c r="G315" s="419"/>
      <c r="H315" s="420"/>
      <c r="I315" s="421"/>
      <c r="J315" s="421"/>
      <c r="K315" s="421" t="str">
        <f>IF(I315=0,,Fees!$B$1*(1+Fees!$B$5)+Fees!$B$2*(1+Fees!$B$5)*(1+X315)*(I315+J315)+(1+Fees!$B$5)*(Fees!$B$4*(I315+J315)+Fees!$B$3))</f>
        <v/>
      </c>
      <c r="L315" s="422"/>
      <c r="M315" s="416"/>
      <c r="N315" s="416"/>
      <c r="O315" s="416"/>
      <c r="P315" s="416"/>
      <c r="Q315" s="416"/>
      <c r="R315" s="417"/>
      <c r="S315" s="417"/>
      <c r="T315" s="420"/>
      <c r="U315" s="420"/>
      <c r="W315" s="423"/>
      <c r="X315" s="424"/>
      <c r="Y315" s="421"/>
      <c r="Z315" s="421"/>
      <c r="AA315" s="421"/>
      <c r="AB315" s="421"/>
      <c r="AC315" s="421"/>
      <c r="AD315" s="421"/>
    </row>
    <row r="316" ht="15.75" customHeight="1">
      <c r="A316" s="416"/>
      <c r="B316" s="416"/>
      <c r="C316" s="416"/>
      <c r="D316" s="417"/>
      <c r="E316" s="425"/>
      <c r="F316" s="418"/>
      <c r="G316" s="419"/>
      <c r="H316" s="420"/>
      <c r="I316" s="421"/>
      <c r="J316" s="421"/>
      <c r="K316" s="421" t="str">
        <f>IF(I316=0,,Fees!$B$1*(1+Fees!$B$5)+Fees!$B$2*(1+Fees!$B$5)*(1+X316)*(I316+J316)+(1+Fees!$B$5)*(Fees!$B$4*(I316+J316)+Fees!$B$3))</f>
        <v/>
      </c>
      <c r="L316" s="422"/>
      <c r="M316" s="416"/>
      <c r="N316" s="416"/>
      <c r="O316" s="416"/>
      <c r="P316" s="416"/>
      <c r="Q316" s="416"/>
      <c r="R316" s="417"/>
      <c r="S316" s="417"/>
      <c r="T316" s="420"/>
      <c r="U316" s="420"/>
      <c r="W316" s="423"/>
      <c r="X316" s="424"/>
      <c r="Y316" s="421"/>
      <c r="Z316" s="421"/>
      <c r="AA316" s="421"/>
      <c r="AB316" s="421"/>
      <c r="AC316" s="421"/>
      <c r="AD316" s="421"/>
    </row>
    <row r="317" ht="15.75" customHeight="1">
      <c r="A317" s="416"/>
      <c r="B317" s="416"/>
      <c r="C317" s="416"/>
      <c r="D317" s="417"/>
      <c r="E317" s="425"/>
      <c r="F317" s="418"/>
      <c r="G317" s="419"/>
      <c r="H317" s="420"/>
      <c r="I317" s="421"/>
      <c r="J317" s="421"/>
      <c r="K317" s="421" t="str">
        <f>IF(I317=0,,Fees!$B$1*(1+Fees!$B$5)+Fees!$B$2*(1+Fees!$B$5)*(1+X317)*(I317+J317)+(1+Fees!$B$5)*(Fees!$B$4*(I317+J317)+Fees!$B$3))</f>
        <v/>
      </c>
      <c r="L317" s="422"/>
      <c r="M317" s="416"/>
      <c r="N317" s="416"/>
      <c r="O317" s="416"/>
      <c r="P317" s="416"/>
      <c r="Q317" s="416"/>
      <c r="R317" s="417"/>
      <c r="S317" s="417"/>
      <c r="T317" s="420"/>
      <c r="U317" s="420"/>
      <c r="W317" s="423"/>
      <c r="X317" s="424"/>
      <c r="Y317" s="421"/>
      <c r="Z317" s="421"/>
      <c r="AA317" s="421"/>
      <c r="AB317" s="421"/>
      <c r="AC317" s="421"/>
      <c r="AD317" s="421"/>
    </row>
    <row r="318" ht="15.75" customHeight="1">
      <c r="A318" s="416"/>
      <c r="B318" s="416"/>
      <c r="C318" s="416"/>
      <c r="D318" s="417"/>
      <c r="E318" s="425"/>
      <c r="F318" s="418"/>
      <c r="G318" s="419"/>
      <c r="H318" s="420"/>
      <c r="I318" s="421"/>
      <c r="J318" s="421"/>
      <c r="K318" s="421" t="str">
        <f>IF(I318=0,,Fees!$B$1*(1+Fees!$B$5)+Fees!$B$2*(1+Fees!$B$5)*(1+X318)*(I318+J318)+(1+Fees!$B$5)*(Fees!$B$4*(I318+J318)+Fees!$B$3))</f>
        <v/>
      </c>
      <c r="L318" s="422"/>
      <c r="M318" s="416"/>
      <c r="N318" s="416"/>
      <c r="O318" s="416"/>
      <c r="P318" s="416"/>
      <c r="Q318" s="416"/>
      <c r="R318" s="417"/>
      <c r="S318" s="417"/>
      <c r="T318" s="420"/>
      <c r="U318" s="420"/>
      <c r="W318" s="423"/>
      <c r="X318" s="424"/>
      <c r="Y318" s="421"/>
      <c r="Z318" s="421"/>
      <c r="AA318" s="421"/>
      <c r="AB318" s="421"/>
      <c r="AC318" s="421"/>
      <c r="AD318" s="421"/>
    </row>
    <row r="319" ht="15.75" customHeight="1">
      <c r="A319" s="416"/>
      <c r="B319" s="416"/>
      <c r="C319" s="416"/>
      <c r="D319" s="417"/>
      <c r="E319" s="425"/>
      <c r="F319" s="418"/>
      <c r="G319" s="419"/>
      <c r="H319" s="420"/>
      <c r="I319" s="421"/>
      <c r="J319" s="421"/>
      <c r="K319" s="421" t="str">
        <f>IF(I319=0,,Fees!$B$1*(1+Fees!$B$5)+Fees!$B$2*(1+Fees!$B$5)*(1+X319)*(I319+J319)+(1+Fees!$B$5)*(Fees!$B$4*(I319+J319)+Fees!$B$3))</f>
        <v/>
      </c>
      <c r="L319" s="422"/>
      <c r="M319" s="416"/>
      <c r="N319" s="416"/>
      <c r="O319" s="416"/>
      <c r="P319" s="416"/>
      <c r="Q319" s="416"/>
      <c r="R319" s="417"/>
      <c r="S319" s="417"/>
      <c r="T319" s="420"/>
      <c r="U319" s="420"/>
      <c r="W319" s="423"/>
      <c r="X319" s="424"/>
      <c r="Y319" s="421"/>
      <c r="Z319" s="421"/>
      <c r="AA319" s="421"/>
      <c r="AB319" s="421"/>
      <c r="AC319" s="421"/>
      <c r="AD319" s="421"/>
    </row>
    <row r="320" ht="15.75" customHeight="1">
      <c r="A320" s="416"/>
      <c r="B320" s="416"/>
      <c r="C320" s="416"/>
      <c r="D320" s="417"/>
      <c r="E320" s="425"/>
      <c r="F320" s="418"/>
      <c r="G320" s="419"/>
      <c r="H320" s="420"/>
      <c r="I320" s="421"/>
      <c r="J320" s="421"/>
      <c r="K320" s="421" t="str">
        <f>IF(I320=0,,Fees!$B$1*(1+Fees!$B$5)+Fees!$B$2*(1+Fees!$B$5)*(1+X320)*(I320+J320)+(1+Fees!$B$5)*(Fees!$B$4*(I320+J320)+Fees!$B$3))</f>
        <v/>
      </c>
      <c r="L320" s="422"/>
      <c r="M320" s="416"/>
      <c r="N320" s="416"/>
      <c r="O320" s="416"/>
      <c r="P320" s="416"/>
      <c r="Q320" s="416"/>
      <c r="R320" s="417"/>
      <c r="S320" s="417"/>
      <c r="T320" s="420"/>
      <c r="U320" s="420"/>
      <c r="W320" s="423"/>
      <c r="X320" s="424"/>
      <c r="Y320" s="421"/>
      <c r="Z320" s="421"/>
      <c r="AA320" s="421"/>
      <c r="AB320" s="421"/>
      <c r="AC320" s="421"/>
      <c r="AD320" s="421"/>
    </row>
    <row r="321" ht="15.75" customHeight="1">
      <c r="A321" s="416"/>
      <c r="B321" s="416"/>
      <c r="C321" s="416"/>
      <c r="D321" s="417"/>
      <c r="E321" s="425"/>
      <c r="F321" s="418"/>
      <c r="G321" s="419"/>
      <c r="H321" s="420"/>
      <c r="I321" s="421"/>
      <c r="J321" s="421"/>
      <c r="K321" s="421" t="str">
        <f>IF(I321=0,,Fees!$B$1*(1+Fees!$B$5)+Fees!$B$2*(1+Fees!$B$5)*(1+X321)*(I321+J321)+(1+Fees!$B$5)*(Fees!$B$4*(I321+J321)+Fees!$B$3))</f>
        <v/>
      </c>
      <c r="L321" s="422"/>
      <c r="M321" s="416"/>
      <c r="N321" s="416"/>
      <c r="O321" s="416"/>
      <c r="P321" s="416"/>
      <c r="Q321" s="416"/>
      <c r="R321" s="417"/>
      <c r="S321" s="417"/>
      <c r="T321" s="420"/>
      <c r="U321" s="420"/>
      <c r="W321" s="423"/>
      <c r="X321" s="424"/>
      <c r="Y321" s="421"/>
      <c r="Z321" s="421"/>
      <c r="AA321" s="421"/>
      <c r="AB321" s="421"/>
      <c r="AC321" s="421"/>
      <c r="AD321" s="421"/>
    </row>
    <row r="322" ht="15.75" customHeight="1">
      <c r="A322" s="416"/>
      <c r="B322" s="416"/>
      <c r="C322" s="416"/>
      <c r="D322" s="417"/>
      <c r="E322" s="425"/>
      <c r="F322" s="418"/>
      <c r="G322" s="419"/>
      <c r="H322" s="420"/>
      <c r="I322" s="421"/>
      <c r="J322" s="421"/>
      <c r="K322" s="421" t="str">
        <f>IF(I322=0,,Fees!$B$1*(1+Fees!$B$5)+Fees!$B$2*(1+Fees!$B$5)*(1+X322)*(I322+J322)+(1+Fees!$B$5)*(Fees!$B$4*(I322+J322)+Fees!$B$3))</f>
        <v/>
      </c>
      <c r="L322" s="422"/>
      <c r="M322" s="416"/>
      <c r="N322" s="416"/>
      <c r="O322" s="416"/>
      <c r="P322" s="416"/>
      <c r="Q322" s="416"/>
      <c r="R322" s="417"/>
      <c r="S322" s="417"/>
      <c r="T322" s="420"/>
      <c r="U322" s="420"/>
      <c r="W322" s="423"/>
      <c r="X322" s="424"/>
      <c r="Y322" s="421"/>
      <c r="Z322" s="421"/>
      <c r="AA322" s="421"/>
      <c r="AB322" s="421"/>
      <c r="AC322" s="421"/>
      <c r="AD322" s="421"/>
    </row>
    <row r="323" ht="15.75" customHeight="1">
      <c r="A323" s="416"/>
      <c r="B323" s="416"/>
      <c r="C323" s="416"/>
      <c r="D323" s="417"/>
      <c r="E323" s="425"/>
      <c r="F323" s="418"/>
      <c r="G323" s="419"/>
      <c r="H323" s="420"/>
      <c r="I323" s="421"/>
      <c r="J323" s="421"/>
      <c r="K323" s="421" t="str">
        <f>IF(I323=0,,Fees!$B$1*(1+Fees!$B$5)+Fees!$B$2*(1+Fees!$B$5)*(1+X323)*(I323+J323)+(1+Fees!$B$5)*(Fees!$B$4*(I323+J323)+Fees!$B$3))</f>
        <v/>
      </c>
      <c r="L323" s="422"/>
      <c r="M323" s="416"/>
      <c r="N323" s="416"/>
      <c r="O323" s="416"/>
      <c r="P323" s="416"/>
      <c r="Q323" s="416"/>
      <c r="R323" s="417"/>
      <c r="S323" s="417"/>
      <c r="T323" s="420"/>
      <c r="U323" s="420"/>
      <c r="W323" s="423"/>
      <c r="X323" s="424"/>
      <c r="Y323" s="421"/>
      <c r="Z323" s="421"/>
      <c r="AA323" s="421"/>
      <c r="AB323" s="421"/>
      <c r="AC323" s="421"/>
      <c r="AD323" s="421"/>
    </row>
    <row r="324" ht="15.75" customHeight="1">
      <c r="A324" s="416"/>
      <c r="B324" s="416"/>
      <c r="C324" s="416"/>
      <c r="D324" s="417"/>
      <c r="E324" s="425"/>
      <c r="F324" s="418"/>
      <c r="G324" s="419"/>
      <c r="H324" s="420"/>
      <c r="I324" s="421"/>
      <c r="J324" s="421"/>
      <c r="K324" s="421" t="str">
        <f>IF(I324=0,,Fees!$B$1*(1+Fees!$B$5)+Fees!$B$2*(1+Fees!$B$5)*(1+X324)*(I324+J324)+(1+Fees!$B$5)*(Fees!$B$4*(I324+J324)+Fees!$B$3))</f>
        <v/>
      </c>
      <c r="L324" s="422"/>
      <c r="M324" s="416"/>
      <c r="N324" s="416"/>
      <c r="O324" s="416"/>
      <c r="P324" s="416"/>
      <c r="Q324" s="416"/>
      <c r="R324" s="417"/>
      <c r="S324" s="417"/>
      <c r="T324" s="420"/>
      <c r="U324" s="420"/>
      <c r="W324" s="423"/>
      <c r="X324" s="424"/>
      <c r="Y324" s="421"/>
      <c r="Z324" s="421"/>
      <c r="AA324" s="421"/>
      <c r="AB324" s="421"/>
      <c r="AC324" s="421"/>
      <c r="AD324" s="421"/>
    </row>
    <row r="325" ht="15.75" customHeight="1">
      <c r="A325" s="416"/>
      <c r="B325" s="416"/>
      <c r="C325" s="416"/>
      <c r="D325" s="417"/>
      <c r="E325" s="425"/>
      <c r="F325" s="418"/>
      <c r="G325" s="419"/>
      <c r="H325" s="420"/>
      <c r="I325" s="421"/>
      <c r="J325" s="421"/>
      <c r="K325" s="421" t="str">
        <f>IF(I325=0,,Fees!$B$1*(1+Fees!$B$5)+Fees!$B$2*(1+Fees!$B$5)*(1+X325)*(I325+J325)+(1+Fees!$B$5)*(Fees!$B$4*(I325+J325)+Fees!$B$3))</f>
        <v/>
      </c>
      <c r="L325" s="422"/>
      <c r="M325" s="416"/>
      <c r="N325" s="416"/>
      <c r="O325" s="416"/>
      <c r="P325" s="416"/>
      <c r="Q325" s="416"/>
      <c r="R325" s="417"/>
      <c r="S325" s="417"/>
      <c r="T325" s="420"/>
      <c r="U325" s="420"/>
      <c r="W325" s="423"/>
      <c r="X325" s="424"/>
      <c r="Y325" s="421"/>
      <c r="Z325" s="421"/>
      <c r="AA325" s="421"/>
      <c r="AB325" s="421"/>
      <c r="AC325" s="421"/>
      <c r="AD325" s="421"/>
    </row>
    <row r="326" ht="15.75" customHeight="1">
      <c r="A326" s="416"/>
      <c r="B326" s="416"/>
      <c r="C326" s="416"/>
      <c r="D326" s="417"/>
      <c r="E326" s="425"/>
      <c r="F326" s="418"/>
      <c r="G326" s="419"/>
      <c r="H326" s="420"/>
      <c r="I326" s="421"/>
      <c r="J326" s="421"/>
      <c r="K326" s="421" t="str">
        <f>IF(I326=0,,Fees!$B$1*(1+Fees!$B$5)+Fees!$B$2*(1+Fees!$B$5)*(1+X326)*(I326+J326)+(1+Fees!$B$5)*(Fees!$B$4*(I326+J326)+Fees!$B$3))</f>
        <v/>
      </c>
      <c r="L326" s="422"/>
      <c r="M326" s="416"/>
      <c r="N326" s="416"/>
      <c r="O326" s="416"/>
      <c r="P326" s="416"/>
      <c r="Q326" s="416"/>
      <c r="R326" s="417"/>
      <c r="S326" s="417"/>
      <c r="T326" s="420"/>
      <c r="U326" s="420"/>
      <c r="W326" s="423"/>
      <c r="X326" s="424"/>
      <c r="Y326" s="421"/>
      <c r="Z326" s="421"/>
      <c r="AA326" s="421"/>
      <c r="AB326" s="421"/>
      <c r="AC326" s="421"/>
      <c r="AD326" s="421"/>
    </row>
    <row r="327" ht="15.75" customHeight="1">
      <c r="A327" s="416"/>
      <c r="B327" s="416"/>
      <c r="C327" s="416"/>
      <c r="D327" s="417"/>
      <c r="E327" s="425"/>
      <c r="F327" s="418"/>
      <c r="G327" s="419"/>
      <c r="H327" s="420"/>
      <c r="I327" s="421"/>
      <c r="J327" s="421"/>
      <c r="K327" s="421" t="str">
        <f>IF(I327=0,,Fees!$B$1*(1+Fees!$B$5)+Fees!$B$2*(1+Fees!$B$5)*(1+X327)*(I327+J327)+(1+Fees!$B$5)*(Fees!$B$4*(I327+J327)+Fees!$B$3))</f>
        <v/>
      </c>
      <c r="L327" s="422"/>
      <c r="M327" s="416"/>
      <c r="N327" s="416"/>
      <c r="O327" s="416"/>
      <c r="P327" s="416"/>
      <c r="Q327" s="416"/>
      <c r="R327" s="417"/>
      <c r="S327" s="417"/>
      <c r="T327" s="420"/>
      <c r="U327" s="420"/>
      <c r="W327" s="423"/>
      <c r="X327" s="424"/>
      <c r="Y327" s="421"/>
      <c r="Z327" s="421"/>
      <c r="AA327" s="421"/>
      <c r="AB327" s="421"/>
      <c r="AC327" s="421"/>
      <c r="AD327" s="421"/>
    </row>
    <row r="328" ht="15.75" customHeight="1">
      <c r="A328" s="416"/>
      <c r="B328" s="416"/>
      <c r="C328" s="416"/>
      <c r="D328" s="417"/>
      <c r="E328" s="425"/>
      <c r="F328" s="418"/>
      <c r="G328" s="419"/>
      <c r="H328" s="420"/>
      <c r="I328" s="421"/>
      <c r="J328" s="421"/>
      <c r="K328" s="421" t="str">
        <f>IF(I328=0,,Fees!$B$1*(1+Fees!$B$5)+Fees!$B$2*(1+Fees!$B$5)*(1+X328)*(I328+J328)+(1+Fees!$B$5)*(Fees!$B$4*(I328+J328)+Fees!$B$3))</f>
        <v/>
      </c>
      <c r="L328" s="422"/>
      <c r="M328" s="416"/>
      <c r="N328" s="416"/>
      <c r="O328" s="416"/>
      <c r="P328" s="416"/>
      <c r="Q328" s="416"/>
      <c r="R328" s="417"/>
      <c r="S328" s="417"/>
      <c r="T328" s="420"/>
      <c r="U328" s="420"/>
      <c r="W328" s="423"/>
      <c r="X328" s="424"/>
      <c r="Y328" s="421"/>
      <c r="Z328" s="421"/>
      <c r="AA328" s="421"/>
      <c r="AB328" s="421"/>
      <c r="AC328" s="421"/>
      <c r="AD328" s="421"/>
    </row>
    <row r="329" ht="15.75" customHeight="1">
      <c r="A329" s="416"/>
      <c r="B329" s="416"/>
      <c r="C329" s="416"/>
      <c r="D329" s="417"/>
      <c r="E329" s="425"/>
      <c r="F329" s="418"/>
      <c r="G329" s="419"/>
      <c r="H329" s="420"/>
      <c r="I329" s="421"/>
      <c r="J329" s="421"/>
      <c r="K329" s="421" t="str">
        <f>IF(I329=0,,Fees!$B$1*(1+Fees!$B$5)+Fees!$B$2*(1+Fees!$B$5)*(1+X329)*(I329+J329)+(1+Fees!$B$5)*(Fees!$B$4*(I329+J329)+Fees!$B$3))</f>
        <v/>
      </c>
      <c r="L329" s="422"/>
      <c r="M329" s="416"/>
      <c r="N329" s="416"/>
      <c r="O329" s="416"/>
      <c r="P329" s="416"/>
      <c r="Q329" s="416"/>
      <c r="R329" s="417"/>
      <c r="S329" s="417"/>
      <c r="T329" s="420"/>
      <c r="U329" s="420"/>
      <c r="W329" s="423"/>
      <c r="X329" s="424"/>
      <c r="Y329" s="421"/>
      <c r="Z329" s="421"/>
      <c r="AA329" s="421"/>
      <c r="AB329" s="421"/>
      <c r="AC329" s="421"/>
      <c r="AD329" s="421"/>
    </row>
    <row r="330" ht="15.75" customHeight="1">
      <c r="A330" s="416"/>
      <c r="B330" s="416"/>
      <c r="C330" s="416"/>
      <c r="D330" s="417"/>
      <c r="E330" s="425"/>
      <c r="F330" s="418"/>
      <c r="G330" s="419"/>
      <c r="H330" s="420"/>
      <c r="I330" s="421"/>
      <c r="J330" s="421"/>
      <c r="K330" s="421" t="str">
        <f>IF(I330=0,,Fees!$B$1*(1+Fees!$B$5)+Fees!$B$2*(1+Fees!$B$5)*(1+X330)*(I330+J330)+(1+Fees!$B$5)*(Fees!$B$4*(I330+J330)+Fees!$B$3))</f>
        <v/>
      </c>
      <c r="L330" s="422"/>
      <c r="M330" s="416"/>
      <c r="N330" s="416"/>
      <c r="O330" s="416"/>
      <c r="P330" s="416"/>
      <c r="Q330" s="416"/>
      <c r="R330" s="417"/>
      <c r="S330" s="417"/>
      <c r="T330" s="420"/>
      <c r="U330" s="420"/>
      <c r="W330" s="423"/>
      <c r="X330" s="424"/>
      <c r="Y330" s="421"/>
      <c r="Z330" s="421"/>
      <c r="AA330" s="421"/>
      <c r="AB330" s="421"/>
      <c r="AC330" s="421"/>
      <c r="AD330" s="421"/>
    </row>
    <row r="331" ht="15.75" customHeight="1">
      <c r="A331" s="416"/>
      <c r="B331" s="416"/>
      <c r="C331" s="416"/>
      <c r="D331" s="417"/>
      <c r="E331" s="425"/>
      <c r="F331" s="418"/>
      <c r="G331" s="419"/>
      <c r="H331" s="420"/>
      <c r="I331" s="421"/>
      <c r="J331" s="421"/>
      <c r="K331" s="421" t="str">
        <f>IF(I331=0,,Fees!$B$1*(1+Fees!$B$5)+Fees!$B$2*(1+Fees!$B$5)*(1+X331)*(I331+J331)+(1+Fees!$B$5)*(Fees!$B$4*(I331+J331)+Fees!$B$3))</f>
        <v/>
      </c>
      <c r="L331" s="422"/>
      <c r="M331" s="416"/>
      <c r="N331" s="416"/>
      <c r="O331" s="416"/>
      <c r="P331" s="416"/>
      <c r="Q331" s="416"/>
      <c r="R331" s="417"/>
      <c r="S331" s="417"/>
      <c r="T331" s="420"/>
      <c r="U331" s="420"/>
      <c r="W331" s="423"/>
      <c r="X331" s="424"/>
      <c r="Y331" s="421"/>
      <c r="Z331" s="421"/>
      <c r="AA331" s="421"/>
      <c r="AB331" s="421"/>
      <c r="AC331" s="421"/>
      <c r="AD331" s="421"/>
    </row>
    <row r="332" ht="15.75" customHeight="1">
      <c r="A332" s="416"/>
      <c r="B332" s="416"/>
      <c r="C332" s="416"/>
      <c r="D332" s="417"/>
      <c r="E332" s="425"/>
      <c r="F332" s="418"/>
      <c r="G332" s="419"/>
      <c r="H332" s="420"/>
      <c r="I332" s="421"/>
      <c r="J332" s="421"/>
      <c r="K332" s="421" t="str">
        <f>IF(I332=0,,Fees!$B$1*(1+Fees!$B$5)+Fees!$B$2*(1+Fees!$B$5)*(1+X332)*(I332+J332)+(1+Fees!$B$5)*(Fees!$B$4*(I332+J332)+Fees!$B$3))</f>
        <v/>
      </c>
      <c r="L332" s="422"/>
      <c r="M332" s="416"/>
      <c r="N332" s="416"/>
      <c r="O332" s="416"/>
      <c r="P332" s="416"/>
      <c r="Q332" s="416"/>
      <c r="R332" s="417"/>
      <c r="S332" s="417"/>
      <c r="T332" s="420"/>
      <c r="U332" s="420"/>
      <c r="W332" s="423"/>
      <c r="X332" s="424"/>
      <c r="Y332" s="421"/>
      <c r="Z332" s="421"/>
      <c r="AA332" s="421"/>
      <c r="AB332" s="421"/>
      <c r="AC332" s="421"/>
      <c r="AD332" s="421"/>
    </row>
    <row r="333" ht="15.75" customHeight="1">
      <c r="A333" s="416"/>
      <c r="B333" s="416"/>
      <c r="C333" s="416"/>
      <c r="D333" s="417"/>
      <c r="E333" s="425"/>
      <c r="F333" s="418"/>
      <c r="G333" s="419"/>
      <c r="H333" s="420"/>
      <c r="I333" s="421"/>
      <c r="J333" s="421"/>
      <c r="K333" s="421" t="str">
        <f>IF(I333=0,,Fees!$B$1*(1+Fees!$B$5)+Fees!$B$2*(1+Fees!$B$5)*(1+X333)*(I333+J333)+(1+Fees!$B$5)*(Fees!$B$4*(I333+J333)+Fees!$B$3))</f>
        <v/>
      </c>
      <c r="L333" s="422"/>
      <c r="M333" s="416"/>
      <c r="N333" s="416"/>
      <c r="O333" s="416"/>
      <c r="P333" s="416"/>
      <c r="Q333" s="416"/>
      <c r="R333" s="417"/>
      <c r="S333" s="417"/>
      <c r="T333" s="420"/>
      <c r="U333" s="420"/>
      <c r="W333" s="423"/>
      <c r="X333" s="424"/>
      <c r="Y333" s="421"/>
      <c r="Z333" s="421"/>
      <c r="AA333" s="421"/>
      <c r="AB333" s="421"/>
      <c r="AC333" s="421"/>
      <c r="AD333" s="421"/>
    </row>
    <row r="334" ht="15.75" customHeight="1">
      <c r="A334" s="416"/>
      <c r="B334" s="416"/>
      <c r="C334" s="416"/>
      <c r="D334" s="417"/>
      <c r="E334" s="425"/>
      <c r="F334" s="418"/>
      <c r="G334" s="419"/>
      <c r="H334" s="420"/>
      <c r="I334" s="421"/>
      <c r="J334" s="421"/>
      <c r="K334" s="421" t="str">
        <f>IF(I334=0,,Fees!$B$1*(1+Fees!$B$5)+Fees!$B$2*(1+Fees!$B$5)*(1+X334)*(I334+J334)+(1+Fees!$B$5)*(Fees!$B$4*(I334+J334)+Fees!$B$3))</f>
        <v/>
      </c>
      <c r="L334" s="422"/>
      <c r="M334" s="416"/>
      <c r="N334" s="416"/>
      <c r="O334" s="416"/>
      <c r="P334" s="416"/>
      <c r="Q334" s="416"/>
      <c r="R334" s="417"/>
      <c r="S334" s="417"/>
      <c r="T334" s="420"/>
      <c r="U334" s="420"/>
      <c r="W334" s="423"/>
      <c r="X334" s="424"/>
      <c r="Y334" s="421"/>
      <c r="Z334" s="421"/>
      <c r="AA334" s="421"/>
      <c r="AB334" s="421"/>
      <c r="AC334" s="421"/>
      <c r="AD334" s="421"/>
    </row>
    <row r="335" ht="15.75" customHeight="1">
      <c r="A335" s="416"/>
      <c r="B335" s="416"/>
      <c r="C335" s="416"/>
      <c r="D335" s="417"/>
      <c r="E335" s="425"/>
      <c r="F335" s="418"/>
      <c r="G335" s="419"/>
      <c r="H335" s="420"/>
      <c r="I335" s="421"/>
      <c r="J335" s="421"/>
      <c r="K335" s="421" t="str">
        <f>IF(I335=0,,Fees!$B$1*(1+Fees!$B$5)+Fees!$B$2*(1+Fees!$B$5)*(1+X335)*(I335+J335)+(1+Fees!$B$5)*(Fees!$B$4*(I335+J335)+Fees!$B$3))</f>
        <v/>
      </c>
      <c r="L335" s="422"/>
      <c r="M335" s="416"/>
      <c r="N335" s="416"/>
      <c r="O335" s="416"/>
      <c r="P335" s="416"/>
      <c r="Q335" s="416"/>
      <c r="R335" s="417"/>
      <c r="S335" s="417"/>
      <c r="T335" s="420"/>
      <c r="U335" s="420"/>
      <c r="W335" s="423"/>
      <c r="X335" s="424"/>
      <c r="Y335" s="421"/>
      <c r="Z335" s="421"/>
      <c r="AA335" s="421"/>
      <c r="AB335" s="421"/>
      <c r="AC335" s="421"/>
      <c r="AD335" s="421"/>
    </row>
    <row r="336" ht="15.75" customHeight="1">
      <c r="A336" s="416"/>
      <c r="B336" s="416"/>
      <c r="C336" s="416"/>
      <c r="D336" s="417"/>
      <c r="E336" s="425"/>
      <c r="F336" s="418"/>
      <c r="G336" s="419"/>
      <c r="H336" s="420"/>
      <c r="I336" s="421"/>
      <c r="J336" s="421"/>
      <c r="K336" s="421" t="str">
        <f>IF(I336=0,,Fees!$B$1*(1+Fees!$B$5)+Fees!$B$2*(1+Fees!$B$5)*(1+X336)*(I336+J336)+(1+Fees!$B$5)*(Fees!$B$4*(I336+J336)+Fees!$B$3))</f>
        <v/>
      </c>
      <c r="L336" s="422"/>
      <c r="M336" s="416"/>
      <c r="N336" s="416"/>
      <c r="O336" s="416"/>
      <c r="P336" s="416"/>
      <c r="Q336" s="416"/>
      <c r="R336" s="417"/>
      <c r="S336" s="417"/>
      <c r="T336" s="420"/>
      <c r="U336" s="420"/>
      <c r="W336" s="423"/>
      <c r="X336" s="424"/>
      <c r="Y336" s="421"/>
      <c r="Z336" s="421"/>
      <c r="AA336" s="421"/>
      <c r="AB336" s="421"/>
      <c r="AC336" s="421"/>
      <c r="AD336" s="421"/>
    </row>
    <row r="337" ht="15.75" customHeight="1">
      <c r="A337" s="416"/>
      <c r="B337" s="416"/>
      <c r="C337" s="416"/>
      <c r="D337" s="417"/>
      <c r="E337" s="425"/>
      <c r="F337" s="418"/>
      <c r="G337" s="419"/>
      <c r="H337" s="420"/>
      <c r="I337" s="421"/>
      <c r="J337" s="421"/>
      <c r="K337" s="421" t="str">
        <f>IF(I337=0,,Fees!$B$1*(1+Fees!$B$5)+Fees!$B$2*(1+Fees!$B$5)*(1+X337)*(I337+J337)+(1+Fees!$B$5)*(Fees!$B$4*(I337+J337)+Fees!$B$3))</f>
        <v/>
      </c>
      <c r="L337" s="422"/>
      <c r="M337" s="416"/>
      <c r="N337" s="416"/>
      <c r="O337" s="416"/>
      <c r="P337" s="416"/>
      <c r="Q337" s="416"/>
      <c r="R337" s="417"/>
      <c r="S337" s="417"/>
      <c r="T337" s="420"/>
      <c r="U337" s="420"/>
      <c r="W337" s="423"/>
      <c r="X337" s="424"/>
      <c r="Y337" s="421"/>
      <c r="Z337" s="421"/>
      <c r="AA337" s="421"/>
      <c r="AB337" s="421"/>
      <c r="AC337" s="421"/>
      <c r="AD337" s="421"/>
    </row>
    <row r="338" ht="15.75" customHeight="1">
      <c r="A338" s="416"/>
      <c r="B338" s="416"/>
      <c r="C338" s="416"/>
      <c r="D338" s="417"/>
      <c r="E338" s="425"/>
      <c r="F338" s="418"/>
      <c r="G338" s="419"/>
      <c r="H338" s="420"/>
      <c r="I338" s="421"/>
      <c r="J338" s="421"/>
      <c r="K338" s="421" t="str">
        <f>IF(I338=0,,Fees!$B$1*(1+Fees!$B$5)+Fees!$B$2*(1+Fees!$B$5)*(1+X338)*(I338+J338)+(1+Fees!$B$5)*(Fees!$B$4*(I338+J338)+Fees!$B$3))</f>
        <v/>
      </c>
      <c r="L338" s="422"/>
      <c r="M338" s="416"/>
      <c r="N338" s="416"/>
      <c r="O338" s="416"/>
      <c r="P338" s="416"/>
      <c r="Q338" s="416"/>
      <c r="R338" s="417"/>
      <c r="S338" s="417"/>
      <c r="T338" s="420"/>
      <c r="U338" s="420"/>
      <c r="W338" s="423"/>
      <c r="X338" s="424"/>
      <c r="Y338" s="421"/>
      <c r="Z338" s="421"/>
      <c r="AA338" s="421"/>
      <c r="AB338" s="421"/>
      <c r="AC338" s="421"/>
      <c r="AD338" s="421"/>
    </row>
    <row r="339" ht="15.75" customHeight="1">
      <c r="A339" s="416"/>
      <c r="B339" s="416"/>
      <c r="C339" s="416"/>
      <c r="D339" s="417"/>
      <c r="E339" s="425"/>
      <c r="F339" s="418"/>
      <c r="G339" s="419"/>
      <c r="H339" s="420"/>
      <c r="I339" s="421"/>
      <c r="J339" s="421"/>
      <c r="K339" s="421" t="str">
        <f>IF(I339=0,,Fees!$B$1*(1+Fees!$B$5)+Fees!$B$2*(1+Fees!$B$5)*(1+X339)*(I339+J339)+(1+Fees!$B$5)*(Fees!$B$4*(I339+J339)+Fees!$B$3))</f>
        <v/>
      </c>
      <c r="L339" s="422"/>
      <c r="M339" s="416"/>
      <c r="N339" s="416"/>
      <c r="O339" s="416"/>
      <c r="P339" s="416"/>
      <c r="Q339" s="416"/>
      <c r="R339" s="417"/>
      <c r="S339" s="417"/>
      <c r="T339" s="420"/>
      <c r="U339" s="420"/>
      <c r="W339" s="423"/>
      <c r="X339" s="424"/>
      <c r="Y339" s="421"/>
      <c r="Z339" s="421"/>
      <c r="AA339" s="421"/>
      <c r="AB339" s="421"/>
      <c r="AC339" s="421"/>
      <c r="AD339" s="421"/>
    </row>
    <row r="340" ht="15.75" customHeight="1">
      <c r="A340" s="416"/>
      <c r="B340" s="416"/>
      <c r="C340" s="416"/>
      <c r="D340" s="417"/>
      <c r="E340" s="425"/>
      <c r="F340" s="418"/>
      <c r="G340" s="419"/>
      <c r="H340" s="420"/>
      <c r="I340" s="421"/>
      <c r="J340" s="421"/>
      <c r="K340" s="421" t="str">
        <f>IF(I340=0,,Fees!$B$1*(1+Fees!$B$5)+Fees!$B$2*(1+Fees!$B$5)*(1+X340)*(I340+J340)+(1+Fees!$B$5)*(Fees!$B$4*(I340+J340)+Fees!$B$3))</f>
        <v/>
      </c>
      <c r="L340" s="422"/>
      <c r="M340" s="416"/>
      <c r="N340" s="416"/>
      <c r="O340" s="416"/>
      <c r="P340" s="416"/>
      <c r="Q340" s="416"/>
      <c r="R340" s="417"/>
      <c r="S340" s="417"/>
      <c r="T340" s="420"/>
      <c r="U340" s="420"/>
      <c r="W340" s="423"/>
      <c r="X340" s="424"/>
      <c r="Y340" s="421"/>
      <c r="Z340" s="421"/>
      <c r="AA340" s="421"/>
      <c r="AB340" s="421"/>
      <c r="AC340" s="421"/>
      <c r="AD340" s="421"/>
    </row>
    <row r="341" ht="15.75" customHeight="1">
      <c r="A341" s="416"/>
      <c r="B341" s="416"/>
      <c r="C341" s="416"/>
      <c r="D341" s="417"/>
      <c r="E341" s="425"/>
      <c r="F341" s="418"/>
      <c r="G341" s="419"/>
      <c r="H341" s="420"/>
      <c r="I341" s="421"/>
      <c r="J341" s="421"/>
      <c r="K341" s="421" t="str">
        <f>IF(I341=0,,Fees!$B$1*(1+Fees!$B$5)+Fees!$B$2*(1+Fees!$B$5)*(1+X341)*(I341+J341)+(1+Fees!$B$5)*(Fees!$B$4*(I341+J341)+Fees!$B$3))</f>
        <v/>
      </c>
      <c r="L341" s="422"/>
      <c r="M341" s="416"/>
      <c r="N341" s="416"/>
      <c r="O341" s="416"/>
      <c r="P341" s="416"/>
      <c r="Q341" s="416"/>
      <c r="R341" s="417"/>
      <c r="S341" s="417"/>
      <c r="T341" s="420"/>
      <c r="U341" s="420"/>
      <c r="W341" s="423"/>
      <c r="X341" s="424"/>
      <c r="Y341" s="421"/>
      <c r="Z341" s="421"/>
      <c r="AA341" s="421"/>
      <c r="AB341" s="421"/>
      <c r="AC341" s="421"/>
      <c r="AD341" s="421"/>
    </row>
    <row r="342" ht="15.75" customHeight="1">
      <c r="A342" s="416"/>
      <c r="B342" s="416"/>
      <c r="C342" s="416"/>
      <c r="D342" s="417"/>
      <c r="E342" s="425"/>
      <c r="F342" s="418"/>
      <c r="G342" s="419"/>
      <c r="H342" s="420"/>
      <c r="I342" s="421"/>
      <c r="J342" s="421"/>
      <c r="K342" s="421" t="str">
        <f>IF(I342=0,,Fees!$B$1*(1+Fees!$B$5)+Fees!$B$2*(1+Fees!$B$5)*(1+X342)*(I342+J342)+(1+Fees!$B$5)*(Fees!$B$4*(I342+J342)+Fees!$B$3))</f>
        <v/>
      </c>
      <c r="L342" s="422"/>
      <c r="M342" s="416"/>
      <c r="N342" s="416"/>
      <c r="O342" s="416"/>
      <c r="P342" s="416"/>
      <c r="Q342" s="416"/>
      <c r="R342" s="417"/>
      <c r="S342" s="417"/>
      <c r="T342" s="420"/>
      <c r="U342" s="420"/>
      <c r="W342" s="423"/>
      <c r="X342" s="424"/>
      <c r="Y342" s="421"/>
      <c r="Z342" s="421"/>
      <c r="AA342" s="421"/>
      <c r="AB342" s="421"/>
      <c r="AC342" s="421"/>
      <c r="AD342" s="421"/>
    </row>
    <row r="343" ht="15.75" customHeight="1">
      <c r="A343" s="416"/>
      <c r="B343" s="416"/>
      <c r="C343" s="416"/>
      <c r="D343" s="417"/>
      <c r="E343" s="425"/>
      <c r="F343" s="418"/>
      <c r="G343" s="419"/>
      <c r="H343" s="420"/>
      <c r="I343" s="421"/>
      <c r="J343" s="421"/>
      <c r="K343" s="421" t="str">
        <f>IF(I343=0,,Fees!$B$1*(1+Fees!$B$5)+Fees!$B$2*(1+Fees!$B$5)*(1+X343)*(I343+J343)+(1+Fees!$B$5)*(Fees!$B$4*(I343+J343)+Fees!$B$3))</f>
        <v/>
      </c>
      <c r="L343" s="422"/>
      <c r="M343" s="416"/>
      <c r="N343" s="416"/>
      <c r="O343" s="416"/>
      <c r="P343" s="416"/>
      <c r="Q343" s="416"/>
      <c r="R343" s="417"/>
      <c r="S343" s="417"/>
      <c r="T343" s="420"/>
      <c r="U343" s="420"/>
      <c r="W343" s="423"/>
      <c r="X343" s="424"/>
      <c r="Y343" s="421"/>
      <c r="Z343" s="421"/>
      <c r="AA343" s="421"/>
      <c r="AB343" s="421"/>
      <c r="AC343" s="421"/>
      <c r="AD343" s="421"/>
    </row>
    <row r="344" ht="15.75" customHeight="1">
      <c r="A344" s="416"/>
      <c r="B344" s="416"/>
      <c r="C344" s="416"/>
      <c r="D344" s="417"/>
      <c r="E344" s="425"/>
      <c r="F344" s="418"/>
      <c r="G344" s="419"/>
      <c r="H344" s="420"/>
      <c r="I344" s="421"/>
      <c r="J344" s="421"/>
      <c r="K344" s="421" t="str">
        <f>IF(I344=0,,Fees!$B$1*(1+Fees!$B$5)+Fees!$B$2*(1+Fees!$B$5)*(1+X344)*(I344+J344)+(1+Fees!$B$5)*(Fees!$B$4*(I344+J344)+Fees!$B$3))</f>
        <v/>
      </c>
      <c r="L344" s="422"/>
      <c r="M344" s="416"/>
      <c r="N344" s="416"/>
      <c r="O344" s="416"/>
      <c r="P344" s="416"/>
      <c r="Q344" s="416"/>
      <c r="R344" s="417"/>
      <c r="S344" s="417"/>
      <c r="T344" s="420"/>
      <c r="U344" s="420"/>
      <c r="W344" s="423"/>
      <c r="X344" s="424"/>
      <c r="Y344" s="421"/>
      <c r="Z344" s="421"/>
      <c r="AA344" s="421"/>
      <c r="AB344" s="421"/>
      <c r="AC344" s="421"/>
      <c r="AD344" s="421"/>
    </row>
    <row r="345" ht="15.75" customHeight="1">
      <c r="A345" s="416"/>
      <c r="B345" s="416"/>
      <c r="C345" s="416"/>
      <c r="D345" s="417"/>
      <c r="E345" s="425"/>
      <c r="F345" s="418"/>
      <c r="G345" s="419"/>
      <c r="H345" s="420"/>
      <c r="I345" s="421"/>
      <c r="J345" s="421"/>
      <c r="K345" s="421" t="str">
        <f>IF(I345=0,,Fees!$B$1*(1+Fees!$B$5)+Fees!$B$2*(1+Fees!$B$5)*(1+X345)*(I345+J345)+(1+Fees!$B$5)*(Fees!$B$4*(I345+J345)+Fees!$B$3))</f>
        <v/>
      </c>
      <c r="L345" s="422"/>
      <c r="M345" s="416"/>
      <c r="N345" s="416"/>
      <c r="O345" s="416"/>
      <c r="P345" s="416"/>
      <c r="Q345" s="416"/>
      <c r="R345" s="417"/>
      <c r="S345" s="417"/>
      <c r="T345" s="420"/>
      <c r="U345" s="420"/>
      <c r="W345" s="423"/>
      <c r="X345" s="424"/>
      <c r="Y345" s="421"/>
      <c r="Z345" s="421"/>
      <c r="AA345" s="421"/>
      <c r="AB345" s="421"/>
      <c r="AC345" s="421"/>
      <c r="AD345" s="421"/>
    </row>
    <row r="346" ht="15.75" customHeight="1">
      <c r="A346" s="416"/>
      <c r="B346" s="416"/>
      <c r="C346" s="416"/>
      <c r="D346" s="417"/>
      <c r="E346" s="425"/>
      <c r="F346" s="418"/>
      <c r="G346" s="419"/>
      <c r="H346" s="420"/>
      <c r="I346" s="421"/>
      <c r="J346" s="421"/>
      <c r="K346" s="421" t="str">
        <f>IF(I346=0,,Fees!$B$1*(1+Fees!$B$5)+Fees!$B$2*(1+Fees!$B$5)*(1+X346)*(I346+J346)+(1+Fees!$B$5)*(Fees!$B$4*(I346+J346)+Fees!$B$3))</f>
        <v/>
      </c>
      <c r="L346" s="422"/>
      <c r="M346" s="416"/>
      <c r="N346" s="416"/>
      <c r="O346" s="416"/>
      <c r="P346" s="416"/>
      <c r="Q346" s="416"/>
      <c r="R346" s="417"/>
      <c r="S346" s="417"/>
      <c r="T346" s="420"/>
      <c r="U346" s="420"/>
      <c r="W346" s="423"/>
      <c r="X346" s="424"/>
      <c r="Y346" s="421"/>
      <c r="Z346" s="421"/>
      <c r="AA346" s="421"/>
      <c r="AB346" s="421"/>
      <c r="AC346" s="421"/>
      <c r="AD346" s="421"/>
    </row>
    <row r="347" ht="15.75" customHeight="1">
      <c r="A347" s="416"/>
      <c r="B347" s="416"/>
      <c r="C347" s="416"/>
      <c r="D347" s="417"/>
      <c r="E347" s="425"/>
      <c r="F347" s="418"/>
      <c r="G347" s="419"/>
      <c r="H347" s="420"/>
      <c r="I347" s="421"/>
      <c r="J347" s="421"/>
      <c r="K347" s="421" t="str">
        <f>IF(I347=0,,Fees!$B$1*(1+Fees!$B$5)+Fees!$B$2*(1+Fees!$B$5)*(1+X347)*(I347+J347)+(1+Fees!$B$5)*(Fees!$B$4*(I347+J347)+Fees!$B$3))</f>
        <v/>
      </c>
      <c r="L347" s="422"/>
      <c r="M347" s="416"/>
      <c r="N347" s="416"/>
      <c r="O347" s="416"/>
      <c r="P347" s="416"/>
      <c r="Q347" s="416"/>
      <c r="R347" s="417"/>
      <c r="S347" s="417"/>
      <c r="T347" s="420"/>
      <c r="U347" s="420"/>
      <c r="W347" s="423"/>
      <c r="X347" s="424"/>
      <c r="Y347" s="421"/>
      <c r="Z347" s="421"/>
      <c r="AA347" s="421"/>
      <c r="AB347" s="421"/>
      <c r="AC347" s="421"/>
      <c r="AD347" s="421"/>
    </row>
    <row r="348" ht="15.75" customHeight="1">
      <c r="A348" s="416"/>
      <c r="B348" s="416"/>
      <c r="C348" s="416"/>
      <c r="D348" s="417"/>
      <c r="E348" s="425"/>
      <c r="F348" s="418"/>
      <c r="G348" s="419"/>
      <c r="H348" s="420"/>
      <c r="I348" s="421"/>
      <c r="J348" s="421"/>
      <c r="K348" s="421" t="str">
        <f>IF(I348=0,,Fees!$B$1*(1+Fees!$B$5)+Fees!$B$2*(1+Fees!$B$5)*(1+X348)*(I348+J348)+(1+Fees!$B$5)*(Fees!$B$4*(I348+J348)+Fees!$B$3))</f>
        <v/>
      </c>
      <c r="L348" s="422"/>
      <c r="M348" s="416"/>
      <c r="N348" s="416"/>
      <c r="O348" s="416"/>
      <c r="P348" s="416"/>
      <c r="Q348" s="416"/>
      <c r="R348" s="417"/>
      <c r="S348" s="417"/>
      <c r="T348" s="420"/>
      <c r="U348" s="420"/>
      <c r="W348" s="423"/>
      <c r="X348" s="424"/>
      <c r="Y348" s="421"/>
      <c r="Z348" s="421"/>
      <c r="AA348" s="421"/>
      <c r="AB348" s="421"/>
      <c r="AC348" s="421"/>
      <c r="AD348" s="421"/>
    </row>
    <row r="349" ht="15.75" customHeight="1">
      <c r="A349" s="416"/>
      <c r="B349" s="416"/>
      <c r="C349" s="416"/>
      <c r="D349" s="417"/>
      <c r="E349" s="425"/>
      <c r="F349" s="418"/>
      <c r="G349" s="419"/>
      <c r="H349" s="420"/>
      <c r="I349" s="421"/>
      <c r="J349" s="421"/>
      <c r="K349" s="421" t="str">
        <f>IF(I349=0,,Fees!$B$1*(1+Fees!$B$5)+Fees!$B$2*(1+Fees!$B$5)*(1+X349)*(I349+J349)+(1+Fees!$B$5)*(Fees!$B$4*(I349+J349)+Fees!$B$3))</f>
        <v/>
      </c>
      <c r="L349" s="422"/>
      <c r="M349" s="416"/>
      <c r="N349" s="416"/>
      <c r="O349" s="416"/>
      <c r="P349" s="416"/>
      <c r="Q349" s="416"/>
      <c r="R349" s="417"/>
      <c r="S349" s="417"/>
      <c r="T349" s="420"/>
      <c r="U349" s="420"/>
      <c r="W349" s="423"/>
      <c r="X349" s="424"/>
      <c r="Y349" s="421"/>
      <c r="Z349" s="421"/>
      <c r="AA349" s="421"/>
      <c r="AB349" s="421"/>
      <c r="AC349" s="421"/>
      <c r="AD349" s="421"/>
    </row>
    <row r="350" ht="15.75" customHeight="1">
      <c r="A350" s="416"/>
      <c r="B350" s="416"/>
      <c r="C350" s="416"/>
      <c r="D350" s="417"/>
      <c r="E350" s="425"/>
      <c r="F350" s="418"/>
      <c r="G350" s="419"/>
      <c r="H350" s="420"/>
      <c r="I350" s="421"/>
      <c r="J350" s="421"/>
      <c r="K350" s="421" t="str">
        <f>IF(I350=0,,Fees!$B$1*(1+Fees!$B$5)+Fees!$B$2*(1+Fees!$B$5)*(1+X350)*(I350+J350)+(1+Fees!$B$5)*(Fees!$B$4*(I350+J350)+Fees!$B$3))</f>
        <v/>
      </c>
      <c r="L350" s="422"/>
      <c r="M350" s="416"/>
      <c r="N350" s="416"/>
      <c r="O350" s="416"/>
      <c r="P350" s="416"/>
      <c r="Q350" s="416"/>
      <c r="R350" s="417"/>
      <c r="S350" s="417"/>
      <c r="T350" s="420"/>
      <c r="U350" s="420"/>
      <c r="W350" s="423"/>
      <c r="X350" s="424"/>
      <c r="Y350" s="421"/>
      <c r="Z350" s="421"/>
      <c r="AA350" s="421"/>
      <c r="AB350" s="421"/>
      <c r="AC350" s="421"/>
      <c r="AD350" s="421"/>
    </row>
    <row r="351" ht="15.75" customHeight="1">
      <c r="A351" s="416"/>
      <c r="B351" s="416"/>
      <c r="C351" s="416"/>
      <c r="D351" s="417"/>
      <c r="E351" s="425"/>
      <c r="F351" s="418"/>
      <c r="G351" s="419"/>
      <c r="H351" s="420"/>
      <c r="I351" s="421"/>
      <c r="J351" s="421"/>
      <c r="K351" s="421" t="str">
        <f>IF(I351=0,,Fees!$B$1*(1+Fees!$B$5)+Fees!$B$2*(1+Fees!$B$5)*(1+X351)*(I351+J351)+(1+Fees!$B$5)*(Fees!$B$4*(I351+J351)+Fees!$B$3))</f>
        <v/>
      </c>
      <c r="L351" s="422"/>
      <c r="M351" s="416"/>
      <c r="N351" s="416"/>
      <c r="O351" s="416"/>
      <c r="P351" s="416"/>
      <c r="Q351" s="416"/>
      <c r="R351" s="417"/>
      <c r="S351" s="417"/>
      <c r="T351" s="420"/>
      <c r="U351" s="420"/>
      <c r="W351" s="423"/>
      <c r="X351" s="424"/>
      <c r="Y351" s="421"/>
      <c r="Z351" s="421"/>
      <c r="AA351" s="421"/>
      <c r="AB351" s="421"/>
      <c r="AC351" s="421"/>
      <c r="AD351" s="421"/>
    </row>
    <row r="352" ht="15.75" customHeight="1">
      <c r="A352" s="416"/>
      <c r="B352" s="416"/>
      <c r="C352" s="416"/>
      <c r="D352" s="417"/>
      <c r="E352" s="425"/>
      <c r="F352" s="418"/>
      <c r="G352" s="419"/>
      <c r="H352" s="420"/>
      <c r="I352" s="421"/>
      <c r="J352" s="421"/>
      <c r="K352" s="421" t="str">
        <f>IF(I352=0,,Fees!$B$1*(1+Fees!$B$5)+Fees!$B$2*(1+Fees!$B$5)*(1+X352)*(I352+J352)+(1+Fees!$B$5)*(Fees!$B$4*(I352+J352)+Fees!$B$3))</f>
        <v/>
      </c>
      <c r="L352" s="422"/>
      <c r="M352" s="416"/>
      <c r="N352" s="416"/>
      <c r="O352" s="416"/>
      <c r="P352" s="416"/>
      <c r="Q352" s="416"/>
      <c r="R352" s="417"/>
      <c r="S352" s="417"/>
      <c r="T352" s="420"/>
      <c r="U352" s="420"/>
      <c r="W352" s="423"/>
      <c r="X352" s="424"/>
      <c r="Y352" s="421"/>
      <c r="Z352" s="421"/>
      <c r="AA352" s="421"/>
      <c r="AB352" s="421"/>
      <c r="AC352" s="421"/>
      <c r="AD352" s="421"/>
    </row>
    <row r="353" ht="15.75" customHeight="1">
      <c r="A353" s="416"/>
      <c r="B353" s="416"/>
      <c r="C353" s="416"/>
      <c r="D353" s="417"/>
      <c r="E353" s="425"/>
      <c r="F353" s="418"/>
      <c r="G353" s="419"/>
      <c r="H353" s="420"/>
      <c r="I353" s="421"/>
      <c r="J353" s="421"/>
      <c r="K353" s="421" t="str">
        <f>IF(I353=0,,Fees!$B$1*(1+Fees!$B$5)+Fees!$B$2*(1+Fees!$B$5)*(1+X353)*(I353+J353)+(1+Fees!$B$5)*(Fees!$B$4*(I353+J353)+Fees!$B$3))</f>
        <v/>
      </c>
      <c r="L353" s="422"/>
      <c r="M353" s="416"/>
      <c r="N353" s="416"/>
      <c r="O353" s="416"/>
      <c r="P353" s="416"/>
      <c r="Q353" s="416"/>
      <c r="R353" s="417"/>
      <c r="S353" s="417"/>
      <c r="T353" s="420"/>
      <c r="U353" s="420"/>
      <c r="W353" s="423"/>
      <c r="X353" s="424"/>
      <c r="Y353" s="421"/>
      <c r="Z353" s="421"/>
      <c r="AA353" s="421"/>
      <c r="AB353" s="421"/>
      <c r="AC353" s="421"/>
      <c r="AD353" s="421"/>
    </row>
    <row r="354" ht="15.75" customHeight="1">
      <c r="A354" s="416"/>
      <c r="B354" s="416"/>
      <c r="C354" s="416"/>
      <c r="D354" s="417"/>
      <c r="E354" s="425"/>
      <c r="F354" s="418"/>
      <c r="G354" s="419"/>
      <c r="H354" s="420"/>
      <c r="I354" s="421"/>
      <c r="J354" s="421"/>
      <c r="K354" s="421" t="str">
        <f>IF(I354=0,,Fees!$B$1*(1+Fees!$B$5)+Fees!$B$2*(1+Fees!$B$5)*(1+X354)*(I354+J354)+(1+Fees!$B$5)*(Fees!$B$4*(I354+J354)+Fees!$B$3))</f>
        <v/>
      </c>
      <c r="L354" s="422"/>
      <c r="M354" s="416"/>
      <c r="N354" s="416"/>
      <c r="O354" s="416"/>
      <c r="P354" s="416"/>
      <c r="Q354" s="416"/>
      <c r="R354" s="417"/>
      <c r="S354" s="417"/>
      <c r="T354" s="420"/>
      <c r="U354" s="420"/>
      <c r="W354" s="423"/>
      <c r="X354" s="424"/>
      <c r="Y354" s="421"/>
      <c r="Z354" s="421"/>
      <c r="AA354" s="421"/>
      <c r="AB354" s="421"/>
      <c r="AC354" s="421"/>
      <c r="AD354" s="421"/>
    </row>
    <row r="355" ht="15.75" customHeight="1">
      <c r="A355" s="416"/>
      <c r="B355" s="416"/>
      <c r="C355" s="416"/>
      <c r="D355" s="417"/>
      <c r="E355" s="425"/>
      <c r="F355" s="418"/>
      <c r="G355" s="419"/>
      <c r="H355" s="420"/>
      <c r="I355" s="421"/>
      <c r="J355" s="421"/>
      <c r="K355" s="421" t="str">
        <f>IF(I355=0,,Fees!$B$1*(1+Fees!$B$5)+Fees!$B$2*(1+Fees!$B$5)*(1+X355)*(I355+J355)+(1+Fees!$B$5)*(Fees!$B$4*(I355+J355)+Fees!$B$3))</f>
        <v/>
      </c>
      <c r="L355" s="422"/>
      <c r="M355" s="416"/>
      <c r="N355" s="416"/>
      <c r="O355" s="416"/>
      <c r="P355" s="416"/>
      <c r="Q355" s="416"/>
      <c r="R355" s="417"/>
      <c r="S355" s="417"/>
      <c r="T355" s="420"/>
      <c r="U355" s="420"/>
      <c r="W355" s="423"/>
      <c r="X355" s="424"/>
      <c r="Y355" s="421"/>
      <c r="Z355" s="421"/>
      <c r="AA355" s="421"/>
      <c r="AB355" s="421"/>
      <c r="AC355" s="421"/>
      <c r="AD355" s="421"/>
    </row>
    <row r="356" ht="15.75" customHeight="1">
      <c r="A356" s="416"/>
      <c r="B356" s="416"/>
      <c r="C356" s="416"/>
      <c r="D356" s="417"/>
      <c r="E356" s="425"/>
      <c r="F356" s="418"/>
      <c r="G356" s="419"/>
      <c r="H356" s="420"/>
      <c r="I356" s="421"/>
      <c r="J356" s="421"/>
      <c r="K356" s="421" t="str">
        <f>IF(I356=0,,Fees!$B$1*(1+Fees!$B$5)+Fees!$B$2*(1+Fees!$B$5)*(1+X356)*(I356+J356)+(1+Fees!$B$5)*(Fees!$B$4*(I356+J356)+Fees!$B$3))</f>
        <v/>
      </c>
      <c r="L356" s="422"/>
      <c r="M356" s="416"/>
      <c r="N356" s="416"/>
      <c r="O356" s="416"/>
      <c r="P356" s="416"/>
      <c r="Q356" s="416"/>
      <c r="R356" s="417"/>
      <c r="S356" s="417"/>
      <c r="T356" s="420"/>
      <c r="U356" s="420"/>
      <c r="W356" s="423"/>
      <c r="X356" s="424"/>
      <c r="Y356" s="421"/>
      <c r="Z356" s="421"/>
      <c r="AA356" s="421"/>
      <c r="AB356" s="421"/>
      <c r="AC356" s="421"/>
      <c r="AD356" s="421"/>
    </row>
    <row r="357" ht="15.75" customHeight="1">
      <c r="A357" s="416"/>
      <c r="B357" s="416"/>
      <c r="C357" s="416"/>
      <c r="D357" s="417"/>
      <c r="E357" s="425"/>
      <c r="F357" s="418"/>
      <c r="G357" s="419"/>
      <c r="H357" s="420"/>
      <c r="I357" s="421"/>
      <c r="J357" s="421"/>
      <c r="K357" s="421" t="str">
        <f>IF(I357=0,,Fees!$B$1*(1+Fees!$B$5)+Fees!$B$2*(1+Fees!$B$5)*(1+X357)*(I357+J357)+(1+Fees!$B$5)*(Fees!$B$4*(I357+J357)+Fees!$B$3))</f>
        <v/>
      </c>
      <c r="L357" s="422"/>
      <c r="M357" s="416"/>
      <c r="N357" s="416"/>
      <c r="O357" s="416"/>
      <c r="P357" s="416"/>
      <c r="Q357" s="416"/>
      <c r="R357" s="417"/>
      <c r="S357" s="417"/>
      <c r="T357" s="420"/>
      <c r="U357" s="420"/>
      <c r="W357" s="423"/>
      <c r="X357" s="424"/>
      <c r="Y357" s="421"/>
      <c r="Z357" s="421"/>
      <c r="AA357" s="421"/>
      <c r="AB357" s="421"/>
      <c r="AC357" s="421"/>
      <c r="AD357" s="421"/>
    </row>
    <row r="358" ht="15.75" customHeight="1">
      <c r="A358" s="416"/>
      <c r="B358" s="416"/>
      <c r="C358" s="416"/>
      <c r="D358" s="417"/>
      <c r="E358" s="425"/>
      <c r="F358" s="418"/>
      <c r="G358" s="419"/>
      <c r="H358" s="420"/>
      <c r="I358" s="421"/>
      <c r="J358" s="421"/>
      <c r="K358" s="421" t="str">
        <f>IF(I358=0,,Fees!$B$1*(1+Fees!$B$5)+Fees!$B$2*(1+Fees!$B$5)*(1+X358)*(I358+J358)+(1+Fees!$B$5)*(Fees!$B$4*(I358+J358)+Fees!$B$3))</f>
        <v/>
      </c>
      <c r="L358" s="422"/>
      <c r="M358" s="416"/>
      <c r="N358" s="416"/>
      <c r="O358" s="416"/>
      <c r="P358" s="416"/>
      <c r="Q358" s="416"/>
      <c r="R358" s="417"/>
      <c r="S358" s="417"/>
      <c r="T358" s="420"/>
      <c r="U358" s="420"/>
      <c r="W358" s="423"/>
      <c r="X358" s="424"/>
      <c r="Y358" s="421"/>
      <c r="Z358" s="421"/>
      <c r="AA358" s="421"/>
      <c r="AB358" s="421"/>
      <c r="AC358" s="421"/>
      <c r="AD358" s="421"/>
    </row>
    <row r="359" ht="15.75" customHeight="1">
      <c r="A359" s="416"/>
      <c r="B359" s="416"/>
      <c r="C359" s="416"/>
      <c r="D359" s="417"/>
      <c r="E359" s="425"/>
      <c r="F359" s="418"/>
      <c r="G359" s="419"/>
      <c r="H359" s="420"/>
      <c r="I359" s="421"/>
      <c r="J359" s="421"/>
      <c r="K359" s="421" t="str">
        <f>IF(I359=0,,Fees!$B$1*(1+Fees!$B$5)+Fees!$B$2*(1+Fees!$B$5)*(1+X359)*(I359+J359)+(1+Fees!$B$5)*(Fees!$B$4*(I359+J359)+Fees!$B$3))</f>
        <v/>
      </c>
      <c r="L359" s="422"/>
      <c r="M359" s="416"/>
      <c r="N359" s="416"/>
      <c r="O359" s="416"/>
      <c r="P359" s="416"/>
      <c r="Q359" s="416"/>
      <c r="R359" s="417"/>
      <c r="S359" s="417"/>
      <c r="T359" s="420"/>
      <c r="U359" s="420"/>
      <c r="W359" s="423"/>
      <c r="X359" s="424"/>
      <c r="Y359" s="421"/>
      <c r="Z359" s="421"/>
      <c r="AA359" s="421"/>
      <c r="AB359" s="421"/>
      <c r="AC359" s="421"/>
      <c r="AD359" s="421"/>
    </row>
    <row r="360" ht="15.75" customHeight="1">
      <c r="A360" s="416"/>
      <c r="B360" s="416"/>
      <c r="C360" s="416"/>
      <c r="D360" s="417"/>
      <c r="E360" s="425"/>
      <c r="F360" s="418"/>
      <c r="G360" s="419"/>
      <c r="H360" s="420"/>
      <c r="I360" s="421"/>
      <c r="J360" s="421"/>
      <c r="K360" s="421" t="str">
        <f>IF(I360=0,,Fees!$B$1*(1+Fees!$B$5)+Fees!$B$2*(1+Fees!$B$5)*(1+X360)*(I360+J360)+(1+Fees!$B$5)*(Fees!$B$4*(I360+J360)+Fees!$B$3))</f>
        <v/>
      </c>
      <c r="L360" s="422"/>
      <c r="M360" s="416"/>
      <c r="N360" s="416"/>
      <c r="O360" s="416"/>
      <c r="P360" s="416"/>
      <c r="Q360" s="416"/>
      <c r="R360" s="417"/>
      <c r="S360" s="417"/>
      <c r="T360" s="420"/>
      <c r="U360" s="420"/>
      <c r="W360" s="423"/>
      <c r="X360" s="424"/>
      <c r="Y360" s="421"/>
      <c r="Z360" s="421"/>
      <c r="AA360" s="421"/>
      <c r="AB360" s="421"/>
      <c r="AC360" s="421"/>
      <c r="AD360" s="421"/>
    </row>
    <row r="361" ht="15.75" customHeight="1">
      <c r="A361" s="416"/>
      <c r="B361" s="416"/>
      <c r="C361" s="416"/>
      <c r="D361" s="417"/>
      <c r="E361" s="425"/>
      <c r="F361" s="418"/>
      <c r="G361" s="419"/>
      <c r="H361" s="420"/>
      <c r="I361" s="421"/>
      <c r="J361" s="421"/>
      <c r="K361" s="421" t="str">
        <f>IF(I361=0,,Fees!$B$1*(1+Fees!$B$5)+Fees!$B$2*(1+Fees!$B$5)*(1+X361)*(I361+J361)+(1+Fees!$B$5)*(Fees!$B$4*(I361+J361)+Fees!$B$3))</f>
        <v/>
      </c>
      <c r="L361" s="422"/>
      <c r="M361" s="416"/>
      <c r="N361" s="416"/>
      <c r="O361" s="416"/>
      <c r="P361" s="416"/>
      <c r="Q361" s="416"/>
      <c r="R361" s="417"/>
      <c r="S361" s="417"/>
      <c r="T361" s="420"/>
      <c r="U361" s="420"/>
      <c r="W361" s="423"/>
      <c r="X361" s="424"/>
      <c r="Y361" s="421"/>
      <c r="Z361" s="421"/>
      <c r="AA361" s="421"/>
      <c r="AB361" s="421"/>
      <c r="AC361" s="421"/>
      <c r="AD361" s="421"/>
    </row>
    <row r="362" ht="15.75" customHeight="1">
      <c r="A362" s="416"/>
      <c r="B362" s="416"/>
      <c r="C362" s="416"/>
      <c r="D362" s="417"/>
      <c r="E362" s="425"/>
      <c r="F362" s="418"/>
      <c r="G362" s="419"/>
      <c r="H362" s="420"/>
      <c r="I362" s="421"/>
      <c r="J362" s="421"/>
      <c r="K362" s="421" t="str">
        <f>IF(I362=0,,Fees!$B$1*(1+Fees!$B$5)+Fees!$B$2*(1+Fees!$B$5)*(1+X362)*(I362+J362)+(1+Fees!$B$5)*(Fees!$B$4*(I362+J362)+Fees!$B$3))</f>
        <v/>
      </c>
      <c r="L362" s="422"/>
      <c r="M362" s="416"/>
      <c r="N362" s="416"/>
      <c r="O362" s="416"/>
      <c r="P362" s="416"/>
      <c r="Q362" s="416"/>
      <c r="R362" s="417"/>
      <c r="S362" s="417"/>
      <c r="T362" s="420"/>
      <c r="U362" s="420"/>
      <c r="W362" s="423"/>
      <c r="X362" s="424"/>
      <c r="Y362" s="421"/>
      <c r="Z362" s="421"/>
      <c r="AA362" s="421"/>
      <c r="AB362" s="421"/>
      <c r="AC362" s="421"/>
      <c r="AD362" s="421"/>
    </row>
    <row r="363" ht="15.75" customHeight="1">
      <c r="A363" s="416"/>
      <c r="B363" s="416"/>
      <c r="C363" s="416"/>
      <c r="D363" s="417"/>
      <c r="E363" s="425"/>
      <c r="F363" s="418"/>
      <c r="G363" s="419"/>
      <c r="H363" s="420"/>
      <c r="I363" s="421"/>
      <c r="J363" s="421"/>
      <c r="K363" s="421" t="str">
        <f>IF(I363=0,,Fees!$B$1*(1+Fees!$B$5)+Fees!$B$2*(1+Fees!$B$5)*(1+X363)*(I363+J363)+(1+Fees!$B$5)*(Fees!$B$4*(I363+J363)+Fees!$B$3))</f>
        <v/>
      </c>
      <c r="L363" s="422"/>
      <c r="M363" s="416"/>
      <c r="N363" s="416"/>
      <c r="O363" s="416"/>
      <c r="P363" s="416"/>
      <c r="Q363" s="416"/>
      <c r="R363" s="417"/>
      <c r="S363" s="417"/>
      <c r="T363" s="420"/>
      <c r="U363" s="420"/>
      <c r="W363" s="423"/>
      <c r="X363" s="424"/>
      <c r="Y363" s="421"/>
      <c r="Z363" s="421"/>
      <c r="AA363" s="421"/>
      <c r="AB363" s="421"/>
      <c r="AC363" s="421"/>
      <c r="AD363" s="421"/>
    </row>
    <row r="364" ht="15.75" customHeight="1">
      <c r="A364" s="426"/>
      <c r="G364" s="427"/>
      <c r="K364" s="428" t="str">
        <f>IF(I364=0,,Fees!$B$1*(1+Fees!$B$5)+Fees!$B$2*(1+Fees!$B$5)*(1+X364)*(I364+J364)+(1+Fees!$B$5)*(Fees!$B$4*(I364+J364)+Fees!$B$3))</f>
        <v/>
      </c>
      <c r="T364" s="429"/>
      <c r="U364" s="429"/>
      <c r="X364" s="424"/>
    </row>
    <row r="365" ht="15.75" customHeight="1">
      <c r="A365" s="426"/>
      <c r="G365" s="427"/>
      <c r="K365" s="428" t="str">
        <f>IF(I365=0,,Fees!$B$1*(1+Fees!$B$5)+Fees!$B$2*(1+Fees!$B$5)*(1+X365)*(I365+J365)+(1+Fees!$B$5)*(Fees!$B$4*(I365+J365)+Fees!$B$3))</f>
        <v/>
      </c>
      <c r="T365" s="429"/>
      <c r="U365" s="429"/>
      <c r="X365" s="424"/>
    </row>
    <row r="366" ht="15.75" customHeight="1">
      <c r="A366" s="426"/>
      <c r="G366" s="427"/>
      <c r="K366" s="428" t="str">
        <f>IF(I366=0,,Fees!$B$1*(1+Fees!$B$5)+Fees!$B$2*(1+Fees!$B$5)*(1+X366)*(I366+J366)+(1+Fees!$B$5)*(Fees!$B$4*(I366+J366)+Fees!$B$3))</f>
        <v/>
      </c>
      <c r="T366" s="429"/>
      <c r="U366" s="429"/>
      <c r="X366" s="424"/>
    </row>
    <row r="367" ht="15.75" customHeight="1">
      <c r="A367" s="426"/>
      <c r="G367" s="427"/>
      <c r="K367" s="428" t="str">
        <f>IF(I367=0,,Fees!$B$1*(1+Fees!$B$5)+Fees!$B$2*(1+Fees!$B$5)*(1+X367)*(I367+J367)+(1+Fees!$B$5)*(Fees!$B$4*(I367+J367)+Fees!$B$3))</f>
        <v/>
      </c>
      <c r="T367" s="429"/>
      <c r="U367" s="429"/>
      <c r="X367" s="424"/>
    </row>
    <row r="368" ht="15.75" customHeight="1">
      <c r="A368" s="426"/>
      <c r="G368" s="427"/>
      <c r="K368" s="428" t="str">
        <f>IF(I368=0,,Fees!$B$1*(1+Fees!$B$5)+Fees!$B$2*(1+Fees!$B$5)*(1+X368)*(I368+J368)+(1+Fees!$B$5)*(Fees!$B$4*(I368+J368)+Fees!$B$3))</f>
        <v/>
      </c>
      <c r="T368" s="429"/>
      <c r="U368" s="429"/>
      <c r="X368" s="424"/>
    </row>
    <row r="369" ht="15.75" customHeight="1">
      <c r="A369" s="426"/>
      <c r="G369" s="427"/>
      <c r="K369" s="428" t="str">
        <f>IF(I369=0,,Fees!$B$1*(1+Fees!$B$5)+Fees!$B$2*(1+Fees!$B$5)*(1+X369)*(I369+J369)+(1+Fees!$B$5)*(Fees!$B$4*(I369+J369)+Fees!$B$3))</f>
        <v/>
      </c>
      <c r="T369" s="429"/>
      <c r="U369" s="429"/>
      <c r="X369" s="424"/>
    </row>
    <row r="370" ht="15.75" customHeight="1">
      <c r="A370" s="426"/>
      <c r="G370" s="427"/>
      <c r="K370" s="428" t="str">
        <f>IF(I370=0,,Fees!$B$1*(1+Fees!$B$5)+Fees!$B$2*(1+Fees!$B$5)*(1+X370)*(I370+J370)+(1+Fees!$B$5)*(Fees!$B$4*(I370+J370)+Fees!$B$3))</f>
        <v/>
      </c>
      <c r="T370" s="429"/>
      <c r="U370" s="429"/>
      <c r="X370" s="424"/>
    </row>
    <row r="371" ht="15.75" customHeight="1">
      <c r="A371" s="426"/>
      <c r="G371" s="427"/>
      <c r="K371" s="428" t="str">
        <f>IF(I371=0,,Fees!$B$1*(1+Fees!$B$5)+Fees!$B$2*(1+Fees!$B$5)*(1+X371)*(I371+J371)+(1+Fees!$B$5)*(Fees!$B$4*(I371+J371)+Fees!$B$3))</f>
        <v/>
      </c>
      <c r="T371" s="429"/>
      <c r="U371" s="429"/>
      <c r="X371" s="424"/>
    </row>
    <row r="372" ht="15.75" customHeight="1">
      <c r="A372" s="426"/>
      <c r="G372" s="427"/>
      <c r="K372" s="428" t="str">
        <f>IF(I372=0,,Fees!$B$1*(1+Fees!$B$5)+Fees!$B$2*(1+Fees!$B$5)*(1+X372)*(I372+J372)+(1+Fees!$B$5)*(Fees!$B$4*(I372+J372)+Fees!$B$3))</f>
        <v/>
      </c>
      <c r="T372" s="429"/>
      <c r="U372" s="429"/>
      <c r="X372" s="424"/>
    </row>
    <row r="373" ht="15.75" customHeight="1">
      <c r="A373" s="426"/>
      <c r="G373" s="427"/>
      <c r="K373" s="428" t="str">
        <f>IF(I373=0,,Fees!$B$1*(1+Fees!$B$5)+Fees!$B$2*(1+Fees!$B$5)*(1+X373)*(I373+J373)+(1+Fees!$B$5)*(Fees!$B$4*(I373+J373)+Fees!$B$3))</f>
        <v/>
      </c>
      <c r="T373" s="429"/>
      <c r="U373" s="429"/>
      <c r="X373" s="424"/>
    </row>
    <row r="374" ht="15.75" customHeight="1">
      <c r="A374" s="426"/>
      <c r="G374" s="427"/>
      <c r="K374" s="428" t="str">
        <f>IF(I374=0,,Fees!$B$1*(1+Fees!$B$5)+Fees!$B$2*(1+Fees!$B$5)*(1+X374)*(I374+J374)+(1+Fees!$B$5)*(Fees!$B$4*(I374+J374)+Fees!$B$3))</f>
        <v/>
      </c>
      <c r="T374" s="429"/>
      <c r="U374" s="429"/>
      <c r="X374" s="424"/>
    </row>
    <row r="375" ht="15.75" customHeight="1">
      <c r="A375" s="426"/>
      <c r="G375" s="427"/>
      <c r="K375" s="428" t="str">
        <f>IF(I375=0,,Fees!$B$1*(1+Fees!$B$5)+Fees!$B$2*(1+Fees!$B$5)*(1+X375)*(I375+J375)+(1+Fees!$B$5)*(Fees!$B$4*(I375+J375)+Fees!$B$3))</f>
        <v/>
      </c>
      <c r="T375" s="429"/>
      <c r="U375" s="429"/>
      <c r="X375" s="424"/>
    </row>
    <row r="376" ht="15.75" customHeight="1">
      <c r="A376" s="426"/>
      <c r="G376" s="427"/>
      <c r="K376" s="428" t="str">
        <f>IF(I376=0,,Fees!$B$1*(1+Fees!$B$5)+Fees!$B$2*(1+Fees!$B$5)*(1+X376)*(I376+J376)+(1+Fees!$B$5)*(Fees!$B$4*(I376+J376)+Fees!$B$3))</f>
        <v/>
      </c>
      <c r="T376" s="429"/>
      <c r="U376" s="429"/>
      <c r="X376" s="424"/>
    </row>
    <row r="377" ht="15.75" customHeight="1">
      <c r="A377" s="426"/>
      <c r="G377" s="427"/>
      <c r="K377" s="428" t="str">
        <f>IF(I377=0,,Fees!$B$1*(1+Fees!$B$5)+Fees!$B$2*(1+Fees!$B$5)*(1+X377)*(I377+J377)+(1+Fees!$B$5)*(Fees!$B$4*(I377+J377)+Fees!$B$3))</f>
        <v/>
      </c>
      <c r="T377" s="429"/>
      <c r="U377" s="429"/>
      <c r="X377" s="424"/>
    </row>
    <row r="378" ht="15.75" customHeight="1">
      <c r="A378" s="426"/>
      <c r="G378" s="427"/>
      <c r="K378" s="428" t="str">
        <f>IF(I378=0,,Fees!$B$1*(1+Fees!$B$5)+Fees!$B$2*(1+Fees!$B$5)*(1+X378)*(I378+J378)+(1+Fees!$B$5)*(Fees!$B$4*(I378+J378)+Fees!$B$3))</f>
        <v/>
      </c>
      <c r="T378" s="429"/>
      <c r="U378" s="429"/>
      <c r="X378" s="424"/>
    </row>
    <row r="379" ht="15.75" customHeight="1">
      <c r="A379" s="426"/>
      <c r="G379" s="427"/>
      <c r="K379" s="428" t="str">
        <f>IF(I379=0,,Fees!$B$1*(1+Fees!$B$5)+Fees!$B$2*(1+Fees!$B$5)*(1+X379)*(I379+J379)+(1+Fees!$B$5)*(Fees!$B$4*(I379+J379)+Fees!$B$3))</f>
        <v/>
      </c>
      <c r="T379" s="429"/>
      <c r="U379" s="429"/>
      <c r="X379" s="424"/>
    </row>
    <row r="380" ht="15.75" customHeight="1">
      <c r="A380" s="426"/>
      <c r="G380" s="427"/>
      <c r="K380" s="428" t="str">
        <f>IF(I380=0,,Fees!$B$1*(1+Fees!$B$5)+Fees!$B$2*(1+Fees!$B$5)*(1+X380)*(I380+J380)+(1+Fees!$B$5)*(Fees!$B$4*(I380+J380)+Fees!$B$3))</f>
        <v/>
      </c>
      <c r="T380" s="429"/>
      <c r="U380" s="429"/>
      <c r="X380" s="424"/>
    </row>
    <row r="381" ht="15.75" customHeight="1">
      <c r="A381" s="426"/>
      <c r="G381" s="427"/>
      <c r="K381" s="428" t="str">
        <f>IF(I381=0,,Fees!$B$1*(1+Fees!$B$5)+Fees!$B$2*(1+Fees!$B$5)*(1+X381)*(I381+J381)+(1+Fees!$B$5)*(Fees!$B$4*(I381+J381)+Fees!$B$3))</f>
        <v/>
      </c>
      <c r="T381" s="429"/>
      <c r="U381" s="429"/>
      <c r="X381" s="424"/>
    </row>
    <row r="382" ht="15.75" customHeight="1">
      <c r="A382" s="426"/>
      <c r="G382" s="427"/>
      <c r="K382" s="428" t="str">
        <f>IF(I382=0,,Fees!$B$1*(1+Fees!$B$5)+Fees!$B$2*(1+Fees!$B$5)*(1+X382)*(I382+J382)+(1+Fees!$B$5)*(Fees!$B$4*(I382+J382)+Fees!$B$3))</f>
        <v/>
      </c>
      <c r="T382" s="429"/>
      <c r="U382" s="429"/>
      <c r="X382" s="424"/>
    </row>
    <row r="383" ht="15.75" customHeight="1">
      <c r="A383" s="426"/>
      <c r="G383" s="427"/>
      <c r="K383" s="428" t="str">
        <f>IF(I383=0,,Fees!$B$1*(1+Fees!$B$5)+Fees!$B$2*(1+Fees!$B$5)*(1+X383)*(I383+J383)+(1+Fees!$B$5)*(Fees!$B$4*(I383+J383)+Fees!$B$3))</f>
        <v/>
      </c>
      <c r="T383" s="429"/>
      <c r="U383" s="429"/>
      <c r="X383" s="424"/>
    </row>
    <row r="384" ht="15.75" customHeight="1">
      <c r="A384" s="426"/>
      <c r="G384" s="427"/>
      <c r="K384" s="428" t="str">
        <f>IF(I384=0,,Fees!$B$1*(1+Fees!$B$5)+Fees!$B$2*(1+Fees!$B$5)*(1+X384)*(I384+J384)+(1+Fees!$B$5)*(Fees!$B$4*(I384+J384)+Fees!$B$3))</f>
        <v/>
      </c>
      <c r="T384" s="429"/>
      <c r="U384" s="429"/>
      <c r="X384" s="424"/>
    </row>
    <row r="385" ht="15.75" customHeight="1">
      <c r="A385" s="426"/>
      <c r="G385" s="427"/>
      <c r="K385" s="428" t="str">
        <f>IF(I385=0,,Fees!$B$1*(1+Fees!$B$5)+Fees!$B$2*(1+Fees!$B$5)*(1+X385)*(I385+J385)+(1+Fees!$B$5)*(Fees!$B$4*(I385+J385)+Fees!$B$3))</f>
        <v/>
      </c>
      <c r="T385" s="429"/>
      <c r="U385" s="429"/>
      <c r="X385" s="424"/>
    </row>
    <row r="386" ht="15.75" customHeight="1">
      <c r="A386" s="426"/>
      <c r="G386" s="427"/>
      <c r="K386" s="428" t="str">
        <f>IF(I386=0,,Fees!$B$1*(1+Fees!$B$5)+Fees!$B$2*(1+Fees!$B$5)*(1+X386)*(I386+J386)+(1+Fees!$B$5)*(Fees!$B$4*(I386+J386)+Fees!$B$3))</f>
        <v/>
      </c>
      <c r="T386" s="429"/>
      <c r="U386" s="429"/>
      <c r="X386" s="424"/>
    </row>
    <row r="387" ht="15.75" customHeight="1">
      <c r="A387" s="426"/>
      <c r="G387" s="427"/>
      <c r="K387" s="428" t="str">
        <f>IF(I387=0,,Fees!$B$1*(1+Fees!$B$5)+Fees!$B$2*(1+Fees!$B$5)*(1+X387)*(I387+J387)+(1+Fees!$B$5)*(Fees!$B$4*(I387+J387)+Fees!$B$3))</f>
        <v/>
      </c>
      <c r="T387" s="429"/>
      <c r="U387" s="429"/>
      <c r="X387" s="424"/>
    </row>
    <row r="388" ht="15.75" customHeight="1">
      <c r="A388" s="426"/>
      <c r="G388" s="427"/>
      <c r="K388" s="428" t="str">
        <f>IF(I388=0,,Fees!$B$1*(1+Fees!$B$5)+Fees!$B$2*(1+Fees!$B$5)*(1+X388)*(I388+J388)+(1+Fees!$B$5)*(Fees!$B$4*(I388+J388)+Fees!$B$3))</f>
        <v/>
      </c>
      <c r="T388" s="429"/>
      <c r="U388" s="429"/>
      <c r="X388" s="424"/>
    </row>
    <row r="389" ht="15.75" customHeight="1">
      <c r="A389" s="426"/>
      <c r="G389" s="427"/>
      <c r="K389" s="428" t="str">
        <f>IF(I389=0,,Fees!$B$1*(1+Fees!$B$5)+Fees!$B$2*(1+Fees!$B$5)*(1+X389)*(I389+J389)+(1+Fees!$B$5)*(Fees!$B$4*(I389+J389)+Fees!$B$3))</f>
        <v/>
      </c>
      <c r="T389" s="429"/>
      <c r="U389" s="429"/>
      <c r="X389" s="424"/>
    </row>
    <row r="390" ht="15.75" customHeight="1">
      <c r="A390" s="426"/>
      <c r="G390" s="427"/>
      <c r="K390" s="428" t="str">
        <f>IF(I390=0,,Fees!$B$1*(1+Fees!$B$5)+Fees!$B$2*(1+Fees!$B$5)*(1+X390)*(I390+J390)+(1+Fees!$B$5)*(Fees!$B$4*(I390+J390)+Fees!$B$3))</f>
        <v/>
      </c>
      <c r="T390" s="429"/>
      <c r="U390" s="429"/>
      <c r="X390" s="424"/>
    </row>
    <row r="391" ht="15.75" customHeight="1">
      <c r="A391" s="426"/>
      <c r="G391" s="427"/>
      <c r="K391" s="428" t="str">
        <f>IF(I391=0,,Fees!$B$1*(1+Fees!$B$5)+Fees!$B$2*(1+Fees!$B$5)*(1+X391)*(I391+J391)+(1+Fees!$B$5)*(Fees!$B$4*(I391+J391)+Fees!$B$3))</f>
        <v/>
      </c>
      <c r="T391" s="429"/>
      <c r="U391" s="429"/>
      <c r="X391" s="424"/>
    </row>
    <row r="392" ht="15.75" customHeight="1">
      <c r="A392" s="426"/>
      <c r="G392" s="427"/>
      <c r="T392" s="429"/>
      <c r="U392" s="429"/>
      <c r="X392" s="424"/>
    </row>
    <row r="393" ht="15.75" customHeight="1">
      <c r="A393" s="426"/>
      <c r="G393" s="427"/>
      <c r="T393" s="429"/>
      <c r="U393" s="429"/>
      <c r="X393" s="424"/>
    </row>
    <row r="394" ht="15.75" customHeight="1">
      <c r="A394" s="426"/>
      <c r="G394" s="427"/>
      <c r="T394" s="429"/>
      <c r="U394" s="429"/>
      <c r="X394" s="424"/>
    </row>
    <row r="395" ht="15.75" customHeight="1">
      <c r="A395" s="426"/>
      <c r="G395" s="427"/>
      <c r="T395" s="429"/>
      <c r="U395" s="429"/>
      <c r="X395" s="424"/>
    </row>
    <row r="396" ht="15.75" customHeight="1">
      <c r="A396" s="426"/>
      <c r="G396" s="427"/>
      <c r="T396" s="429"/>
      <c r="U396" s="429"/>
      <c r="X396" s="424"/>
    </row>
    <row r="397" ht="15.75" customHeight="1">
      <c r="A397" s="426"/>
      <c r="G397" s="427"/>
      <c r="T397" s="429"/>
      <c r="U397" s="429"/>
      <c r="X397" s="424"/>
    </row>
    <row r="398" ht="15.75" customHeight="1">
      <c r="A398" s="426"/>
      <c r="G398" s="427"/>
      <c r="T398" s="429"/>
      <c r="U398" s="429"/>
      <c r="X398" s="424"/>
    </row>
    <row r="399" ht="15.75" customHeight="1">
      <c r="A399" s="426"/>
      <c r="G399" s="427"/>
      <c r="T399" s="429"/>
      <c r="U399" s="429"/>
      <c r="X399" s="424"/>
    </row>
    <row r="400" ht="15.75" customHeight="1">
      <c r="A400" s="426"/>
      <c r="G400" s="427"/>
      <c r="T400" s="429"/>
      <c r="U400" s="429"/>
      <c r="X400" s="424"/>
    </row>
    <row r="401" ht="15.75" customHeight="1">
      <c r="A401" s="426"/>
      <c r="G401" s="427"/>
      <c r="T401" s="429"/>
      <c r="U401" s="429"/>
      <c r="X401" s="424"/>
    </row>
    <row r="402" ht="15.75" customHeight="1">
      <c r="A402" s="426"/>
      <c r="G402" s="427"/>
      <c r="T402" s="429"/>
      <c r="U402" s="429"/>
      <c r="X402" s="424"/>
    </row>
    <row r="403" ht="15.75" customHeight="1">
      <c r="A403" s="426"/>
      <c r="G403" s="427"/>
      <c r="T403" s="429"/>
      <c r="U403" s="429"/>
      <c r="X403" s="424"/>
    </row>
    <row r="404" ht="15.75" customHeight="1">
      <c r="A404" s="426"/>
      <c r="G404" s="427"/>
      <c r="T404" s="429"/>
      <c r="U404" s="429"/>
      <c r="X404" s="424"/>
    </row>
    <row r="405" ht="15.75" customHeight="1">
      <c r="A405" s="426"/>
      <c r="G405" s="427"/>
      <c r="T405" s="429"/>
      <c r="U405" s="429"/>
      <c r="X405" s="424"/>
    </row>
    <row r="406" ht="15.75" customHeight="1">
      <c r="A406" s="426"/>
      <c r="G406" s="427"/>
      <c r="T406" s="429"/>
      <c r="U406" s="429"/>
      <c r="X406" s="424"/>
    </row>
    <row r="407" ht="15.75" customHeight="1">
      <c r="A407" s="426"/>
      <c r="G407" s="427"/>
      <c r="T407" s="429"/>
      <c r="U407" s="429"/>
      <c r="X407" s="424"/>
    </row>
    <row r="408" ht="15.75" customHeight="1">
      <c r="A408" s="426"/>
      <c r="G408" s="427"/>
      <c r="T408" s="429"/>
      <c r="U408" s="429"/>
      <c r="X408" s="424"/>
    </row>
    <row r="409" ht="15.75" customHeight="1">
      <c r="A409" s="426"/>
      <c r="G409" s="427"/>
      <c r="T409" s="429"/>
      <c r="U409" s="429"/>
      <c r="X409" s="424"/>
    </row>
    <row r="410" ht="15.75" customHeight="1">
      <c r="A410" s="426"/>
      <c r="G410" s="427"/>
      <c r="T410" s="429"/>
      <c r="U410" s="429"/>
      <c r="X410" s="424"/>
    </row>
    <row r="411" ht="15.75" customHeight="1">
      <c r="A411" s="426"/>
      <c r="G411" s="427"/>
      <c r="T411" s="429"/>
      <c r="U411" s="429"/>
      <c r="X411" s="424"/>
    </row>
    <row r="412" ht="15.75" customHeight="1">
      <c r="A412" s="426"/>
      <c r="G412" s="427"/>
      <c r="T412" s="429"/>
      <c r="U412" s="429"/>
      <c r="X412" s="424"/>
    </row>
    <row r="413" ht="15.75" customHeight="1">
      <c r="A413" s="426"/>
      <c r="G413" s="427"/>
      <c r="T413" s="429"/>
      <c r="U413" s="429"/>
      <c r="X413" s="424"/>
    </row>
    <row r="414" ht="15.75" customHeight="1">
      <c r="A414" s="426"/>
      <c r="G414" s="427"/>
      <c r="T414" s="429"/>
      <c r="U414" s="429"/>
      <c r="X414" s="424"/>
    </row>
    <row r="415" ht="15.75" customHeight="1">
      <c r="A415" s="426"/>
      <c r="G415" s="427"/>
      <c r="T415" s="429"/>
      <c r="U415" s="429"/>
      <c r="X415" s="424"/>
    </row>
    <row r="416" ht="15.75" customHeight="1">
      <c r="A416" s="426"/>
      <c r="G416" s="427"/>
      <c r="T416" s="429"/>
      <c r="U416" s="429"/>
      <c r="X416" s="424"/>
    </row>
    <row r="417" ht="15.75" customHeight="1">
      <c r="A417" s="426"/>
      <c r="G417" s="427"/>
      <c r="T417" s="429"/>
      <c r="U417" s="429"/>
      <c r="X417" s="424"/>
    </row>
    <row r="418" ht="15.75" customHeight="1">
      <c r="A418" s="426"/>
      <c r="G418" s="427"/>
      <c r="T418" s="429"/>
      <c r="U418" s="429"/>
      <c r="X418" s="424"/>
    </row>
    <row r="419" ht="15.75" customHeight="1">
      <c r="A419" s="426"/>
      <c r="G419" s="427"/>
      <c r="T419" s="429"/>
      <c r="U419" s="429"/>
      <c r="X419" s="424"/>
    </row>
    <row r="420" ht="15.75" customHeight="1">
      <c r="A420" s="426"/>
      <c r="G420" s="427"/>
      <c r="T420" s="429"/>
      <c r="U420" s="429"/>
      <c r="X420" s="424"/>
    </row>
    <row r="421" ht="15.75" customHeight="1">
      <c r="A421" s="426"/>
      <c r="G421" s="427"/>
      <c r="T421" s="429"/>
      <c r="U421" s="429"/>
      <c r="X421" s="424"/>
    </row>
    <row r="422" ht="15.75" customHeight="1">
      <c r="A422" s="426"/>
      <c r="G422" s="427"/>
      <c r="T422" s="429"/>
      <c r="U422" s="429"/>
      <c r="X422" s="424"/>
    </row>
    <row r="423" ht="15.75" customHeight="1">
      <c r="A423" s="426"/>
      <c r="G423" s="427"/>
      <c r="T423" s="429"/>
      <c r="U423" s="429"/>
      <c r="X423" s="424"/>
    </row>
    <row r="424" ht="15.75" customHeight="1">
      <c r="A424" s="426"/>
      <c r="G424" s="427"/>
      <c r="T424" s="429"/>
      <c r="U424" s="429"/>
      <c r="X424" s="424"/>
    </row>
    <row r="425" ht="15.75" customHeight="1">
      <c r="A425" s="426"/>
      <c r="G425" s="427"/>
      <c r="T425" s="429"/>
      <c r="U425" s="429"/>
      <c r="X425" s="424"/>
    </row>
    <row r="426" ht="15.75" customHeight="1">
      <c r="A426" s="426"/>
      <c r="G426" s="427"/>
      <c r="T426" s="429"/>
      <c r="U426" s="429"/>
      <c r="X426" s="424"/>
    </row>
    <row r="427" ht="15.75" customHeight="1">
      <c r="A427" s="426"/>
      <c r="G427" s="427"/>
      <c r="T427" s="429"/>
      <c r="U427" s="429"/>
      <c r="X427" s="424"/>
    </row>
    <row r="428" ht="15.75" customHeight="1">
      <c r="A428" s="426"/>
      <c r="G428" s="427"/>
      <c r="T428" s="429"/>
      <c r="U428" s="429"/>
      <c r="X428" s="424"/>
    </row>
    <row r="429" ht="15.75" customHeight="1">
      <c r="A429" s="426"/>
      <c r="G429" s="427"/>
      <c r="T429" s="429"/>
      <c r="U429" s="429"/>
      <c r="X429" s="424"/>
    </row>
    <row r="430" ht="15.75" customHeight="1">
      <c r="A430" s="426"/>
      <c r="G430" s="427"/>
      <c r="T430" s="429"/>
      <c r="U430" s="429"/>
      <c r="X430" s="424"/>
    </row>
    <row r="431" ht="15.75" customHeight="1">
      <c r="A431" s="426"/>
      <c r="G431" s="427"/>
      <c r="T431" s="429"/>
      <c r="U431" s="429"/>
      <c r="X431" s="424"/>
    </row>
    <row r="432" ht="15.75" customHeight="1">
      <c r="A432" s="426"/>
      <c r="G432" s="427"/>
      <c r="T432" s="429"/>
      <c r="U432" s="429"/>
      <c r="X432" s="424"/>
    </row>
    <row r="433" ht="15.75" customHeight="1">
      <c r="A433" s="426"/>
      <c r="G433" s="427"/>
      <c r="T433" s="429"/>
      <c r="U433" s="429"/>
      <c r="X433" s="424"/>
    </row>
    <row r="434" ht="15.75" customHeight="1">
      <c r="A434" s="426"/>
      <c r="G434" s="427"/>
      <c r="T434" s="429"/>
      <c r="U434" s="429"/>
      <c r="X434" s="424"/>
    </row>
    <row r="435" ht="15.75" customHeight="1">
      <c r="A435" s="426"/>
      <c r="G435" s="427"/>
      <c r="T435" s="429"/>
      <c r="U435" s="429"/>
      <c r="X435" s="424"/>
    </row>
    <row r="436" ht="15.75" customHeight="1">
      <c r="A436" s="426"/>
      <c r="G436" s="427"/>
      <c r="T436" s="429"/>
      <c r="U436" s="429"/>
      <c r="X436" s="424"/>
    </row>
    <row r="437" ht="15.75" customHeight="1">
      <c r="A437" s="426"/>
      <c r="G437" s="427"/>
      <c r="T437" s="429"/>
      <c r="U437" s="429"/>
      <c r="X437" s="424"/>
    </row>
    <row r="438" ht="15.75" customHeight="1">
      <c r="A438" s="426"/>
      <c r="G438" s="427"/>
      <c r="T438" s="429"/>
      <c r="U438" s="429"/>
      <c r="X438" s="424"/>
    </row>
    <row r="439" ht="15.75" customHeight="1">
      <c r="A439" s="426"/>
      <c r="G439" s="427"/>
      <c r="T439" s="429"/>
      <c r="U439" s="429"/>
      <c r="X439" s="424"/>
    </row>
    <row r="440" ht="15.75" customHeight="1">
      <c r="A440" s="426"/>
      <c r="G440" s="427"/>
      <c r="T440" s="429"/>
      <c r="U440" s="429"/>
      <c r="X440" s="424"/>
    </row>
    <row r="441" ht="15.75" customHeight="1">
      <c r="A441" s="426"/>
      <c r="G441" s="427"/>
      <c r="T441" s="429"/>
      <c r="U441" s="429"/>
      <c r="X441" s="424"/>
    </row>
    <row r="442" ht="15.75" customHeight="1">
      <c r="A442" s="426"/>
      <c r="G442" s="427"/>
      <c r="T442" s="429"/>
      <c r="U442" s="429"/>
      <c r="X442" s="424"/>
    </row>
    <row r="443" ht="15.75" customHeight="1">
      <c r="A443" s="426"/>
      <c r="G443" s="427"/>
      <c r="T443" s="429"/>
      <c r="U443" s="429"/>
      <c r="X443" s="424"/>
    </row>
    <row r="444" ht="15.75" customHeight="1">
      <c r="A444" s="426"/>
      <c r="G444" s="427"/>
      <c r="T444" s="429"/>
      <c r="U444" s="429"/>
      <c r="X444" s="424"/>
    </row>
    <row r="445" ht="15.75" customHeight="1">
      <c r="A445" s="426"/>
      <c r="G445" s="427"/>
      <c r="T445" s="429"/>
      <c r="U445" s="429"/>
      <c r="X445" s="424"/>
    </row>
    <row r="446" ht="15.75" customHeight="1">
      <c r="A446" s="426"/>
      <c r="G446" s="427"/>
      <c r="T446" s="429"/>
      <c r="U446" s="429"/>
      <c r="X446" s="424"/>
    </row>
    <row r="447" ht="15.75" customHeight="1">
      <c r="A447" s="426"/>
      <c r="G447" s="427"/>
      <c r="T447" s="429"/>
      <c r="U447" s="429"/>
      <c r="X447" s="424"/>
    </row>
    <row r="448" ht="15.75" customHeight="1">
      <c r="A448" s="426"/>
      <c r="G448" s="427"/>
      <c r="T448" s="429"/>
      <c r="U448" s="429"/>
      <c r="X448" s="424"/>
    </row>
    <row r="449" ht="15.75" customHeight="1">
      <c r="A449" s="426"/>
      <c r="G449" s="427"/>
      <c r="T449" s="429"/>
      <c r="U449" s="429"/>
      <c r="X449" s="424"/>
    </row>
    <row r="450" ht="15.75" customHeight="1">
      <c r="A450" s="426"/>
      <c r="G450" s="427"/>
      <c r="T450" s="429"/>
      <c r="U450" s="429"/>
      <c r="X450" s="424"/>
    </row>
    <row r="451" ht="15.75" customHeight="1">
      <c r="A451" s="426"/>
      <c r="G451" s="427"/>
      <c r="T451" s="429"/>
      <c r="U451" s="429"/>
      <c r="X451" s="424"/>
    </row>
    <row r="452" ht="15.75" customHeight="1">
      <c r="A452" s="426"/>
      <c r="G452" s="427"/>
      <c r="T452" s="429"/>
      <c r="U452" s="429"/>
      <c r="X452" s="424"/>
    </row>
    <row r="453" ht="15.75" customHeight="1">
      <c r="A453" s="426"/>
      <c r="G453" s="427"/>
      <c r="T453" s="429"/>
      <c r="U453" s="429"/>
      <c r="X453" s="424"/>
    </row>
    <row r="454" ht="15.75" customHeight="1">
      <c r="A454" s="426"/>
      <c r="G454" s="427"/>
      <c r="T454" s="429"/>
      <c r="U454" s="429"/>
      <c r="X454" s="424"/>
    </row>
    <row r="455" ht="15.75" customHeight="1">
      <c r="A455" s="426"/>
      <c r="G455" s="427"/>
      <c r="T455" s="429"/>
      <c r="U455" s="429"/>
      <c r="X455" s="424"/>
    </row>
    <row r="456" ht="15.75" customHeight="1">
      <c r="A456" s="426"/>
      <c r="G456" s="427"/>
      <c r="T456" s="429"/>
      <c r="U456" s="429"/>
      <c r="X456" s="424"/>
    </row>
    <row r="457" ht="15.75" customHeight="1">
      <c r="A457" s="426"/>
      <c r="G457" s="427"/>
      <c r="T457" s="429"/>
      <c r="U457" s="429"/>
      <c r="X457" s="424"/>
    </row>
    <row r="458" ht="15.75" customHeight="1">
      <c r="A458" s="426"/>
      <c r="G458" s="427"/>
      <c r="T458" s="429"/>
      <c r="U458" s="429"/>
      <c r="X458" s="424"/>
    </row>
    <row r="459" ht="15.75" customHeight="1">
      <c r="A459" s="426"/>
      <c r="G459" s="427"/>
      <c r="T459" s="429"/>
      <c r="U459" s="429"/>
      <c r="X459" s="424"/>
    </row>
    <row r="460" ht="15.75" customHeight="1">
      <c r="A460" s="426"/>
      <c r="G460" s="427"/>
      <c r="T460" s="429"/>
      <c r="U460" s="429"/>
      <c r="X460" s="424"/>
    </row>
    <row r="461" ht="15.75" customHeight="1">
      <c r="A461" s="426"/>
      <c r="G461" s="427"/>
      <c r="T461" s="429"/>
      <c r="U461" s="429"/>
      <c r="X461" s="424"/>
    </row>
    <row r="462" ht="15.75" customHeight="1">
      <c r="A462" s="426"/>
      <c r="G462" s="427"/>
      <c r="T462" s="429"/>
      <c r="U462" s="429"/>
      <c r="X462" s="424"/>
    </row>
    <row r="463" ht="15.75" customHeight="1">
      <c r="A463" s="426"/>
      <c r="G463" s="427"/>
      <c r="T463" s="429"/>
      <c r="U463" s="429"/>
      <c r="X463" s="424"/>
    </row>
    <row r="464" ht="15.75" customHeight="1">
      <c r="A464" s="426"/>
      <c r="G464" s="427"/>
      <c r="T464" s="429"/>
      <c r="U464" s="429"/>
      <c r="X464" s="424"/>
    </row>
    <row r="465" ht="15.75" customHeight="1">
      <c r="A465" s="426"/>
      <c r="G465" s="427"/>
      <c r="T465" s="429"/>
      <c r="U465" s="429"/>
      <c r="X465" s="424"/>
    </row>
    <row r="466" ht="15.75" customHeight="1">
      <c r="A466" s="426"/>
      <c r="G466" s="427"/>
      <c r="T466" s="429"/>
      <c r="U466" s="429"/>
      <c r="X466" s="424"/>
    </row>
    <row r="467" ht="15.75" customHeight="1">
      <c r="A467" s="426"/>
      <c r="G467" s="427"/>
      <c r="T467" s="429"/>
      <c r="U467" s="429"/>
      <c r="X467" s="424"/>
    </row>
    <row r="468" ht="15.75" customHeight="1">
      <c r="A468" s="426"/>
      <c r="G468" s="427"/>
      <c r="T468" s="429"/>
      <c r="U468" s="429"/>
      <c r="X468" s="424"/>
    </row>
    <row r="469" ht="15.75" customHeight="1">
      <c r="A469" s="426"/>
      <c r="G469" s="427"/>
      <c r="T469" s="429"/>
      <c r="U469" s="429"/>
      <c r="X469" s="424"/>
    </row>
    <row r="470" ht="15.75" customHeight="1">
      <c r="A470" s="426"/>
      <c r="G470" s="427"/>
      <c r="T470" s="429"/>
      <c r="U470" s="429"/>
      <c r="X470" s="424"/>
    </row>
    <row r="471" ht="15.75" customHeight="1">
      <c r="A471" s="426"/>
      <c r="G471" s="427"/>
      <c r="T471" s="429"/>
      <c r="U471" s="429"/>
      <c r="X471" s="424"/>
    </row>
    <row r="472" ht="15.75" customHeight="1">
      <c r="A472" s="426"/>
      <c r="G472" s="427"/>
      <c r="T472" s="429"/>
      <c r="U472" s="429"/>
      <c r="X472" s="424"/>
    </row>
    <row r="473" ht="15.75" customHeight="1">
      <c r="A473" s="426"/>
      <c r="G473" s="427"/>
      <c r="T473" s="429"/>
      <c r="U473" s="429"/>
      <c r="X473" s="424"/>
    </row>
    <row r="474" ht="15.75" customHeight="1">
      <c r="A474" s="426"/>
      <c r="G474" s="427"/>
      <c r="T474" s="429"/>
      <c r="U474" s="429"/>
      <c r="X474" s="424"/>
    </row>
    <row r="475" ht="15.75" customHeight="1">
      <c r="A475" s="426"/>
      <c r="G475" s="427"/>
      <c r="T475" s="429"/>
      <c r="U475" s="429"/>
      <c r="X475" s="424"/>
    </row>
    <row r="476" ht="15.75" customHeight="1">
      <c r="A476" s="426"/>
      <c r="G476" s="427"/>
      <c r="T476" s="429"/>
      <c r="U476" s="429"/>
      <c r="X476" s="424"/>
    </row>
    <row r="477" ht="15.75" customHeight="1">
      <c r="A477" s="426"/>
      <c r="G477" s="427"/>
      <c r="T477" s="429"/>
      <c r="U477" s="429"/>
      <c r="X477" s="424"/>
    </row>
    <row r="478" ht="15.75" customHeight="1">
      <c r="A478" s="426"/>
      <c r="G478" s="427"/>
      <c r="T478" s="429"/>
      <c r="U478" s="429"/>
      <c r="X478" s="424"/>
    </row>
    <row r="479" ht="15.75" customHeight="1">
      <c r="A479" s="426"/>
      <c r="G479" s="427"/>
      <c r="T479" s="429"/>
      <c r="U479" s="429"/>
      <c r="X479" s="424"/>
    </row>
    <row r="480" ht="15.75" customHeight="1">
      <c r="A480" s="426"/>
      <c r="G480" s="427"/>
      <c r="T480" s="429"/>
      <c r="U480" s="429"/>
      <c r="X480" s="424"/>
    </row>
    <row r="481" ht="15.75" customHeight="1">
      <c r="A481" s="426"/>
      <c r="G481" s="427"/>
      <c r="T481" s="429"/>
      <c r="U481" s="429"/>
      <c r="X481" s="424"/>
    </row>
    <row r="482" ht="15.75" customHeight="1">
      <c r="A482" s="426"/>
      <c r="G482" s="427"/>
      <c r="T482" s="429"/>
      <c r="U482" s="429"/>
      <c r="X482" s="424"/>
    </row>
    <row r="483" ht="15.75" customHeight="1">
      <c r="A483" s="426"/>
      <c r="G483" s="427"/>
      <c r="T483" s="429"/>
      <c r="U483" s="429"/>
      <c r="X483" s="424"/>
    </row>
    <row r="484" ht="15.75" customHeight="1">
      <c r="A484" s="426"/>
      <c r="G484" s="427"/>
      <c r="T484" s="429"/>
      <c r="U484" s="429"/>
      <c r="X484" s="424"/>
    </row>
    <row r="485" ht="15.75" customHeight="1">
      <c r="A485" s="426"/>
      <c r="G485" s="427"/>
      <c r="T485" s="429"/>
      <c r="U485" s="429"/>
      <c r="X485" s="424"/>
    </row>
    <row r="486" ht="15.75" customHeight="1">
      <c r="A486" s="426"/>
      <c r="G486" s="427"/>
      <c r="T486" s="429"/>
      <c r="U486" s="429"/>
      <c r="X486" s="424"/>
    </row>
    <row r="487" ht="15.75" customHeight="1">
      <c r="A487" s="426"/>
      <c r="G487" s="427"/>
      <c r="T487" s="429"/>
      <c r="U487" s="429"/>
      <c r="X487" s="424"/>
    </row>
    <row r="488" ht="15.75" customHeight="1">
      <c r="A488" s="426"/>
      <c r="G488" s="427"/>
      <c r="T488" s="429"/>
      <c r="U488" s="429"/>
      <c r="X488" s="424"/>
    </row>
    <row r="489" ht="15.75" customHeight="1">
      <c r="A489" s="426"/>
      <c r="G489" s="427"/>
      <c r="T489" s="429"/>
      <c r="U489" s="429"/>
      <c r="X489" s="424"/>
    </row>
    <row r="490" ht="15.75" customHeight="1">
      <c r="A490" s="426"/>
      <c r="G490" s="427"/>
      <c r="T490" s="429"/>
      <c r="U490" s="429"/>
      <c r="X490" s="424"/>
    </row>
    <row r="491" ht="15.75" customHeight="1">
      <c r="A491" s="426"/>
      <c r="G491" s="427"/>
      <c r="T491" s="429"/>
      <c r="U491" s="429"/>
      <c r="X491" s="424"/>
    </row>
    <row r="492" ht="15.75" customHeight="1">
      <c r="A492" s="426"/>
      <c r="G492" s="427"/>
      <c r="T492" s="429"/>
      <c r="U492" s="429"/>
      <c r="X492" s="424"/>
    </row>
    <row r="493" ht="15.75" customHeight="1">
      <c r="A493" s="426"/>
      <c r="G493" s="427"/>
      <c r="T493" s="429"/>
      <c r="U493" s="429"/>
      <c r="X493" s="424"/>
    </row>
    <row r="494" ht="15.75" customHeight="1">
      <c r="A494" s="426"/>
      <c r="G494" s="427"/>
      <c r="T494" s="429"/>
      <c r="U494" s="429"/>
      <c r="X494" s="424"/>
    </row>
    <row r="495" ht="15.75" customHeight="1">
      <c r="A495" s="426"/>
      <c r="G495" s="427"/>
      <c r="T495" s="429"/>
      <c r="U495" s="429"/>
      <c r="X495" s="424"/>
    </row>
    <row r="496" ht="15.75" customHeight="1">
      <c r="A496" s="426"/>
      <c r="G496" s="427"/>
      <c r="T496" s="429"/>
      <c r="U496" s="429"/>
      <c r="X496" s="424"/>
    </row>
    <row r="497" ht="15.75" customHeight="1">
      <c r="A497" s="426"/>
      <c r="G497" s="427"/>
      <c r="T497" s="429"/>
      <c r="U497" s="429"/>
      <c r="X497" s="424"/>
    </row>
    <row r="498" ht="15.75" customHeight="1">
      <c r="A498" s="426"/>
      <c r="G498" s="427"/>
      <c r="T498" s="429"/>
      <c r="U498" s="429"/>
      <c r="X498" s="424"/>
    </row>
    <row r="499" ht="15.75" customHeight="1">
      <c r="A499" s="426"/>
      <c r="G499" s="427"/>
      <c r="T499" s="429"/>
      <c r="U499" s="429"/>
      <c r="X499" s="424"/>
    </row>
    <row r="500" ht="15.75" customHeight="1">
      <c r="A500" s="426"/>
      <c r="G500" s="427"/>
      <c r="T500" s="429"/>
      <c r="U500" s="429"/>
      <c r="X500" s="424"/>
    </row>
    <row r="501" ht="15.75" customHeight="1">
      <c r="A501" s="426"/>
      <c r="G501" s="427"/>
      <c r="T501" s="429"/>
      <c r="U501" s="429"/>
      <c r="X501" s="424"/>
    </row>
    <row r="502" ht="15.75" customHeight="1">
      <c r="A502" s="426"/>
      <c r="G502" s="427"/>
      <c r="T502" s="429"/>
      <c r="U502" s="429"/>
      <c r="X502" s="424"/>
    </row>
    <row r="503" ht="15.75" customHeight="1">
      <c r="A503" s="426"/>
      <c r="G503" s="427"/>
      <c r="T503" s="429"/>
      <c r="U503" s="429"/>
      <c r="X503" s="424"/>
    </row>
    <row r="504" ht="15.75" customHeight="1">
      <c r="A504" s="426"/>
      <c r="G504" s="427"/>
      <c r="T504" s="429"/>
      <c r="U504" s="429"/>
      <c r="X504" s="424"/>
    </row>
    <row r="505" ht="15.75" customHeight="1">
      <c r="A505" s="426"/>
      <c r="G505" s="427"/>
      <c r="T505" s="429"/>
      <c r="U505" s="429"/>
      <c r="X505" s="424"/>
    </row>
    <row r="506" ht="15.75" customHeight="1">
      <c r="A506" s="426"/>
      <c r="G506" s="427"/>
      <c r="T506" s="429"/>
      <c r="U506" s="429"/>
      <c r="X506" s="424"/>
    </row>
    <row r="507" ht="15.75" customHeight="1">
      <c r="A507" s="426"/>
      <c r="G507" s="427"/>
      <c r="T507" s="429"/>
      <c r="U507" s="429"/>
      <c r="X507" s="424"/>
    </row>
    <row r="508" ht="15.75" customHeight="1">
      <c r="A508" s="426"/>
      <c r="G508" s="427"/>
      <c r="T508" s="429"/>
      <c r="U508" s="429"/>
      <c r="X508" s="424"/>
    </row>
    <row r="509" ht="15.75" customHeight="1">
      <c r="A509" s="426"/>
      <c r="G509" s="427"/>
      <c r="T509" s="429"/>
      <c r="U509" s="429"/>
      <c r="X509" s="424"/>
    </row>
    <row r="510" ht="15.75" customHeight="1">
      <c r="A510" s="426"/>
      <c r="G510" s="427"/>
      <c r="T510" s="429"/>
      <c r="U510" s="429"/>
      <c r="X510" s="424"/>
    </row>
    <row r="511" ht="15.75" customHeight="1">
      <c r="A511" s="426"/>
      <c r="G511" s="427"/>
      <c r="T511" s="429"/>
      <c r="U511" s="429"/>
      <c r="X511" s="424"/>
    </row>
    <row r="512" ht="15.75" customHeight="1">
      <c r="A512" s="426"/>
      <c r="G512" s="427"/>
      <c r="T512" s="429"/>
      <c r="U512" s="429"/>
      <c r="X512" s="424"/>
    </row>
    <row r="513" ht="15.75" customHeight="1">
      <c r="A513" s="426"/>
      <c r="G513" s="427"/>
      <c r="T513" s="429"/>
      <c r="U513" s="429"/>
      <c r="X513" s="424"/>
    </row>
    <row r="514" ht="15.75" customHeight="1">
      <c r="A514" s="426"/>
      <c r="G514" s="427"/>
      <c r="T514" s="429"/>
      <c r="U514" s="429"/>
      <c r="X514" s="424"/>
    </row>
    <row r="515" ht="15.75" customHeight="1">
      <c r="A515" s="426"/>
      <c r="G515" s="427"/>
      <c r="T515" s="429"/>
      <c r="U515" s="429"/>
      <c r="X515" s="424"/>
    </row>
    <row r="516" ht="15.75" customHeight="1">
      <c r="A516" s="426"/>
      <c r="G516" s="427"/>
      <c r="T516" s="429"/>
      <c r="U516" s="429"/>
      <c r="X516" s="424"/>
    </row>
    <row r="517" ht="15.75" customHeight="1">
      <c r="A517" s="426"/>
      <c r="G517" s="427"/>
      <c r="T517" s="429"/>
      <c r="U517" s="429"/>
      <c r="X517" s="424"/>
    </row>
    <row r="518" ht="15.75" customHeight="1">
      <c r="A518" s="426"/>
      <c r="G518" s="427"/>
      <c r="T518" s="429"/>
      <c r="U518" s="429"/>
      <c r="X518" s="424"/>
    </row>
    <row r="519" ht="15.75" customHeight="1">
      <c r="A519" s="426"/>
      <c r="G519" s="427"/>
      <c r="T519" s="429"/>
      <c r="U519" s="429"/>
      <c r="X519" s="424"/>
    </row>
    <row r="520" ht="15.75" customHeight="1">
      <c r="A520" s="426"/>
      <c r="G520" s="427"/>
      <c r="T520" s="429"/>
      <c r="U520" s="429"/>
      <c r="X520" s="424"/>
    </row>
    <row r="521" ht="15.75" customHeight="1">
      <c r="A521" s="426"/>
      <c r="G521" s="427"/>
      <c r="T521" s="429"/>
      <c r="U521" s="429"/>
      <c r="X521" s="424"/>
    </row>
    <row r="522" ht="15.75" customHeight="1">
      <c r="A522" s="426"/>
      <c r="G522" s="427"/>
      <c r="T522" s="429"/>
      <c r="U522" s="429"/>
      <c r="X522" s="424"/>
    </row>
    <row r="523" ht="15.75" customHeight="1">
      <c r="A523" s="426"/>
      <c r="G523" s="427"/>
      <c r="T523" s="429"/>
      <c r="U523" s="429"/>
      <c r="X523" s="424"/>
    </row>
    <row r="524" ht="15.75" customHeight="1">
      <c r="A524" s="426"/>
      <c r="G524" s="427"/>
      <c r="T524" s="429"/>
      <c r="U524" s="429"/>
      <c r="X524" s="424"/>
    </row>
    <row r="525" ht="15.75" customHeight="1">
      <c r="A525" s="426"/>
      <c r="G525" s="427"/>
      <c r="T525" s="429"/>
      <c r="U525" s="429"/>
      <c r="X525" s="424"/>
    </row>
    <row r="526" ht="15.75" customHeight="1">
      <c r="A526" s="426"/>
      <c r="G526" s="427"/>
      <c r="T526" s="429"/>
      <c r="U526" s="429"/>
      <c r="X526" s="424"/>
    </row>
    <row r="527" ht="15.75" customHeight="1">
      <c r="A527" s="426"/>
      <c r="G527" s="427"/>
      <c r="T527" s="429"/>
      <c r="U527" s="429"/>
      <c r="X527" s="424"/>
    </row>
    <row r="528" ht="15.75" customHeight="1">
      <c r="A528" s="426"/>
      <c r="G528" s="427"/>
      <c r="T528" s="429"/>
      <c r="U528" s="429"/>
      <c r="X528" s="424"/>
    </row>
    <row r="529" ht="15.75" customHeight="1">
      <c r="A529" s="426"/>
      <c r="G529" s="427"/>
      <c r="T529" s="429"/>
      <c r="U529" s="429"/>
      <c r="X529" s="424"/>
    </row>
    <row r="530" ht="15.75" customHeight="1">
      <c r="A530" s="426"/>
      <c r="G530" s="427"/>
      <c r="T530" s="429"/>
      <c r="U530" s="429"/>
      <c r="X530" s="424"/>
    </row>
    <row r="531" ht="15.75" customHeight="1">
      <c r="A531" s="426"/>
      <c r="G531" s="427"/>
      <c r="T531" s="429"/>
      <c r="U531" s="429"/>
      <c r="X531" s="424"/>
    </row>
    <row r="532" ht="15.75" customHeight="1">
      <c r="A532" s="426"/>
      <c r="G532" s="427"/>
      <c r="T532" s="429"/>
      <c r="U532" s="429"/>
      <c r="X532" s="424"/>
    </row>
    <row r="533" ht="15.75" customHeight="1">
      <c r="A533" s="426"/>
      <c r="G533" s="427"/>
      <c r="T533" s="429"/>
      <c r="U533" s="429"/>
      <c r="X533" s="424"/>
    </row>
    <row r="534" ht="15.75" customHeight="1">
      <c r="A534" s="426"/>
      <c r="G534" s="427"/>
      <c r="T534" s="429"/>
      <c r="U534" s="429"/>
      <c r="X534" s="424"/>
    </row>
    <row r="535" ht="15.75" customHeight="1">
      <c r="A535" s="426"/>
      <c r="G535" s="427"/>
      <c r="T535" s="429"/>
      <c r="U535" s="429"/>
      <c r="X535" s="424"/>
    </row>
    <row r="536" ht="15.75" customHeight="1">
      <c r="A536" s="426"/>
      <c r="G536" s="427"/>
      <c r="T536" s="429"/>
      <c r="U536" s="429"/>
      <c r="X536" s="424"/>
    </row>
    <row r="537" ht="15.75" customHeight="1">
      <c r="A537" s="426"/>
      <c r="G537" s="427"/>
      <c r="T537" s="429"/>
      <c r="U537" s="429"/>
      <c r="X537" s="424"/>
    </row>
    <row r="538" ht="15.75" customHeight="1">
      <c r="A538" s="426"/>
      <c r="G538" s="427"/>
      <c r="T538" s="429"/>
      <c r="U538" s="429"/>
      <c r="X538" s="424"/>
    </row>
    <row r="539" ht="15.75" customHeight="1">
      <c r="A539" s="426"/>
      <c r="G539" s="427"/>
      <c r="T539" s="429"/>
      <c r="U539" s="429"/>
      <c r="X539" s="424"/>
    </row>
    <row r="540" ht="15.75" customHeight="1">
      <c r="A540" s="426"/>
      <c r="G540" s="427"/>
      <c r="T540" s="429"/>
      <c r="U540" s="429"/>
      <c r="X540" s="424"/>
    </row>
    <row r="541" ht="15.75" customHeight="1">
      <c r="A541" s="426"/>
      <c r="G541" s="427"/>
      <c r="T541" s="429"/>
      <c r="U541" s="429"/>
      <c r="X541" s="424"/>
    </row>
    <row r="542" ht="15.75" customHeight="1">
      <c r="A542" s="426"/>
      <c r="G542" s="427"/>
      <c r="T542" s="429"/>
      <c r="U542" s="429"/>
      <c r="X542" s="424"/>
    </row>
    <row r="543" ht="15.75" customHeight="1">
      <c r="A543" s="426"/>
      <c r="G543" s="427"/>
      <c r="T543" s="429"/>
      <c r="U543" s="429"/>
      <c r="X543" s="424"/>
    </row>
    <row r="544" ht="15.75" customHeight="1">
      <c r="A544" s="426"/>
      <c r="G544" s="427"/>
      <c r="T544" s="429"/>
      <c r="U544" s="429"/>
      <c r="X544" s="424"/>
    </row>
    <row r="545" ht="15.75" customHeight="1">
      <c r="A545" s="426"/>
      <c r="G545" s="427"/>
      <c r="T545" s="429"/>
      <c r="U545" s="429"/>
      <c r="X545" s="424"/>
    </row>
    <row r="546" ht="15.75" customHeight="1">
      <c r="A546" s="426"/>
      <c r="G546" s="427"/>
      <c r="T546" s="429"/>
      <c r="U546" s="429"/>
      <c r="X546" s="424"/>
    </row>
    <row r="547" ht="15.75" customHeight="1">
      <c r="A547" s="426"/>
      <c r="G547" s="427"/>
      <c r="T547" s="429"/>
      <c r="U547" s="429"/>
      <c r="X547" s="424"/>
    </row>
    <row r="548" ht="15.75" customHeight="1">
      <c r="A548" s="426"/>
      <c r="G548" s="427"/>
      <c r="T548" s="429"/>
      <c r="U548" s="429"/>
      <c r="X548" s="424"/>
    </row>
    <row r="549" ht="15.75" customHeight="1">
      <c r="A549" s="426"/>
      <c r="G549" s="427"/>
      <c r="T549" s="429"/>
      <c r="U549" s="429"/>
      <c r="X549" s="424"/>
    </row>
    <row r="550" ht="15.75" customHeight="1">
      <c r="A550" s="426"/>
      <c r="G550" s="427"/>
      <c r="T550" s="429"/>
      <c r="U550" s="429"/>
      <c r="X550" s="424"/>
    </row>
    <row r="551" ht="15.75" customHeight="1">
      <c r="A551" s="426"/>
      <c r="G551" s="427"/>
      <c r="T551" s="429"/>
      <c r="U551" s="429"/>
      <c r="X551" s="424"/>
    </row>
    <row r="552" ht="15.75" customHeight="1">
      <c r="A552" s="426"/>
      <c r="G552" s="427"/>
      <c r="T552" s="429"/>
      <c r="U552" s="429"/>
      <c r="X552" s="424"/>
    </row>
    <row r="553" ht="15.75" customHeight="1">
      <c r="A553" s="426"/>
      <c r="G553" s="427"/>
      <c r="T553" s="429"/>
      <c r="U553" s="429"/>
      <c r="X553" s="424"/>
    </row>
    <row r="554" ht="15.75" customHeight="1">
      <c r="A554" s="426"/>
      <c r="G554" s="427"/>
      <c r="T554" s="429"/>
      <c r="U554" s="429"/>
      <c r="X554" s="424"/>
    </row>
    <row r="555" ht="15.75" customHeight="1">
      <c r="A555" s="426"/>
      <c r="G555" s="427"/>
      <c r="T555" s="429"/>
      <c r="U555" s="429"/>
      <c r="X555" s="424"/>
    </row>
    <row r="556" ht="15.75" customHeight="1">
      <c r="A556" s="426"/>
      <c r="G556" s="427"/>
      <c r="T556" s="429"/>
      <c r="U556" s="429"/>
      <c r="X556" s="424"/>
    </row>
    <row r="557" ht="15.75" customHeight="1">
      <c r="A557" s="426"/>
      <c r="G557" s="427"/>
      <c r="T557" s="429"/>
      <c r="U557" s="429"/>
      <c r="X557" s="424"/>
    </row>
    <row r="558" ht="15.75" customHeight="1">
      <c r="A558" s="426"/>
      <c r="G558" s="427"/>
      <c r="T558" s="429"/>
      <c r="U558" s="429"/>
      <c r="X558" s="424"/>
    </row>
    <row r="559" ht="15.75" customHeight="1">
      <c r="A559" s="426"/>
      <c r="G559" s="427"/>
      <c r="T559" s="429"/>
      <c r="U559" s="429"/>
      <c r="X559" s="424"/>
    </row>
    <row r="560" ht="15.75" customHeight="1">
      <c r="A560" s="426"/>
      <c r="G560" s="427"/>
      <c r="T560" s="429"/>
      <c r="U560" s="429"/>
      <c r="X560" s="424"/>
    </row>
    <row r="561" ht="15.75" customHeight="1">
      <c r="A561" s="426"/>
      <c r="G561" s="427"/>
      <c r="T561" s="429"/>
      <c r="U561" s="429"/>
      <c r="X561" s="424"/>
    </row>
    <row r="562" ht="15.75" customHeight="1">
      <c r="A562" s="426"/>
      <c r="G562" s="427"/>
      <c r="T562" s="429"/>
      <c r="U562" s="429"/>
      <c r="X562" s="424"/>
    </row>
    <row r="563" ht="15.75" customHeight="1">
      <c r="A563" s="426"/>
      <c r="G563" s="427"/>
      <c r="T563" s="429"/>
      <c r="U563" s="429"/>
      <c r="X563" s="424"/>
    </row>
    <row r="564" ht="15.75" customHeight="1">
      <c r="A564" s="426"/>
      <c r="G564" s="427"/>
      <c r="T564" s="429"/>
      <c r="U564" s="429"/>
      <c r="X564" s="424"/>
    </row>
    <row r="565" ht="15.75" customHeight="1">
      <c r="A565" s="426"/>
      <c r="G565" s="427"/>
      <c r="T565" s="429"/>
      <c r="U565" s="429"/>
      <c r="X565" s="424"/>
    </row>
    <row r="566" ht="15.75" customHeight="1">
      <c r="A566" s="426"/>
      <c r="G566" s="427"/>
      <c r="T566" s="429"/>
      <c r="U566" s="429"/>
      <c r="X566" s="424"/>
    </row>
    <row r="567" ht="15.75" customHeight="1">
      <c r="A567" s="426"/>
      <c r="G567" s="427"/>
      <c r="T567" s="429"/>
      <c r="U567" s="429"/>
      <c r="X567" s="424"/>
    </row>
    <row r="568" ht="15.75" customHeight="1">
      <c r="A568" s="426"/>
      <c r="G568" s="427"/>
      <c r="T568" s="429"/>
      <c r="U568" s="429"/>
      <c r="X568" s="424"/>
    </row>
    <row r="569" ht="15.75" customHeight="1">
      <c r="A569" s="426"/>
      <c r="G569" s="427"/>
      <c r="T569" s="429"/>
      <c r="U569" s="429"/>
      <c r="X569" s="424"/>
    </row>
    <row r="570" ht="15.75" customHeight="1">
      <c r="A570" s="426"/>
      <c r="G570" s="427"/>
      <c r="T570" s="429"/>
      <c r="U570" s="429"/>
      <c r="X570" s="424"/>
    </row>
    <row r="571" ht="15.75" customHeight="1">
      <c r="A571" s="426"/>
      <c r="G571" s="427"/>
      <c r="T571" s="429"/>
      <c r="U571" s="429"/>
      <c r="X571" s="424"/>
    </row>
    <row r="572" ht="15.75" customHeight="1">
      <c r="A572" s="426"/>
      <c r="G572" s="427"/>
      <c r="T572" s="429"/>
      <c r="U572" s="429"/>
      <c r="X572" s="424"/>
    </row>
    <row r="573" ht="15.75" customHeight="1">
      <c r="A573" s="426"/>
      <c r="G573" s="427"/>
      <c r="T573" s="429"/>
      <c r="U573" s="429"/>
      <c r="X573" s="424"/>
    </row>
    <row r="574" ht="15.75" customHeight="1">
      <c r="A574" s="426"/>
      <c r="G574" s="427"/>
      <c r="T574" s="429"/>
      <c r="U574" s="429"/>
      <c r="X574" s="424"/>
    </row>
    <row r="575" ht="15.75" customHeight="1">
      <c r="A575" s="426"/>
      <c r="G575" s="427"/>
      <c r="T575" s="429"/>
      <c r="U575" s="429"/>
      <c r="X575" s="424"/>
    </row>
    <row r="576" ht="15.75" customHeight="1">
      <c r="A576" s="426"/>
      <c r="G576" s="427"/>
      <c r="T576" s="429"/>
      <c r="U576" s="429"/>
      <c r="X576" s="424"/>
    </row>
    <row r="577" ht="15.75" customHeight="1">
      <c r="A577" s="426"/>
      <c r="G577" s="427"/>
      <c r="T577" s="429"/>
      <c r="U577" s="429"/>
      <c r="X577" s="424"/>
    </row>
    <row r="578" ht="15.75" customHeight="1">
      <c r="A578" s="426"/>
      <c r="G578" s="427"/>
      <c r="T578" s="429"/>
      <c r="U578" s="429"/>
      <c r="X578" s="424"/>
    </row>
    <row r="579" ht="15.75" customHeight="1">
      <c r="A579" s="426"/>
      <c r="G579" s="427"/>
      <c r="T579" s="429"/>
      <c r="U579" s="429"/>
      <c r="X579" s="424"/>
    </row>
    <row r="580" ht="15.75" customHeight="1">
      <c r="A580" s="426"/>
      <c r="G580" s="427"/>
      <c r="T580" s="429"/>
      <c r="U580" s="429"/>
      <c r="X580" s="424"/>
    </row>
    <row r="581" ht="15.75" customHeight="1">
      <c r="A581" s="426"/>
      <c r="G581" s="427"/>
      <c r="T581" s="429"/>
      <c r="U581" s="429"/>
      <c r="X581" s="424"/>
    </row>
    <row r="582" ht="15.75" customHeight="1">
      <c r="A582" s="426"/>
      <c r="G582" s="427"/>
      <c r="T582" s="429"/>
      <c r="U582" s="429"/>
      <c r="X582" s="424"/>
    </row>
    <row r="583" ht="15.75" customHeight="1">
      <c r="A583" s="426"/>
      <c r="G583" s="427"/>
      <c r="T583" s="429"/>
      <c r="U583" s="429"/>
      <c r="X583" s="424"/>
    </row>
    <row r="584" ht="15.75" customHeight="1">
      <c r="A584" s="426"/>
      <c r="G584" s="427"/>
      <c r="T584" s="429"/>
      <c r="U584" s="429"/>
      <c r="X584" s="424"/>
    </row>
    <row r="585" ht="15.75" customHeight="1">
      <c r="A585" s="426"/>
      <c r="G585" s="427"/>
      <c r="T585" s="429"/>
      <c r="U585" s="429"/>
      <c r="X585" s="424"/>
    </row>
    <row r="586" ht="15.75" customHeight="1">
      <c r="A586" s="426"/>
      <c r="G586" s="427"/>
      <c r="T586" s="429"/>
      <c r="U586" s="429"/>
      <c r="X586" s="424"/>
    </row>
    <row r="587" ht="15.75" customHeight="1">
      <c r="A587" s="426"/>
      <c r="G587" s="427"/>
      <c r="T587" s="429"/>
      <c r="U587" s="429"/>
      <c r="X587" s="424"/>
    </row>
    <row r="588" ht="15.75" customHeight="1">
      <c r="A588" s="426"/>
      <c r="G588" s="427"/>
      <c r="T588" s="429"/>
      <c r="U588" s="429"/>
      <c r="X588" s="424"/>
    </row>
    <row r="589" ht="15.75" customHeight="1">
      <c r="A589" s="426"/>
      <c r="G589" s="427"/>
      <c r="T589" s="429"/>
      <c r="U589" s="429"/>
      <c r="X589" s="424"/>
    </row>
    <row r="590" ht="15.75" customHeight="1">
      <c r="A590" s="426"/>
      <c r="G590" s="427"/>
      <c r="T590" s="429"/>
      <c r="U590" s="429"/>
      <c r="X590" s="424"/>
    </row>
    <row r="591" ht="15.75" customHeight="1">
      <c r="A591" s="426"/>
      <c r="G591" s="427"/>
      <c r="T591" s="429"/>
      <c r="U591" s="429"/>
      <c r="X591" s="424"/>
    </row>
    <row r="592" ht="15.75" customHeight="1">
      <c r="A592" s="426"/>
      <c r="G592" s="427"/>
      <c r="T592" s="429"/>
      <c r="U592" s="429"/>
      <c r="X592" s="424"/>
    </row>
    <row r="593" ht="15.75" customHeight="1">
      <c r="A593" s="426"/>
      <c r="G593" s="427"/>
      <c r="T593" s="429"/>
      <c r="U593" s="429"/>
      <c r="X593" s="424"/>
    </row>
    <row r="594" ht="15.75" customHeight="1">
      <c r="A594" s="426"/>
      <c r="G594" s="427"/>
      <c r="T594" s="429"/>
      <c r="U594" s="429"/>
      <c r="X594" s="424"/>
    </row>
    <row r="595" ht="15.75" customHeight="1">
      <c r="A595" s="426"/>
      <c r="G595" s="427"/>
      <c r="T595" s="429"/>
      <c r="U595" s="429"/>
      <c r="X595" s="424"/>
    </row>
    <row r="596" ht="15.75" customHeight="1">
      <c r="A596" s="426"/>
      <c r="G596" s="427"/>
      <c r="T596" s="429"/>
      <c r="U596" s="429"/>
      <c r="X596" s="424"/>
    </row>
    <row r="597" ht="15.75" customHeight="1">
      <c r="A597" s="426"/>
      <c r="G597" s="427"/>
      <c r="T597" s="429"/>
      <c r="U597" s="429"/>
      <c r="X597" s="424"/>
    </row>
    <row r="598" ht="15.75" customHeight="1">
      <c r="A598" s="426"/>
      <c r="G598" s="427"/>
      <c r="T598" s="429"/>
      <c r="U598" s="429"/>
      <c r="X598" s="424"/>
    </row>
    <row r="599" ht="15.75" customHeight="1">
      <c r="A599" s="426"/>
      <c r="G599" s="427"/>
      <c r="T599" s="429"/>
      <c r="U599" s="429"/>
      <c r="X599" s="424"/>
    </row>
    <row r="600" ht="15.75" customHeight="1">
      <c r="A600" s="426"/>
      <c r="G600" s="427"/>
      <c r="T600" s="429"/>
      <c r="U600" s="429"/>
      <c r="X600" s="424"/>
    </row>
    <row r="601" ht="15.75" customHeight="1">
      <c r="A601" s="426"/>
      <c r="G601" s="427"/>
      <c r="T601" s="429"/>
      <c r="U601" s="429"/>
      <c r="X601" s="424"/>
    </row>
    <row r="602" ht="15.75" customHeight="1">
      <c r="A602" s="426"/>
      <c r="G602" s="427"/>
      <c r="T602" s="429"/>
      <c r="U602" s="429"/>
      <c r="X602" s="424"/>
    </row>
    <row r="603" ht="15.75" customHeight="1">
      <c r="A603" s="426"/>
      <c r="G603" s="427"/>
      <c r="T603" s="429"/>
      <c r="U603" s="429"/>
      <c r="X603" s="424"/>
    </row>
    <row r="604" ht="15.75" customHeight="1">
      <c r="A604" s="426"/>
      <c r="G604" s="427"/>
      <c r="T604" s="429"/>
      <c r="U604" s="429"/>
      <c r="X604" s="424"/>
    </row>
    <row r="605" ht="15.75" customHeight="1">
      <c r="A605" s="426"/>
      <c r="G605" s="427"/>
      <c r="T605" s="429"/>
      <c r="U605" s="429"/>
      <c r="X605" s="424"/>
    </row>
    <row r="606" ht="15.75" customHeight="1">
      <c r="A606" s="426"/>
      <c r="G606" s="427"/>
      <c r="T606" s="429"/>
      <c r="U606" s="429"/>
      <c r="X606" s="424"/>
    </row>
    <row r="607" ht="15.75" customHeight="1">
      <c r="A607" s="426"/>
      <c r="G607" s="427"/>
      <c r="T607" s="429"/>
      <c r="U607" s="429"/>
      <c r="X607" s="424"/>
    </row>
    <row r="608" ht="15.75" customHeight="1">
      <c r="A608" s="426"/>
      <c r="G608" s="427"/>
      <c r="T608" s="429"/>
      <c r="U608" s="429"/>
      <c r="X608" s="424"/>
    </row>
    <row r="609" ht="15.75" customHeight="1">
      <c r="A609" s="426"/>
      <c r="G609" s="427"/>
      <c r="T609" s="429"/>
      <c r="U609" s="429"/>
      <c r="X609" s="424"/>
    </row>
    <row r="610" ht="15.75" customHeight="1">
      <c r="A610" s="426"/>
      <c r="G610" s="427"/>
      <c r="T610" s="429"/>
      <c r="U610" s="429"/>
      <c r="X610" s="424"/>
    </row>
    <row r="611" ht="15.75" customHeight="1">
      <c r="A611" s="426"/>
      <c r="G611" s="427"/>
      <c r="T611" s="429"/>
      <c r="U611" s="429"/>
      <c r="X611" s="424"/>
    </row>
    <row r="612" ht="15.75" customHeight="1">
      <c r="A612" s="426"/>
      <c r="G612" s="427"/>
      <c r="T612" s="429"/>
      <c r="U612" s="429"/>
      <c r="X612" s="424"/>
    </row>
    <row r="613" ht="15.75" customHeight="1">
      <c r="A613" s="426"/>
      <c r="G613" s="427"/>
      <c r="T613" s="429"/>
      <c r="U613" s="429"/>
      <c r="X613" s="424"/>
    </row>
    <row r="614" ht="15.75" customHeight="1">
      <c r="A614" s="426"/>
      <c r="G614" s="427"/>
      <c r="T614" s="429"/>
      <c r="U614" s="429"/>
      <c r="X614" s="424"/>
    </row>
    <row r="615" ht="15.75" customHeight="1">
      <c r="A615" s="426"/>
      <c r="G615" s="427"/>
      <c r="T615" s="429"/>
      <c r="U615" s="429"/>
      <c r="X615" s="424"/>
    </row>
    <row r="616" ht="15.75" customHeight="1">
      <c r="A616" s="426"/>
      <c r="G616" s="427"/>
      <c r="T616" s="429"/>
      <c r="U616" s="429"/>
      <c r="X616" s="424"/>
    </row>
    <row r="617" ht="15.75" customHeight="1">
      <c r="A617" s="426"/>
      <c r="G617" s="427"/>
      <c r="T617" s="429"/>
      <c r="U617" s="429"/>
      <c r="X617" s="424"/>
    </row>
    <row r="618" ht="15.75" customHeight="1">
      <c r="A618" s="426"/>
      <c r="G618" s="427"/>
      <c r="T618" s="429"/>
      <c r="U618" s="429"/>
      <c r="X618" s="424"/>
    </row>
    <row r="619" ht="15.75" customHeight="1">
      <c r="A619" s="426"/>
      <c r="G619" s="427"/>
      <c r="T619" s="429"/>
      <c r="U619" s="429"/>
      <c r="X619" s="424"/>
    </row>
    <row r="620" ht="15.75" customHeight="1">
      <c r="A620" s="426"/>
      <c r="G620" s="427"/>
      <c r="T620" s="429"/>
      <c r="U620" s="429"/>
      <c r="X620" s="424"/>
    </row>
    <row r="621" ht="15.75" customHeight="1">
      <c r="A621" s="426"/>
      <c r="G621" s="427"/>
      <c r="T621" s="429"/>
      <c r="U621" s="429"/>
      <c r="X621" s="424"/>
    </row>
    <row r="622" ht="15.75" customHeight="1">
      <c r="A622" s="426"/>
      <c r="G622" s="427"/>
      <c r="T622" s="429"/>
      <c r="U622" s="429"/>
      <c r="X622" s="424"/>
    </row>
    <row r="623" ht="15.75" customHeight="1">
      <c r="A623" s="426"/>
      <c r="G623" s="427"/>
      <c r="T623" s="429"/>
      <c r="U623" s="429"/>
      <c r="X623" s="424"/>
    </row>
    <row r="624" ht="15.75" customHeight="1">
      <c r="A624" s="426"/>
      <c r="G624" s="427"/>
      <c r="T624" s="429"/>
      <c r="U624" s="429"/>
      <c r="X624" s="424"/>
    </row>
    <row r="625" ht="15.75" customHeight="1">
      <c r="A625" s="426"/>
      <c r="G625" s="427"/>
      <c r="T625" s="429"/>
      <c r="U625" s="429"/>
      <c r="X625" s="424"/>
    </row>
    <row r="626" ht="15.75" customHeight="1">
      <c r="A626" s="426"/>
      <c r="G626" s="427"/>
      <c r="T626" s="429"/>
      <c r="U626" s="429"/>
      <c r="X626" s="424"/>
    </row>
    <row r="627" ht="15.75" customHeight="1">
      <c r="A627" s="426"/>
      <c r="G627" s="427"/>
      <c r="T627" s="429"/>
      <c r="U627" s="429"/>
      <c r="X627" s="424"/>
    </row>
    <row r="628" ht="15.75" customHeight="1">
      <c r="A628" s="426"/>
      <c r="G628" s="427"/>
      <c r="T628" s="429"/>
      <c r="U628" s="429"/>
      <c r="X628" s="424"/>
    </row>
    <row r="629" ht="15.75" customHeight="1">
      <c r="A629" s="426"/>
      <c r="G629" s="427"/>
      <c r="T629" s="429"/>
      <c r="U629" s="429"/>
      <c r="X629" s="424"/>
    </row>
    <row r="630" ht="15.75" customHeight="1">
      <c r="A630" s="426"/>
      <c r="G630" s="427"/>
      <c r="T630" s="429"/>
      <c r="U630" s="429"/>
      <c r="X630" s="424"/>
    </row>
    <row r="631" ht="15.75" customHeight="1">
      <c r="A631" s="426"/>
      <c r="G631" s="427"/>
      <c r="T631" s="429"/>
      <c r="U631" s="429"/>
      <c r="X631" s="424"/>
    </row>
    <row r="632" ht="15.75" customHeight="1">
      <c r="A632" s="426"/>
      <c r="G632" s="427"/>
      <c r="T632" s="429"/>
      <c r="U632" s="429"/>
      <c r="X632" s="424"/>
    </row>
    <row r="633" ht="15.75" customHeight="1">
      <c r="A633" s="426"/>
      <c r="G633" s="427"/>
      <c r="T633" s="429"/>
      <c r="U633" s="429"/>
      <c r="X633" s="424"/>
    </row>
    <row r="634" ht="15.75" customHeight="1">
      <c r="A634" s="426"/>
      <c r="G634" s="427"/>
      <c r="T634" s="429"/>
      <c r="U634" s="429"/>
      <c r="X634" s="424"/>
    </row>
    <row r="635" ht="15.75" customHeight="1">
      <c r="A635" s="426"/>
      <c r="G635" s="427"/>
      <c r="T635" s="429"/>
      <c r="U635" s="429"/>
      <c r="X635" s="424"/>
    </row>
    <row r="636" ht="15.75" customHeight="1">
      <c r="A636" s="426"/>
      <c r="G636" s="427"/>
      <c r="T636" s="429"/>
      <c r="U636" s="429"/>
      <c r="X636" s="424"/>
    </row>
    <row r="637" ht="15.75" customHeight="1">
      <c r="A637" s="426"/>
      <c r="G637" s="427"/>
      <c r="T637" s="429"/>
      <c r="U637" s="429"/>
      <c r="X637" s="424"/>
    </row>
    <row r="638" ht="15.75" customHeight="1">
      <c r="A638" s="426"/>
      <c r="G638" s="427"/>
      <c r="T638" s="429"/>
      <c r="U638" s="429"/>
      <c r="X638" s="424"/>
    </row>
    <row r="639" ht="15.75" customHeight="1">
      <c r="A639" s="426"/>
      <c r="G639" s="427"/>
      <c r="T639" s="429"/>
      <c r="U639" s="429"/>
      <c r="X639" s="424"/>
    </row>
    <row r="640" ht="15.75" customHeight="1">
      <c r="A640" s="426"/>
      <c r="G640" s="427"/>
      <c r="T640" s="429"/>
      <c r="U640" s="429"/>
      <c r="X640" s="424"/>
    </row>
    <row r="641" ht="15.75" customHeight="1">
      <c r="A641" s="426"/>
      <c r="G641" s="427"/>
      <c r="T641" s="429"/>
      <c r="U641" s="429"/>
      <c r="X641" s="424"/>
    </row>
    <row r="642" ht="15.75" customHeight="1">
      <c r="A642" s="426"/>
      <c r="G642" s="427"/>
      <c r="T642" s="429"/>
      <c r="U642" s="429"/>
      <c r="X642" s="424"/>
    </row>
    <row r="643" ht="15.75" customHeight="1">
      <c r="A643" s="426"/>
      <c r="G643" s="427"/>
      <c r="T643" s="429"/>
      <c r="U643" s="429"/>
      <c r="X643" s="424"/>
    </row>
    <row r="644" ht="15.75" customHeight="1">
      <c r="A644" s="426"/>
      <c r="G644" s="427"/>
      <c r="T644" s="429"/>
      <c r="U644" s="429"/>
      <c r="X644" s="424"/>
    </row>
    <row r="645" ht="15.75" customHeight="1">
      <c r="A645" s="426"/>
      <c r="G645" s="427"/>
      <c r="T645" s="429"/>
      <c r="U645" s="429"/>
      <c r="X645" s="424"/>
    </row>
    <row r="646" ht="15.75" customHeight="1">
      <c r="A646" s="426"/>
      <c r="G646" s="427"/>
      <c r="T646" s="429"/>
      <c r="U646" s="429"/>
      <c r="X646" s="424"/>
    </row>
    <row r="647" ht="15.75" customHeight="1">
      <c r="A647" s="426"/>
      <c r="G647" s="427"/>
      <c r="T647" s="429"/>
      <c r="U647" s="429"/>
      <c r="X647" s="424"/>
    </row>
    <row r="648" ht="15.75" customHeight="1">
      <c r="A648" s="426"/>
      <c r="G648" s="427"/>
      <c r="T648" s="429"/>
      <c r="U648" s="429"/>
      <c r="X648" s="424"/>
    </row>
    <row r="649" ht="15.75" customHeight="1">
      <c r="A649" s="426"/>
      <c r="G649" s="427"/>
      <c r="T649" s="429"/>
      <c r="U649" s="429"/>
      <c r="X649" s="424"/>
    </row>
    <row r="650" ht="15.75" customHeight="1">
      <c r="A650" s="426"/>
      <c r="G650" s="427"/>
      <c r="T650" s="429"/>
      <c r="U650" s="429"/>
      <c r="X650" s="424"/>
    </row>
    <row r="651" ht="15.75" customHeight="1">
      <c r="A651" s="426"/>
      <c r="G651" s="427"/>
      <c r="T651" s="429"/>
      <c r="U651" s="429"/>
      <c r="X651" s="424"/>
    </row>
    <row r="652" ht="15.75" customHeight="1">
      <c r="A652" s="426"/>
      <c r="G652" s="427"/>
      <c r="T652" s="429"/>
      <c r="U652" s="429"/>
      <c r="X652" s="424"/>
    </row>
    <row r="653" ht="15.75" customHeight="1">
      <c r="A653" s="426"/>
      <c r="G653" s="427"/>
      <c r="T653" s="429"/>
      <c r="U653" s="429"/>
      <c r="X653" s="424"/>
    </row>
    <row r="654" ht="15.75" customHeight="1">
      <c r="A654" s="426"/>
      <c r="G654" s="427"/>
      <c r="T654" s="429"/>
      <c r="U654" s="429"/>
      <c r="X654" s="424"/>
    </row>
    <row r="655" ht="15.75" customHeight="1">
      <c r="A655" s="426"/>
      <c r="G655" s="427"/>
      <c r="T655" s="429"/>
      <c r="U655" s="429"/>
      <c r="X655" s="424"/>
    </row>
    <row r="656" ht="15.75" customHeight="1">
      <c r="A656" s="426"/>
      <c r="G656" s="427"/>
      <c r="T656" s="429"/>
      <c r="U656" s="429"/>
      <c r="X656" s="424"/>
    </row>
    <row r="657" ht="15.75" customHeight="1">
      <c r="A657" s="426"/>
      <c r="G657" s="427"/>
      <c r="T657" s="429"/>
      <c r="U657" s="429"/>
      <c r="X657" s="424"/>
    </row>
    <row r="658" ht="15.75" customHeight="1">
      <c r="A658" s="426"/>
      <c r="G658" s="427"/>
      <c r="T658" s="429"/>
      <c r="U658" s="429"/>
      <c r="X658" s="424"/>
    </row>
    <row r="659" ht="15.75" customHeight="1">
      <c r="A659" s="426"/>
      <c r="G659" s="427"/>
      <c r="T659" s="429"/>
      <c r="U659" s="429"/>
      <c r="X659" s="424"/>
    </row>
    <row r="660" ht="15.75" customHeight="1">
      <c r="A660" s="426"/>
      <c r="G660" s="427"/>
      <c r="T660" s="429"/>
      <c r="U660" s="429"/>
      <c r="X660" s="424"/>
    </row>
    <row r="661" ht="15.75" customHeight="1">
      <c r="A661" s="426"/>
      <c r="G661" s="427"/>
      <c r="T661" s="429"/>
      <c r="U661" s="429"/>
      <c r="X661" s="424"/>
    </row>
    <row r="662" ht="15.75" customHeight="1">
      <c r="A662" s="426"/>
      <c r="G662" s="427"/>
      <c r="T662" s="429"/>
      <c r="U662" s="429"/>
      <c r="X662" s="424"/>
    </row>
    <row r="663" ht="15.75" customHeight="1">
      <c r="A663" s="426"/>
      <c r="G663" s="427"/>
      <c r="T663" s="429"/>
      <c r="U663" s="429"/>
      <c r="X663" s="424"/>
    </row>
    <row r="664" ht="15.75" customHeight="1">
      <c r="A664" s="426"/>
      <c r="G664" s="427"/>
      <c r="T664" s="429"/>
      <c r="U664" s="429"/>
      <c r="X664" s="424"/>
    </row>
    <row r="665" ht="15.75" customHeight="1">
      <c r="A665" s="426"/>
      <c r="G665" s="427"/>
      <c r="T665" s="429"/>
      <c r="U665" s="429"/>
      <c r="X665" s="424"/>
    </row>
    <row r="666" ht="15.75" customHeight="1">
      <c r="A666" s="426"/>
      <c r="G666" s="427"/>
      <c r="T666" s="429"/>
      <c r="U666" s="429"/>
      <c r="X666" s="424"/>
    </row>
    <row r="667" ht="15.75" customHeight="1">
      <c r="A667" s="426"/>
      <c r="G667" s="427"/>
      <c r="T667" s="429"/>
      <c r="U667" s="429"/>
      <c r="X667" s="424"/>
    </row>
    <row r="668" ht="15.75" customHeight="1">
      <c r="A668" s="426"/>
      <c r="G668" s="427"/>
      <c r="T668" s="429"/>
      <c r="U668" s="429"/>
      <c r="X668" s="424"/>
    </row>
    <row r="669" ht="15.75" customHeight="1">
      <c r="A669" s="426"/>
      <c r="G669" s="427"/>
      <c r="T669" s="429"/>
      <c r="U669" s="429"/>
      <c r="X669" s="424"/>
    </row>
    <row r="670" ht="15.75" customHeight="1">
      <c r="A670" s="426"/>
      <c r="G670" s="427"/>
      <c r="T670" s="429"/>
      <c r="U670" s="429"/>
      <c r="X670" s="424"/>
    </row>
    <row r="671" ht="15.75" customHeight="1">
      <c r="A671" s="426"/>
      <c r="G671" s="427"/>
      <c r="T671" s="429"/>
      <c r="U671" s="429"/>
      <c r="X671" s="424"/>
    </row>
    <row r="672" ht="15.75" customHeight="1">
      <c r="A672" s="426"/>
      <c r="G672" s="427"/>
      <c r="T672" s="429"/>
      <c r="U672" s="429"/>
      <c r="X672" s="424"/>
    </row>
    <row r="673" ht="15.75" customHeight="1">
      <c r="A673" s="426"/>
      <c r="G673" s="427"/>
      <c r="T673" s="429"/>
      <c r="U673" s="429"/>
      <c r="X673" s="424"/>
    </row>
    <row r="674" ht="15.75" customHeight="1">
      <c r="A674" s="426"/>
      <c r="G674" s="427"/>
      <c r="T674" s="429"/>
      <c r="U674" s="429"/>
      <c r="X674" s="424"/>
    </row>
    <row r="675" ht="15.75" customHeight="1">
      <c r="A675" s="426"/>
      <c r="G675" s="427"/>
      <c r="T675" s="429"/>
      <c r="U675" s="429"/>
      <c r="X675" s="424"/>
    </row>
    <row r="676" ht="15.75" customHeight="1">
      <c r="A676" s="426"/>
      <c r="G676" s="427"/>
      <c r="T676" s="429"/>
      <c r="U676" s="429"/>
      <c r="X676" s="424"/>
    </row>
    <row r="677" ht="15.75" customHeight="1">
      <c r="A677" s="426"/>
      <c r="G677" s="427"/>
      <c r="T677" s="429"/>
      <c r="U677" s="429"/>
      <c r="X677" s="424"/>
    </row>
    <row r="678" ht="15.75" customHeight="1">
      <c r="A678" s="426"/>
      <c r="G678" s="427"/>
      <c r="T678" s="429"/>
      <c r="U678" s="429"/>
      <c r="X678" s="424"/>
    </row>
    <row r="679" ht="15.75" customHeight="1">
      <c r="A679" s="426"/>
      <c r="G679" s="427"/>
      <c r="T679" s="429"/>
      <c r="U679" s="429"/>
      <c r="X679" s="424"/>
    </row>
    <row r="680" ht="15.75" customHeight="1">
      <c r="A680" s="426"/>
      <c r="G680" s="427"/>
      <c r="T680" s="429"/>
      <c r="U680" s="429"/>
      <c r="X680" s="424"/>
    </row>
    <row r="681" ht="15.75" customHeight="1">
      <c r="A681" s="426"/>
      <c r="G681" s="427"/>
      <c r="T681" s="429"/>
      <c r="U681" s="429"/>
      <c r="X681" s="424"/>
    </row>
    <row r="682" ht="15.75" customHeight="1">
      <c r="A682" s="426"/>
      <c r="G682" s="427"/>
      <c r="T682" s="429"/>
      <c r="U682" s="429"/>
      <c r="X682" s="424"/>
    </row>
    <row r="683" ht="15.75" customHeight="1">
      <c r="A683" s="426"/>
      <c r="G683" s="427"/>
      <c r="T683" s="429"/>
      <c r="U683" s="429"/>
      <c r="X683" s="424"/>
    </row>
    <row r="684" ht="15.75" customHeight="1">
      <c r="A684" s="426"/>
      <c r="G684" s="427"/>
      <c r="T684" s="429"/>
      <c r="U684" s="429"/>
      <c r="X684" s="424"/>
    </row>
    <row r="685" ht="15.75" customHeight="1">
      <c r="A685" s="426"/>
      <c r="G685" s="427"/>
      <c r="T685" s="429"/>
      <c r="U685" s="429"/>
      <c r="X685" s="424"/>
    </row>
    <row r="686" ht="15.75" customHeight="1">
      <c r="A686" s="426"/>
      <c r="G686" s="427"/>
      <c r="T686" s="429"/>
      <c r="U686" s="429"/>
      <c r="X686" s="424"/>
    </row>
    <row r="687" ht="15.75" customHeight="1">
      <c r="A687" s="426"/>
      <c r="G687" s="427"/>
      <c r="T687" s="429"/>
      <c r="U687" s="429"/>
      <c r="X687" s="424"/>
    </row>
    <row r="688" ht="15.75" customHeight="1">
      <c r="A688" s="426"/>
      <c r="G688" s="427"/>
      <c r="T688" s="429"/>
      <c r="U688" s="429"/>
      <c r="X688" s="424"/>
    </row>
    <row r="689" ht="15.75" customHeight="1">
      <c r="A689" s="426"/>
      <c r="G689" s="427"/>
      <c r="T689" s="429"/>
      <c r="U689" s="429"/>
      <c r="X689" s="424"/>
    </row>
    <row r="690" ht="15.75" customHeight="1">
      <c r="A690" s="426"/>
      <c r="G690" s="427"/>
      <c r="T690" s="429"/>
      <c r="U690" s="429"/>
      <c r="X690" s="424"/>
    </row>
    <row r="691" ht="15.75" customHeight="1">
      <c r="A691" s="426"/>
      <c r="G691" s="427"/>
      <c r="T691" s="429"/>
      <c r="U691" s="429"/>
      <c r="X691" s="424"/>
    </row>
    <row r="692" ht="15.75" customHeight="1">
      <c r="A692" s="426"/>
      <c r="G692" s="427"/>
      <c r="T692" s="429"/>
      <c r="U692" s="429"/>
      <c r="X692" s="424"/>
    </row>
    <row r="693" ht="15.75" customHeight="1">
      <c r="A693" s="426"/>
      <c r="G693" s="427"/>
      <c r="T693" s="429"/>
      <c r="U693" s="429"/>
      <c r="X693" s="424"/>
    </row>
    <row r="694" ht="15.75" customHeight="1">
      <c r="A694" s="426"/>
      <c r="G694" s="427"/>
      <c r="T694" s="429"/>
      <c r="U694" s="429"/>
      <c r="X694" s="424"/>
    </row>
    <row r="695" ht="15.75" customHeight="1">
      <c r="A695" s="426"/>
      <c r="G695" s="427"/>
      <c r="T695" s="429"/>
      <c r="U695" s="429"/>
      <c r="X695" s="424"/>
    </row>
    <row r="696" ht="15.75" customHeight="1">
      <c r="A696" s="426"/>
      <c r="G696" s="427"/>
      <c r="T696" s="429"/>
      <c r="U696" s="429"/>
      <c r="X696" s="424"/>
    </row>
    <row r="697" ht="15.75" customHeight="1">
      <c r="A697" s="426"/>
      <c r="G697" s="427"/>
      <c r="T697" s="429"/>
      <c r="U697" s="429"/>
      <c r="X697" s="424"/>
    </row>
    <row r="698" ht="15.75" customHeight="1">
      <c r="A698" s="426"/>
      <c r="G698" s="427"/>
      <c r="T698" s="429"/>
      <c r="U698" s="429"/>
      <c r="X698" s="424"/>
    </row>
    <row r="699" ht="15.75" customHeight="1">
      <c r="A699" s="426"/>
      <c r="G699" s="427"/>
      <c r="T699" s="429"/>
      <c r="U699" s="429"/>
      <c r="X699" s="424"/>
    </row>
    <row r="700" ht="15.75" customHeight="1">
      <c r="A700" s="426"/>
      <c r="G700" s="427"/>
      <c r="T700" s="429"/>
      <c r="U700" s="429"/>
      <c r="X700" s="424"/>
    </row>
    <row r="701" ht="15.75" customHeight="1">
      <c r="A701" s="426"/>
      <c r="G701" s="427"/>
      <c r="T701" s="429"/>
      <c r="U701" s="429"/>
      <c r="X701" s="424"/>
    </row>
    <row r="702" ht="15.75" customHeight="1">
      <c r="A702" s="426"/>
      <c r="G702" s="427"/>
      <c r="T702" s="429"/>
      <c r="U702" s="429"/>
      <c r="X702" s="424"/>
    </row>
    <row r="703" ht="15.75" customHeight="1">
      <c r="A703" s="426"/>
      <c r="G703" s="427"/>
      <c r="T703" s="429"/>
      <c r="U703" s="429"/>
      <c r="X703" s="424"/>
    </row>
    <row r="704" ht="15.75" customHeight="1">
      <c r="A704" s="426"/>
      <c r="G704" s="427"/>
      <c r="T704" s="429"/>
      <c r="U704" s="429"/>
      <c r="X704" s="424"/>
    </row>
    <row r="705" ht="15.75" customHeight="1">
      <c r="A705" s="426"/>
      <c r="G705" s="427"/>
      <c r="T705" s="429"/>
      <c r="U705" s="429"/>
      <c r="X705" s="424"/>
    </row>
    <row r="706" ht="15.75" customHeight="1">
      <c r="A706" s="426"/>
      <c r="G706" s="427"/>
      <c r="T706" s="429"/>
      <c r="U706" s="429"/>
      <c r="X706" s="424"/>
    </row>
    <row r="707" ht="15.75" customHeight="1">
      <c r="A707" s="426"/>
      <c r="G707" s="427"/>
      <c r="T707" s="429"/>
      <c r="U707" s="429"/>
      <c r="X707" s="424"/>
    </row>
    <row r="708" ht="15.75" customHeight="1">
      <c r="A708" s="426"/>
      <c r="G708" s="427"/>
      <c r="T708" s="429"/>
      <c r="U708" s="429"/>
      <c r="X708" s="424"/>
    </row>
    <row r="709" ht="15.75" customHeight="1">
      <c r="A709" s="426"/>
      <c r="G709" s="427"/>
      <c r="T709" s="429"/>
      <c r="U709" s="429"/>
      <c r="X709" s="424"/>
    </row>
    <row r="710" ht="15.75" customHeight="1">
      <c r="A710" s="426"/>
      <c r="G710" s="427"/>
      <c r="T710" s="429"/>
      <c r="U710" s="429"/>
      <c r="X710" s="424"/>
    </row>
    <row r="711" ht="15.75" customHeight="1">
      <c r="A711" s="426"/>
      <c r="G711" s="427"/>
      <c r="T711" s="429"/>
      <c r="U711" s="429"/>
      <c r="X711" s="424"/>
    </row>
    <row r="712" ht="15.75" customHeight="1">
      <c r="A712" s="426"/>
      <c r="G712" s="427"/>
      <c r="T712" s="429"/>
      <c r="U712" s="429"/>
      <c r="X712" s="424"/>
    </row>
    <row r="713" ht="15.75" customHeight="1">
      <c r="A713" s="426"/>
      <c r="G713" s="427"/>
      <c r="T713" s="429"/>
      <c r="U713" s="429"/>
      <c r="X713" s="424"/>
    </row>
    <row r="714" ht="15.75" customHeight="1">
      <c r="A714" s="426"/>
      <c r="G714" s="427"/>
      <c r="T714" s="429"/>
      <c r="U714" s="429"/>
      <c r="X714" s="424"/>
    </row>
    <row r="715" ht="15.75" customHeight="1">
      <c r="A715" s="426"/>
      <c r="G715" s="427"/>
      <c r="T715" s="429"/>
      <c r="U715" s="429"/>
      <c r="X715" s="424"/>
    </row>
    <row r="716" ht="15.75" customHeight="1">
      <c r="A716" s="426"/>
      <c r="G716" s="427"/>
      <c r="T716" s="429"/>
      <c r="U716" s="429"/>
      <c r="X716" s="424"/>
    </row>
    <row r="717" ht="15.75" customHeight="1">
      <c r="A717" s="426"/>
      <c r="G717" s="427"/>
      <c r="T717" s="429"/>
      <c r="U717" s="429"/>
      <c r="X717" s="424"/>
    </row>
    <row r="718" ht="15.75" customHeight="1">
      <c r="A718" s="426"/>
      <c r="G718" s="427"/>
      <c r="T718" s="429"/>
      <c r="U718" s="429"/>
      <c r="X718" s="424"/>
    </row>
    <row r="719" ht="15.75" customHeight="1">
      <c r="A719" s="426"/>
      <c r="G719" s="427"/>
      <c r="T719" s="429"/>
      <c r="U719" s="429"/>
      <c r="X719" s="424"/>
    </row>
    <row r="720" ht="15.75" customHeight="1">
      <c r="A720" s="426"/>
      <c r="G720" s="427"/>
      <c r="T720" s="429"/>
      <c r="U720" s="429"/>
      <c r="X720" s="424"/>
    </row>
    <row r="721" ht="15.75" customHeight="1">
      <c r="A721" s="426"/>
      <c r="G721" s="427"/>
      <c r="T721" s="429"/>
      <c r="U721" s="429"/>
      <c r="X721" s="424"/>
    </row>
    <row r="722" ht="15.75" customHeight="1">
      <c r="A722" s="426"/>
      <c r="G722" s="427"/>
      <c r="T722" s="429"/>
      <c r="U722" s="429"/>
      <c r="X722" s="424"/>
    </row>
    <row r="723" ht="15.75" customHeight="1">
      <c r="A723" s="426"/>
      <c r="G723" s="427"/>
      <c r="T723" s="429"/>
      <c r="U723" s="429"/>
      <c r="X723" s="424"/>
    </row>
    <row r="724" ht="15.75" customHeight="1">
      <c r="A724" s="426"/>
      <c r="G724" s="427"/>
      <c r="T724" s="429"/>
      <c r="U724" s="429"/>
      <c r="X724" s="424"/>
    </row>
    <row r="725" ht="15.75" customHeight="1">
      <c r="A725" s="426"/>
      <c r="G725" s="427"/>
      <c r="T725" s="429"/>
      <c r="U725" s="429"/>
      <c r="X725" s="424"/>
    </row>
    <row r="726" ht="15.75" customHeight="1">
      <c r="A726" s="426"/>
      <c r="G726" s="427"/>
      <c r="T726" s="429"/>
      <c r="U726" s="429"/>
      <c r="X726" s="424"/>
    </row>
    <row r="727" ht="15.75" customHeight="1">
      <c r="A727" s="426"/>
      <c r="G727" s="427"/>
      <c r="T727" s="429"/>
      <c r="U727" s="429"/>
      <c r="X727" s="424"/>
    </row>
    <row r="728" ht="15.75" customHeight="1">
      <c r="A728" s="426"/>
      <c r="G728" s="427"/>
      <c r="T728" s="429"/>
      <c r="U728" s="429"/>
      <c r="X728" s="424"/>
    </row>
    <row r="729" ht="15.75" customHeight="1">
      <c r="A729" s="426"/>
      <c r="G729" s="427"/>
      <c r="T729" s="429"/>
      <c r="U729" s="429"/>
      <c r="X729" s="424"/>
    </row>
    <row r="730" ht="15.75" customHeight="1">
      <c r="A730" s="426"/>
      <c r="G730" s="427"/>
      <c r="T730" s="429"/>
      <c r="U730" s="429"/>
      <c r="X730" s="424"/>
    </row>
    <row r="731" ht="15.75" customHeight="1">
      <c r="A731" s="426"/>
      <c r="G731" s="427"/>
      <c r="T731" s="429"/>
      <c r="U731" s="429"/>
      <c r="X731" s="424"/>
    </row>
    <row r="732" ht="15.75" customHeight="1">
      <c r="A732" s="426"/>
      <c r="G732" s="427"/>
      <c r="T732" s="429"/>
      <c r="U732" s="429"/>
      <c r="X732" s="424"/>
    </row>
    <row r="733" ht="15.75" customHeight="1">
      <c r="A733" s="426"/>
      <c r="G733" s="427"/>
      <c r="T733" s="429"/>
      <c r="U733" s="429"/>
      <c r="X733" s="424"/>
    </row>
    <row r="734" ht="15.75" customHeight="1">
      <c r="A734" s="426"/>
      <c r="G734" s="427"/>
      <c r="T734" s="429"/>
      <c r="U734" s="429"/>
      <c r="X734" s="424"/>
    </row>
    <row r="735" ht="15.75" customHeight="1">
      <c r="A735" s="426"/>
      <c r="G735" s="427"/>
      <c r="T735" s="429"/>
      <c r="U735" s="429"/>
      <c r="X735" s="424"/>
    </row>
    <row r="736" ht="15.75" customHeight="1">
      <c r="A736" s="426"/>
      <c r="G736" s="427"/>
      <c r="T736" s="429"/>
      <c r="U736" s="429"/>
      <c r="X736" s="424"/>
    </row>
    <row r="737" ht="15.75" customHeight="1">
      <c r="A737" s="426"/>
      <c r="G737" s="427"/>
      <c r="T737" s="429"/>
      <c r="U737" s="429"/>
      <c r="X737" s="424"/>
    </row>
    <row r="738" ht="15.75" customHeight="1">
      <c r="A738" s="426"/>
      <c r="G738" s="427"/>
      <c r="T738" s="429"/>
      <c r="U738" s="429"/>
      <c r="X738" s="424"/>
    </row>
    <row r="739" ht="15.75" customHeight="1">
      <c r="A739" s="426"/>
      <c r="G739" s="427"/>
      <c r="T739" s="429"/>
      <c r="U739" s="429"/>
      <c r="X739" s="424"/>
    </row>
    <row r="740" ht="15.75" customHeight="1">
      <c r="A740" s="426"/>
      <c r="G740" s="427"/>
      <c r="T740" s="429"/>
      <c r="U740" s="429"/>
      <c r="X740" s="424"/>
    </row>
    <row r="741" ht="15.75" customHeight="1">
      <c r="A741" s="426"/>
      <c r="G741" s="427"/>
      <c r="T741" s="429"/>
      <c r="U741" s="429"/>
      <c r="X741" s="424"/>
    </row>
    <row r="742" ht="15.75" customHeight="1">
      <c r="A742" s="426"/>
      <c r="G742" s="427"/>
      <c r="T742" s="429"/>
      <c r="U742" s="429"/>
      <c r="X742" s="424"/>
    </row>
    <row r="743" ht="15.75" customHeight="1">
      <c r="A743" s="426"/>
      <c r="G743" s="427"/>
      <c r="T743" s="429"/>
      <c r="U743" s="429"/>
      <c r="X743" s="424"/>
    </row>
    <row r="744" ht="15.75" customHeight="1">
      <c r="A744" s="426"/>
      <c r="G744" s="427"/>
      <c r="T744" s="429"/>
      <c r="U744" s="429"/>
      <c r="X744" s="424"/>
    </row>
    <row r="745" ht="15.75" customHeight="1">
      <c r="A745" s="426"/>
      <c r="G745" s="427"/>
      <c r="T745" s="429"/>
      <c r="U745" s="429"/>
      <c r="X745" s="424"/>
    </row>
    <row r="746" ht="15.75" customHeight="1">
      <c r="A746" s="426"/>
      <c r="G746" s="427"/>
      <c r="T746" s="429"/>
      <c r="U746" s="429"/>
      <c r="X746" s="424"/>
    </row>
    <row r="747" ht="15.75" customHeight="1">
      <c r="A747" s="426"/>
      <c r="G747" s="427"/>
      <c r="T747" s="429"/>
      <c r="U747" s="429"/>
      <c r="X747" s="424"/>
    </row>
    <row r="748" ht="15.75" customHeight="1">
      <c r="A748" s="426"/>
      <c r="G748" s="427"/>
      <c r="T748" s="429"/>
      <c r="U748" s="429"/>
      <c r="X748" s="424"/>
    </row>
    <row r="749" ht="15.75" customHeight="1">
      <c r="A749" s="426"/>
      <c r="G749" s="427"/>
      <c r="T749" s="429"/>
      <c r="U749" s="429"/>
      <c r="X749" s="424"/>
    </row>
    <row r="750" ht="15.75" customHeight="1">
      <c r="A750" s="426"/>
      <c r="G750" s="427"/>
      <c r="T750" s="429"/>
      <c r="U750" s="429"/>
      <c r="X750" s="424"/>
    </row>
    <row r="751" ht="15.75" customHeight="1">
      <c r="A751" s="426"/>
      <c r="G751" s="427"/>
      <c r="T751" s="429"/>
      <c r="U751" s="429"/>
      <c r="X751" s="424"/>
    </row>
    <row r="752" ht="15.75" customHeight="1">
      <c r="A752" s="426"/>
      <c r="G752" s="427"/>
      <c r="T752" s="429"/>
      <c r="U752" s="429"/>
      <c r="X752" s="424"/>
    </row>
    <row r="753" ht="15.75" customHeight="1">
      <c r="A753" s="426"/>
      <c r="G753" s="427"/>
      <c r="T753" s="429"/>
      <c r="U753" s="429"/>
      <c r="X753" s="424"/>
    </row>
    <row r="754" ht="15.75" customHeight="1">
      <c r="A754" s="426"/>
      <c r="G754" s="427"/>
      <c r="T754" s="429"/>
      <c r="U754" s="429"/>
      <c r="X754" s="424"/>
    </row>
    <row r="755" ht="15.75" customHeight="1">
      <c r="A755" s="426"/>
      <c r="G755" s="427"/>
      <c r="T755" s="429"/>
      <c r="U755" s="429"/>
      <c r="X755" s="424"/>
    </row>
    <row r="756" ht="15.75" customHeight="1">
      <c r="A756" s="426"/>
      <c r="G756" s="427"/>
      <c r="T756" s="429"/>
      <c r="U756" s="429"/>
      <c r="X756" s="424"/>
    </row>
    <row r="757" ht="15.75" customHeight="1">
      <c r="A757" s="426"/>
      <c r="G757" s="427"/>
      <c r="T757" s="429"/>
      <c r="U757" s="429"/>
      <c r="X757" s="424"/>
    </row>
    <row r="758" ht="15.75" customHeight="1">
      <c r="A758" s="426"/>
      <c r="G758" s="427"/>
      <c r="T758" s="429"/>
      <c r="U758" s="429"/>
      <c r="X758" s="424"/>
    </row>
    <row r="759" ht="15.75" customHeight="1">
      <c r="A759" s="426"/>
      <c r="G759" s="427"/>
      <c r="T759" s="429"/>
      <c r="U759" s="429"/>
      <c r="X759" s="424"/>
    </row>
    <row r="760" ht="15.75" customHeight="1">
      <c r="A760" s="426"/>
      <c r="G760" s="427"/>
      <c r="T760" s="429"/>
      <c r="U760" s="429"/>
      <c r="X760" s="424"/>
    </row>
    <row r="761" ht="15.75" customHeight="1">
      <c r="A761" s="426"/>
      <c r="G761" s="427"/>
      <c r="T761" s="429"/>
      <c r="U761" s="429"/>
      <c r="X761" s="424"/>
    </row>
    <row r="762" ht="15.75" customHeight="1">
      <c r="A762" s="426"/>
      <c r="G762" s="427"/>
      <c r="T762" s="429"/>
      <c r="U762" s="429"/>
      <c r="X762" s="424"/>
    </row>
    <row r="763" ht="15.75" customHeight="1">
      <c r="A763" s="426"/>
      <c r="G763" s="427"/>
      <c r="T763" s="429"/>
      <c r="U763" s="429"/>
      <c r="X763" s="424"/>
    </row>
    <row r="764" ht="15.75" customHeight="1">
      <c r="A764" s="426"/>
      <c r="G764" s="427"/>
      <c r="T764" s="429"/>
      <c r="U764" s="429"/>
      <c r="X764" s="424"/>
    </row>
    <row r="765" ht="15.75" customHeight="1">
      <c r="A765" s="426"/>
      <c r="G765" s="427"/>
      <c r="T765" s="429"/>
      <c r="U765" s="429"/>
      <c r="X765" s="424"/>
    </row>
    <row r="766" ht="15.75" customHeight="1">
      <c r="A766" s="426"/>
      <c r="G766" s="427"/>
      <c r="T766" s="429"/>
      <c r="U766" s="429"/>
      <c r="X766" s="424"/>
    </row>
    <row r="767" ht="15.75" customHeight="1">
      <c r="A767" s="426"/>
      <c r="G767" s="427"/>
      <c r="T767" s="429"/>
      <c r="U767" s="429"/>
      <c r="X767" s="424"/>
    </row>
    <row r="768" ht="15.75" customHeight="1">
      <c r="A768" s="426"/>
      <c r="G768" s="427"/>
      <c r="T768" s="429"/>
      <c r="U768" s="429"/>
      <c r="X768" s="424"/>
    </row>
    <row r="769" ht="15.75" customHeight="1">
      <c r="A769" s="426"/>
      <c r="G769" s="427"/>
      <c r="T769" s="429"/>
      <c r="U769" s="429"/>
      <c r="X769" s="424"/>
    </row>
    <row r="770" ht="15.75" customHeight="1">
      <c r="A770" s="426"/>
      <c r="G770" s="427"/>
      <c r="T770" s="429"/>
      <c r="U770" s="429"/>
      <c r="X770" s="424"/>
    </row>
    <row r="771" ht="15.75" customHeight="1">
      <c r="A771" s="426"/>
      <c r="G771" s="427"/>
      <c r="T771" s="429"/>
      <c r="U771" s="429"/>
      <c r="X771" s="424"/>
    </row>
    <row r="772" ht="15.75" customHeight="1">
      <c r="A772" s="426"/>
      <c r="G772" s="427"/>
      <c r="T772" s="429"/>
      <c r="U772" s="429"/>
      <c r="X772" s="424"/>
    </row>
    <row r="773" ht="15.75" customHeight="1">
      <c r="A773" s="426"/>
      <c r="G773" s="427"/>
      <c r="T773" s="429"/>
      <c r="U773" s="429"/>
      <c r="X773" s="424"/>
    </row>
    <row r="774" ht="15.75" customHeight="1">
      <c r="A774" s="426"/>
      <c r="G774" s="427"/>
      <c r="T774" s="429"/>
      <c r="U774" s="429"/>
      <c r="X774" s="424"/>
    </row>
    <row r="775" ht="15.75" customHeight="1">
      <c r="A775" s="426"/>
      <c r="G775" s="427"/>
      <c r="T775" s="429"/>
      <c r="U775" s="429"/>
      <c r="X775" s="424"/>
    </row>
    <row r="776" ht="15.75" customHeight="1">
      <c r="A776" s="426"/>
      <c r="G776" s="427"/>
      <c r="T776" s="429"/>
      <c r="U776" s="429"/>
      <c r="X776" s="424"/>
    </row>
    <row r="777" ht="15.75" customHeight="1">
      <c r="A777" s="426"/>
      <c r="G777" s="427"/>
      <c r="T777" s="429"/>
      <c r="U777" s="429"/>
      <c r="X777" s="424"/>
    </row>
    <row r="778" ht="15.75" customHeight="1">
      <c r="A778" s="426"/>
      <c r="G778" s="427"/>
      <c r="T778" s="429"/>
      <c r="U778" s="429"/>
      <c r="X778" s="424"/>
    </row>
    <row r="779" ht="15.75" customHeight="1">
      <c r="A779" s="426"/>
      <c r="G779" s="427"/>
      <c r="T779" s="429"/>
      <c r="U779" s="429"/>
      <c r="X779" s="424"/>
    </row>
    <row r="780" ht="15.75" customHeight="1">
      <c r="A780" s="426"/>
      <c r="G780" s="427"/>
      <c r="T780" s="429"/>
      <c r="U780" s="429"/>
      <c r="X780" s="424"/>
    </row>
    <row r="781" ht="15.75" customHeight="1">
      <c r="A781" s="426"/>
      <c r="G781" s="427"/>
      <c r="T781" s="429"/>
      <c r="U781" s="429"/>
      <c r="X781" s="424"/>
    </row>
    <row r="782" ht="15.75" customHeight="1">
      <c r="A782" s="426"/>
      <c r="G782" s="427"/>
      <c r="T782" s="429"/>
      <c r="U782" s="429"/>
      <c r="X782" s="424"/>
    </row>
    <row r="783" ht="15.75" customHeight="1">
      <c r="A783" s="426"/>
      <c r="G783" s="427"/>
      <c r="T783" s="429"/>
      <c r="U783" s="429"/>
      <c r="X783" s="424"/>
    </row>
    <row r="784" ht="15.75" customHeight="1">
      <c r="A784" s="426"/>
      <c r="G784" s="427"/>
      <c r="T784" s="429"/>
      <c r="U784" s="429"/>
      <c r="X784" s="424"/>
    </row>
    <row r="785" ht="15.75" customHeight="1">
      <c r="A785" s="426"/>
      <c r="G785" s="427"/>
      <c r="T785" s="429"/>
      <c r="U785" s="429"/>
      <c r="X785" s="424"/>
    </row>
    <row r="786" ht="15.75" customHeight="1">
      <c r="A786" s="426"/>
      <c r="G786" s="427"/>
      <c r="T786" s="429"/>
      <c r="U786" s="429"/>
      <c r="X786" s="424"/>
    </row>
    <row r="787" ht="15.75" customHeight="1">
      <c r="A787" s="426"/>
      <c r="G787" s="427"/>
      <c r="T787" s="429"/>
      <c r="U787" s="429"/>
      <c r="X787" s="424"/>
    </row>
    <row r="788" ht="15.75" customHeight="1">
      <c r="A788" s="426"/>
      <c r="G788" s="427"/>
      <c r="T788" s="429"/>
      <c r="U788" s="429"/>
      <c r="X788" s="424"/>
    </row>
    <row r="789" ht="15.75" customHeight="1">
      <c r="A789" s="426"/>
      <c r="G789" s="427"/>
      <c r="T789" s="429"/>
      <c r="U789" s="429"/>
      <c r="X789" s="424"/>
    </row>
    <row r="790" ht="15.75" customHeight="1">
      <c r="A790" s="426"/>
      <c r="G790" s="427"/>
      <c r="T790" s="429"/>
      <c r="U790" s="429"/>
      <c r="X790" s="424"/>
    </row>
    <row r="791" ht="15.75" customHeight="1">
      <c r="A791" s="426"/>
      <c r="G791" s="427"/>
      <c r="T791" s="429"/>
      <c r="U791" s="429"/>
      <c r="X791" s="424"/>
    </row>
    <row r="792" ht="15.75" customHeight="1">
      <c r="A792" s="426"/>
      <c r="G792" s="427"/>
      <c r="T792" s="429"/>
      <c r="U792" s="429"/>
      <c r="X792" s="424"/>
    </row>
    <row r="793" ht="15.75" customHeight="1">
      <c r="A793" s="426"/>
      <c r="G793" s="427"/>
      <c r="T793" s="429"/>
      <c r="U793" s="429"/>
      <c r="X793" s="424"/>
    </row>
    <row r="794" ht="15.75" customHeight="1">
      <c r="A794" s="426"/>
      <c r="G794" s="427"/>
      <c r="T794" s="429"/>
      <c r="U794" s="429"/>
      <c r="X794" s="424"/>
    </row>
    <row r="795" ht="15.75" customHeight="1">
      <c r="A795" s="426"/>
      <c r="G795" s="427"/>
      <c r="T795" s="429"/>
      <c r="U795" s="429"/>
      <c r="X795" s="424"/>
    </row>
    <row r="796" ht="15.75" customHeight="1">
      <c r="A796" s="426"/>
      <c r="G796" s="427"/>
      <c r="T796" s="429"/>
      <c r="U796" s="429"/>
      <c r="X796" s="424"/>
    </row>
    <row r="797" ht="15.75" customHeight="1">
      <c r="A797" s="426"/>
      <c r="G797" s="427"/>
      <c r="T797" s="429"/>
      <c r="U797" s="429"/>
      <c r="X797" s="424"/>
    </row>
    <row r="798" ht="15.75" customHeight="1">
      <c r="A798" s="426"/>
      <c r="G798" s="427"/>
      <c r="T798" s="429"/>
      <c r="U798" s="429"/>
      <c r="X798" s="424"/>
    </row>
    <row r="799" ht="15.75" customHeight="1">
      <c r="A799" s="426"/>
      <c r="G799" s="427"/>
      <c r="T799" s="429"/>
      <c r="U799" s="429"/>
      <c r="X799" s="424"/>
    </row>
    <row r="800" ht="15.75" customHeight="1">
      <c r="A800" s="426"/>
      <c r="G800" s="427"/>
      <c r="T800" s="429"/>
      <c r="U800" s="429"/>
      <c r="X800" s="424"/>
    </row>
    <row r="801" ht="15.75" customHeight="1">
      <c r="A801" s="426"/>
      <c r="G801" s="427"/>
      <c r="T801" s="429"/>
      <c r="U801" s="429"/>
      <c r="X801" s="424"/>
    </row>
    <row r="802" ht="15.75" customHeight="1">
      <c r="A802" s="426"/>
      <c r="G802" s="427"/>
      <c r="T802" s="429"/>
      <c r="U802" s="429"/>
      <c r="X802" s="424"/>
    </row>
    <row r="803" ht="15.75" customHeight="1">
      <c r="A803" s="426"/>
      <c r="G803" s="427"/>
      <c r="T803" s="429"/>
      <c r="U803" s="429"/>
      <c r="X803" s="424"/>
    </row>
    <row r="804" ht="15.75" customHeight="1">
      <c r="A804" s="426"/>
      <c r="G804" s="427"/>
      <c r="T804" s="429"/>
      <c r="U804" s="429"/>
      <c r="X804" s="424"/>
    </row>
    <row r="805" ht="15.75" customHeight="1">
      <c r="A805" s="426"/>
      <c r="G805" s="427"/>
      <c r="T805" s="429"/>
      <c r="U805" s="429"/>
      <c r="X805" s="424"/>
    </row>
    <row r="806" ht="15.75" customHeight="1">
      <c r="A806" s="426"/>
      <c r="G806" s="427"/>
      <c r="T806" s="429"/>
      <c r="U806" s="429"/>
      <c r="X806" s="424"/>
    </row>
    <row r="807" ht="15.75" customHeight="1">
      <c r="A807" s="426"/>
      <c r="G807" s="427"/>
      <c r="T807" s="429"/>
      <c r="U807" s="429"/>
      <c r="X807" s="424"/>
    </row>
    <row r="808" ht="15.75" customHeight="1">
      <c r="A808" s="426"/>
      <c r="G808" s="427"/>
      <c r="T808" s="429"/>
      <c r="U808" s="429"/>
      <c r="X808" s="424"/>
    </row>
    <row r="809" ht="15.75" customHeight="1">
      <c r="A809" s="426"/>
      <c r="G809" s="427"/>
      <c r="T809" s="429"/>
      <c r="U809" s="429"/>
      <c r="X809" s="424"/>
    </row>
    <row r="810" ht="15.75" customHeight="1">
      <c r="A810" s="426"/>
      <c r="G810" s="427"/>
      <c r="T810" s="429"/>
      <c r="U810" s="429"/>
      <c r="X810" s="424"/>
    </row>
    <row r="811" ht="15.75" customHeight="1">
      <c r="A811" s="426"/>
      <c r="G811" s="427"/>
      <c r="T811" s="429"/>
      <c r="U811" s="429"/>
      <c r="X811" s="424"/>
    </row>
    <row r="812" ht="15.75" customHeight="1">
      <c r="A812" s="426"/>
      <c r="G812" s="427"/>
      <c r="T812" s="429"/>
      <c r="U812" s="429"/>
      <c r="X812" s="424"/>
    </row>
    <row r="813" ht="15.75" customHeight="1">
      <c r="A813" s="426"/>
      <c r="G813" s="427"/>
      <c r="T813" s="429"/>
      <c r="U813" s="429"/>
      <c r="X813" s="424"/>
    </row>
    <row r="814" ht="15.75" customHeight="1">
      <c r="A814" s="426"/>
      <c r="G814" s="427"/>
      <c r="T814" s="429"/>
      <c r="U814" s="429"/>
      <c r="X814" s="424"/>
    </row>
    <row r="815" ht="15.75" customHeight="1">
      <c r="A815" s="426"/>
      <c r="G815" s="427"/>
      <c r="T815" s="429"/>
      <c r="U815" s="429"/>
      <c r="X815" s="424"/>
    </row>
    <row r="816" ht="15.75" customHeight="1">
      <c r="A816" s="426"/>
      <c r="G816" s="427"/>
      <c r="T816" s="429"/>
      <c r="U816" s="429"/>
      <c r="X816" s="424"/>
    </row>
    <row r="817" ht="15.75" customHeight="1">
      <c r="A817" s="426"/>
      <c r="G817" s="427"/>
      <c r="T817" s="429"/>
      <c r="U817" s="429"/>
      <c r="X817" s="424"/>
    </row>
    <row r="818" ht="15.75" customHeight="1">
      <c r="A818" s="426"/>
      <c r="G818" s="427"/>
      <c r="T818" s="429"/>
      <c r="U818" s="429"/>
      <c r="X818" s="424"/>
    </row>
    <row r="819" ht="15.75" customHeight="1">
      <c r="A819" s="426"/>
      <c r="G819" s="427"/>
      <c r="T819" s="429"/>
      <c r="U819" s="429"/>
      <c r="X819" s="424"/>
    </row>
    <row r="820" ht="15.75" customHeight="1">
      <c r="A820" s="426"/>
      <c r="G820" s="427"/>
      <c r="T820" s="429"/>
      <c r="U820" s="429"/>
      <c r="X820" s="424"/>
    </row>
    <row r="821" ht="15.75" customHeight="1">
      <c r="A821" s="426"/>
      <c r="G821" s="427"/>
      <c r="T821" s="429"/>
      <c r="U821" s="429"/>
      <c r="X821" s="424"/>
    </row>
    <row r="822" ht="15.75" customHeight="1">
      <c r="A822" s="426"/>
      <c r="G822" s="427"/>
      <c r="T822" s="429"/>
      <c r="U822" s="429"/>
      <c r="X822" s="424"/>
    </row>
    <row r="823" ht="15.75" customHeight="1">
      <c r="A823" s="426"/>
      <c r="G823" s="427"/>
      <c r="T823" s="429"/>
      <c r="U823" s="429"/>
      <c r="X823" s="424"/>
    </row>
    <row r="824" ht="15.75" customHeight="1">
      <c r="A824" s="426"/>
      <c r="G824" s="427"/>
      <c r="T824" s="429"/>
      <c r="U824" s="429"/>
      <c r="X824" s="424"/>
    </row>
    <row r="825" ht="15.75" customHeight="1">
      <c r="A825" s="426"/>
      <c r="G825" s="427"/>
      <c r="T825" s="429"/>
      <c r="U825" s="429"/>
      <c r="X825" s="424"/>
    </row>
    <row r="826" ht="15.75" customHeight="1">
      <c r="A826" s="426"/>
      <c r="G826" s="427"/>
      <c r="T826" s="429"/>
      <c r="U826" s="429"/>
      <c r="X826" s="424"/>
    </row>
    <row r="827" ht="15.75" customHeight="1">
      <c r="A827" s="426"/>
      <c r="G827" s="427"/>
      <c r="T827" s="429"/>
      <c r="U827" s="429"/>
      <c r="X827" s="424"/>
    </row>
    <row r="828" ht="15.75" customHeight="1">
      <c r="A828" s="426"/>
      <c r="G828" s="427"/>
      <c r="T828" s="429"/>
      <c r="U828" s="429"/>
      <c r="X828" s="424"/>
    </row>
    <row r="829" ht="15.75" customHeight="1">
      <c r="A829" s="426"/>
      <c r="G829" s="427"/>
      <c r="T829" s="429"/>
      <c r="U829" s="429"/>
      <c r="X829" s="424"/>
    </row>
    <row r="830" ht="15.75" customHeight="1">
      <c r="A830" s="426"/>
      <c r="G830" s="427"/>
      <c r="T830" s="429"/>
      <c r="U830" s="429"/>
      <c r="X830" s="424"/>
    </row>
    <row r="831" ht="15.75" customHeight="1">
      <c r="A831" s="426"/>
      <c r="G831" s="427"/>
      <c r="T831" s="429"/>
      <c r="U831" s="429"/>
      <c r="X831" s="424"/>
    </row>
    <row r="832" ht="15.75" customHeight="1">
      <c r="A832" s="426"/>
      <c r="G832" s="427"/>
      <c r="T832" s="429"/>
      <c r="U832" s="429"/>
      <c r="X832" s="424"/>
    </row>
    <row r="833" ht="15.75" customHeight="1">
      <c r="A833" s="426"/>
      <c r="G833" s="427"/>
      <c r="T833" s="429"/>
      <c r="U833" s="429"/>
      <c r="X833" s="424"/>
    </row>
    <row r="834" ht="15.75" customHeight="1">
      <c r="A834" s="426"/>
      <c r="G834" s="427"/>
      <c r="T834" s="429"/>
      <c r="U834" s="429"/>
      <c r="X834" s="424"/>
    </row>
    <row r="835" ht="15.75" customHeight="1">
      <c r="A835" s="426"/>
      <c r="G835" s="427"/>
      <c r="T835" s="429"/>
      <c r="U835" s="429"/>
      <c r="X835" s="424"/>
    </row>
    <row r="836" ht="15.75" customHeight="1">
      <c r="A836" s="426"/>
      <c r="G836" s="427"/>
      <c r="T836" s="429"/>
      <c r="U836" s="429"/>
      <c r="X836" s="424"/>
    </row>
    <row r="837" ht="15.75" customHeight="1">
      <c r="A837" s="426"/>
      <c r="G837" s="427"/>
      <c r="T837" s="429"/>
      <c r="U837" s="429"/>
      <c r="X837" s="424"/>
    </row>
    <row r="838" ht="15.75" customHeight="1">
      <c r="A838" s="426"/>
      <c r="G838" s="427"/>
      <c r="T838" s="429"/>
      <c r="U838" s="429"/>
      <c r="X838" s="424"/>
    </row>
    <row r="839" ht="15.75" customHeight="1">
      <c r="A839" s="426"/>
      <c r="G839" s="427"/>
      <c r="T839" s="429"/>
      <c r="U839" s="429"/>
      <c r="X839" s="424"/>
    </row>
    <row r="840" ht="15.75" customHeight="1">
      <c r="A840" s="426"/>
      <c r="G840" s="427"/>
      <c r="T840" s="429"/>
      <c r="U840" s="429"/>
      <c r="X840" s="424"/>
    </row>
    <row r="841" ht="15.75" customHeight="1">
      <c r="A841" s="426"/>
      <c r="G841" s="427"/>
      <c r="T841" s="429"/>
      <c r="U841" s="429"/>
      <c r="X841" s="424"/>
    </row>
    <row r="842" ht="15.75" customHeight="1">
      <c r="A842" s="426"/>
      <c r="G842" s="427"/>
      <c r="T842" s="429"/>
      <c r="U842" s="429"/>
      <c r="X842" s="424"/>
    </row>
    <row r="843" ht="15.75" customHeight="1">
      <c r="A843" s="426"/>
      <c r="G843" s="427"/>
      <c r="T843" s="429"/>
      <c r="U843" s="429"/>
      <c r="X843" s="424"/>
    </row>
    <row r="844" ht="15.75" customHeight="1">
      <c r="A844" s="426"/>
      <c r="G844" s="427"/>
      <c r="T844" s="429"/>
      <c r="U844" s="429"/>
      <c r="X844" s="424"/>
    </row>
    <row r="845" ht="15.75" customHeight="1">
      <c r="A845" s="426"/>
      <c r="G845" s="427"/>
      <c r="T845" s="429"/>
      <c r="U845" s="429"/>
      <c r="X845" s="424"/>
    </row>
    <row r="846" ht="15.75" customHeight="1">
      <c r="A846" s="426"/>
      <c r="G846" s="427"/>
      <c r="T846" s="429"/>
      <c r="U846" s="429"/>
      <c r="X846" s="424"/>
    </row>
    <row r="847" ht="15.75" customHeight="1">
      <c r="A847" s="426"/>
      <c r="G847" s="427"/>
      <c r="T847" s="429"/>
      <c r="U847" s="429"/>
      <c r="X847" s="424"/>
    </row>
    <row r="848" ht="15.75" customHeight="1">
      <c r="A848" s="426"/>
      <c r="G848" s="427"/>
      <c r="T848" s="429"/>
      <c r="U848" s="429"/>
      <c r="X848" s="424"/>
    </row>
    <row r="849" ht="15.75" customHeight="1">
      <c r="A849" s="426"/>
      <c r="G849" s="427"/>
      <c r="T849" s="429"/>
      <c r="U849" s="429"/>
      <c r="X849" s="424"/>
    </row>
    <row r="850" ht="15.75" customHeight="1">
      <c r="A850" s="426"/>
      <c r="G850" s="427"/>
      <c r="T850" s="429"/>
      <c r="U850" s="429"/>
      <c r="X850" s="424"/>
    </row>
    <row r="851" ht="15.75" customHeight="1">
      <c r="A851" s="426"/>
      <c r="G851" s="427"/>
      <c r="T851" s="429"/>
      <c r="U851" s="429"/>
      <c r="X851" s="424"/>
    </row>
    <row r="852" ht="15.75" customHeight="1">
      <c r="A852" s="426"/>
      <c r="G852" s="427"/>
      <c r="T852" s="429"/>
      <c r="U852" s="429"/>
      <c r="X852" s="424"/>
    </row>
    <row r="853" ht="15.75" customHeight="1">
      <c r="A853" s="426"/>
      <c r="G853" s="427"/>
      <c r="T853" s="429"/>
      <c r="U853" s="429"/>
      <c r="X853" s="424"/>
    </row>
    <row r="854" ht="15.75" customHeight="1">
      <c r="A854" s="426"/>
      <c r="G854" s="427"/>
      <c r="T854" s="429"/>
      <c r="U854" s="429"/>
      <c r="X854" s="424"/>
    </row>
    <row r="855" ht="15.75" customHeight="1">
      <c r="A855" s="426"/>
      <c r="G855" s="427"/>
      <c r="T855" s="429"/>
      <c r="U855" s="429"/>
      <c r="X855" s="424"/>
    </row>
    <row r="856" ht="15.75" customHeight="1">
      <c r="A856" s="426"/>
      <c r="G856" s="427"/>
      <c r="T856" s="429"/>
      <c r="U856" s="429"/>
      <c r="X856" s="424"/>
    </row>
    <row r="857" ht="15.75" customHeight="1">
      <c r="A857" s="426"/>
      <c r="G857" s="427"/>
      <c r="T857" s="429"/>
      <c r="U857" s="429"/>
      <c r="X857" s="424"/>
    </row>
    <row r="858" ht="15.75" customHeight="1">
      <c r="A858" s="426"/>
      <c r="G858" s="427"/>
      <c r="T858" s="429"/>
      <c r="U858" s="429"/>
      <c r="X858" s="424"/>
    </row>
    <row r="859" ht="15.75" customHeight="1">
      <c r="A859" s="426"/>
      <c r="G859" s="427"/>
      <c r="T859" s="429"/>
      <c r="U859" s="429"/>
      <c r="X859" s="424"/>
    </row>
    <row r="860" ht="15.75" customHeight="1">
      <c r="A860" s="426"/>
      <c r="G860" s="427"/>
      <c r="T860" s="429"/>
      <c r="U860" s="429"/>
      <c r="X860" s="424"/>
    </row>
    <row r="861" ht="15.75" customHeight="1">
      <c r="A861" s="426"/>
      <c r="G861" s="427"/>
      <c r="T861" s="429"/>
      <c r="U861" s="429"/>
      <c r="X861" s="424"/>
    </row>
    <row r="862" ht="15.75" customHeight="1">
      <c r="A862" s="426"/>
      <c r="G862" s="427"/>
      <c r="T862" s="429"/>
      <c r="U862" s="429"/>
      <c r="X862" s="424"/>
    </row>
    <row r="863" ht="15.75" customHeight="1">
      <c r="A863" s="426"/>
      <c r="G863" s="427"/>
      <c r="T863" s="429"/>
      <c r="U863" s="429"/>
      <c r="X863" s="424"/>
    </row>
    <row r="864" ht="15.75" customHeight="1">
      <c r="A864" s="426"/>
      <c r="G864" s="427"/>
      <c r="T864" s="429"/>
      <c r="U864" s="429"/>
      <c r="X864" s="424"/>
    </row>
    <row r="865" ht="15.75" customHeight="1">
      <c r="A865" s="426"/>
      <c r="G865" s="427"/>
      <c r="T865" s="429"/>
      <c r="U865" s="429"/>
      <c r="X865" s="424"/>
    </row>
    <row r="866" ht="15.75" customHeight="1">
      <c r="A866" s="426"/>
      <c r="G866" s="427"/>
      <c r="T866" s="429"/>
      <c r="U866" s="429"/>
      <c r="X866" s="424"/>
    </row>
    <row r="867" ht="15.75" customHeight="1">
      <c r="A867" s="426"/>
      <c r="G867" s="427"/>
      <c r="T867" s="429"/>
      <c r="U867" s="429"/>
      <c r="X867" s="424"/>
    </row>
    <row r="868" ht="15.75" customHeight="1">
      <c r="A868" s="426"/>
      <c r="G868" s="427"/>
      <c r="T868" s="429"/>
      <c r="U868" s="429"/>
      <c r="X868" s="424"/>
    </row>
    <row r="869" ht="15.75" customHeight="1">
      <c r="A869" s="426"/>
      <c r="G869" s="427"/>
      <c r="T869" s="429"/>
      <c r="U869" s="429"/>
      <c r="X869" s="424"/>
    </row>
    <row r="870" ht="15.75" customHeight="1">
      <c r="A870" s="426"/>
      <c r="G870" s="427"/>
      <c r="T870" s="429"/>
      <c r="U870" s="429"/>
      <c r="X870" s="424"/>
    </row>
    <row r="871" ht="15.75" customHeight="1">
      <c r="A871" s="426"/>
      <c r="G871" s="427"/>
      <c r="T871" s="429"/>
      <c r="U871" s="429"/>
      <c r="X871" s="424"/>
    </row>
    <row r="872" ht="15.75" customHeight="1">
      <c r="A872" s="426"/>
      <c r="G872" s="427"/>
      <c r="T872" s="429"/>
      <c r="U872" s="429"/>
      <c r="X872" s="424"/>
    </row>
    <row r="873" ht="15.75" customHeight="1">
      <c r="A873" s="426"/>
      <c r="G873" s="427"/>
      <c r="T873" s="429"/>
      <c r="U873" s="429"/>
      <c r="X873" s="424"/>
    </row>
    <row r="874" ht="15.75" customHeight="1">
      <c r="A874" s="426"/>
      <c r="G874" s="427"/>
      <c r="T874" s="429"/>
      <c r="U874" s="429"/>
      <c r="X874" s="424"/>
    </row>
    <row r="875" ht="15.75" customHeight="1">
      <c r="A875" s="426"/>
      <c r="G875" s="427"/>
      <c r="T875" s="429"/>
      <c r="U875" s="429"/>
      <c r="X875" s="424"/>
    </row>
    <row r="876" ht="15.75" customHeight="1">
      <c r="A876" s="426"/>
      <c r="G876" s="427"/>
      <c r="T876" s="429"/>
      <c r="U876" s="429"/>
      <c r="X876" s="424"/>
    </row>
    <row r="877" ht="15.75" customHeight="1">
      <c r="A877" s="426"/>
      <c r="G877" s="427"/>
      <c r="T877" s="429"/>
      <c r="U877" s="429"/>
      <c r="X877" s="424"/>
    </row>
    <row r="878" ht="15.75" customHeight="1">
      <c r="A878" s="426"/>
      <c r="G878" s="427"/>
      <c r="T878" s="429"/>
      <c r="U878" s="429"/>
      <c r="X878" s="424"/>
    </row>
    <row r="879" ht="15.75" customHeight="1">
      <c r="A879" s="426"/>
      <c r="G879" s="427"/>
      <c r="T879" s="429"/>
      <c r="U879" s="429"/>
      <c r="X879" s="424"/>
    </row>
    <row r="880" ht="15.75" customHeight="1">
      <c r="A880" s="426"/>
      <c r="G880" s="427"/>
      <c r="T880" s="429"/>
      <c r="U880" s="429"/>
      <c r="X880" s="424"/>
    </row>
    <row r="881" ht="15.75" customHeight="1">
      <c r="A881" s="426"/>
      <c r="G881" s="427"/>
      <c r="T881" s="429"/>
      <c r="U881" s="429"/>
      <c r="X881" s="424"/>
    </row>
    <row r="882" ht="15.75" customHeight="1">
      <c r="A882" s="426"/>
      <c r="G882" s="427"/>
      <c r="T882" s="429"/>
      <c r="U882" s="429"/>
      <c r="X882" s="424"/>
    </row>
    <row r="883" ht="15.75" customHeight="1">
      <c r="A883" s="426"/>
      <c r="G883" s="427"/>
      <c r="T883" s="429"/>
      <c r="U883" s="429"/>
      <c r="X883" s="424"/>
    </row>
    <row r="884" ht="15.75" customHeight="1">
      <c r="A884" s="426"/>
      <c r="G884" s="427"/>
      <c r="T884" s="429"/>
      <c r="U884" s="429"/>
      <c r="X884" s="424"/>
    </row>
    <row r="885" ht="15.75" customHeight="1">
      <c r="A885" s="426"/>
      <c r="G885" s="427"/>
      <c r="T885" s="429"/>
      <c r="U885" s="429"/>
      <c r="X885" s="424"/>
    </row>
    <row r="886" ht="15.75" customHeight="1">
      <c r="A886" s="426"/>
      <c r="G886" s="427"/>
      <c r="T886" s="429"/>
      <c r="U886" s="429"/>
      <c r="X886" s="424"/>
    </row>
    <row r="887" ht="15.75" customHeight="1">
      <c r="A887" s="426"/>
      <c r="G887" s="427"/>
      <c r="T887" s="429"/>
      <c r="U887" s="429"/>
      <c r="X887" s="424"/>
    </row>
    <row r="888" ht="15.75" customHeight="1">
      <c r="A888" s="426"/>
      <c r="G888" s="427"/>
      <c r="T888" s="429"/>
      <c r="U888" s="429"/>
      <c r="X888" s="424"/>
    </row>
    <row r="889" ht="15.75" customHeight="1">
      <c r="A889" s="426"/>
      <c r="G889" s="427"/>
      <c r="T889" s="429"/>
      <c r="U889" s="429"/>
      <c r="X889" s="424"/>
    </row>
    <row r="890" ht="15.75" customHeight="1">
      <c r="A890" s="426"/>
      <c r="G890" s="427"/>
      <c r="T890" s="429"/>
      <c r="U890" s="429"/>
      <c r="X890" s="424"/>
    </row>
    <row r="891" ht="15.75" customHeight="1">
      <c r="A891" s="426"/>
      <c r="G891" s="427"/>
      <c r="T891" s="429"/>
      <c r="U891" s="429"/>
      <c r="X891" s="424"/>
    </row>
    <row r="892" ht="15.75" customHeight="1">
      <c r="A892" s="426"/>
      <c r="G892" s="427"/>
      <c r="T892" s="429"/>
      <c r="U892" s="429"/>
      <c r="X892" s="424"/>
    </row>
    <row r="893" ht="15.75" customHeight="1">
      <c r="A893" s="426"/>
      <c r="G893" s="427"/>
      <c r="T893" s="429"/>
      <c r="U893" s="429"/>
      <c r="X893" s="424"/>
    </row>
    <row r="894" ht="15.75" customHeight="1">
      <c r="A894" s="426"/>
      <c r="G894" s="427"/>
      <c r="T894" s="429"/>
      <c r="U894" s="429"/>
      <c r="X894" s="424"/>
    </row>
    <row r="895" ht="15.75" customHeight="1">
      <c r="A895" s="426"/>
      <c r="G895" s="427"/>
      <c r="T895" s="429"/>
      <c r="U895" s="429"/>
      <c r="X895" s="424"/>
    </row>
    <row r="896" ht="15.75" customHeight="1">
      <c r="A896" s="426"/>
      <c r="G896" s="427"/>
      <c r="T896" s="429"/>
      <c r="U896" s="429"/>
      <c r="X896" s="424"/>
    </row>
    <row r="897" ht="15.75" customHeight="1">
      <c r="A897" s="426"/>
      <c r="G897" s="427"/>
      <c r="T897" s="429"/>
      <c r="U897" s="429"/>
      <c r="X897" s="424"/>
    </row>
    <row r="898" ht="15.75" customHeight="1">
      <c r="A898" s="426"/>
      <c r="G898" s="427"/>
      <c r="T898" s="429"/>
      <c r="U898" s="429"/>
      <c r="X898" s="424"/>
    </row>
    <row r="899" ht="15.75" customHeight="1">
      <c r="A899" s="426"/>
      <c r="G899" s="427"/>
      <c r="T899" s="429"/>
      <c r="U899" s="429"/>
      <c r="X899" s="424"/>
    </row>
    <row r="900" ht="15.75" customHeight="1">
      <c r="A900" s="426"/>
      <c r="G900" s="427"/>
      <c r="T900" s="429"/>
      <c r="U900" s="429"/>
      <c r="X900" s="424"/>
    </row>
    <row r="901" ht="15.75" customHeight="1">
      <c r="A901" s="426"/>
      <c r="G901" s="427"/>
      <c r="T901" s="429"/>
      <c r="U901" s="429"/>
      <c r="X901" s="424"/>
    </row>
    <row r="902" ht="15.75" customHeight="1">
      <c r="A902" s="426"/>
      <c r="G902" s="427"/>
      <c r="T902" s="429"/>
      <c r="U902" s="429"/>
      <c r="X902" s="424"/>
    </row>
    <row r="903" ht="15.75" customHeight="1">
      <c r="A903" s="426"/>
      <c r="G903" s="427"/>
      <c r="T903" s="429"/>
      <c r="U903" s="429"/>
      <c r="X903" s="424"/>
    </row>
    <row r="904" ht="15.75" customHeight="1">
      <c r="A904" s="426"/>
      <c r="G904" s="427"/>
      <c r="T904" s="429"/>
      <c r="U904" s="429"/>
      <c r="X904" s="424"/>
    </row>
    <row r="905" ht="15.75" customHeight="1">
      <c r="A905" s="426"/>
      <c r="G905" s="427"/>
      <c r="T905" s="429"/>
      <c r="U905" s="429"/>
      <c r="X905" s="424"/>
    </row>
    <row r="906" ht="15.75" customHeight="1">
      <c r="A906" s="426"/>
      <c r="G906" s="427"/>
      <c r="T906" s="429"/>
      <c r="U906" s="429"/>
      <c r="X906" s="424"/>
    </row>
    <row r="907" ht="15.75" customHeight="1">
      <c r="A907" s="426"/>
      <c r="G907" s="427"/>
      <c r="T907" s="429"/>
      <c r="U907" s="429"/>
      <c r="X907" s="424"/>
    </row>
    <row r="908" ht="15.75" customHeight="1">
      <c r="A908" s="426"/>
      <c r="G908" s="427"/>
      <c r="T908" s="429"/>
      <c r="U908" s="429"/>
      <c r="X908" s="424"/>
    </row>
    <row r="909" ht="15.75" customHeight="1">
      <c r="A909" s="426"/>
      <c r="G909" s="427"/>
      <c r="T909" s="429"/>
      <c r="U909" s="429"/>
      <c r="X909" s="424"/>
    </row>
    <row r="910" ht="15.75" customHeight="1">
      <c r="A910" s="426"/>
      <c r="G910" s="427"/>
      <c r="T910" s="429"/>
      <c r="U910" s="429"/>
      <c r="X910" s="424"/>
    </row>
    <row r="911" ht="15.75" customHeight="1">
      <c r="A911" s="426"/>
      <c r="G911" s="427"/>
      <c r="T911" s="429"/>
      <c r="U911" s="429"/>
      <c r="X911" s="424"/>
    </row>
    <row r="912" ht="15.75" customHeight="1">
      <c r="A912" s="426"/>
      <c r="G912" s="427"/>
      <c r="T912" s="429"/>
      <c r="U912" s="429"/>
      <c r="X912" s="424"/>
    </row>
    <row r="913" ht="15.75" customHeight="1">
      <c r="A913" s="426"/>
      <c r="G913" s="427"/>
      <c r="T913" s="429"/>
      <c r="U913" s="429"/>
      <c r="X913" s="424"/>
    </row>
    <row r="914" ht="15.75" customHeight="1">
      <c r="A914" s="426"/>
      <c r="G914" s="427"/>
      <c r="T914" s="429"/>
      <c r="U914" s="429"/>
      <c r="X914" s="424"/>
    </row>
    <row r="915" ht="15.75" customHeight="1">
      <c r="A915" s="426"/>
      <c r="G915" s="427"/>
      <c r="T915" s="429"/>
      <c r="U915" s="429"/>
      <c r="X915" s="424"/>
    </row>
    <row r="916" ht="15.75" customHeight="1">
      <c r="A916" s="426"/>
      <c r="G916" s="427"/>
      <c r="T916" s="429"/>
      <c r="U916" s="429"/>
      <c r="X916" s="424"/>
    </row>
    <row r="917" ht="15.75" customHeight="1">
      <c r="A917" s="426"/>
      <c r="G917" s="427"/>
      <c r="T917" s="429"/>
      <c r="U917" s="429"/>
      <c r="X917" s="424"/>
    </row>
    <row r="918" ht="15.75" customHeight="1">
      <c r="A918" s="426"/>
      <c r="G918" s="427"/>
      <c r="T918" s="429"/>
      <c r="U918" s="429"/>
      <c r="X918" s="424"/>
    </row>
    <row r="919" ht="15.75" customHeight="1">
      <c r="A919" s="426"/>
      <c r="G919" s="427"/>
      <c r="T919" s="429"/>
      <c r="U919" s="429"/>
      <c r="X919" s="424"/>
    </row>
    <row r="920" ht="15.75" customHeight="1">
      <c r="A920" s="426"/>
      <c r="G920" s="427"/>
      <c r="T920" s="429"/>
      <c r="U920" s="429"/>
      <c r="X920" s="424"/>
    </row>
    <row r="921" ht="15.75" customHeight="1">
      <c r="A921" s="426"/>
      <c r="G921" s="427"/>
      <c r="T921" s="429"/>
      <c r="U921" s="429"/>
      <c r="X921" s="424"/>
    </row>
    <row r="922" ht="15.75" customHeight="1">
      <c r="A922" s="426"/>
      <c r="G922" s="427"/>
      <c r="T922" s="429"/>
      <c r="U922" s="429"/>
      <c r="X922" s="424"/>
    </row>
    <row r="923" ht="15.75" customHeight="1">
      <c r="A923" s="426"/>
      <c r="G923" s="427"/>
      <c r="T923" s="429"/>
      <c r="U923" s="429"/>
      <c r="X923" s="424"/>
    </row>
    <row r="924" ht="15.75" customHeight="1">
      <c r="A924" s="426"/>
      <c r="G924" s="427"/>
      <c r="T924" s="429"/>
      <c r="U924" s="429"/>
      <c r="X924" s="424"/>
    </row>
    <row r="925" ht="15.75" customHeight="1">
      <c r="A925" s="426"/>
      <c r="G925" s="427"/>
      <c r="T925" s="429"/>
      <c r="U925" s="429"/>
      <c r="X925" s="424"/>
    </row>
    <row r="926" ht="15.75" customHeight="1">
      <c r="A926" s="426"/>
      <c r="G926" s="427"/>
      <c r="T926" s="429"/>
      <c r="U926" s="429"/>
      <c r="X926" s="424"/>
    </row>
    <row r="927" ht="15.75" customHeight="1">
      <c r="A927" s="426"/>
      <c r="G927" s="427"/>
      <c r="T927" s="429"/>
      <c r="U927" s="429"/>
      <c r="X927" s="424"/>
    </row>
    <row r="928" ht="15.75" customHeight="1">
      <c r="A928" s="426"/>
      <c r="G928" s="427"/>
      <c r="T928" s="429"/>
      <c r="U928" s="429"/>
      <c r="X928" s="424"/>
    </row>
    <row r="929" ht="15.75" customHeight="1">
      <c r="A929" s="426"/>
      <c r="G929" s="427"/>
      <c r="T929" s="429"/>
      <c r="U929" s="429"/>
      <c r="X929" s="424"/>
    </row>
    <row r="930" ht="15.75" customHeight="1">
      <c r="A930" s="426"/>
      <c r="G930" s="427"/>
      <c r="T930" s="429"/>
      <c r="U930" s="429"/>
      <c r="X930" s="424"/>
    </row>
    <row r="931" ht="15.75" customHeight="1">
      <c r="A931" s="426"/>
      <c r="G931" s="427"/>
      <c r="T931" s="429"/>
      <c r="U931" s="429"/>
      <c r="X931" s="424"/>
    </row>
    <row r="932" ht="15.75" customHeight="1">
      <c r="A932" s="426"/>
      <c r="G932" s="427"/>
      <c r="T932" s="429"/>
      <c r="U932" s="429"/>
      <c r="X932" s="424"/>
    </row>
    <row r="933" ht="15.75" customHeight="1">
      <c r="A933" s="426"/>
      <c r="G933" s="427"/>
      <c r="T933" s="429"/>
      <c r="U933" s="429"/>
      <c r="X933" s="424"/>
    </row>
    <row r="934" ht="15.75" customHeight="1">
      <c r="A934" s="426"/>
      <c r="G934" s="427"/>
      <c r="T934" s="429"/>
      <c r="U934" s="429"/>
      <c r="X934" s="424"/>
    </row>
    <row r="935" ht="15.75" customHeight="1">
      <c r="A935" s="426"/>
      <c r="G935" s="427"/>
      <c r="T935" s="429"/>
      <c r="U935" s="429"/>
      <c r="X935" s="424"/>
    </row>
    <row r="936" ht="15.75" customHeight="1">
      <c r="A936" s="426"/>
      <c r="G936" s="427"/>
      <c r="T936" s="429"/>
      <c r="U936" s="429"/>
      <c r="X936" s="424"/>
    </row>
    <row r="937" ht="15.75" customHeight="1">
      <c r="A937" s="426"/>
      <c r="G937" s="427"/>
      <c r="T937" s="429"/>
      <c r="U937" s="429"/>
      <c r="X937" s="424"/>
    </row>
    <row r="938" ht="15.75" customHeight="1">
      <c r="A938" s="426"/>
      <c r="G938" s="427"/>
      <c r="T938" s="429"/>
      <c r="U938" s="429"/>
      <c r="X938" s="424"/>
    </row>
    <row r="939" ht="15.75" customHeight="1">
      <c r="A939" s="426"/>
      <c r="G939" s="427"/>
      <c r="T939" s="429"/>
      <c r="U939" s="429"/>
      <c r="X939" s="424"/>
    </row>
    <row r="940" ht="15.75" customHeight="1">
      <c r="A940" s="426"/>
      <c r="G940" s="427"/>
      <c r="T940" s="429"/>
      <c r="U940" s="429"/>
      <c r="X940" s="424"/>
    </row>
    <row r="941" ht="15.75" customHeight="1">
      <c r="A941" s="426"/>
      <c r="G941" s="427"/>
      <c r="T941" s="429"/>
      <c r="U941" s="429"/>
      <c r="X941" s="424"/>
    </row>
    <row r="942" ht="15.75" customHeight="1">
      <c r="A942" s="426"/>
      <c r="G942" s="427"/>
      <c r="T942" s="429"/>
      <c r="U942" s="429"/>
      <c r="X942" s="424"/>
    </row>
    <row r="943" ht="15.75" customHeight="1">
      <c r="A943" s="426"/>
      <c r="G943" s="427"/>
      <c r="T943" s="429"/>
      <c r="U943" s="429"/>
      <c r="X943" s="424"/>
    </row>
    <row r="944" ht="15.75" customHeight="1">
      <c r="A944" s="426"/>
      <c r="G944" s="427"/>
      <c r="T944" s="429"/>
      <c r="U944" s="429"/>
      <c r="X944" s="424"/>
    </row>
    <row r="945" ht="15.75" customHeight="1">
      <c r="A945" s="426"/>
      <c r="G945" s="427"/>
      <c r="T945" s="429"/>
      <c r="U945" s="429"/>
      <c r="X945" s="424"/>
    </row>
    <row r="946" ht="15.75" customHeight="1">
      <c r="A946" s="426"/>
      <c r="G946" s="427"/>
      <c r="T946" s="429"/>
      <c r="U946" s="429"/>
      <c r="X946" s="424"/>
    </row>
    <row r="947" ht="15.75" customHeight="1">
      <c r="A947" s="426"/>
      <c r="G947" s="427"/>
      <c r="T947" s="429"/>
      <c r="U947" s="429"/>
      <c r="X947" s="424"/>
    </row>
    <row r="948" ht="15.75" customHeight="1">
      <c r="A948" s="426"/>
      <c r="G948" s="427"/>
      <c r="T948" s="429"/>
      <c r="U948" s="429"/>
      <c r="X948" s="424"/>
    </row>
    <row r="949" ht="15.75" customHeight="1">
      <c r="A949" s="426"/>
      <c r="G949" s="427"/>
      <c r="T949" s="429"/>
      <c r="U949" s="429"/>
      <c r="X949" s="424"/>
    </row>
    <row r="950" ht="15.75" customHeight="1">
      <c r="A950" s="426"/>
      <c r="G950" s="427"/>
      <c r="T950" s="429"/>
      <c r="U950" s="429"/>
      <c r="X950" s="424"/>
    </row>
    <row r="951" ht="15.75" customHeight="1">
      <c r="A951" s="426"/>
      <c r="G951" s="427"/>
      <c r="T951" s="429"/>
      <c r="U951" s="429"/>
      <c r="X951" s="424"/>
    </row>
    <row r="952" ht="15.75" customHeight="1">
      <c r="A952" s="426"/>
      <c r="G952" s="427"/>
      <c r="T952" s="429"/>
      <c r="U952" s="429"/>
      <c r="X952" s="424"/>
    </row>
    <row r="953" ht="15.75" customHeight="1">
      <c r="A953" s="426"/>
      <c r="G953" s="427"/>
      <c r="T953" s="429"/>
      <c r="U953" s="429"/>
      <c r="X953" s="424"/>
    </row>
    <row r="954" ht="15.75" customHeight="1">
      <c r="A954" s="426"/>
      <c r="G954" s="427"/>
      <c r="T954" s="429"/>
      <c r="U954" s="429"/>
      <c r="X954" s="424"/>
    </row>
    <row r="955" ht="15.75" customHeight="1">
      <c r="A955" s="426"/>
      <c r="G955" s="427"/>
      <c r="T955" s="429"/>
      <c r="U955" s="429"/>
      <c r="X955" s="424"/>
    </row>
    <row r="956" ht="15.75" customHeight="1">
      <c r="A956" s="426"/>
      <c r="G956" s="427"/>
      <c r="T956" s="429"/>
      <c r="U956" s="429"/>
      <c r="X956" s="424"/>
    </row>
    <row r="957" ht="15.75" customHeight="1">
      <c r="A957" s="426"/>
      <c r="G957" s="427"/>
      <c r="T957" s="429"/>
      <c r="U957" s="429"/>
      <c r="X957" s="424"/>
    </row>
    <row r="958" ht="15.75" customHeight="1">
      <c r="A958" s="426"/>
      <c r="G958" s="427"/>
      <c r="T958" s="429"/>
      <c r="U958" s="429"/>
      <c r="X958" s="424"/>
    </row>
    <row r="959" ht="15.75" customHeight="1">
      <c r="A959" s="426"/>
      <c r="G959" s="427"/>
      <c r="T959" s="429"/>
      <c r="U959" s="429"/>
      <c r="X959" s="424"/>
    </row>
    <row r="960" ht="15.75" customHeight="1">
      <c r="A960" s="426"/>
      <c r="G960" s="427"/>
      <c r="T960" s="429"/>
      <c r="U960" s="429"/>
      <c r="X960" s="424"/>
    </row>
    <row r="961" ht="15.75" customHeight="1">
      <c r="A961" s="426"/>
      <c r="G961" s="427"/>
      <c r="T961" s="429"/>
      <c r="U961" s="429"/>
      <c r="X961" s="424"/>
    </row>
    <row r="962" ht="15.75" customHeight="1">
      <c r="A962" s="426"/>
      <c r="G962" s="427"/>
      <c r="T962" s="429"/>
      <c r="U962" s="429"/>
      <c r="X962" s="424"/>
    </row>
    <row r="963" ht="15.75" customHeight="1">
      <c r="A963" s="426"/>
      <c r="G963" s="427"/>
      <c r="T963" s="429"/>
      <c r="U963" s="429"/>
      <c r="X963" s="424"/>
    </row>
    <row r="964" ht="15.75" customHeight="1">
      <c r="A964" s="426"/>
      <c r="G964" s="427"/>
      <c r="T964" s="429"/>
      <c r="U964" s="429"/>
      <c r="X964" s="424"/>
    </row>
    <row r="965" ht="15.75" customHeight="1">
      <c r="A965" s="426"/>
      <c r="G965" s="427"/>
      <c r="T965" s="429"/>
      <c r="U965" s="429"/>
      <c r="X965" s="424"/>
    </row>
    <row r="966" ht="15.75" customHeight="1">
      <c r="A966" s="426"/>
      <c r="G966" s="427"/>
      <c r="T966" s="429"/>
      <c r="U966" s="429"/>
      <c r="X966" s="424"/>
    </row>
    <row r="967" ht="15.75" customHeight="1">
      <c r="A967" s="426"/>
      <c r="G967" s="427"/>
      <c r="T967" s="429"/>
      <c r="U967" s="429"/>
      <c r="X967" s="424"/>
    </row>
    <row r="968" ht="15.75" customHeight="1">
      <c r="A968" s="426"/>
      <c r="G968" s="427"/>
      <c r="T968" s="429"/>
      <c r="U968" s="429"/>
      <c r="X968" s="424"/>
    </row>
    <row r="969" ht="15.75" customHeight="1">
      <c r="A969" s="426"/>
      <c r="G969" s="427"/>
      <c r="T969" s="429"/>
      <c r="U969" s="429"/>
      <c r="X969" s="424"/>
    </row>
    <row r="970" ht="15.75" customHeight="1">
      <c r="A970" s="426"/>
      <c r="G970" s="427"/>
      <c r="T970" s="429"/>
      <c r="U970" s="429"/>
      <c r="X970" s="424"/>
    </row>
    <row r="971" ht="15.75" customHeight="1">
      <c r="A971" s="426"/>
      <c r="G971" s="427"/>
      <c r="T971" s="429"/>
      <c r="U971" s="429"/>
      <c r="X971" s="424"/>
    </row>
    <row r="972" ht="15.75" customHeight="1">
      <c r="A972" s="426"/>
      <c r="G972" s="427"/>
      <c r="T972" s="429"/>
      <c r="U972" s="429"/>
      <c r="X972" s="424"/>
    </row>
    <row r="973" ht="15.75" customHeight="1">
      <c r="A973" s="426"/>
      <c r="G973" s="427"/>
      <c r="T973" s="429"/>
      <c r="U973" s="429"/>
      <c r="X973" s="424"/>
    </row>
    <row r="974" ht="15.75" customHeight="1">
      <c r="A974" s="426"/>
      <c r="G974" s="427"/>
      <c r="T974" s="429"/>
      <c r="U974" s="429"/>
      <c r="X974" s="424"/>
    </row>
    <row r="975" ht="15.75" customHeight="1">
      <c r="A975" s="426"/>
      <c r="G975" s="427"/>
      <c r="T975" s="429"/>
      <c r="U975" s="429"/>
      <c r="X975" s="424"/>
    </row>
    <row r="976" ht="15.75" customHeight="1">
      <c r="A976" s="426"/>
      <c r="G976" s="427"/>
      <c r="T976" s="429"/>
      <c r="U976" s="429"/>
      <c r="X976" s="424"/>
    </row>
    <row r="977" ht="15.75" customHeight="1">
      <c r="A977" s="426"/>
      <c r="G977" s="427"/>
      <c r="T977" s="429"/>
      <c r="U977" s="429"/>
      <c r="X977" s="424"/>
    </row>
    <row r="978" ht="15.75" customHeight="1">
      <c r="A978" s="426"/>
      <c r="G978" s="427"/>
      <c r="T978" s="429"/>
      <c r="U978" s="429"/>
      <c r="X978" s="424"/>
    </row>
    <row r="979" ht="15.75" customHeight="1">
      <c r="A979" s="426"/>
      <c r="G979" s="427"/>
      <c r="T979" s="429"/>
      <c r="U979" s="429"/>
      <c r="X979" s="424"/>
    </row>
    <row r="980" ht="15.75" customHeight="1">
      <c r="A980" s="426"/>
      <c r="G980" s="427"/>
      <c r="T980" s="429"/>
      <c r="U980" s="429"/>
      <c r="X980" s="424"/>
    </row>
    <row r="981" ht="15.75" customHeight="1">
      <c r="A981" s="426"/>
      <c r="G981" s="427"/>
      <c r="T981" s="429"/>
      <c r="U981" s="429"/>
      <c r="X981" s="424"/>
    </row>
    <row r="982" ht="15.75" customHeight="1">
      <c r="A982" s="426"/>
      <c r="G982" s="427"/>
      <c r="T982" s="429"/>
      <c r="U982" s="429"/>
      <c r="X982" s="424"/>
    </row>
    <row r="983" ht="15.75" customHeight="1">
      <c r="A983" s="426"/>
      <c r="G983" s="427"/>
      <c r="T983" s="429"/>
      <c r="U983" s="429"/>
      <c r="X983" s="424"/>
    </row>
    <row r="984" ht="15.75" customHeight="1">
      <c r="A984" s="426"/>
      <c r="G984" s="427"/>
      <c r="T984" s="429"/>
      <c r="U984" s="429"/>
      <c r="X984" s="424"/>
    </row>
    <row r="985" ht="15.75" customHeight="1">
      <c r="A985" s="426"/>
      <c r="G985" s="427"/>
      <c r="T985" s="429"/>
      <c r="U985" s="429"/>
      <c r="X985" s="424"/>
    </row>
    <row r="986" ht="15.75" customHeight="1">
      <c r="A986" s="426"/>
      <c r="G986" s="427"/>
      <c r="T986" s="429"/>
      <c r="U986" s="429"/>
      <c r="X986" s="424"/>
    </row>
    <row r="987" ht="15.75" customHeight="1">
      <c r="A987" s="426"/>
      <c r="G987" s="427"/>
      <c r="T987" s="429"/>
      <c r="U987" s="429"/>
      <c r="X987" s="424"/>
    </row>
    <row r="988" ht="15.75" customHeight="1">
      <c r="A988" s="426"/>
      <c r="G988" s="427"/>
      <c r="T988" s="429"/>
      <c r="U988" s="429"/>
      <c r="X988" s="424"/>
    </row>
    <row r="989" ht="15.75" customHeight="1">
      <c r="A989" s="426"/>
      <c r="G989" s="427"/>
      <c r="T989" s="429"/>
      <c r="U989" s="429"/>
      <c r="X989" s="424"/>
    </row>
    <row r="990" ht="15.75" customHeight="1">
      <c r="A990" s="426"/>
      <c r="G990" s="427"/>
      <c r="T990" s="429"/>
      <c r="U990" s="429"/>
      <c r="X990" s="424"/>
    </row>
    <row r="991" ht="15.75" customHeight="1">
      <c r="A991" s="426"/>
      <c r="G991" s="427"/>
      <c r="T991" s="429"/>
      <c r="U991" s="429"/>
      <c r="X991" s="424"/>
    </row>
    <row r="992" ht="15.75" customHeight="1">
      <c r="A992" s="426"/>
      <c r="G992" s="427"/>
      <c r="T992" s="429"/>
      <c r="U992" s="429"/>
      <c r="X992" s="424"/>
    </row>
    <row r="993" ht="15.75" customHeight="1">
      <c r="A993" s="426"/>
      <c r="G993" s="427"/>
      <c r="T993" s="429"/>
      <c r="U993" s="429"/>
      <c r="X993" s="424"/>
    </row>
    <row r="994" ht="15.75" customHeight="1">
      <c r="A994" s="426"/>
      <c r="G994" s="427"/>
      <c r="T994" s="429"/>
      <c r="U994" s="429"/>
      <c r="X994" s="424"/>
    </row>
    <row r="995" ht="15.75" customHeight="1">
      <c r="A995" s="426"/>
      <c r="G995" s="427"/>
      <c r="T995" s="429"/>
      <c r="U995" s="429"/>
      <c r="X995" s="424"/>
    </row>
    <row r="996" ht="15.75" customHeight="1">
      <c r="A996" s="426"/>
      <c r="G996" s="427"/>
      <c r="T996" s="429"/>
      <c r="U996" s="429"/>
      <c r="X996" s="424"/>
    </row>
    <row r="997" ht="15.75" customHeight="1">
      <c r="A997" s="426"/>
      <c r="G997" s="427"/>
      <c r="T997" s="429"/>
      <c r="U997" s="429"/>
      <c r="X997" s="424"/>
    </row>
    <row r="998" ht="15.75" customHeight="1">
      <c r="A998" s="426"/>
      <c r="G998" s="427"/>
      <c r="T998" s="429"/>
      <c r="U998" s="429"/>
      <c r="X998" s="424"/>
    </row>
    <row r="999" ht="15.75" customHeight="1">
      <c r="A999" s="426"/>
      <c r="G999" s="427"/>
      <c r="T999" s="429"/>
      <c r="U999" s="429"/>
      <c r="X999" s="424"/>
    </row>
    <row r="1000" ht="15.75" customHeight="1">
      <c r="A1000" s="426"/>
      <c r="G1000" s="427"/>
      <c r="T1000" s="429"/>
      <c r="U1000" s="429"/>
      <c r="X1000" s="42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14"/>
    <col customWidth="1" min="6" max="6" width="22.14"/>
  </cols>
  <sheetData>
    <row r="1">
      <c r="A1" s="430" t="s">
        <v>205</v>
      </c>
      <c r="F1" s="431" t="s">
        <v>206</v>
      </c>
      <c r="K1" s="432" t="s">
        <v>207</v>
      </c>
    </row>
    <row r="2">
      <c r="A2" s="433" t="s">
        <v>208</v>
      </c>
      <c r="B2" s="433" t="s">
        <v>209</v>
      </c>
      <c r="C2" s="433" t="s">
        <v>3</v>
      </c>
      <c r="D2" s="434" t="s">
        <v>210</v>
      </c>
      <c r="F2" s="435" t="s">
        <v>208</v>
      </c>
      <c r="G2" s="435" t="s">
        <v>209</v>
      </c>
      <c r="H2" s="435" t="s">
        <v>3</v>
      </c>
      <c r="I2" s="436" t="s">
        <v>210</v>
      </c>
      <c r="K2" s="437" t="s">
        <v>208</v>
      </c>
      <c r="L2" s="437" t="s">
        <v>209</v>
      </c>
      <c r="M2" s="437" t="s">
        <v>3</v>
      </c>
      <c r="N2" s="438" t="s">
        <v>210</v>
      </c>
    </row>
    <row r="3">
      <c r="A3" s="433" t="s">
        <v>211</v>
      </c>
      <c r="B3" s="433">
        <v>12.0</v>
      </c>
      <c r="C3" s="433">
        <v>1.0</v>
      </c>
      <c r="D3" s="439">
        <f t="shared" ref="D3:D14" si="1">IFERROR(B3/C3,)</f>
        <v>12</v>
      </c>
      <c r="F3" s="435" t="s">
        <v>212</v>
      </c>
      <c r="G3" s="435">
        <v>180.0</v>
      </c>
      <c r="H3" s="435">
        <v>18.0</v>
      </c>
      <c r="I3" s="440">
        <f t="shared" ref="I3:I74" si="2">IFERROR(G3/H3,)</f>
        <v>10</v>
      </c>
      <c r="K3" s="437" t="s">
        <v>212</v>
      </c>
      <c r="L3" s="437">
        <v>135.0</v>
      </c>
      <c r="M3" s="437">
        <v>7.0</v>
      </c>
      <c r="N3" s="441">
        <f t="shared" ref="N3:N26" si="3">IFERROR(L3/M3,)</f>
        <v>19.28571429</v>
      </c>
    </row>
    <row r="4">
      <c r="A4" s="433" t="s">
        <v>211</v>
      </c>
      <c r="B4" s="433">
        <v>11.0</v>
      </c>
      <c r="C4" s="433">
        <v>1.0</v>
      </c>
      <c r="D4" s="439">
        <f t="shared" si="1"/>
        <v>11</v>
      </c>
      <c r="F4" s="435" t="s">
        <v>213</v>
      </c>
      <c r="G4" s="435">
        <v>70.0</v>
      </c>
      <c r="H4" s="435">
        <v>18.0</v>
      </c>
      <c r="I4" s="440">
        <f t="shared" si="2"/>
        <v>3.888888889</v>
      </c>
      <c r="K4" s="437" t="s">
        <v>212</v>
      </c>
      <c r="L4" s="437">
        <v>165.0</v>
      </c>
      <c r="M4" s="437">
        <v>11.0</v>
      </c>
      <c r="N4" s="441">
        <f t="shared" si="3"/>
        <v>15</v>
      </c>
    </row>
    <row r="5">
      <c r="A5" s="433" t="s">
        <v>211</v>
      </c>
      <c r="B5" s="433">
        <v>10.0</v>
      </c>
      <c r="C5" s="433">
        <v>1.0</v>
      </c>
      <c r="D5" s="439">
        <f t="shared" si="1"/>
        <v>10</v>
      </c>
      <c r="F5" s="435"/>
      <c r="G5" s="435"/>
      <c r="H5" s="435"/>
      <c r="I5" s="440" t="str">
        <f t="shared" si="2"/>
        <v/>
      </c>
      <c r="K5" s="437" t="s">
        <v>213</v>
      </c>
      <c r="L5" s="437">
        <v>110.0</v>
      </c>
      <c r="M5" s="437">
        <v>16.0</v>
      </c>
      <c r="N5" s="441">
        <f t="shared" si="3"/>
        <v>6.875</v>
      </c>
    </row>
    <row r="6">
      <c r="A6" s="433" t="s">
        <v>211</v>
      </c>
      <c r="B6" s="433">
        <v>11.0</v>
      </c>
      <c r="C6" s="433">
        <v>1.0</v>
      </c>
      <c r="D6" s="439">
        <f t="shared" si="1"/>
        <v>11</v>
      </c>
      <c r="F6" s="435"/>
      <c r="G6" s="435"/>
      <c r="H6" s="435"/>
      <c r="I6" s="440" t="str">
        <f t="shared" si="2"/>
        <v/>
      </c>
      <c r="K6" s="437" t="s">
        <v>214</v>
      </c>
      <c r="L6" s="437">
        <v>60.0</v>
      </c>
      <c r="M6" s="437">
        <v>20.0</v>
      </c>
      <c r="N6" s="441">
        <f t="shared" si="3"/>
        <v>3</v>
      </c>
    </row>
    <row r="7">
      <c r="A7" s="433" t="s">
        <v>211</v>
      </c>
      <c r="B7" s="433">
        <v>31.0</v>
      </c>
      <c r="C7" s="433">
        <v>3.0</v>
      </c>
      <c r="D7" s="439">
        <f t="shared" si="1"/>
        <v>10.33333333</v>
      </c>
      <c r="F7" s="435"/>
      <c r="G7" s="435"/>
      <c r="H7" s="435"/>
      <c r="I7" s="440" t="str">
        <f t="shared" si="2"/>
        <v/>
      </c>
      <c r="K7" s="437" t="s">
        <v>215</v>
      </c>
      <c r="L7" s="437">
        <v>120.0</v>
      </c>
      <c r="M7" s="437">
        <v>20.0</v>
      </c>
      <c r="N7" s="441">
        <f t="shared" si="3"/>
        <v>6</v>
      </c>
    </row>
    <row r="8">
      <c r="A8" s="433" t="s">
        <v>211</v>
      </c>
      <c r="B8" s="433">
        <v>13.0</v>
      </c>
      <c r="C8" s="433">
        <v>1.0</v>
      </c>
      <c r="D8" s="439">
        <f t="shared" si="1"/>
        <v>13</v>
      </c>
      <c r="F8" s="435"/>
      <c r="G8" s="435"/>
      <c r="H8" s="435"/>
      <c r="I8" s="440" t="str">
        <f t="shared" si="2"/>
        <v/>
      </c>
      <c r="K8" s="442"/>
      <c r="L8" s="442"/>
      <c r="M8" s="442"/>
      <c r="N8" s="441" t="str">
        <f t="shared" si="3"/>
        <v/>
      </c>
    </row>
    <row r="9">
      <c r="A9" s="433" t="s">
        <v>216</v>
      </c>
      <c r="B9" s="433">
        <v>54.0</v>
      </c>
      <c r="C9" s="433">
        <v>29.0</v>
      </c>
      <c r="D9" s="439">
        <f t="shared" si="1"/>
        <v>1.862068966</v>
      </c>
      <c r="F9" s="435"/>
      <c r="G9" s="435"/>
      <c r="H9" s="435"/>
      <c r="I9" s="440" t="str">
        <f t="shared" si="2"/>
        <v/>
      </c>
      <c r="K9" s="442"/>
      <c r="L9" s="442"/>
      <c r="M9" s="442"/>
      <c r="N9" s="441" t="str">
        <f t="shared" si="3"/>
        <v/>
      </c>
    </row>
    <row r="10">
      <c r="A10" s="433" t="s">
        <v>216</v>
      </c>
      <c r="B10" s="433">
        <v>39.0</v>
      </c>
      <c r="C10" s="433">
        <v>27.0</v>
      </c>
      <c r="D10" s="439">
        <f t="shared" si="1"/>
        <v>1.444444444</v>
      </c>
      <c r="F10" s="435"/>
      <c r="G10" s="435"/>
      <c r="H10" s="435"/>
      <c r="I10" s="440" t="str">
        <f t="shared" si="2"/>
        <v/>
      </c>
      <c r="K10" s="442"/>
      <c r="L10" s="442"/>
      <c r="M10" s="442"/>
      <c r="N10" s="441" t="str">
        <f t="shared" si="3"/>
        <v/>
      </c>
    </row>
    <row r="11">
      <c r="A11" s="433" t="s">
        <v>216</v>
      </c>
      <c r="B11" s="433">
        <v>30.0</v>
      </c>
      <c r="C11" s="433">
        <v>18.0</v>
      </c>
      <c r="D11" s="439">
        <f t="shared" si="1"/>
        <v>1.666666667</v>
      </c>
      <c r="F11" s="435"/>
      <c r="G11" s="435"/>
      <c r="H11" s="435"/>
      <c r="I11" s="440" t="str">
        <f t="shared" si="2"/>
        <v/>
      </c>
      <c r="K11" s="442"/>
      <c r="L11" s="442"/>
      <c r="M11" s="442"/>
      <c r="N11" s="441" t="str">
        <f t="shared" si="3"/>
        <v/>
      </c>
    </row>
    <row r="12">
      <c r="A12" s="433" t="s">
        <v>216</v>
      </c>
      <c r="B12" s="433">
        <v>28.0</v>
      </c>
      <c r="C12" s="433">
        <v>24.0</v>
      </c>
      <c r="D12" s="439">
        <f t="shared" si="1"/>
        <v>1.166666667</v>
      </c>
      <c r="F12" s="435"/>
      <c r="G12" s="435"/>
      <c r="H12" s="435"/>
      <c r="I12" s="440" t="str">
        <f t="shared" si="2"/>
        <v/>
      </c>
      <c r="K12" s="442"/>
      <c r="L12" s="442"/>
      <c r="M12" s="442"/>
      <c r="N12" s="441" t="str">
        <f t="shared" si="3"/>
        <v/>
      </c>
    </row>
    <row r="13">
      <c r="A13" s="433" t="s">
        <v>214</v>
      </c>
      <c r="B13" s="433">
        <v>30.0</v>
      </c>
      <c r="C13" s="433">
        <v>17.0</v>
      </c>
      <c r="D13" s="439">
        <f t="shared" si="1"/>
        <v>1.764705882</v>
      </c>
      <c r="F13" s="435"/>
      <c r="G13" s="435"/>
      <c r="H13" s="435"/>
      <c r="I13" s="440" t="str">
        <f t="shared" si="2"/>
        <v/>
      </c>
      <c r="K13" s="442"/>
      <c r="L13" s="442"/>
      <c r="M13" s="442"/>
      <c r="N13" s="441" t="str">
        <f t="shared" si="3"/>
        <v/>
      </c>
    </row>
    <row r="14">
      <c r="A14" s="433" t="s">
        <v>214</v>
      </c>
      <c r="B14" s="433">
        <v>95.0</v>
      </c>
      <c r="C14" s="433">
        <v>23.0</v>
      </c>
      <c r="D14" s="439">
        <f t="shared" si="1"/>
        <v>4.130434783</v>
      </c>
      <c r="F14" s="435"/>
      <c r="G14" s="435"/>
      <c r="H14" s="435"/>
      <c r="I14" s="440" t="str">
        <f t="shared" si="2"/>
        <v/>
      </c>
      <c r="K14" s="442"/>
      <c r="L14" s="442"/>
      <c r="M14" s="442"/>
      <c r="N14" s="441" t="str">
        <f t="shared" si="3"/>
        <v/>
      </c>
    </row>
    <row r="15">
      <c r="A15" s="433"/>
      <c r="B15" s="433"/>
      <c r="C15" s="433"/>
      <c r="D15" s="439"/>
      <c r="F15" s="435"/>
      <c r="G15" s="435"/>
      <c r="H15" s="435"/>
      <c r="I15" s="440" t="str">
        <f t="shared" si="2"/>
        <v/>
      </c>
      <c r="K15" s="442"/>
      <c r="L15" s="442"/>
      <c r="M15" s="442"/>
      <c r="N15" s="441" t="str">
        <f t="shared" si="3"/>
        <v/>
      </c>
    </row>
    <row r="16">
      <c r="A16" s="433"/>
      <c r="B16" s="433"/>
      <c r="C16" s="433"/>
      <c r="D16" s="439"/>
      <c r="F16" s="435"/>
      <c r="G16" s="435"/>
      <c r="H16" s="435"/>
      <c r="I16" s="440" t="str">
        <f t="shared" si="2"/>
        <v/>
      </c>
      <c r="K16" s="442"/>
      <c r="L16" s="442"/>
      <c r="M16" s="442"/>
      <c r="N16" s="441" t="str">
        <f t="shared" si="3"/>
        <v/>
      </c>
    </row>
    <row r="17">
      <c r="A17" s="433"/>
      <c r="B17" s="433"/>
      <c r="C17" s="433"/>
      <c r="D17" s="439" t="str">
        <f t="shared" ref="D17:D74" si="4">IFERROR(B17/C17,)</f>
        <v/>
      </c>
      <c r="F17" s="435"/>
      <c r="G17" s="435"/>
      <c r="H17" s="435"/>
      <c r="I17" s="440" t="str">
        <f t="shared" si="2"/>
        <v/>
      </c>
      <c r="K17" s="442"/>
      <c r="L17" s="442"/>
      <c r="M17" s="442"/>
      <c r="N17" s="441" t="str">
        <f t="shared" si="3"/>
        <v/>
      </c>
    </row>
    <row r="18">
      <c r="A18" s="443"/>
      <c r="B18" s="443"/>
      <c r="C18" s="443"/>
      <c r="D18" s="439" t="str">
        <f t="shared" si="4"/>
        <v/>
      </c>
      <c r="F18" s="444"/>
      <c r="G18" s="444"/>
      <c r="H18" s="444"/>
      <c r="I18" s="440" t="str">
        <f t="shared" si="2"/>
        <v/>
      </c>
      <c r="K18" s="442"/>
      <c r="L18" s="442"/>
      <c r="M18" s="442"/>
      <c r="N18" s="441" t="str">
        <f t="shared" si="3"/>
        <v/>
      </c>
    </row>
    <row r="19">
      <c r="A19" s="443"/>
      <c r="B19" s="443"/>
      <c r="C19" s="443"/>
      <c r="D19" s="439" t="str">
        <f t="shared" si="4"/>
        <v/>
      </c>
      <c r="F19" s="444"/>
      <c r="G19" s="444"/>
      <c r="H19" s="444"/>
      <c r="I19" s="440" t="str">
        <f t="shared" si="2"/>
        <v/>
      </c>
      <c r="K19" s="442"/>
      <c r="L19" s="442"/>
      <c r="M19" s="442"/>
      <c r="N19" s="441" t="str">
        <f t="shared" si="3"/>
        <v/>
      </c>
    </row>
    <row r="20">
      <c r="A20" s="443"/>
      <c r="B20" s="443"/>
      <c r="C20" s="443"/>
      <c r="D20" s="439" t="str">
        <f t="shared" si="4"/>
        <v/>
      </c>
      <c r="F20" s="444"/>
      <c r="G20" s="444"/>
      <c r="H20" s="444"/>
      <c r="I20" s="440" t="str">
        <f t="shared" si="2"/>
        <v/>
      </c>
      <c r="K20" s="442"/>
      <c r="L20" s="442"/>
      <c r="M20" s="442"/>
      <c r="N20" s="441" t="str">
        <f t="shared" si="3"/>
        <v/>
      </c>
    </row>
    <row r="21">
      <c r="A21" s="443"/>
      <c r="B21" s="443"/>
      <c r="C21" s="443"/>
      <c r="D21" s="439" t="str">
        <f t="shared" si="4"/>
        <v/>
      </c>
      <c r="F21" s="444"/>
      <c r="G21" s="444"/>
      <c r="H21" s="444"/>
      <c r="I21" s="440" t="str">
        <f t="shared" si="2"/>
        <v/>
      </c>
      <c r="K21" s="442"/>
      <c r="L21" s="442"/>
      <c r="M21" s="442"/>
      <c r="N21" s="441" t="str">
        <f t="shared" si="3"/>
        <v/>
      </c>
    </row>
    <row r="22">
      <c r="A22" s="443"/>
      <c r="B22" s="443"/>
      <c r="C22" s="443"/>
      <c r="D22" s="439" t="str">
        <f t="shared" si="4"/>
        <v/>
      </c>
      <c r="F22" s="444"/>
      <c r="G22" s="444"/>
      <c r="H22" s="444"/>
      <c r="I22" s="440" t="str">
        <f t="shared" si="2"/>
        <v/>
      </c>
      <c r="K22" s="442"/>
      <c r="L22" s="442"/>
      <c r="M22" s="442"/>
      <c r="N22" s="441" t="str">
        <f t="shared" si="3"/>
        <v/>
      </c>
    </row>
    <row r="23">
      <c r="A23" s="443"/>
      <c r="B23" s="443"/>
      <c r="C23" s="443"/>
      <c r="D23" s="439" t="str">
        <f t="shared" si="4"/>
        <v/>
      </c>
      <c r="F23" s="444"/>
      <c r="G23" s="444"/>
      <c r="H23" s="444"/>
      <c r="I23" s="440" t="str">
        <f t="shared" si="2"/>
        <v/>
      </c>
      <c r="K23" s="442"/>
      <c r="L23" s="442"/>
      <c r="M23" s="442"/>
      <c r="N23" s="441" t="str">
        <f t="shared" si="3"/>
        <v/>
      </c>
    </row>
    <row r="24">
      <c r="A24" s="443"/>
      <c r="B24" s="443"/>
      <c r="C24" s="443"/>
      <c r="D24" s="439" t="str">
        <f t="shared" si="4"/>
        <v/>
      </c>
      <c r="F24" s="444"/>
      <c r="G24" s="444"/>
      <c r="H24" s="444"/>
      <c r="I24" s="440" t="str">
        <f t="shared" si="2"/>
        <v/>
      </c>
      <c r="K24" s="442"/>
      <c r="L24" s="442"/>
      <c r="M24" s="442"/>
      <c r="N24" s="441" t="str">
        <f t="shared" si="3"/>
        <v/>
      </c>
    </row>
    <row r="25">
      <c r="A25" s="443"/>
      <c r="B25" s="443"/>
      <c r="C25" s="443"/>
      <c r="D25" s="439" t="str">
        <f t="shared" si="4"/>
        <v/>
      </c>
      <c r="F25" s="444"/>
      <c r="G25" s="444"/>
      <c r="H25" s="444"/>
      <c r="I25" s="440" t="str">
        <f t="shared" si="2"/>
        <v/>
      </c>
      <c r="K25" s="442"/>
      <c r="L25" s="442"/>
      <c r="M25" s="442"/>
      <c r="N25" s="441" t="str">
        <f t="shared" si="3"/>
        <v/>
      </c>
    </row>
    <row r="26">
      <c r="A26" s="443"/>
      <c r="B26" s="443"/>
      <c r="C26" s="443"/>
      <c r="D26" s="439" t="str">
        <f t="shared" si="4"/>
        <v/>
      </c>
      <c r="F26" s="444"/>
      <c r="G26" s="444"/>
      <c r="H26" s="444"/>
      <c r="I26" s="440" t="str">
        <f t="shared" si="2"/>
        <v/>
      </c>
      <c r="K26" s="442"/>
      <c r="L26" s="442"/>
      <c r="M26" s="442"/>
      <c r="N26" s="441" t="str">
        <f t="shared" si="3"/>
        <v/>
      </c>
    </row>
    <row r="27">
      <c r="A27" s="443"/>
      <c r="B27" s="443"/>
      <c r="C27" s="443"/>
      <c r="D27" s="439" t="str">
        <f t="shared" si="4"/>
        <v/>
      </c>
      <c r="F27" s="444"/>
      <c r="G27" s="444"/>
      <c r="H27" s="444"/>
      <c r="I27" s="440" t="str">
        <f t="shared" si="2"/>
        <v/>
      </c>
      <c r="K27" s="442"/>
      <c r="L27" s="442"/>
      <c r="M27" s="442"/>
      <c r="N27" s="441"/>
    </row>
    <row r="28">
      <c r="A28" s="443"/>
      <c r="B28" s="443"/>
      <c r="C28" s="443"/>
      <c r="D28" s="439" t="str">
        <f t="shared" si="4"/>
        <v/>
      </c>
      <c r="F28" s="444"/>
      <c r="G28" s="444"/>
      <c r="H28" s="444"/>
      <c r="I28" s="440" t="str">
        <f t="shared" si="2"/>
        <v/>
      </c>
      <c r="K28" s="442"/>
      <c r="L28" s="442"/>
      <c r="M28" s="442"/>
      <c r="N28" s="441"/>
    </row>
    <row r="29">
      <c r="A29" s="443"/>
      <c r="B29" s="443"/>
      <c r="C29" s="443"/>
      <c r="D29" s="439" t="str">
        <f t="shared" si="4"/>
        <v/>
      </c>
      <c r="F29" s="444"/>
      <c r="G29" s="444"/>
      <c r="H29" s="444"/>
      <c r="I29" s="440" t="str">
        <f t="shared" si="2"/>
        <v/>
      </c>
      <c r="K29" s="442"/>
      <c r="L29" s="442"/>
      <c r="M29" s="442"/>
      <c r="N29" s="441"/>
    </row>
    <row r="30">
      <c r="A30" s="443"/>
      <c r="B30" s="443"/>
      <c r="C30" s="443"/>
      <c r="D30" s="439" t="str">
        <f t="shared" si="4"/>
        <v/>
      </c>
      <c r="F30" s="444"/>
      <c r="G30" s="444"/>
      <c r="H30" s="444"/>
      <c r="I30" s="440" t="str">
        <f t="shared" si="2"/>
        <v/>
      </c>
      <c r="K30" s="442"/>
      <c r="L30" s="442"/>
      <c r="M30" s="442"/>
      <c r="N30" s="441"/>
    </row>
    <row r="31">
      <c r="A31" s="443"/>
      <c r="B31" s="443"/>
      <c r="C31" s="443"/>
      <c r="D31" s="439" t="str">
        <f t="shared" si="4"/>
        <v/>
      </c>
      <c r="F31" s="444"/>
      <c r="G31" s="444"/>
      <c r="H31" s="444"/>
      <c r="I31" s="440" t="str">
        <f t="shared" si="2"/>
        <v/>
      </c>
      <c r="K31" s="442"/>
      <c r="L31" s="442"/>
      <c r="M31" s="442"/>
      <c r="N31" s="441"/>
    </row>
    <row r="32">
      <c r="A32" s="443"/>
      <c r="B32" s="443"/>
      <c r="C32" s="443"/>
      <c r="D32" s="439" t="str">
        <f t="shared" si="4"/>
        <v/>
      </c>
      <c r="F32" s="444"/>
      <c r="G32" s="444"/>
      <c r="H32" s="444"/>
      <c r="I32" s="440" t="str">
        <f t="shared" si="2"/>
        <v/>
      </c>
      <c r="K32" s="442"/>
      <c r="L32" s="442"/>
      <c r="M32" s="442"/>
      <c r="N32" s="441"/>
    </row>
    <row r="33">
      <c r="A33" s="443"/>
      <c r="B33" s="443"/>
      <c r="C33" s="443"/>
      <c r="D33" s="439" t="str">
        <f t="shared" si="4"/>
        <v/>
      </c>
      <c r="F33" s="444"/>
      <c r="G33" s="444"/>
      <c r="H33" s="444"/>
      <c r="I33" s="440" t="str">
        <f t="shared" si="2"/>
        <v/>
      </c>
      <c r="K33" s="442"/>
      <c r="L33" s="442"/>
      <c r="M33" s="442"/>
      <c r="N33" s="441"/>
    </row>
    <row r="34">
      <c r="A34" s="443"/>
      <c r="B34" s="443"/>
      <c r="C34" s="443"/>
      <c r="D34" s="439" t="str">
        <f t="shared" si="4"/>
        <v/>
      </c>
      <c r="F34" s="444"/>
      <c r="G34" s="444"/>
      <c r="H34" s="444"/>
      <c r="I34" s="440" t="str">
        <f t="shared" si="2"/>
        <v/>
      </c>
      <c r="K34" s="442"/>
      <c r="L34" s="442"/>
      <c r="M34" s="442"/>
      <c r="N34" s="441"/>
    </row>
    <row r="35">
      <c r="A35" s="443"/>
      <c r="B35" s="443"/>
      <c r="C35" s="443"/>
      <c r="D35" s="439" t="str">
        <f t="shared" si="4"/>
        <v/>
      </c>
      <c r="F35" s="444"/>
      <c r="G35" s="444"/>
      <c r="H35" s="444"/>
      <c r="I35" s="440" t="str">
        <f t="shared" si="2"/>
        <v/>
      </c>
      <c r="K35" s="442"/>
      <c r="L35" s="442"/>
      <c r="M35" s="442"/>
      <c r="N35" s="441"/>
    </row>
    <row r="36">
      <c r="A36" s="443"/>
      <c r="B36" s="443"/>
      <c r="C36" s="443"/>
      <c r="D36" s="439" t="str">
        <f t="shared" si="4"/>
        <v/>
      </c>
      <c r="F36" s="444"/>
      <c r="G36" s="444"/>
      <c r="H36" s="444"/>
      <c r="I36" s="440" t="str">
        <f t="shared" si="2"/>
        <v/>
      </c>
      <c r="K36" s="442"/>
      <c r="L36" s="442"/>
      <c r="M36" s="442"/>
      <c r="N36" s="441"/>
    </row>
    <row r="37">
      <c r="A37" s="443"/>
      <c r="B37" s="443"/>
      <c r="C37" s="443"/>
      <c r="D37" s="439" t="str">
        <f t="shared" si="4"/>
        <v/>
      </c>
      <c r="F37" s="444"/>
      <c r="G37" s="444"/>
      <c r="H37" s="444"/>
      <c r="I37" s="440" t="str">
        <f t="shared" si="2"/>
        <v/>
      </c>
      <c r="K37" s="442"/>
      <c r="L37" s="442"/>
      <c r="M37" s="442"/>
      <c r="N37" s="441"/>
    </row>
    <row r="38">
      <c r="A38" s="443"/>
      <c r="B38" s="443"/>
      <c r="C38" s="443"/>
      <c r="D38" s="439" t="str">
        <f t="shared" si="4"/>
        <v/>
      </c>
      <c r="F38" s="444"/>
      <c r="G38" s="444"/>
      <c r="H38" s="444"/>
      <c r="I38" s="440" t="str">
        <f t="shared" si="2"/>
        <v/>
      </c>
      <c r="K38" s="442"/>
      <c r="L38" s="442"/>
      <c r="M38" s="442"/>
      <c r="N38" s="441"/>
    </row>
    <row r="39">
      <c r="A39" s="443"/>
      <c r="B39" s="443"/>
      <c r="C39" s="443"/>
      <c r="D39" s="439" t="str">
        <f t="shared" si="4"/>
        <v/>
      </c>
      <c r="F39" s="444"/>
      <c r="G39" s="444"/>
      <c r="H39" s="444"/>
      <c r="I39" s="440" t="str">
        <f t="shared" si="2"/>
        <v/>
      </c>
      <c r="K39" s="442"/>
      <c r="L39" s="442"/>
      <c r="M39" s="442"/>
      <c r="N39" s="441"/>
    </row>
    <row r="40">
      <c r="A40" s="443"/>
      <c r="B40" s="443"/>
      <c r="C40" s="443"/>
      <c r="D40" s="439" t="str">
        <f t="shared" si="4"/>
        <v/>
      </c>
      <c r="F40" s="444"/>
      <c r="G40" s="444"/>
      <c r="H40" s="444"/>
      <c r="I40" s="440" t="str">
        <f t="shared" si="2"/>
        <v/>
      </c>
      <c r="K40" s="442"/>
      <c r="L40" s="442"/>
      <c r="M40" s="442"/>
      <c r="N40" s="441"/>
    </row>
    <row r="41">
      <c r="A41" s="443"/>
      <c r="B41" s="443"/>
      <c r="C41" s="443"/>
      <c r="D41" s="439" t="str">
        <f t="shared" si="4"/>
        <v/>
      </c>
      <c r="F41" s="444"/>
      <c r="G41" s="444"/>
      <c r="H41" s="444"/>
      <c r="I41" s="440" t="str">
        <f t="shared" si="2"/>
        <v/>
      </c>
      <c r="K41" s="442"/>
      <c r="L41" s="442"/>
      <c r="M41" s="442"/>
      <c r="N41" s="441"/>
    </row>
    <row r="42">
      <c r="A42" s="443"/>
      <c r="B42" s="443"/>
      <c r="C42" s="443"/>
      <c r="D42" s="439" t="str">
        <f t="shared" si="4"/>
        <v/>
      </c>
      <c r="F42" s="444"/>
      <c r="G42" s="444"/>
      <c r="H42" s="444"/>
      <c r="I42" s="440" t="str">
        <f t="shared" si="2"/>
        <v/>
      </c>
      <c r="K42" s="442"/>
      <c r="L42" s="442"/>
      <c r="M42" s="442"/>
      <c r="N42" s="441"/>
    </row>
    <row r="43">
      <c r="A43" s="443"/>
      <c r="B43" s="443"/>
      <c r="C43" s="443"/>
      <c r="D43" s="439" t="str">
        <f t="shared" si="4"/>
        <v/>
      </c>
      <c r="F43" s="444"/>
      <c r="G43" s="444"/>
      <c r="H43" s="444"/>
      <c r="I43" s="440" t="str">
        <f t="shared" si="2"/>
        <v/>
      </c>
      <c r="K43" s="442"/>
      <c r="L43" s="442"/>
      <c r="M43" s="442"/>
      <c r="N43" s="441"/>
    </row>
    <row r="44">
      <c r="A44" s="443"/>
      <c r="B44" s="443"/>
      <c r="C44" s="443"/>
      <c r="D44" s="439" t="str">
        <f t="shared" si="4"/>
        <v/>
      </c>
      <c r="F44" s="444"/>
      <c r="G44" s="444"/>
      <c r="H44" s="444"/>
      <c r="I44" s="440" t="str">
        <f t="shared" si="2"/>
        <v/>
      </c>
      <c r="K44" s="442"/>
      <c r="L44" s="442"/>
      <c r="M44" s="442"/>
      <c r="N44" s="441"/>
    </row>
    <row r="45">
      <c r="A45" s="443"/>
      <c r="B45" s="443"/>
      <c r="C45" s="443"/>
      <c r="D45" s="439" t="str">
        <f t="shared" si="4"/>
        <v/>
      </c>
      <c r="F45" s="444"/>
      <c r="G45" s="444"/>
      <c r="H45" s="444"/>
      <c r="I45" s="440" t="str">
        <f t="shared" si="2"/>
        <v/>
      </c>
      <c r="K45" s="442"/>
      <c r="L45" s="442"/>
      <c r="M45" s="442"/>
      <c r="N45" s="441"/>
    </row>
    <row r="46">
      <c r="A46" s="443"/>
      <c r="B46" s="443"/>
      <c r="C46" s="443"/>
      <c r="D46" s="439" t="str">
        <f t="shared" si="4"/>
        <v/>
      </c>
      <c r="F46" s="444"/>
      <c r="G46" s="444"/>
      <c r="H46" s="444"/>
      <c r="I46" s="440" t="str">
        <f t="shared" si="2"/>
        <v/>
      </c>
      <c r="K46" s="442"/>
      <c r="L46" s="442"/>
      <c r="M46" s="442"/>
      <c r="N46" s="441"/>
    </row>
    <row r="47">
      <c r="A47" s="443"/>
      <c r="B47" s="443"/>
      <c r="C47" s="443"/>
      <c r="D47" s="439" t="str">
        <f t="shared" si="4"/>
        <v/>
      </c>
      <c r="F47" s="444"/>
      <c r="G47" s="444"/>
      <c r="H47" s="444"/>
      <c r="I47" s="440" t="str">
        <f t="shared" si="2"/>
        <v/>
      </c>
      <c r="K47" s="442"/>
      <c r="L47" s="442"/>
      <c r="M47" s="442"/>
      <c r="N47" s="441"/>
    </row>
    <row r="48">
      <c r="A48" s="443"/>
      <c r="B48" s="443"/>
      <c r="C48" s="443"/>
      <c r="D48" s="439" t="str">
        <f t="shared" si="4"/>
        <v/>
      </c>
      <c r="F48" s="444"/>
      <c r="G48" s="444"/>
      <c r="H48" s="444"/>
      <c r="I48" s="440" t="str">
        <f t="shared" si="2"/>
        <v/>
      </c>
      <c r="K48" s="442"/>
      <c r="L48" s="442"/>
      <c r="M48" s="442"/>
      <c r="N48" s="441"/>
    </row>
    <row r="49">
      <c r="A49" s="443"/>
      <c r="B49" s="443"/>
      <c r="C49" s="443"/>
      <c r="D49" s="439" t="str">
        <f t="shared" si="4"/>
        <v/>
      </c>
      <c r="F49" s="444"/>
      <c r="G49" s="444"/>
      <c r="H49" s="444"/>
      <c r="I49" s="440" t="str">
        <f t="shared" si="2"/>
        <v/>
      </c>
      <c r="K49" s="442"/>
      <c r="L49" s="442"/>
      <c r="M49" s="442"/>
      <c r="N49" s="441"/>
    </row>
    <row r="50">
      <c r="A50" s="443"/>
      <c r="B50" s="443"/>
      <c r="C50" s="443"/>
      <c r="D50" s="439" t="str">
        <f t="shared" si="4"/>
        <v/>
      </c>
      <c r="F50" s="444"/>
      <c r="G50" s="444"/>
      <c r="H50" s="444"/>
      <c r="I50" s="440" t="str">
        <f t="shared" si="2"/>
        <v/>
      </c>
      <c r="K50" s="442"/>
      <c r="L50" s="442"/>
      <c r="M50" s="442"/>
      <c r="N50" s="441"/>
    </row>
    <row r="51">
      <c r="A51" s="443"/>
      <c r="B51" s="443"/>
      <c r="C51" s="443"/>
      <c r="D51" s="439" t="str">
        <f t="shared" si="4"/>
        <v/>
      </c>
      <c r="F51" s="444"/>
      <c r="G51" s="444"/>
      <c r="H51" s="444"/>
      <c r="I51" s="440" t="str">
        <f t="shared" si="2"/>
        <v/>
      </c>
      <c r="K51" s="442"/>
      <c r="L51" s="442"/>
      <c r="M51" s="442"/>
      <c r="N51" s="441"/>
    </row>
    <row r="52">
      <c r="A52" s="443"/>
      <c r="B52" s="443"/>
      <c r="C52" s="443"/>
      <c r="D52" s="439" t="str">
        <f t="shared" si="4"/>
        <v/>
      </c>
      <c r="F52" s="444"/>
      <c r="G52" s="444"/>
      <c r="H52" s="444"/>
      <c r="I52" s="440" t="str">
        <f t="shared" si="2"/>
        <v/>
      </c>
      <c r="K52" s="442"/>
      <c r="L52" s="442"/>
      <c r="M52" s="442"/>
      <c r="N52" s="441"/>
    </row>
    <row r="53">
      <c r="A53" s="443"/>
      <c r="B53" s="443"/>
      <c r="C53" s="443"/>
      <c r="D53" s="439" t="str">
        <f t="shared" si="4"/>
        <v/>
      </c>
      <c r="F53" s="444"/>
      <c r="G53" s="444"/>
      <c r="H53" s="444"/>
      <c r="I53" s="440" t="str">
        <f t="shared" si="2"/>
        <v/>
      </c>
      <c r="K53" s="442"/>
      <c r="L53" s="442"/>
      <c r="M53" s="442"/>
      <c r="N53" s="441"/>
    </row>
    <row r="54">
      <c r="A54" s="443"/>
      <c r="B54" s="443"/>
      <c r="C54" s="443"/>
      <c r="D54" s="439" t="str">
        <f t="shared" si="4"/>
        <v/>
      </c>
      <c r="F54" s="444"/>
      <c r="G54" s="444"/>
      <c r="H54" s="444"/>
      <c r="I54" s="440" t="str">
        <f t="shared" si="2"/>
        <v/>
      </c>
      <c r="K54" s="442"/>
      <c r="L54" s="442"/>
      <c r="M54" s="442"/>
      <c r="N54" s="441"/>
    </row>
    <row r="55">
      <c r="A55" s="443"/>
      <c r="B55" s="443"/>
      <c r="C55" s="443"/>
      <c r="D55" s="439" t="str">
        <f t="shared" si="4"/>
        <v/>
      </c>
      <c r="F55" s="444"/>
      <c r="G55" s="444"/>
      <c r="H55" s="444"/>
      <c r="I55" s="440" t="str">
        <f t="shared" si="2"/>
        <v/>
      </c>
      <c r="K55" s="442"/>
      <c r="L55" s="442"/>
      <c r="M55" s="442"/>
      <c r="N55" s="441"/>
    </row>
    <row r="56">
      <c r="A56" s="443"/>
      <c r="B56" s="443"/>
      <c r="C56" s="443"/>
      <c r="D56" s="439" t="str">
        <f t="shared" si="4"/>
        <v/>
      </c>
      <c r="F56" s="444"/>
      <c r="G56" s="444"/>
      <c r="H56" s="444"/>
      <c r="I56" s="440" t="str">
        <f t="shared" si="2"/>
        <v/>
      </c>
      <c r="K56" s="442"/>
      <c r="L56" s="442"/>
      <c r="M56" s="442"/>
      <c r="N56" s="441"/>
    </row>
    <row r="57">
      <c r="A57" s="443"/>
      <c r="B57" s="443"/>
      <c r="C57" s="443"/>
      <c r="D57" s="439" t="str">
        <f t="shared" si="4"/>
        <v/>
      </c>
      <c r="F57" s="444"/>
      <c r="G57" s="444"/>
      <c r="H57" s="444"/>
      <c r="I57" s="440" t="str">
        <f t="shared" si="2"/>
        <v/>
      </c>
      <c r="K57" s="442"/>
      <c r="L57" s="442"/>
      <c r="M57" s="442"/>
      <c r="N57" s="441"/>
    </row>
    <row r="58">
      <c r="A58" s="443"/>
      <c r="B58" s="443"/>
      <c r="C58" s="443"/>
      <c r="D58" s="439" t="str">
        <f t="shared" si="4"/>
        <v/>
      </c>
      <c r="F58" s="444"/>
      <c r="G58" s="444"/>
      <c r="H58" s="444"/>
      <c r="I58" s="440" t="str">
        <f t="shared" si="2"/>
        <v/>
      </c>
      <c r="K58" s="442"/>
      <c r="L58" s="442"/>
      <c r="M58" s="442"/>
      <c r="N58" s="441"/>
    </row>
    <row r="59">
      <c r="A59" s="443"/>
      <c r="B59" s="443"/>
      <c r="C59" s="443"/>
      <c r="D59" s="439" t="str">
        <f t="shared" si="4"/>
        <v/>
      </c>
      <c r="F59" s="444"/>
      <c r="G59" s="444"/>
      <c r="H59" s="444"/>
      <c r="I59" s="440" t="str">
        <f t="shared" si="2"/>
        <v/>
      </c>
      <c r="K59" s="442"/>
      <c r="L59" s="442"/>
      <c r="M59" s="442"/>
      <c r="N59" s="441"/>
    </row>
    <row r="60">
      <c r="A60" s="443"/>
      <c r="B60" s="443"/>
      <c r="C60" s="443"/>
      <c r="D60" s="439" t="str">
        <f t="shared" si="4"/>
        <v/>
      </c>
      <c r="F60" s="444"/>
      <c r="G60" s="444"/>
      <c r="H60" s="444"/>
      <c r="I60" s="440" t="str">
        <f t="shared" si="2"/>
        <v/>
      </c>
      <c r="K60" s="442"/>
      <c r="L60" s="442"/>
      <c r="M60" s="442"/>
      <c r="N60" s="441"/>
    </row>
    <row r="61">
      <c r="A61" s="443"/>
      <c r="B61" s="443"/>
      <c r="C61" s="443"/>
      <c r="D61" s="439" t="str">
        <f t="shared" si="4"/>
        <v/>
      </c>
      <c r="F61" s="444"/>
      <c r="G61" s="444"/>
      <c r="H61" s="444"/>
      <c r="I61" s="440" t="str">
        <f t="shared" si="2"/>
        <v/>
      </c>
      <c r="K61" s="442"/>
      <c r="L61" s="442"/>
      <c r="M61" s="442"/>
      <c r="N61" s="441"/>
    </row>
    <row r="62">
      <c r="A62" s="443"/>
      <c r="B62" s="443"/>
      <c r="C62" s="443"/>
      <c r="D62" s="439" t="str">
        <f t="shared" si="4"/>
        <v/>
      </c>
      <c r="F62" s="444"/>
      <c r="G62" s="444"/>
      <c r="H62" s="444"/>
      <c r="I62" s="440" t="str">
        <f t="shared" si="2"/>
        <v/>
      </c>
      <c r="K62" s="442"/>
      <c r="L62" s="442"/>
      <c r="M62" s="442"/>
      <c r="N62" s="441"/>
    </row>
    <row r="63">
      <c r="A63" s="443"/>
      <c r="B63" s="443"/>
      <c r="C63" s="443"/>
      <c r="D63" s="439" t="str">
        <f t="shared" si="4"/>
        <v/>
      </c>
      <c r="F63" s="444"/>
      <c r="G63" s="444"/>
      <c r="H63" s="444"/>
      <c r="I63" s="440" t="str">
        <f t="shared" si="2"/>
        <v/>
      </c>
      <c r="K63" s="442"/>
      <c r="L63" s="442"/>
      <c r="M63" s="442"/>
      <c r="N63" s="441"/>
    </row>
    <row r="64">
      <c r="A64" s="443"/>
      <c r="B64" s="443"/>
      <c r="C64" s="443"/>
      <c r="D64" s="439" t="str">
        <f t="shared" si="4"/>
        <v/>
      </c>
      <c r="F64" s="444"/>
      <c r="G64" s="444"/>
      <c r="H64" s="444"/>
      <c r="I64" s="440" t="str">
        <f t="shared" si="2"/>
        <v/>
      </c>
      <c r="K64" s="442"/>
      <c r="L64" s="442"/>
      <c r="M64" s="442"/>
      <c r="N64" s="441"/>
    </row>
    <row r="65">
      <c r="A65" s="443"/>
      <c r="B65" s="443"/>
      <c r="C65" s="443"/>
      <c r="D65" s="439" t="str">
        <f t="shared" si="4"/>
        <v/>
      </c>
      <c r="F65" s="444"/>
      <c r="G65" s="444"/>
      <c r="H65" s="444"/>
      <c r="I65" s="440" t="str">
        <f t="shared" si="2"/>
        <v/>
      </c>
      <c r="K65" s="442"/>
      <c r="L65" s="442"/>
      <c r="M65" s="442"/>
      <c r="N65" s="441"/>
    </row>
    <row r="66">
      <c r="A66" s="443"/>
      <c r="B66" s="443"/>
      <c r="C66" s="443"/>
      <c r="D66" s="439" t="str">
        <f t="shared" si="4"/>
        <v/>
      </c>
      <c r="F66" s="444"/>
      <c r="G66" s="444"/>
      <c r="H66" s="444"/>
      <c r="I66" s="440" t="str">
        <f t="shared" si="2"/>
        <v/>
      </c>
      <c r="K66" s="442"/>
      <c r="L66" s="442"/>
      <c r="M66" s="442"/>
      <c r="N66" s="441"/>
    </row>
    <row r="67">
      <c r="A67" s="443"/>
      <c r="B67" s="443"/>
      <c r="C67" s="443"/>
      <c r="D67" s="439" t="str">
        <f t="shared" si="4"/>
        <v/>
      </c>
      <c r="F67" s="444"/>
      <c r="G67" s="444"/>
      <c r="H67" s="444"/>
      <c r="I67" s="440" t="str">
        <f t="shared" si="2"/>
        <v/>
      </c>
      <c r="K67" s="442"/>
      <c r="L67" s="442"/>
      <c r="M67" s="442"/>
      <c r="N67" s="441"/>
    </row>
    <row r="68">
      <c r="A68" s="443"/>
      <c r="B68" s="443"/>
      <c r="C68" s="443"/>
      <c r="D68" s="439" t="str">
        <f t="shared" si="4"/>
        <v/>
      </c>
      <c r="F68" s="444"/>
      <c r="G68" s="444"/>
      <c r="H68" s="444"/>
      <c r="I68" s="440" t="str">
        <f t="shared" si="2"/>
        <v/>
      </c>
      <c r="K68" s="442"/>
      <c r="L68" s="442"/>
      <c r="M68" s="442"/>
      <c r="N68" s="441"/>
    </row>
    <row r="69">
      <c r="A69" s="443"/>
      <c r="B69" s="443"/>
      <c r="C69" s="443"/>
      <c r="D69" s="439" t="str">
        <f t="shared" si="4"/>
        <v/>
      </c>
      <c r="F69" s="444"/>
      <c r="G69" s="444"/>
      <c r="H69" s="444"/>
      <c r="I69" s="440" t="str">
        <f t="shared" si="2"/>
        <v/>
      </c>
      <c r="K69" s="442"/>
      <c r="L69" s="442"/>
      <c r="M69" s="442"/>
      <c r="N69" s="441"/>
    </row>
    <row r="70">
      <c r="A70" s="443"/>
      <c r="B70" s="443"/>
      <c r="C70" s="443"/>
      <c r="D70" s="439" t="str">
        <f t="shared" si="4"/>
        <v/>
      </c>
      <c r="F70" s="444"/>
      <c r="G70" s="444"/>
      <c r="H70" s="444"/>
      <c r="I70" s="440" t="str">
        <f t="shared" si="2"/>
        <v/>
      </c>
      <c r="K70" s="442"/>
      <c r="L70" s="442"/>
      <c r="M70" s="442"/>
      <c r="N70" s="441"/>
    </row>
    <row r="71">
      <c r="A71" s="443"/>
      <c r="B71" s="443"/>
      <c r="C71" s="443"/>
      <c r="D71" s="439" t="str">
        <f t="shared" si="4"/>
        <v/>
      </c>
      <c r="F71" s="444"/>
      <c r="G71" s="444"/>
      <c r="H71" s="444"/>
      <c r="I71" s="440" t="str">
        <f t="shared" si="2"/>
        <v/>
      </c>
      <c r="K71" s="442"/>
      <c r="L71" s="442"/>
      <c r="M71" s="442"/>
      <c r="N71" s="441"/>
    </row>
    <row r="72">
      <c r="A72" s="443"/>
      <c r="B72" s="443"/>
      <c r="C72" s="443"/>
      <c r="D72" s="439" t="str">
        <f t="shared" si="4"/>
        <v/>
      </c>
      <c r="F72" s="444"/>
      <c r="G72" s="444"/>
      <c r="H72" s="444"/>
      <c r="I72" s="440" t="str">
        <f t="shared" si="2"/>
        <v/>
      </c>
      <c r="K72" s="442"/>
      <c r="L72" s="442"/>
      <c r="M72" s="442"/>
      <c r="N72" s="441"/>
    </row>
    <row r="73">
      <c r="A73" s="443"/>
      <c r="B73" s="443"/>
      <c r="C73" s="443"/>
      <c r="D73" s="439" t="str">
        <f t="shared" si="4"/>
        <v/>
      </c>
      <c r="F73" s="444"/>
      <c r="G73" s="444"/>
      <c r="H73" s="444"/>
      <c r="I73" s="440" t="str">
        <f t="shared" si="2"/>
        <v/>
      </c>
      <c r="K73" s="442"/>
      <c r="L73" s="442"/>
      <c r="M73" s="442"/>
      <c r="N73" s="441"/>
    </row>
    <row r="74">
      <c r="A74" s="443"/>
      <c r="B74" s="443"/>
      <c r="C74" s="443"/>
      <c r="D74" s="439" t="str">
        <f t="shared" si="4"/>
        <v/>
      </c>
      <c r="F74" s="444"/>
      <c r="G74" s="444"/>
      <c r="H74" s="444"/>
      <c r="I74" s="440" t="str">
        <f t="shared" si="2"/>
        <v/>
      </c>
      <c r="K74" s="442"/>
      <c r="L74" s="442"/>
      <c r="M74" s="442"/>
      <c r="N74" s="441"/>
    </row>
    <row r="75">
      <c r="A75" s="443"/>
      <c r="B75" s="443"/>
      <c r="C75" s="443"/>
      <c r="D75" s="439"/>
      <c r="F75" s="444"/>
      <c r="G75" s="444"/>
      <c r="H75" s="444"/>
      <c r="I75" s="440"/>
      <c r="K75" s="442"/>
      <c r="L75" s="442"/>
      <c r="M75" s="442"/>
      <c r="N75" s="441"/>
    </row>
    <row r="76">
      <c r="A76" s="443"/>
      <c r="B76" s="443"/>
      <c r="C76" s="443"/>
      <c r="D76" s="439"/>
      <c r="F76" s="444"/>
      <c r="G76" s="444"/>
      <c r="H76" s="444"/>
      <c r="I76" s="440"/>
      <c r="K76" s="442"/>
      <c r="L76" s="442"/>
      <c r="M76" s="442"/>
      <c r="N76" s="441"/>
    </row>
    <row r="77">
      <c r="A77" s="443"/>
      <c r="B77" s="443"/>
      <c r="C77" s="443"/>
      <c r="D77" s="439"/>
      <c r="F77" s="444"/>
      <c r="G77" s="444"/>
      <c r="H77" s="444"/>
      <c r="I77" s="440"/>
      <c r="K77" s="442"/>
      <c r="L77" s="442"/>
      <c r="M77" s="442"/>
      <c r="N77" s="441"/>
    </row>
    <row r="78">
      <c r="A78" s="443"/>
      <c r="B78" s="443"/>
      <c r="C78" s="443"/>
      <c r="D78" s="439"/>
      <c r="F78" s="444"/>
      <c r="G78" s="444"/>
      <c r="H78" s="444"/>
      <c r="I78" s="440"/>
      <c r="K78" s="442"/>
      <c r="L78" s="442"/>
      <c r="M78" s="442"/>
      <c r="N78" s="441"/>
    </row>
    <row r="79">
      <c r="A79" s="443"/>
      <c r="B79" s="443"/>
      <c r="C79" s="443"/>
      <c r="D79" s="439"/>
      <c r="F79" s="444"/>
      <c r="G79" s="444"/>
      <c r="H79" s="444"/>
      <c r="I79" s="440"/>
      <c r="K79" s="442"/>
      <c r="L79" s="442"/>
      <c r="M79" s="442"/>
      <c r="N79" s="441"/>
    </row>
    <row r="80">
      <c r="A80" s="443"/>
      <c r="B80" s="443"/>
      <c r="C80" s="443"/>
      <c r="D80" s="439"/>
      <c r="F80" s="444"/>
      <c r="G80" s="444"/>
      <c r="H80" s="444"/>
      <c r="I80" s="440"/>
      <c r="K80" s="442"/>
      <c r="L80" s="442"/>
      <c r="M80" s="442"/>
      <c r="N80" s="441"/>
    </row>
    <row r="81">
      <c r="A81" s="443"/>
      <c r="B81" s="443"/>
      <c r="C81" s="443"/>
      <c r="D81" s="439"/>
      <c r="F81" s="444"/>
      <c r="G81" s="444"/>
      <c r="H81" s="444"/>
      <c r="I81" s="440"/>
      <c r="K81" s="442"/>
      <c r="L81" s="442"/>
      <c r="M81" s="442"/>
      <c r="N81" s="441"/>
    </row>
    <row r="82">
      <c r="A82" s="443"/>
      <c r="B82" s="443"/>
      <c r="C82" s="443"/>
      <c r="D82" s="439"/>
      <c r="F82" s="444"/>
      <c r="G82" s="444"/>
      <c r="H82" s="444"/>
      <c r="I82" s="440"/>
      <c r="K82" s="442"/>
      <c r="L82" s="442"/>
      <c r="M82" s="442"/>
      <c r="N82" s="441"/>
    </row>
    <row r="83">
      <c r="A83" s="443"/>
      <c r="B83" s="443"/>
      <c r="C83" s="443"/>
      <c r="D83" s="439"/>
      <c r="F83" s="444"/>
      <c r="G83" s="444"/>
      <c r="H83" s="444"/>
      <c r="I83" s="440"/>
      <c r="K83" s="442"/>
      <c r="L83" s="442"/>
      <c r="M83" s="442"/>
      <c r="N83" s="441"/>
    </row>
    <row r="84">
      <c r="A84" s="443"/>
      <c r="B84" s="443"/>
      <c r="C84" s="443"/>
      <c r="D84" s="439"/>
      <c r="F84" s="444"/>
      <c r="G84" s="444"/>
      <c r="H84" s="444"/>
      <c r="I84" s="440"/>
      <c r="K84" s="442"/>
      <c r="L84" s="442"/>
      <c r="M84" s="442"/>
      <c r="N84" s="441"/>
    </row>
    <row r="85">
      <c r="A85" s="443"/>
      <c r="B85" s="443"/>
      <c r="C85" s="443"/>
      <c r="D85" s="439"/>
      <c r="F85" s="444"/>
      <c r="G85" s="444"/>
      <c r="H85" s="444"/>
      <c r="I85" s="440"/>
      <c r="K85" s="442"/>
      <c r="L85" s="442"/>
      <c r="M85" s="442"/>
      <c r="N85" s="441"/>
    </row>
    <row r="86">
      <c r="A86" s="443"/>
      <c r="B86" s="443"/>
      <c r="C86" s="443"/>
      <c r="D86" s="439"/>
      <c r="F86" s="444"/>
      <c r="G86" s="444"/>
      <c r="H86" s="444"/>
      <c r="I86" s="440"/>
      <c r="K86" s="442"/>
      <c r="L86" s="442"/>
      <c r="M86" s="442"/>
      <c r="N86" s="441"/>
    </row>
    <row r="87">
      <c r="A87" s="443"/>
      <c r="B87" s="443"/>
      <c r="C87" s="443"/>
      <c r="D87" s="439"/>
      <c r="F87" s="444"/>
      <c r="G87" s="444"/>
      <c r="H87" s="444"/>
      <c r="I87" s="440"/>
      <c r="K87" s="442"/>
      <c r="L87" s="442"/>
      <c r="M87" s="442"/>
      <c r="N87" s="441"/>
    </row>
    <row r="88">
      <c r="A88" s="443"/>
      <c r="B88" s="443"/>
      <c r="C88" s="443"/>
      <c r="D88" s="439"/>
      <c r="F88" s="444"/>
      <c r="G88" s="444"/>
      <c r="H88" s="444"/>
      <c r="I88" s="440"/>
      <c r="K88" s="442"/>
      <c r="L88" s="442"/>
      <c r="M88" s="442"/>
      <c r="N88" s="441"/>
    </row>
    <row r="89">
      <c r="A89" s="443"/>
      <c r="B89" s="443"/>
      <c r="C89" s="443"/>
      <c r="D89" s="439"/>
      <c r="F89" s="444"/>
      <c r="G89" s="444"/>
      <c r="H89" s="444"/>
      <c r="I89" s="440"/>
      <c r="K89" s="442"/>
      <c r="L89" s="442"/>
      <c r="M89" s="442"/>
      <c r="N89" s="441"/>
    </row>
    <row r="90">
      <c r="A90" s="443"/>
      <c r="B90" s="443"/>
      <c r="C90" s="443"/>
      <c r="D90" s="439"/>
      <c r="F90" s="444"/>
      <c r="G90" s="444"/>
      <c r="H90" s="444"/>
      <c r="I90" s="440"/>
      <c r="K90" s="442"/>
      <c r="L90" s="442"/>
      <c r="M90" s="442"/>
      <c r="N90" s="441"/>
    </row>
    <row r="91">
      <c r="A91" s="443"/>
      <c r="B91" s="443"/>
      <c r="C91" s="443"/>
      <c r="D91" s="439"/>
      <c r="F91" s="444"/>
      <c r="G91" s="444"/>
      <c r="H91" s="444"/>
      <c r="I91" s="440"/>
      <c r="K91" s="442"/>
      <c r="L91" s="442"/>
      <c r="M91" s="442"/>
      <c r="N91" s="441"/>
    </row>
    <row r="92">
      <c r="A92" s="443"/>
      <c r="B92" s="443"/>
      <c r="C92" s="443"/>
      <c r="D92" s="439"/>
      <c r="F92" s="444"/>
      <c r="G92" s="444"/>
      <c r="H92" s="444"/>
      <c r="I92" s="440"/>
      <c r="K92" s="442"/>
      <c r="L92" s="442"/>
      <c r="M92" s="442"/>
      <c r="N92" s="441"/>
    </row>
    <row r="93">
      <c r="A93" s="443"/>
      <c r="B93" s="443"/>
      <c r="C93" s="443"/>
      <c r="D93" s="439"/>
      <c r="F93" s="444"/>
      <c r="G93" s="444"/>
      <c r="H93" s="444"/>
      <c r="I93" s="440"/>
      <c r="K93" s="442"/>
      <c r="L93" s="442"/>
      <c r="M93" s="442"/>
      <c r="N93" s="441"/>
    </row>
    <row r="94">
      <c r="A94" s="443"/>
      <c r="B94" s="443"/>
      <c r="C94" s="443"/>
      <c r="D94" s="439"/>
      <c r="F94" s="444"/>
      <c r="G94" s="444"/>
      <c r="H94" s="444"/>
      <c r="I94" s="440"/>
      <c r="K94" s="442"/>
      <c r="L94" s="442"/>
      <c r="M94" s="442"/>
      <c r="N94" s="441"/>
    </row>
    <row r="95">
      <c r="A95" s="443"/>
      <c r="B95" s="443"/>
      <c r="C95" s="443"/>
      <c r="D95" s="439"/>
      <c r="F95" s="444"/>
      <c r="G95" s="444"/>
      <c r="H95" s="444"/>
      <c r="I95" s="440"/>
      <c r="K95" s="442"/>
      <c r="L95" s="442"/>
      <c r="M95" s="442"/>
      <c r="N95" s="441"/>
    </row>
    <row r="96">
      <c r="A96" s="443"/>
      <c r="B96" s="443"/>
      <c r="C96" s="443"/>
      <c r="D96" s="439"/>
      <c r="F96" s="444"/>
      <c r="G96" s="444"/>
      <c r="H96" s="444"/>
      <c r="I96" s="440"/>
      <c r="K96" s="442"/>
      <c r="L96" s="442"/>
      <c r="M96" s="442"/>
      <c r="N96" s="441"/>
    </row>
    <row r="97">
      <c r="A97" s="443"/>
      <c r="B97" s="443"/>
      <c r="C97" s="443"/>
      <c r="D97" s="439"/>
      <c r="F97" s="444"/>
      <c r="G97" s="444"/>
      <c r="H97" s="444"/>
      <c r="I97" s="440"/>
      <c r="K97" s="442"/>
      <c r="L97" s="442"/>
      <c r="M97" s="442"/>
      <c r="N97" s="441"/>
    </row>
    <row r="98">
      <c r="A98" s="443"/>
      <c r="B98" s="443"/>
      <c r="C98" s="443"/>
      <c r="D98" s="439"/>
      <c r="F98" s="444"/>
      <c r="G98" s="444"/>
      <c r="H98" s="444"/>
      <c r="I98" s="440"/>
      <c r="K98" s="442"/>
      <c r="L98" s="442"/>
      <c r="M98" s="442"/>
      <c r="N98" s="441"/>
    </row>
    <row r="99">
      <c r="A99" s="443"/>
      <c r="B99" s="443"/>
      <c r="C99" s="443"/>
      <c r="D99" s="439"/>
      <c r="F99" s="444"/>
      <c r="G99" s="444"/>
      <c r="H99" s="444"/>
      <c r="I99" s="440"/>
      <c r="K99" s="442"/>
      <c r="L99" s="442"/>
      <c r="M99" s="442"/>
      <c r="N99" s="441"/>
    </row>
    <row r="100">
      <c r="A100" s="443"/>
      <c r="B100" s="443"/>
      <c r="C100" s="443"/>
      <c r="D100" s="439"/>
      <c r="F100" s="444"/>
      <c r="G100" s="444"/>
      <c r="H100" s="444"/>
      <c r="I100" s="440"/>
      <c r="K100" s="442"/>
      <c r="L100" s="442"/>
      <c r="M100" s="442"/>
      <c r="N100" s="441"/>
    </row>
    <row r="101">
      <c r="A101" s="443"/>
      <c r="B101" s="443"/>
      <c r="C101" s="443"/>
      <c r="D101" s="439"/>
      <c r="F101" s="444"/>
      <c r="G101" s="444"/>
      <c r="H101" s="444"/>
      <c r="I101" s="440"/>
      <c r="K101" s="442"/>
      <c r="L101" s="442"/>
      <c r="M101" s="442"/>
      <c r="N101" s="441"/>
    </row>
    <row r="102">
      <c r="A102" s="443"/>
      <c r="B102" s="443"/>
      <c r="C102" s="443"/>
      <c r="D102" s="439"/>
      <c r="F102" s="444"/>
      <c r="G102" s="444"/>
      <c r="H102" s="444"/>
      <c r="I102" s="440"/>
      <c r="K102" s="442"/>
      <c r="L102" s="442"/>
      <c r="M102" s="442"/>
      <c r="N102" s="441"/>
    </row>
    <row r="103">
      <c r="A103" s="443"/>
      <c r="B103" s="443"/>
      <c r="C103" s="443"/>
      <c r="D103" s="439"/>
      <c r="F103" s="444"/>
      <c r="G103" s="444"/>
      <c r="H103" s="444"/>
      <c r="I103" s="440"/>
      <c r="K103" s="442"/>
      <c r="L103" s="442"/>
      <c r="M103" s="442"/>
      <c r="N103" s="441"/>
    </row>
    <row r="104">
      <c r="A104" s="443"/>
      <c r="B104" s="443"/>
      <c r="C104" s="443"/>
      <c r="D104" s="439"/>
      <c r="F104" s="444"/>
      <c r="G104" s="444"/>
      <c r="H104" s="444"/>
      <c r="I104" s="440"/>
      <c r="K104" s="442"/>
      <c r="L104" s="442"/>
      <c r="M104" s="442"/>
      <c r="N104" s="441"/>
    </row>
    <row r="105">
      <c r="A105" s="443"/>
      <c r="B105" s="443"/>
      <c r="C105" s="443"/>
      <c r="D105" s="439"/>
      <c r="F105" s="444"/>
      <c r="G105" s="444"/>
      <c r="H105" s="444"/>
      <c r="I105" s="440"/>
      <c r="K105" s="442"/>
      <c r="L105" s="442"/>
      <c r="M105" s="442"/>
      <c r="N105" s="441"/>
    </row>
    <row r="106">
      <c r="A106" s="443"/>
      <c r="B106" s="443"/>
      <c r="C106" s="443"/>
      <c r="D106" s="439"/>
      <c r="F106" s="444"/>
      <c r="G106" s="444"/>
      <c r="H106" s="444"/>
      <c r="I106" s="440"/>
      <c r="K106" s="442"/>
      <c r="L106" s="442"/>
      <c r="M106" s="442"/>
      <c r="N106" s="441"/>
    </row>
    <row r="107">
      <c r="A107" s="443"/>
      <c r="B107" s="443"/>
      <c r="C107" s="443"/>
      <c r="D107" s="439"/>
      <c r="F107" s="444"/>
      <c r="G107" s="444"/>
      <c r="H107" s="444"/>
      <c r="I107" s="440"/>
      <c r="K107" s="442"/>
      <c r="L107" s="442"/>
      <c r="M107" s="442"/>
      <c r="N107" s="441"/>
    </row>
    <row r="108">
      <c r="A108" s="443"/>
      <c r="B108" s="443"/>
      <c r="C108" s="443"/>
      <c r="D108" s="439"/>
      <c r="F108" s="444"/>
      <c r="G108" s="444"/>
      <c r="H108" s="444"/>
      <c r="I108" s="440"/>
      <c r="K108" s="442"/>
      <c r="L108" s="442"/>
      <c r="M108" s="442"/>
      <c r="N108" s="441"/>
    </row>
    <row r="109">
      <c r="A109" s="443"/>
      <c r="B109" s="443"/>
      <c r="C109" s="443"/>
      <c r="D109" s="439"/>
      <c r="F109" s="444"/>
      <c r="G109" s="444"/>
      <c r="H109" s="444"/>
      <c r="I109" s="440"/>
      <c r="K109" s="442"/>
      <c r="L109" s="442"/>
      <c r="M109" s="442"/>
      <c r="N109" s="441"/>
    </row>
    <row r="110">
      <c r="A110" s="443"/>
      <c r="B110" s="443"/>
      <c r="C110" s="443"/>
      <c r="D110" s="439"/>
      <c r="F110" s="444"/>
      <c r="G110" s="444"/>
      <c r="H110" s="444"/>
      <c r="I110" s="440"/>
      <c r="K110" s="442"/>
      <c r="L110" s="442"/>
      <c r="M110" s="442"/>
      <c r="N110" s="441"/>
    </row>
    <row r="111">
      <c r="A111" s="443"/>
      <c r="B111" s="443"/>
      <c r="C111" s="443"/>
      <c r="D111" s="439"/>
      <c r="F111" s="444"/>
      <c r="G111" s="444"/>
      <c r="H111" s="444"/>
      <c r="I111" s="440"/>
      <c r="K111" s="442"/>
      <c r="L111" s="442"/>
      <c r="M111" s="442"/>
      <c r="N111" s="441"/>
    </row>
    <row r="112">
      <c r="A112" s="443"/>
      <c r="B112" s="443"/>
      <c r="C112" s="443"/>
      <c r="D112" s="439"/>
      <c r="F112" s="444"/>
      <c r="G112" s="444"/>
      <c r="H112" s="444"/>
      <c r="I112" s="440"/>
      <c r="K112" s="442"/>
      <c r="L112" s="442"/>
      <c r="M112" s="442"/>
      <c r="N112" s="441"/>
    </row>
    <row r="113">
      <c r="A113" s="443"/>
      <c r="B113" s="443"/>
      <c r="C113" s="443"/>
      <c r="D113" s="439"/>
      <c r="F113" s="444"/>
      <c r="G113" s="444"/>
      <c r="H113" s="444"/>
      <c r="I113" s="440"/>
      <c r="K113" s="442"/>
      <c r="L113" s="442"/>
      <c r="M113" s="442"/>
      <c r="N113" s="441"/>
    </row>
    <row r="114">
      <c r="A114" s="443"/>
      <c r="B114" s="443"/>
      <c r="C114" s="443"/>
      <c r="D114" s="439"/>
      <c r="F114" s="444"/>
      <c r="G114" s="444"/>
      <c r="H114" s="444"/>
      <c r="I114" s="440"/>
      <c r="K114" s="442"/>
      <c r="L114" s="442"/>
      <c r="M114" s="442"/>
      <c r="N114" s="441"/>
    </row>
    <row r="115">
      <c r="A115" s="443"/>
      <c r="B115" s="443"/>
      <c r="C115" s="443"/>
      <c r="D115" s="439"/>
      <c r="F115" s="444"/>
      <c r="G115" s="444"/>
      <c r="H115" s="444"/>
      <c r="I115" s="440"/>
      <c r="K115" s="442"/>
      <c r="L115" s="442"/>
      <c r="M115" s="442"/>
      <c r="N115" s="441"/>
    </row>
    <row r="116">
      <c r="A116" s="443"/>
      <c r="B116" s="443"/>
      <c r="C116" s="443"/>
      <c r="D116" s="439"/>
      <c r="F116" s="444"/>
      <c r="G116" s="444"/>
      <c r="H116" s="444"/>
      <c r="I116" s="440"/>
      <c r="K116" s="442"/>
      <c r="L116" s="442"/>
      <c r="M116" s="442"/>
      <c r="N116" s="441"/>
    </row>
    <row r="117">
      <c r="A117" s="443"/>
      <c r="B117" s="443"/>
      <c r="C117" s="443"/>
      <c r="D117" s="439"/>
      <c r="F117" s="444"/>
      <c r="G117" s="444"/>
      <c r="H117" s="444"/>
      <c r="I117" s="440"/>
      <c r="K117" s="442"/>
      <c r="L117" s="442"/>
      <c r="M117" s="442"/>
      <c r="N117" s="441"/>
    </row>
    <row r="118">
      <c r="A118" s="443"/>
      <c r="B118" s="443"/>
      <c r="C118" s="443"/>
      <c r="D118" s="439"/>
      <c r="F118" s="444"/>
      <c r="G118" s="444"/>
      <c r="H118" s="444"/>
      <c r="I118" s="440"/>
      <c r="K118" s="442"/>
      <c r="L118" s="442"/>
      <c r="M118" s="442"/>
      <c r="N118" s="441"/>
    </row>
    <row r="119">
      <c r="A119" s="443"/>
      <c r="B119" s="443"/>
      <c r="C119" s="443"/>
      <c r="D119" s="439"/>
      <c r="F119" s="444"/>
      <c r="G119" s="444"/>
      <c r="H119" s="444"/>
      <c r="I119" s="440"/>
      <c r="K119" s="442"/>
      <c r="L119" s="442"/>
      <c r="M119" s="442"/>
      <c r="N119" s="441"/>
    </row>
    <row r="120">
      <c r="A120" s="443"/>
      <c r="B120" s="443"/>
      <c r="C120" s="443"/>
      <c r="D120" s="439"/>
      <c r="F120" s="444"/>
      <c r="G120" s="444"/>
      <c r="H120" s="444"/>
      <c r="I120" s="440"/>
      <c r="K120" s="442"/>
      <c r="L120" s="442"/>
      <c r="M120" s="442"/>
      <c r="N120" s="441"/>
    </row>
    <row r="121">
      <c r="A121" s="443"/>
      <c r="B121" s="443"/>
      <c r="C121" s="443"/>
      <c r="D121" s="439"/>
      <c r="F121" s="444"/>
      <c r="G121" s="444"/>
      <c r="H121" s="444"/>
      <c r="I121" s="440"/>
      <c r="K121" s="442"/>
      <c r="L121" s="442"/>
      <c r="M121" s="442"/>
      <c r="N121" s="441"/>
    </row>
    <row r="122">
      <c r="A122" s="443"/>
      <c r="B122" s="443"/>
      <c r="C122" s="443"/>
      <c r="D122" s="439"/>
      <c r="F122" s="444"/>
      <c r="G122" s="444"/>
      <c r="H122" s="444"/>
      <c r="I122" s="440"/>
      <c r="K122" s="442"/>
      <c r="L122" s="442"/>
      <c r="M122" s="442"/>
      <c r="N122" s="441"/>
    </row>
    <row r="123">
      <c r="A123" s="443"/>
      <c r="B123" s="443"/>
      <c r="C123" s="443"/>
      <c r="D123" s="439"/>
      <c r="F123" s="444"/>
      <c r="G123" s="444"/>
      <c r="H123" s="444"/>
      <c r="I123" s="440"/>
      <c r="K123" s="442"/>
      <c r="L123" s="442"/>
      <c r="M123" s="442"/>
      <c r="N123" s="441"/>
    </row>
    <row r="124">
      <c r="A124" s="443"/>
      <c r="B124" s="443"/>
      <c r="C124" s="443"/>
      <c r="D124" s="439"/>
      <c r="F124" s="444"/>
      <c r="G124" s="444"/>
      <c r="H124" s="444"/>
      <c r="I124" s="440"/>
      <c r="K124" s="442"/>
      <c r="L124" s="442"/>
      <c r="M124" s="442"/>
      <c r="N124" s="441"/>
    </row>
    <row r="125">
      <c r="A125" s="443"/>
      <c r="B125" s="443"/>
      <c r="C125" s="443"/>
      <c r="D125" s="439"/>
      <c r="F125" s="444"/>
      <c r="G125" s="444"/>
      <c r="H125" s="444"/>
      <c r="I125" s="440"/>
      <c r="K125" s="442"/>
      <c r="L125" s="442"/>
      <c r="M125" s="442"/>
      <c r="N125" s="441"/>
    </row>
    <row r="126">
      <c r="A126" s="443"/>
      <c r="B126" s="443"/>
      <c r="C126" s="443"/>
      <c r="D126" s="439"/>
      <c r="F126" s="444"/>
      <c r="G126" s="444"/>
      <c r="H126" s="444"/>
      <c r="I126" s="440"/>
      <c r="K126" s="442"/>
      <c r="L126" s="442"/>
      <c r="M126" s="442"/>
      <c r="N126" s="441"/>
    </row>
    <row r="127">
      <c r="A127" s="443"/>
      <c r="B127" s="443"/>
      <c r="C127" s="443"/>
      <c r="D127" s="439"/>
      <c r="F127" s="444"/>
      <c r="G127" s="444"/>
      <c r="H127" s="444"/>
      <c r="I127" s="440"/>
      <c r="K127" s="442"/>
      <c r="L127" s="442"/>
      <c r="M127" s="442"/>
      <c r="N127" s="441"/>
    </row>
    <row r="128">
      <c r="A128" s="443"/>
      <c r="B128" s="443"/>
      <c r="C128" s="443"/>
      <c r="D128" s="439"/>
      <c r="F128" s="444"/>
      <c r="G128" s="444"/>
      <c r="H128" s="444"/>
      <c r="I128" s="440"/>
      <c r="K128" s="442"/>
      <c r="L128" s="442"/>
      <c r="M128" s="442"/>
      <c r="N128" s="441"/>
    </row>
    <row r="129">
      <c r="A129" s="443"/>
      <c r="B129" s="443"/>
      <c r="C129" s="443"/>
      <c r="D129" s="439"/>
      <c r="F129" s="444"/>
      <c r="G129" s="444"/>
      <c r="H129" s="444"/>
      <c r="I129" s="440"/>
      <c r="K129" s="442"/>
      <c r="L129" s="442"/>
      <c r="M129" s="442"/>
      <c r="N129" s="441"/>
    </row>
    <row r="130">
      <c r="A130" s="443"/>
      <c r="B130" s="443"/>
      <c r="C130" s="443"/>
      <c r="D130" s="439"/>
      <c r="F130" s="444"/>
      <c r="G130" s="444"/>
      <c r="H130" s="444"/>
      <c r="I130" s="440"/>
      <c r="K130" s="442"/>
      <c r="L130" s="442"/>
      <c r="M130" s="442"/>
      <c r="N130" s="441"/>
    </row>
    <row r="131">
      <c r="A131" s="443"/>
      <c r="B131" s="443"/>
      <c r="C131" s="443"/>
      <c r="D131" s="439"/>
      <c r="F131" s="444"/>
      <c r="G131" s="444"/>
      <c r="H131" s="444"/>
      <c r="I131" s="440"/>
      <c r="K131" s="442"/>
      <c r="L131" s="442"/>
      <c r="M131" s="442"/>
      <c r="N131" s="441"/>
    </row>
    <row r="132">
      <c r="A132" s="443"/>
      <c r="B132" s="443"/>
      <c r="C132" s="443"/>
      <c r="D132" s="439"/>
      <c r="F132" s="444"/>
      <c r="G132" s="444"/>
      <c r="H132" s="444"/>
      <c r="I132" s="440"/>
      <c r="K132" s="442"/>
      <c r="L132" s="442"/>
      <c r="M132" s="442"/>
      <c r="N132" s="441"/>
    </row>
    <row r="133">
      <c r="A133" s="443"/>
      <c r="B133" s="443"/>
      <c r="C133" s="443"/>
      <c r="D133" s="439"/>
      <c r="F133" s="444"/>
      <c r="G133" s="444"/>
      <c r="H133" s="444"/>
      <c r="I133" s="440"/>
      <c r="K133" s="442"/>
      <c r="L133" s="442"/>
      <c r="M133" s="442"/>
      <c r="N133" s="441"/>
    </row>
    <row r="134">
      <c r="A134" s="443"/>
      <c r="B134" s="443"/>
      <c r="C134" s="443"/>
      <c r="D134" s="439"/>
      <c r="F134" s="444"/>
      <c r="G134" s="444"/>
      <c r="H134" s="444"/>
      <c r="I134" s="440"/>
      <c r="K134" s="442"/>
      <c r="L134" s="442"/>
      <c r="M134" s="442"/>
      <c r="N134" s="441"/>
    </row>
    <row r="135">
      <c r="A135" s="443"/>
      <c r="B135" s="443"/>
      <c r="C135" s="443"/>
      <c r="D135" s="439"/>
      <c r="F135" s="444"/>
      <c r="G135" s="444"/>
      <c r="H135" s="444"/>
      <c r="I135" s="440"/>
      <c r="K135" s="442"/>
      <c r="L135" s="442"/>
      <c r="M135" s="442"/>
      <c r="N135" s="441"/>
    </row>
    <row r="136">
      <c r="A136" s="443"/>
      <c r="B136" s="443"/>
      <c r="C136" s="443"/>
      <c r="D136" s="439"/>
      <c r="F136" s="444"/>
      <c r="G136" s="444"/>
      <c r="H136" s="444"/>
      <c r="I136" s="440"/>
      <c r="K136" s="442"/>
      <c r="L136" s="442"/>
      <c r="M136" s="442"/>
      <c r="N136" s="441"/>
    </row>
    <row r="137">
      <c r="A137" s="443"/>
      <c r="B137" s="443"/>
      <c r="C137" s="443"/>
      <c r="D137" s="439"/>
      <c r="F137" s="444"/>
      <c r="G137" s="444"/>
      <c r="H137" s="444"/>
      <c r="I137" s="440"/>
      <c r="K137" s="442"/>
      <c r="L137" s="442"/>
      <c r="M137" s="442"/>
      <c r="N137" s="441"/>
    </row>
    <row r="138">
      <c r="A138" s="443"/>
      <c r="B138" s="443"/>
      <c r="C138" s="443"/>
      <c r="D138" s="439"/>
      <c r="F138" s="444"/>
      <c r="G138" s="444"/>
      <c r="H138" s="444"/>
      <c r="I138" s="440"/>
      <c r="K138" s="442"/>
      <c r="L138" s="442"/>
      <c r="M138" s="442"/>
      <c r="N138" s="441"/>
    </row>
    <row r="139">
      <c r="A139" s="443"/>
      <c r="B139" s="443"/>
      <c r="C139" s="443"/>
      <c r="D139" s="439"/>
      <c r="F139" s="444"/>
      <c r="G139" s="444"/>
      <c r="H139" s="444"/>
      <c r="I139" s="440"/>
      <c r="K139" s="442"/>
      <c r="L139" s="442"/>
      <c r="M139" s="442"/>
      <c r="N139" s="441"/>
    </row>
    <row r="140">
      <c r="A140" s="443"/>
      <c r="B140" s="443"/>
      <c r="C140" s="443"/>
      <c r="D140" s="439"/>
      <c r="F140" s="444"/>
      <c r="G140" s="444"/>
      <c r="H140" s="444"/>
      <c r="I140" s="440"/>
      <c r="K140" s="442"/>
      <c r="L140" s="442"/>
      <c r="M140" s="442"/>
      <c r="N140" s="441"/>
    </row>
    <row r="141">
      <c r="A141" s="443"/>
      <c r="B141" s="443"/>
      <c r="C141" s="443"/>
      <c r="D141" s="439"/>
      <c r="F141" s="444"/>
      <c r="G141" s="444"/>
      <c r="H141" s="444"/>
      <c r="I141" s="440"/>
      <c r="K141" s="442"/>
      <c r="L141" s="442"/>
      <c r="M141" s="442"/>
      <c r="N141" s="441"/>
    </row>
    <row r="142">
      <c r="A142" s="443"/>
      <c r="B142" s="443"/>
      <c r="C142" s="443"/>
      <c r="D142" s="439"/>
      <c r="F142" s="444"/>
      <c r="G142" s="444"/>
      <c r="H142" s="444"/>
      <c r="I142" s="440"/>
      <c r="K142" s="442"/>
      <c r="L142" s="442"/>
      <c r="M142" s="442"/>
      <c r="N142" s="441"/>
    </row>
    <row r="143">
      <c r="A143" s="443"/>
      <c r="B143" s="443"/>
      <c r="C143" s="443"/>
      <c r="D143" s="439"/>
      <c r="F143" s="444"/>
      <c r="G143" s="444"/>
      <c r="H143" s="444"/>
      <c r="I143" s="440"/>
      <c r="K143" s="442"/>
      <c r="L143" s="442"/>
      <c r="M143" s="442"/>
      <c r="N143" s="441"/>
    </row>
    <row r="144">
      <c r="A144" s="443"/>
      <c r="B144" s="443"/>
      <c r="C144" s="443"/>
      <c r="D144" s="439"/>
      <c r="F144" s="444"/>
      <c r="G144" s="444"/>
      <c r="H144" s="444"/>
      <c r="I144" s="440"/>
      <c r="K144" s="442"/>
      <c r="L144" s="442"/>
      <c r="M144" s="442"/>
      <c r="N144" s="441"/>
    </row>
    <row r="145">
      <c r="A145" s="443"/>
      <c r="B145" s="443"/>
      <c r="C145" s="443"/>
      <c r="D145" s="439"/>
      <c r="F145" s="444"/>
      <c r="G145" s="444"/>
      <c r="H145" s="444"/>
      <c r="I145" s="440"/>
      <c r="K145" s="442"/>
      <c r="L145" s="442"/>
      <c r="M145" s="442"/>
      <c r="N145" s="441"/>
    </row>
    <row r="146">
      <c r="A146" s="443"/>
      <c r="B146" s="443"/>
      <c r="C146" s="443"/>
      <c r="D146" s="439"/>
      <c r="F146" s="444"/>
      <c r="G146" s="444"/>
      <c r="H146" s="444"/>
      <c r="I146" s="440"/>
      <c r="K146" s="442"/>
      <c r="L146" s="442"/>
      <c r="M146" s="442"/>
      <c r="N146" s="441"/>
    </row>
    <row r="147">
      <c r="A147" s="443"/>
      <c r="B147" s="443"/>
      <c r="C147" s="443"/>
      <c r="D147" s="439"/>
      <c r="F147" s="444"/>
      <c r="G147" s="444"/>
      <c r="H147" s="444"/>
      <c r="I147" s="440"/>
      <c r="K147" s="442"/>
      <c r="L147" s="442"/>
      <c r="M147" s="442"/>
      <c r="N147" s="441"/>
    </row>
    <row r="148">
      <c r="A148" s="443"/>
      <c r="B148" s="443"/>
      <c r="C148" s="443"/>
      <c r="D148" s="439"/>
      <c r="F148" s="444"/>
      <c r="G148" s="444"/>
      <c r="H148" s="444"/>
      <c r="I148" s="440"/>
      <c r="K148" s="442"/>
      <c r="L148" s="442"/>
      <c r="M148" s="442"/>
      <c r="N148" s="441"/>
    </row>
    <row r="149">
      <c r="A149" s="443"/>
      <c r="B149" s="443"/>
      <c r="C149" s="443"/>
      <c r="D149" s="439"/>
      <c r="F149" s="444"/>
      <c r="G149" s="444"/>
      <c r="H149" s="444"/>
      <c r="I149" s="440"/>
      <c r="K149" s="442"/>
      <c r="L149" s="442"/>
      <c r="M149" s="442"/>
      <c r="N149" s="441"/>
    </row>
    <row r="150">
      <c r="A150" s="443"/>
      <c r="B150" s="443"/>
      <c r="C150" s="443"/>
      <c r="D150" s="439"/>
      <c r="F150" s="444"/>
      <c r="G150" s="444"/>
      <c r="H150" s="444"/>
      <c r="I150" s="440"/>
      <c r="K150" s="442"/>
      <c r="L150" s="442"/>
      <c r="M150" s="442"/>
      <c r="N150" s="441"/>
    </row>
    <row r="151">
      <c r="A151" s="443"/>
      <c r="B151" s="443"/>
      <c r="C151" s="443"/>
      <c r="D151" s="439"/>
      <c r="F151" s="444"/>
      <c r="G151" s="444"/>
      <c r="H151" s="444"/>
      <c r="I151" s="440"/>
      <c r="K151" s="442"/>
      <c r="L151" s="442"/>
      <c r="M151" s="442"/>
      <c r="N151" s="441"/>
    </row>
    <row r="152">
      <c r="A152" s="443"/>
      <c r="B152" s="443"/>
      <c r="C152" s="443"/>
      <c r="D152" s="439"/>
      <c r="F152" s="444"/>
      <c r="G152" s="444"/>
      <c r="H152" s="444"/>
      <c r="I152" s="440"/>
      <c r="K152" s="442"/>
      <c r="L152" s="442"/>
      <c r="M152" s="442"/>
      <c r="N152" s="441"/>
    </row>
    <row r="153">
      <c r="A153" s="443"/>
      <c r="B153" s="443"/>
      <c r="C153" s="443"/>
      <c r="D153" s="439"/>
      <c r="F153" s="444"/>
      <c r="G153" s="444"/>
      <c r="H153" s="444"/>
      <c r="I153" s="440"/>
      <c r="K153" s="442"/>
      <c r="L153" s="442"/>
      <c r="M153" s="442"/>
      <c r="N153" s="441"/>
    </row>
    <row r="154">
      <c r="A154" s="443"/>
      <c r="B154" s="443"/>
      <c r="C154" s="443"/>
      <c r="D154" s="439"/>
      <c r="F154" s="444"/>
      <c r="G154" s="444"/>
      <c r="H154" s="444"/>
      <c r="I154" s="440"/>
      <c r="K154" s="442"/>
      <c r="L154" s="442"/>
      <c r="M154" s="442"/>
      <c r="N154" s="441"/>
    </row>
    <row r="155">
      <c r="A155" s="443"/>
      <c r="B155" s="443"/>
      <c r="C155" s="443"/>
      <c r="D155" s="439"/>
      <c r="F155" s="444"/>
      <c r="G155" s="444"/>
      <c r="H155" s="444"/>
      <c r="I155" s="440"/>
      <c r="K155" s="442"/>
      <c r="L155" s="442"/>
      <c r="M155" s="442"/>
      <c r="N155" s="441"/>
    </row>
    <row r="156">
      <c r="A156" s="443"/>
      <c r="B156" s="443"/>
      <c r="C156" s="443"/>
      <c r="D156" s="439"/>
      <c r="F156" s="444"/>
      <c r="G156" s="444"/>
      <c r="H156" s="444"/>
      <c r="I156" s="440"/>
      <c r="K156" s="442"/>
      <c r="L156" s="442"/>
      <c r="M156" s="442"/>
      <c r="N156" s="441"/>
    </row>
    <row r="157">
      <c r="A157" s="443"/>
      <c r="B157" s="443"/>
      <c r="C157" s="443"/>
      <c r="D157" s="439"/>
      <c r="F157" s="444"/>
      <c r="G157" s="444"/>
      <c r="H157" s="444"/>
      <c r="I157" s="440"/>
      <c r="K157" s="442"/>
      <c r="L157" s="442"/>
      <c r="M157" s="442"/>
      <c r="N157" s="441"/>
    </row>
    <row r="158">
      <c r="A158" s="443"/>
      <c r="B158" s="443"/>
      <c r="C158" s="443"/>
      <c r="D158" s="439"/>
      <c r="F158" s="444"/>
      <c r="G158" s="444"/>
      <c r="H158" s="444"/>
      <c r="I158" s="440"/>
      <c r="K158" s="442"/>
      <c r="L158" s="442"/>
      <c r="M158" s="442"/>
      <c r="N158" s="441"/>
    </row>
    <row r="159">
      <c r="A159" s="443"/>
      <c r="B159" s="443"/>
      <c r="C159" s="443"/>
      <c r="D159" s="439"/>
      <c r="F159" s="444"/>
      <c r="G159" s="444"/>
      <c r="H159" s="444"/>
      <c r="I159" s="440"/>
      <c r="K159" s="442"/>
      <c r="L159" s="442"/>
      <c r="M159" s="442"/>
      <c r="N159" s="441"/>
    </row>
    <row r="160">
      <c r="A160" s="443"/>
      <c r="B160" s="443"/>
      <c r="C160" s="443"/>
      <c r="D160" s="439"/>
      <c r="F160" s="444"/>
      <c r="G160" s="444"/>
      <c r="H160" s="444"/>
      <c r="I160" s="440"/>
      <c r="K160" s="442"/>
      <c r="L160" s="442"/>
      <c r="M160" s="442"/>
      <c r="N160" s="441"/>
    </row>
    <row r="161">
      <c r="A161" s="443"/>
      <c r="B161" s="443"/>
      <c r="C161" s="443"/>
      <c r="D161" s="439"/>
      <c r="F161" s="444"/>
      <c r="G161" s="444"/>
      <c r="H161" s="444"/>
      <c r="I161" s="440"/>
      <c r="K161" s="442"/>
      <c r="L161" s="442"/>
      <c r="M161" s="442"/>
      <c r="N161" s="441"/>
    </row>
    <row r="162">
      <c r="A162" s="443"/>
      <c r="B162" s="443"/>
      <c r="C162" s="443"/>
      <c r="D162" s="439"/>
      <c r="F162" s="444"/>
      <c r="G162" s="444"/>
      <c r="H162" s="444"/>
      <c r="I162" s="440"/>
      <c r="K162" s="442"/>
      <c r="L162" s="442"/>
      <c r="M162" s="442"/>
      <c r="N162" s="441"/>
    </row>
    <row r="163">
      <c r="A163" s="443"/>
      <c r="B163" s="443"/>
      <c r="C163" s="443"/>
      <c r="D163" s="439"/>
      <c r="F163" s="444"/>
      <c r="G163" s="444"/>
      <c r="H163" s="444"/>
      <c r="I163" s="440"/>
      <c r="K163" s="442"/>
      <c r="L163" s="442"/>
      <c r="M163" s="442"/>
      <c r="N163" s="441"/>
    </row>
    <row r="164">
      <c r="A164" s="443"/>
      <c r="B164" s="443"/>
      <c r="C164" s="443"/>
      <c r="D164" s="439"/>
      <c r="F164" s="444"/>
      <c r="G164" s="444"/>
      <c r="H164" s="444"/>
      <c r="I164" s="440"/>
      <c r="K164" s="442"/>
      <c r="L164" s="442"/>
      <c r="M164" s="442"/>
      <c r="N164" s="441"/>
    </row>
    <row r="165">
      <c r="A165" s="443"/>
      <c r="B165" s="443"/>
      <c r="C165" s="443"/>
      <c r="D165" s="439"/>
      <c r="F165" s="444"/>
      <c r="G165" s="444"/>
      <c r="H165" s="444"/>
      <c r="I165" s="440"/>
      <c r="K165" s="442"/>
      <c r="L165" s="442"/>
      <c r="M165" s="442"/>
      <c r="N165" s="441"/>
    </row>
    <row r="166">
      <c r="A166" s="443"/>
      <c r="B166" s="443"/>
      <c r="C166" s="443"/>
      <c r="D166" s="439"/>
      <c r="F166" s="444"/>
      <c r="G166" s="444"/>
      <c r="H166" s="444"/>
      <c r="I166" s="440"/>
      <c r="K166" s="442"/>
      <c r="L166" s="442"/>
      <c r="M166" s="442"/>
      <c r="N166" s="441"/>
    </row>
    <row r="167">
      <c r="A167" s="443"/>
      <c r="B167" s="443"/>
      <c r="C167" s="443"/>
      <c r="D167" s="439"/>
      <c r="F167" s="444"/>
      <c r="G167" s="444"/>
      <c r="H167" s="444"/>
      <c r="I167" s="440"/>
      <c r="K167" s="442"/>
      <c r="L167" s="442"/>
      <c r="M167" s="442"/>
      <c r="N167" s="441"/>
    </row>
    <row r="168">
      <c r="A168" s="443"/>
      <c r="B168" s="443"/>
      <c r="C168" s="443"/>
      <c r="D168" s="439"/>
      <c r="F168" s="444"/>
      <c r="G168" s="444"/>
      <c r="H168" s="444"/>
      <c r="I168" s="440"/>
      <c r="K168" s="442"/>
      <c r="L168" s="442"/>
      <c r="M168" s="442"/>
      <c r="N168" s="441"/>
    </row>
    <row r="169">
      <c r="A169" s="443"/>
      <c r="B169" s="443"/>
      <c r="C169" s="443"/>
      <c r="D169" s="439"/>
      <c r="F169" s="444"/>
      <c r="G169" s="444"/>
      <c r="H169" s="444"/>
      <c r="I169" s="440"/>
      <c r="K169" s="442"/>
      <c r="L169" s="442"/>
      <c r="M169" s="442"/>
      <c r="N169" s="441"/>
    </row>
    <row r="170">
      <c r="A170" s="443"/>
      <c r="B170" s="443"/>
      <c r="C170" s="443"/>
      <c r="D170" s="439"/>
      <c r="F170" s="444"/>
      <c r="G170" s="444"/>
      <c r="H170" s="444"/>
      <c r="I170" s="440"/>
      <c r="K170" s="442"/>
      <c r="L170" s="442"/>
      <c r="M170" s="442"/>
      <c r="N170" s="441"/>
    </row>
    <row r="171">
      <c r="A171" s="443"/>
      <c r="B171" s="443"/>
      <c r="C171" s="443"/>
      <c r="D171" s="439"/>
      <c r="F171" s="444"/>
      <c r="G171" s="444"/>
      <c r="H171" s="444"/>
      <c r="I171" s="440"/>
      <c r="K171" s="442"/>
      <c r="L171" s="442"/>
      <c r="M171" s="442"/>
      <c r="N171" s="441"/>
    </row>
    <row r="172">
      <c r="A172" s="443"/>
      <c r="B172" s="443"/>
      <c r="C172" s="443"/>
      <c r="D172" s="439"/>
      <c r="F172" s="444"/>
      <c r="G172" s="444"/>
      <c r="H172" s="444"/>
      <c r="I172" s="440"/>
      <c r="K172" s="442"/>
      <c r="L172" s="442"/>
      <c r="M172" s="442"/>
      <c r="N172" s="441"/>
    </row>
    <row r="173">
      <c r="A173" s="443"/>
      <c r="B173" s="443"/>
      <c r="C173" s="443"/>
      <c r="D173" s="439"/>
      <c r="F173" s="444"/>
      <c r="G173" s="444"/>
      <c r="H173" s="444"/>
      <c r="I173" s="440"/>
      <c r="K173" s="442"/>
      <c r="L173" s="442"/>
      <c r="M173" s="442"/>
      <c r="N173" s="441"/>
    </row>
    <row r="174">
      <c r="A174" s="443"/>
      <c r="B174" s="443"/>
      <c r="C174" s="443"/>
      <c r="D174" s="439"/>
      <c r="F174" s="444"/>
      <c r="G174" s="444"/>
      <c r="H174" s="444"/>
      <c r="I174" s="440"/>
      <c r="K174" s="442"/>
      <c r="L174" s="442"/>
      <c r="M174" s="442"/>
      <c r="N174" s="441"/>
    </row>
    <row r="175">
      <c r="A175" s="443"/>
      <c r="B175" s="443"/>
      <c r="C175" s="443"/>
      <c r="D175" s="439"/>
      <c r="F175" s="444"/>
      <c r="G175" s="444"/>
      <c r="H175" s="444"/>
      <c r="I175" s="440"/>
      <c r="K175" s="442"/>
      <c r="L175" s="442"/>
      <c r="M175" s="442"/>
      <c r="N175" s="441"/>
    </row>
    <row r="176">
      <c r="A176" s="443"/>
      <c r="B176" s="443"/>
      <c r="C176" s="443"/>
      <c r="D176" s="439"/>
      <c r="F176" s="444"/>
      <c r="G176" s="444"/>
      <c r="H176" s="444"/>
      <c r="I176" s="440"/>
      <c r="K176" s="442"/>
      <c r="L176" s="442"/>
      <c r="M176" s="442"/>
      <c r="N176" s="441"/>
    </row>
    <row r="177">
      <c r="A177" s="443"/>
      <c r="B177" s="443"/>
      <c r="C177" s="443"/>
      <c r="D177" s="439"/>
      <c r="F177" s="444"/>
      <c r="G177" s="444"/>
      <c r="H177" s="444"/>
      <c r="I177" s="440"/>
      <c r="K177" s="442"/>
      <c r="L177" s="442"/>
      <c r="M177" s="442"/>
      <c r="N177" s="441"/>
    </row>
    <row r="178">
      <c r="A178" s="443"/>
      <c r="B178" s="443"/>
      <c r="C178" s="443"/>
      <c r="D178" s="439"/>
      <c r="F178" s="444"/>
      <c r="G178" s="444"/>
      <c r="H178" s="444"/>
      <c r="I178" s="440"/>
      <c r="K178" s="442"/>
      <c r="L178" s="442"/>
      <c r="M178" s="442"/>
      <c r="N178" s="441"/>
    </row>
    <row r="179">
      <c r="A179" s="443"/>
      <c r="B179" s="443"/>
      <c r="C179" s="443"/>
      <c r="D179" s="439"/>
      <c r="F179" s="444"/>
      <c r="G179" s="444"/>
      <c r="H179" s="444"/>
      <c r="I179" s="440"/>
      <c r="K179" s="442"/>
      <c r="L179" s="442"/>
      <c r="M179" s="442"/>
      <c r="N179" s="441"/>
    </row>
    <row r="180">
      <c r="A180" s="443"/>
      <c r="B180" s="443"/>
      <c r="C180" s="443"/>
      <c r="D180" s="439"/>
      <c r="F180" s="444"/>
      <c r="G180" s="444"/>
      <c r="H180" s="444"/>
      <c r="I180" s="440"/>
      <c r="K180" s="442"/>
      <c r="L180" s="442"/>
      <c r="M180" s="442"/>
      <c r="N180" s="441"/>
    </row>
    <row r="181">
      <c r="A181" s="443"/>
      <c r="B181" s="443"/>
      <c r="C181" s="443"/>
      <c r="D181" s="439"/>
      <c r="F181" s="444"/>
      <c r="G181" s="444"/>
      <c r="H181" s="444"/>
      <c r="I181" s="440"/>
      <c r="K181" s="442"/>
      <c r="L181" s="442"/>
      <c r="M181" s="442"/>
      <c r="N181" s="441"/>
    </row>
    <row r="182">
      <c r="A182" s="443"/>
      <c r="B182" s="443"/>
      <c r="C182" s="443"/>
      <c r="D182" s="439"/>
      <c r="F182" s="444"/>
      <c r="G182" s="444"/>
      <c r="H182" s="444"/>
      <c r="I182" s="440"/>
      <c r="K182" s="442"/>
      <c r="L182" s="442"/>
      <c r="M182" s="442"/>
      <c r="N182" s="441"/>
    </row>
    <row r="183">
      <c r="A183" s="443"/>
      <c r="B183" s="443"/>
      <c r="C183" s="443"/>
      <c r="D183" s="439"/>
      <c r="F183" s="444"/>
      <c r="G183" s="444"/>
      <c r="H183" s="444"/>
      <c r="I183" s="440"/>
      <c r="K183" s="442"/>
      <c r="L183" s="442"/>
      <c r="M183" s="442"/>
      <c r="N183" s="441"/>
    </row>
    <row r="184">
      <c r="A184" s="443"/>
      <c r="B184" s="443"/>
      <c r="C184" s="443"/>
      <c r="D184" s="439"/>
      <c r="F184" s="444"/>
      <c r="G184" s="444"/>
      <c r="H184" s="444"/>
      <c r="I184" s="440"/>
      <c r="K184" s="442"/>
      <c r="L184" s="442"/>
      <c r="M184" s="442"/>
      <c r="N184" s="441"/>
    </row>
    <row r="185">
      <c r="A185" s="443"/>
      <c r="B185" s="443"/>
      <c r="C185" s="443"/>
      <c r="D185" s="439"/>
      <c r="F185" s="444"/>
      <c r="G185" s="444"/>
      <c r="H185" s="444"/>
      <c r="I185" s="440"/>
      <c r="K185" s="442"/>
      <c r="L185" s="442"/>
      <c r="M185" s="442"/>
      <c r="N185" s="441"/>
    </row>
    <row r="186">
      <c r="A186" s="443"/>
      <c r="B186" s="443"/>
      <c r="C186" s="443"/>
      <c r="D186" s="439"/>
      <c r="F186" s="444"/>
      <c r="G186" s="444"/>
      <c r="H186" s="444"/>
      <c r="I186" s="440"/>
      <c r="K186" s="442"/>
      <c r="L186" s="442"/>
      <c r="M186" s="442"/>
      <c r="N186" s="441"/>
    </row>
    <row r="187">
      <c r="A187" s="443"/>
      <c r="B187" s="443"/>
      <c r="C187" s="443"/>
      <c r="D187" s="439"/>
      <c r="F187" s="444"/>
      <c r="G187" s="444"/>
      <c r="H187" s="444"/>
      <c r="I187" s="440"/>
      <c r="K187" s="442"/>
      <c r="L187" s="442"/>
      <c r="M187" s="442"/>
      <c r="N187" s="441"/>
    </row>
    <row r="188">
      <c r="A188" s="443"/>
      <c r="B188" s="443"/>
      <c r="C188" s="443"/>
      <c r="D188" s="439"/>
      <c r="F188" s="444"/>
      <c r="G188" s="444"/>
      <c r="H188" s="444"/>
      <c r="I188" s="440"/>
      <c r="K188" s="442"/>
      <c r="L188" s="442"/>
      <c r="M188" s="442"/>
      <c r="N188" s="441"/>
    </row>
    <row r="189">
      <c r="A189" s="443"/>
      <c r="B189" s="443"/>
      <c r="C189" s="443"/>
      <c r="D189" s="439"/>
      <c r="F189" s="444"/>
      <c r="G189" s="444"/>
      <c r="H189" s="444"/>
      <c r="I189" s="440"/>
      <c r="K189" s="442"/>
      <c r="L189" s="442"/>
      <c r="M189" s="442"/>
      <c r="N189" s="441"/>
    </row>
    <row r="190">
      <c r="A190" s="443"/>
      <c r="B190" s="443"/>
      <c r="C190" s="443"/>
      <c r="D190" s="439"/>
      <c r="F190" s="444"/>
      <c r="G190" s="444"/>
      <c r="H190" s="444"/>
      <c r="I190" s="440"/>
      <c r="K190" s="442"/>
      <c r="L190" s="442"/>
      <c r="M190" s="442"/>
      <c r="N190" s="441"/>
    </row>
    <row r="191">
      <c r="A191" s="443"/>
      <c r="B191" s="443"/>
      <c r="C191" s="443"/>
      <c r="D191" s="439"/>
      <c r="F191" s="444"/>
      <c r="G191" s="444"/>
      <c r="H191" s="444"/>
      <c r="I191" s="440"/>
      <c r="K191" s="442"/>
      <c r="L191" s="442"/>
      <c r="M191" s="442"/>
      <c r="N191" s="441"/>
    </row>
    <row r="192">
      <c r="A192" s="443"/>
      <c r="B192" s="443"/>
      <c r="C192" s="443"/>
      <c r="D192" s="439"/>
      <c r="F192" s="444"/>
      <c r="G192" s="444"/>
      <c r="H192" s="444"/>
      <c r="I192" s="440"/>
      <c r="K192" s="442"/>
      <c r="L192" s="442"/>
      <c r="M192" s="442"/>
      <c r="N192" s="441"/>
    </row>
    <row r="193">
      <c r="A193" s="443"/>
      <c r="B193" s="443"/>
      <c r="C193" s="443"/>
      <c r="D193" s="439"/>
      <c r="F193" s="444"/>
      <c r="G193" s="444"/>
      <c r="H193" s="444"/>
      <c r="I193" s="440"/>
      <c r="K193" s="442"/>
      <c r="L193" s="442"/>
      <c r="M193" s="442"/>
      <c r="N193" s="441"/>
    </row>
    <row r="194">
      <c r="A194" s="443"/>
      <c r="B194" s="443"/>
      <c r="C194" s="443"/>
      <c r="D194" s="439"/>
      <c r="F194" s="444"/>
      <c r="G194" s="444"/>
      <c r="H194" s="444"/>
      <c r="I194" s="440"/>
      <c r="K194" s="442"/>
      <c r="L194" s="442"/>
      <c r="M194" s="442"/>
      <c r="N194" s="441"/>
    </row>
    <row r="195">
      <c r="A195" s="443"/>
      <c r="B195" s="443"/>
      <c r="C195" s="443"/>
      <c r="D195" s="439"/>
      <c r="F195" s="444"/>
      <c r="G195" s="444"/>
      <c r="H195" s="444"/>
      <c r="I195" s="440"/>
      <c r="K195" s="442"/>
      <c r="L195" s="442"/>
      <c r="M195" s="442"/>
      <c r="N195" s="441"/>
    </row>
    <row r="196">
      <c r="A196" s="443"/>
      <c r="B196" s="443"/>
      <c r="C196" s="443"/>
      <c r="D196" s="439"/>
      <c r="F196" s="444"/>
      <c r="G196" s="444"/>
      <c r="H196" s="444"/>
      <c r="I196" s="440"/>
      <c r="K196" s="442"/>
      <c r="L196" s="442"/>
      <c r="M196" s="442"/>
      <c r="N196" s="441"/>
    </row>
    <row r="197">
      <c r="A197" s="443"/>
      <c r="B197" s="443"/>
      <c r="C197" s="443"/>
      <c r="D197" s="439"/>
      <c r="F197" s="444"/>
      <c r="G197" s="444"/>
      <c r="H197" s="444"/>
      <c r="I197" s="440"/>
      <c r="K197" s="442"/>
      <c r="L197" s="442"/>
      <c r="M197" s="442"/>
      <c r="N197" s="441"/>
    </row>
    <row r="198">
      <c r="A198" s="443"/>
      <c r="B198" s="443"/>
      <c r="C198" s="443"/>
      <c r="D198" s="439"/>
      <c r="F198" s="444"/>
      <c r="G198" s="444"/>
      <c r="H198" s="444"/>
      <c r="I198" s="440"/>
      <c r="K198" s="442"/>
      <c r="L198" s="442"/>
      <c r="M198" s="442"/>
      <c r="N198" s="441"/>
    </row>
    <row r="199">
      <c r="A199" s="443"/>
      <c r="B199" s="443"/>
      <c r="C199" s="443"/>
      <c r="D199" s="439"/>
      <c r="F199" s="444"/>
      <c r="G199" s="444"/>
      <c r="H199" s="444"/>
      <c r="I199" s="440"/>
      <c r="K199" s="442"/>
      <c r="L199" s="442"/>
      <c r="M199" s="442"/>
      <c r="N199" s="441"/>
    </row>
    <row r="200">
      <c r="A200" s="443"/>
      <c r="B200" s="443"/>
      <c r="C200" s="443"/>
      <c r="D200" s="439"/>
      <c r="F200" s="444"/>
      <c r="G200" s="444"/>
      <c r="H200" s="444"/>
      <c r="I200" s="440"/>
      <c r="K200" s="442"/>
      <c r="L200" s="442"/>
      <c r="M200" s="442"/>
      <c r="N200" s="441"/>
    </row>
    <row r="201">
      <c r="A201" s="443"/>
      <c r="B201" s="443"/>
      <c r="C201" s="443"/>
      <c r="D201" s="439"/>
      <c r="F201" s="444"/>
      <c r="G201" s="444"/>
      <c r="H201" s="444"/>
      <c r="I201" s="440"/>
      <c r="K201" s="442"/>
      <c r="L201" s="442"/>
      <c r="M201" s="442"/>
      <c r="N201" s="441"/>
    </row>
    <row r="202">
      <c r="A202" s="443"/>
      <c r="B202" s="443"/>
      <c r="C202" s="443"/>
      <c r="D202" s="439"/>
      <c r="F202" s="444"/>
      <c r="G202" s="444"/>
      <c r="H202" s="444"/>
      <c r="I202" s="440"/>
      <c r="K202" s="442"/>
      <c r="L202" s="442"/>
      <c r="M202" s="442"/>
      <c r="N202" s="441"/>
    </row>
    <row r="203">
      <c r="A203" s="443"/>
      <c r="B203" s="443"/>
      <c r="C203" s="443"/>
      <c r="D203" s="439"/>
      <c r="F203" s="444"/>
      <c r="G203" s="444"/>
      <c r="H203" s="444"/>
      <c r="I203" s="440"/>
      <c r="K203" s="442"/>
      <c r="L203" s="442"/>
      <c r="M203" s="442"/>
      <c r="N203" s="441"/>
    </row>
    <row r="204">
      <c r="A204" s="443"/>
      <c r="B204" s="443"/>
      <c r="C204" s="443"/>
      <c r="D204" s="439"/>
      <c r="F204" s="444"/>
      <c r="G204" s="444"/>
      <c r="H204" s="444"/>
      <c r="I204" s="440"/>
      <c r="K204" s="442"/>
      <c r="L204" s="442"/>
      <c r="M204" s="442"/>
      <c r="N204" s="441"/>
    </row>
    <row r="205">
      <c r="A205" s="443"/>
      <c r="B205" s="443"/>
      <c r="C205" s="443"/>
      <c r="D205" s="439"/>
      <c r="F205" s="444"/>
      <c r="G205" s="444"/>
      <c r="H205" s="444"/>
      <c r="I205" s="440"/>
      <c r="K205" s="442"/>
      <c r="L205" s="442"/>
      <c r="M205" s="442"/>
      <c r="N205" s="441"/>
    </row>
    <row r="206">
      <c r="A206" s="443"/>
      <c r="B206" s="443"/>
      <c r="C206" s="443"/>
      <c r="D206" s="439"/>
      <c r="F206" s="444"/>
      <c r="G206" s="444"/>
      <c r="H206" s="444"/>
      <c r="I206" s="440"/>
      <c r="K206" s="442"/>
      <c r="L206" s="442"/>
      <c r="M206" s="442"/>
      <c r="N206" s="441"/>
    </row>
    <row r="207">
      <c r="A207" s="443"/>
      <c r="B207" s="443"/>
      <c r="C207" s="443"/>
      <c r="D207" s="439"/>
      <c r="F207" s="444"/>
      <c r="G207" s="444"/>
      <c r="H207" s="444"/>
      <c r="I207" s="440"/>
      <c r="K207" s="442"/>
      <c r="L207" s="442"/>
      <c r="M207" s="442"/>
      <c r="N207" s="441"/>
    </row>
    <row r="208">
      <c r="A208" s="443"/>
      <c r="B208" s="443"/>
      <c r="C208" s="443"/>
      <c r="D208" s="439"/>
      <c r="F208" s="444"/>
      <c r="G208" s="444"/>
      <c r="H208" s="444"/>
      <c r="I208" s="440"/>
      <c r="K208" s="442"/>
      <c r="L208" s="442"/>
      <c r="M208" s="442"/>
      <c r="N208" s="441"/>
    </row>
    <row r="209">
      <c r="A209" s="443"/>
      <c r="B209" s="443"/>
      <c r="C209" s="443"/>
      <c r="D209" s="439"/>
      <c r="F209" s="444"/>
      <c r="G209" s="444"/>
      <c r="H209" s="444"/>
      <c r="I209" s="440"/>
      <c r="K209" s="442"/>
      <c r="L209" s="442"/>
      <c r="M209" s="442"/>
      <c r="N209" s="441"/>
    </row>
    <row r="210">
      <c r="A210" s="443"/>
      <c r="B210" s="443"/>
      <c r="C210" s="443"/>
      <c r="D210" s="439"/>
      <c r="F210" s="444"/>
      <c r="G210" s="444"/>
      <c r="H210" s="444"/>
      <c r="I210" s="440"/>
      <c r="K210" s="442"/>
      <c r="L210" s="442"/>
      <c r="M210" s="442"/>
      <c r="N210" s="441"/>
    </row>
    <row r="211">
      <c r="A211" s="443"/>
      <c r="B211" s="443"/>
      <c r="C211" s="443"/>
      <c r="D211" s="439"/>
      <c r="F211" s="444"/>
      <c r="G211" s="444"/>
      <c r="H211" s="444"/>
      <c r="I211" s="440"/>
      <c r="K211" s="442"/>
      <c r="L211" s="442"/>
      <c r="M211" s="442"/>
      <c r="N211" s="441"/>
    </row>
    <row r="212">
      <c r="A212" s="443"/>
      <c r="B212" s="443"/>
      <c r="C212" s="443"/>
      <c r="D212" s="439"/>
      <c r="F212" s="444"/>
      <c r="G212" s="444"/>
      <c r="H212" s="444"/>
      <c r="I212" s="440"/>
      <c r="K212" s="442"/>
      <c r="L212" s="442"/>
      <c r="M212" s="442"/>
      <c r="N212" s="441"/>
    </row>
    <row r="213">
      <c r="A213" s="443"/>
      <c r="B213" s="443"/>
      <c r="C213" s="443"/>
      <c r="D213" s="439"/>
      <c r="F213" s="444"/>
      <c r="G213" s="444"/>
      <c r="H213" s="444"/>
      <c r="I213" s="440"/>
      <c r="K213" s="442"/>
      <c r="L213" s="442"/>
      <c r="M213" s="442"/>
      <c r="N213" s="441"/>
    </row>
    <row r="214">
      <c r="A214" s="443"/>
      <c r="B214" s="443"/>
      <c r="C214" s="443"/>
      <c r="D214" s="439"/>
      <c r="F214" s="444"/>
      <c r="G214" s="444"/>
      <c r="H214" s="444"/>
      <c r="I214" s="440"/>
      <c r="K214" s="442"/>
      <c r="L214" s="442"/>
      <c r="M214" s="442"/>
      <c r="N214" s="441"/>
    </row>
    <row r="215">
      <c r="A215" s="443"/>
      <c r="B215" s="443"/>
      <c r="C215" s="443"/>
      <c r="D215" s="439"/>
      <c r="F215" s="444"/>
      <c r="G215" s="444"/>
      <c r="H215" s="444"/>
      <c r="I215" s="440"/>
      <c r="K215" s="442"/>
      <c r="L215" s="442"/>
      <c r="M215" s="442"/>
      <c r="N215" s="441"/>
    </row>
    <row r="216">
      <c r="A216" s="443"/>
      <c r="B216" s="443"/>
      <c r="C216" s="443"/>
      <c r="D216" s="439"/>
      <c r="F216" s="444"/>
      <c r="G216" s="444"/>
      <c r="H216" s="444"/>
      <c r="I216" s="440"/>
      <c r="K216" s="442"/>
      <c r="L216" s="442"/>
      <c r="M216" s="442"/>
      <c r="N216" s="441"/>
    </row>
    <row r="217">
      <c r="A217" s="443"/>
      <c r="B217" s="443"/>
      <c r="C217" s="443"/>
      <c r="D217" s="439"/>
      <c r="F217" s="444"/>
      <c r="G217" s="444"/>
      <c r="H217" s="444"/>
      <c r="I217" s="440"/>
      <c r="K217" s="442"/>
      <c r="L217" s="442"/>
      <c r="M217" s="442"/>
      <c r="N217" s="441"/>
    </row>
    <row r="218">
      <c r="A218" s="443"/>
      <c r="B218" s="443"/>
      <c r="C218" s="443"/>
      <c r="D218" s="439"/>
      <c r="F218" s="444"/>
      <c r="G218" s="444"/>
      <c r="H218" s="444"/>
      <c r="I218" s="440"/>
      <c r="K218" s="442"/>
      <c r="L218" s="442"/>
      <c r="M218" s="442"/>
      <c r="N218" s="441"/>
    </row>
    <row r="219">
      <c r="A219" s="443"/>
      <c r="B219" s="443"/>
      <c r="C219" s="443"/>
      <c r="D219" s="439"/>
      <c r="F219" s="444"/>
      <c r="G219" s="444"/>
      <c r="H219" s="444"/>
      <c r="I219" s="440"/>
      <c r="K219" s="442"/>
      <c r="L219" s="442"/>
      <c r="M219" s="442"/>
      <c r="N219" s="441"/>
    </row>
    <row r="220">
      <c r="A220" s="443"/>
      <c r="B220" s="443"/>
      <c r="C220" s="443"/>
      <c r="D220" s="439"/>
      <c r="F220" s="444"/>
      <c r="G220" s="444"/>
      <c r="H220" s="444"/>
      <c r="I220" s="440"/>
      <c r="K220" s="442"/>
      <c r="L220" s="442"/>
      <c r="M220" s="442"/>
      <c r="N220" s="441"/>
    </row>
    <row r="221">
      <c r="A221" s="443"/>
      <c r="B221" s="443"/>
      <c r="C221" s="443"/>
      <c r="D221" s="439"/>
      <c r="F221" s="444"/>
      <c r="G221" s="444"/>
      <c r="H221" s="444"/>
      <c r="I221" s="440"/>
      <c r="K221" s="442"/>
      <c r="L221" s="442"/>
      <c r="M221" s="442"/>
      <c r="N221" s="441"/>
    </row>
    <row r="222">
      <c r="A222" s="443"/>
      <c r="B222" s="443"/>
      <c r="C222" s="443"/>
      <c r="D222" s="439"/>
      <c r="F222" s="444"/>
      <c r="G222" s="444"/>
      <c r="H222" s="444"/>
      <c r="I222" s="440"/>
      <c r="K222" s="442"/>
      <c r="L222" s="442"/>
      <c r="M222" s="442"/>
      <c r="N222" s="441"/>
    </row>
    <row r="223">
      <c r="A223" s="443"/>
      <c r="B223" s="443"/>
      <c r="C223" s="443"/>
      <c r="D223" s="439"/>
      <c r="F223" s="444"/>
      <c r="G223" s="444"/>
      <c r="H223" s="444"/>
      <c r="I223" s="440"/>
      <c r="K223" s="442"/>
      <c r="L223" s="442"/>
      <c r="M223" s="442"/>
      <c r="N223" s="441"/>
    </row>
    <row r="224">
      <c r="A224" s="443"/>
      <c r="B224" s="443"/>
      <c r="C224" s="443"/>
      <c r="D224" s="439"/>
      <c r="F224" s="444"/>
      <c r="G224" s="444"/>
      <c r="H224" s="444"/>
      <c r="I224" s="440"/>
      <c r="K224" s="442"/>
      <c r="L224" s="442"/>
      <c r="M224" s="442"/>
      <c r="N224" s="441"/>
    </row>
    <row r="225">
      <c r="A225" s="443"/>
      <c r="B225" s="443"/>
      <c r="C225" s="443"/>
      <c r="D225" s="439"/>
      <c r="F225" s="444"/>
      <c r="G225" s="444"/>
      <c r="H225" s="444"/>
      <c r="I225" s="440"/>
      <c r="K225" s="442"/>
      <c r="L225" s="442"/>
      <c r="M225" s="442"/>
      <c r="N225" s="441"/>
    </row>
    <row r="226">
      <c r="A226" s="443"/>
      <c r="B226" s="443"/>
      <c r="C226" s="443"/>
      <c r="D226" s="439"/>
      <c r="F226" s="444"/>
      <c r="G226" s="444"/>
      <c r="H226" s="444"/>
      <c r="I226" s="440"/>
      <c r="K226" s="442"/>
      <c r="L226" s="442"/>
      <c r="M226" s="442"/>
      <c r="N226" s="441"/>
    </row>
    <row r="227">
      <c r="A227" s="443"/>
      <c r="B227" s="443"/>
      <c r="C227" s="443"/>
      <c r="D227" s="439"/>
      <c r="F227" s="444"/>
      <c r="G227" s="444"/>
      <c r="H227" s="444"/>
      <c r="I227" s="440"/>
      <c r="K227" s="442"/>
      <c r="L227" s="442"/>
      <c r="M227" s="442"/>
      <c r="N227" s="441"/>
    </row>
    <row r="228">
      <c r="A228" s="443"/>
      <c r="B228" s="443"/>
      <c r="C228" s="443"/>
      <c r="D228" s="439"/>
      <c r="F228" s="444"/>
      <c r="G228" s="444"/>
      <c r="H228" s="444"/>
      <c r="I228" s="440"/>
      <c r="K228" s="442"/>
      <c r="L228" s="442"/>
      <c r="M228" s="442"/>
      <c r="N228" s="441"/>
    </row>
    <row r="229">
      <c r="A229" s="443"/>
      <c r="B229" s="443"/>
      <c r="C229" s="443"/>
      <c r="D229" s="439"/>
      <c r="F229" s="444"/>
      <c r="G229" s="444"/>
      <c r="H229" s="444"/>
      <c r="I229" s="440"/>
      <c r="K229" s="442"/>
      <c r="L229" s="442"/>
      <c r="M229" s="442"/>
      <c r="N229" s="441"/>
    </row>
    <row r="230">
      <c r="A230" s="443"/>
      <c r="B230" s="443"/>
      <c r="C230" s="443"/>
      <c r="D230" s="439"/>
      <c r="F230" s="444"/>
      <c r="G230" s="444"/>
      <c r="H230" s="444"/>
      <c r="I230" s="440"/>
      <c r="K230" s="442"/>
      <c r="L230" s="442"/>
      <c r="M230" s="442"/>
      <c r="N230" s="441"/>
    </row>
    <row r="231">
      <c r="A231" s="443"/>
      <c r="B231" s="443"/>
      <c r="C231" s="443"/>
      <c r="D231" s="439"/>
      <c r="F231" s="444"/>
      <c r="G231" s="444"/>
      <c r="H231" s="444"/>
      <c r="I231" s="440"/>
      <c r="K231" s="442"/>
      <c r="L231" s="442"/>
      <c r="M231" s="442"/>
      <c r="N231" s="441"/>
    </row>
    <row r="232">
      <c r="A232" s="443"/>
      <c r="B232" s="443"/>
      <c r="C232" s="443"/>
      <c r="D232" s="439"/>
      <c r="F232" s="444"/>
      <c r="G232" s="444"/>
      <c r="H232" s="444"/>
      <c r="I232" s="440"/>
      <c r="K232" s="442"/>
      <c r="L232" s="442"/>
      <c r="M232" s="442"/>
      <c r="N232" s="441"/>
    </row>
    <row r="233">
      <c r="A233" s="443"/>
      <c r="B233" s="443"/>
      <c r="C233" s="443"/>
      <c r="D233" s="439"/>
      <c r="F233" s="444"/>
      <c r="G233" s="444"/>
      <c r="H233" s="444"/>
      <c r="I233" s="440"/>
      <c r="K233" s="442"/>
      <c r="L233" s="442"/>
      <c r="M233" s="442"/>
      <c r="N233" s="441"/>
    </row>
    <row r="234">
      <c r="A234" s="443"/>
      <c r="B234" s="443"/>
      <c r="C234" s="443"/>
      <c r="D234" s="439"/>
      <c r="F234" s="444"/>
      <c r="G234" s="444"/>
      <c r="H234" s="444"/>
      <c r="I234" s="440"/>
      <c r="K234" s="442"/>
      <c r="L234" s="442"/>
      <c r="M234" s="442"/>
      <c r="N234" s="441"/>
    </row>
    <row r="235">
      <c r="A235" s="443"/>
      <c r="B235" s="443"/>
      <c r="C235" s="443"/>
      <c r="D235" s="439"/>
      <c r="F235" s="444"/>
      <c r="G235" s="444"/>
      <c r="H235" s="444"/>
      <c r="I235" s="440"/>
      <c r="K235" s="442"/>
      <c r="L235" s="442"/>
      <c r="M235" s="442"/>
      <c r="N235" s="441"/>
    </row>
    <row r="236">
      <c r="A236" s="443"/>
      <c r="B236" s="443"/>
      <c r="C236" s="443"/>
      <c r="D236" s="439"/>
      <c r="F236" s="444"/>
      <c r="G236" s="444"/>
      <c r="H236" s="444"/>
      <c r="I236" s="440"/>
      <c r="K236" s="442"/>
      <c r="L236" s="442"/>
      <c r="M236" s="442"/>
      <c r="N236" s="441"/>
    </row>
    <row r="237">
      <c r="A237" s="443"/>
      <c r="B237" s="443"/>
      <c r="C237" s="443"/>
      <c r="D237" s="439"/>
      <c r="F237" s="444"/>
      <c r="G237" s="444"/>
      <c r="H237" s="444"/>
      <c r="I237" s="440"/>
      <c r="K237" s="442"/>
      <c r="L237" s="442"/>
      <c r="M237" s="442"/>
      <c r="N237" s="441"/>
    </row>
    <row r="238">
      <c r="A238" s="443"/>
      <c r="B238" s="443"/>
      <c r="C238" s="443"/>
      <c r="D238" s="439"/>
      <c r="F238" s="444"/>
      <c r="G238" s="444"/>
      <c r="H238" s="444"/>
      <c r="I238" s="440"/>
      <c r="K238" s="442"/>
      <c r="L238" s="442"/>
      <c r="M238" s="442"/>
      <c r="N238" s="441"/>
    </row>
    <row r="239">
      <c r="A239" s="443"/>
      <c r="B239" s="443"/>
      <c r="C239" s="443"/>
      <c r="D239" s="439"/>
      <c r="F239" s="444"/>
      <c r="G239" s="444"/>
      <c r="H239" s="444"/>
      <c r="I239" s="440"/>
      <c r="K239" s="442"/>
      <c r="L239" s="442"/>
      <c r="M239" s="442"/>
      <c r="N239" s="441"/>
    </row>
    <row r="240">
      <c r="A240" s="443"/>
      <c r="B240" s="443"/>
      <c r="C240" s="443"/>
      <c r="D240" s="439"/>
      <c r="F240" s="444"/>
      <c r="G240" s="444"/>
      <c r="H240" s="444"/>
      <c r="I240" s="440"/>
      <c r="K240" s="442"/>
      <c r="L240" s="442"/>
      <c r="M240" s="442"/>
      <c r="N240" s="441"/>
    </row>
    <row r="241">
      <c r="A241" s="443"/>
      <c r="B241" s="443"/>
      <c r="C241" s="443"/>
      <c r="D241" s="439"/>
      <c r="F241" s="444"/>
      <c r="G241" s="444"/>
      <c r="H241" s="444"/>
      <c r="I241" s="440"/>
      <c r="K241" s="442"/>
      <c r="L241" s="442"/>
      <c r="M241" s="442"/>
      <c r="N241" s="441"/>
    </row>
    <row r="242">
      <c r="A242" s="443"/>
      <c r="B242" s="443"/>
      <c r="C242" s="443"/>
      <c r="D242" s="439"/>
      <c r="F242" s="444"/>
      <c r="G242" s="444"/>
      <c r="H242" s="444"/>
      <c r="I242" s="440"/>
      <c r="K242" s="442"/>
      <c r="L242" s="442"/>
      <c r="M242" s="442"/>
      <c r="N242" s="441"/>
    </row>
    <row r="243">
      <c r="A243" s="443"/>
      <c r="B243" s="443"/>
      <c r="C243" s="443"/>
      <c r="D243" s="439"/>
      <c r="F243" s="444"/>
      <c r="G243" s="444"/>
      <c r="H243" s="444"/>
      <c r="I243" s="440"/>
      <c r="K243" s="442"/>
      <c r="L243" s="442"/>
      <c r="M243" s="442"/>
      <c r="N243" s="441"/>
    </row>
    <row r="244">
      <c r="A244" s="443"/>
      <c r="B244" s="443"/>
      <c r="C244" s="443"/>
      <c r="D244" s="439"/>
      <c r="F244" s="444"/>
      <c r="G244" s="444"/>
      <c r="H244" s="444"/>
      <c r="I244" s="440"/>
      <c r="K244" s="442"/>
      <c r="L244" s="442"/>
      <c r="M244" s="442"/>
      <c r="N244" s="441"/>
    </row>
    <row r="245">
      <c r="A245" s="443"/>
      <c r="B245" s="443"/>
      <c r="C245" s="443"/>
      <c r="D245" s="439"/>
      <c r="F245" s="444"/>
      <c r="G245" s="444"/>
      <c r="H245" s="444"/>
      <c r="I245" s="440"/>
      <c r="K245" s="442"/>
      <c r="L245" s="442"/>
      <c r="M245" s="442"/>
      <c r="N245" s="441"/>
    </row>
    <row r="246">
      <c r="A246" s="443"/>
      <c r="B246" s="443"/>
      <c r="C246" s="443"/>
      <c r="D246" s="439"/>
      <c r="F246" s="444"/>
      <c r="G246" s="444"/>
      <c r="H246" s="444"/>
      <c r="I246" s="440"/>
      <c r="K246" s="442"/>
      <c r="L246" s="442"/>
      <c r="M246" s="442"/>
      <c r="N246" s="441"/>
    </row>
    <row r="247">
      <c r="A247" s="443"/>
      <c r="B247" s="443"/>
      <c r="C247" s="443"/>
      <c r="D247" s="439"/>
      <c r="F247" s="444"/>
      <c r="G247" s="444"/>
      <c r="H247" s="444"/>
      <c r="I247" s="440"/>
      <c r="K247" s="442"/>
      <c r="L247" s="442"/>
      <c r="M247" s="442"/>
      <c r="N247" s="441"/>
    </row>
    <row r="248">
      <c r="A248" s="443"/>
      <c r="B248" s="443"/>
      <c r="C248" s="443"/>
      <c r="D248" s="439"/>
      <c r="F248" s="444"/>
      <c r="G248" s="444"/>
      <c r="H248" s="444"/>
      <c r="I248" s="440"/>
      <c r="K248" s="442"/>
      <c r="L248" s="442"/>
      <c r="M248" s="442"/>
      <c r="N248" s="441"/>
    </row>
    <row r="249">
      <c r="A249" s="443"/>
      <c r="B249" s="443"/>
      <c r="C249" s="443"/>
      <c r="D249" s="439"/>
      <c r="F249" s="444"/>
      <c r="G249" s="444"/>
      <c r="H249" s="444"/>
      <c r="I249" s="440"/>
      <c r="K249" s="442"/>
      <c r="L249" s="442"/>
      <c r="M249" s="442"/>
      <c r="N249" s="441"/>
    </row>
    <row r="250">
      <c r="A250" s="443"/>
      <c r="B250" s="443"/>
      <c r="C250" s="443"/>
      <c r="D250" s="439"/>
      <c r="F250" s="444"/>
      <c r="G250" s="444"/>
      <c r="H250" s="444"/>
      <c r="I250" s="440"/>
      <c r="K250" s="442"/>
      <c r="L250" s="442"/>
      <c r="M250" s="442"/>
      <c r="N250" s="441"/>
    </row>
    <row r="251">
      <c r="A251" s="443"/>
      <c r="B251" s="443"/>
      <c r="C251" s="443"/>
      <c r="D251" s="439"/>
      <c r="F251" s="444"/>
      <c r="G251" s="444"/>
      <c r="H251" s="444"/>
      <c r="I251" s="440"/>
      <c r="K251" s="442"/>
      <c r="L251" s="442"/>
      <c r="M251" s="442"/>
      <c r="N251" s="441"/>
    </row>
    <row r="252">
      <c r="A252" s="443"/>
      <c r="B252" s="443"/>
      <c r="C252" s="443"/>
      <c r="D252" s="439"/>
      <c r="F252" s="444"/>
      <c r="G252" s="444"/>
      <c r="H252" s="444"/>
      <c r="I252" s="440"/>
      <c r="K252" s="442"/>
      <c r="L252" s="442"/>
      <c r="M252" s="442"/>
      <c r="N252" s="441"/>
    </row>
    <row r="253">
      <c r="A253" s="443"/>
      <c r="B253" s="443"/>
      <c r="C253" s="443"/>
      <c r="D253" s="439"/>
      <c r="F253" s="444"/>
      <c r="G253" s="444"/>
      <c r="H253" s="444"/>
      <c r="I253" s="440"/>
      <c r="K253" s="442"/>
      <c r="L253" s="442"/>
      <c r="M253" s="442"/>
      <c r="N253" s="441"/>
    </row>
    <row r="254">
      <c r="A254" s="443"/>
      <c r="B254" s="443"/>
      <c r="C254" s="443"/>
      <c r="D254" s="439"/>
      <c r="F254" s="444"/>
      <c r="G254" s="444"/>
      <c r="H254" s="444"/>
      <c r="I254" s="440"/>
      <c r="K254" s="442"/>
      <c r="L254" s="442"/>
      <c r="M254" s="442"/>
      <c r="N254" s="441"/>
    </row>
    <row r="255">
      <c r="A255" s="443"/>
      <c r="B255" s="443"/>
      <c r="C255" s="443"/>
      <c r="D255" s="439"/>
      <c r="F255" s="444"/>
      <c r="G255" s="444"/>
      <c r="H255" s="444"/>
      <c r="I255" s="440"/>
      <c r="K255" s="442"/>
      <c r="L255" s="442"/>
      <c r="M255" s="442"/>
      <c r="N255" s="441"/>
    </row>
    <row r="256">
      <c r="A256" s="443"/>
      <c r="B256" s="443"/>
      <c r="C256" s="443"/>
      <c r="D256" s="439"/>
      <c r="F256" s="444"/>
      <c r="G256" s="444"/>
      <c r="H256" s="444"/>
      <c r="I256" s="440"/>
      <c r="K256" s="442"/>
      <c r="L256" s="442"/>
      <c r="M256" s="442"/>
      <c r="N256" s="441"/>
    </row>
    <row r="257">
      <c r="A257" s="443"/>
      <c r="B257" s="443"/>
      <c r="C257" s="443"/>
      <c r="D257" s="439"/>
      <c r="F257" s="444"/>
      <c r="G257" s="444"/>
      <c r="H257" s="444"/>
      <c r="I257" s="440"/>
      <c r="K257" s="442"/>
      <c r="L257" s="442"/>
      <c r="M257" s="442"/>
      <c r="N257" s="441"/>
    </row>
    <row r="258">
      <c r="A258" s="443"/>
      <c r="B258" s="443"/>
      <c r="C258" s="443"/>
      <c r="D258" s="439"/>
      <c r="F258" s="444"/>
      <c r="G258" s="444"/>
      <c r="H258" s="444"/>
      <c r="I258" s="440"/>
      <c r="K258" s="442"/>
      <c r="L258" s="442"/>
      <c r="M258" s="442"/>
      <c r="N258" s="441"/>
    </row>
    <row r="259">
      <c r="A259" s="443"/>
      <c r="B259" s="443"/>
      <c r="C259" s="443"/>
      <c r="D259" s="439"/>
      <c r="F259" s="444"/>
      <c r="G259" s="444"/>
      <c r="H259" s="444"/>
      <c r="I259" s="440"/>
      <c r="K259" s="442"/>
      <c r="L259" s="442"/>
      <c r="M259" s="442"/>
      <c r="N259" s="441"/>
    </row>
    <row r="260">
      <c r="A260" s="443"/>
      <c r="B260" s="443"/>
      <c r="C260" s="443"/>
      <c r="D260" s="439"/>
      <c r="F260" s="444"/>
      <c r="G260" s="444"/>
      <c r="H260" s="444"/>
      <c r="I260" s="440"/>
      <c r="K260" s="442"/>
      <c r="L260" s="442"/>
      <c r="M260" s="442"/>
      <c r="N260" s="441"/>
    </row>
    <row r="261">
      <c r="A261" s="443"/>
      <c r="B261" s="443"/>
      <c r="C261" s="443"/>
      <c r="D261" s="439"/>
      <c r="F261" s="444"/>
      <c r="G261" s="444"/>
      <c r="H261" s="444"/>
      <c r="I261" s="440"/>
      <c r="K261" s="442"/>
      <c r="L261" s="442"/>
      <c r="M261" s="442"/>
      <c r="N261" s="441"/>
    </row>
    <row r="262">
      <c r="A262" s="443"/>
      <c r="B262" s="443"/>
      <c r="C262" s="443"/>
      <c r="D262" s="439"/>
      <c r="F262" s="444"/>
      <c r="G262" s="444"/>
      <c r="H262" s="444"/>
      <c r="I262" s="440"/>
      <c r="K262" s="442"/>
      <c r="L262" s="442"/>
      <c r="M262" s="442"/>
      <c r="N262" s="441"/>
    </row>
    <row r="263">
      <c r="A263" s="443"/>
      <c r="B263" s="443"/>
      <c r="C263" s="443"/>
      <c r="D263" s="439"/>
      <c r="F263" s="444"/>
      <c r="G263" s="444"/>
      <c r="H263" s="444"/>
      <c r="I263" s="440"/>
      <c r="K263" s="442"/>
      <c r="L263" s="442"/>
      <c r="M263" s="442"/>
      <c r="N263" s="441"/>
    </row>
    <row r="264">
      <c r="A264" s="443"/>
      <c r="B264" s="443"/>
      <c r="C264" s="443"/>
      <c r="D264" s="439"/>
      <c r="F264" s="444"/>
      <c r="G264" s="444"/>
      <c r="H264" s="444"/>
      <c r="I264" s="440"/>
      <c r="K264" s="442"/>
      <c r="L264" s="442"/>
      <c r="M264" s="442"/>
      <c r="N264" s="441"/>
    </row>
    <row r="265">
      <c r="A265" s="443"/>
      <c r="B265" s="443"/>
      <c r="C265" s="443"/>
      <c r="D265" s="439"/>
      <c r="F265" s="444"/>
      <c r="G265" s="444"/>
      <c r="H265" s="444"/>
      <c r="I265" s="440"/>
      <c r="K265" s="442"/>
      <c r="L265" s="442"/>
      <c r="M265" s="442"/>
      <c r="N265" s="441"/>
    </row>
    <row r="266">
      <c r="A266" s="443"/>
      <c r="B266" s="443"/>
      <c r="C266" s="443"/>
      <c r="D266" s="439"/>
      <c r="F266" s="444"/>
      <c r="G266" s="444"/>
      <c r="H266" s="444"/>
      <c r="I266" s="440"/>
      <c r="K266" s="442"/>
      <c r="L266" s="442"/>
      <c r="M266" s="442"/>
      <c r="N266" s="441"/>
    </row>
    <row r="267">
      <c r="A267" s="443"/>
      <c r="B267" s="443"/>
      <c r="C267" s="443"/>
      <c r="D267" s="439"/>
      <c r="F267" s="444"/>
      <c r="G267" s="444"/>
      <c r="H267" s="444"/>
      <c r="I267" s="440"/>
      <c r="K267" s="442"/>
      <c r="L267" s="442"/>
      <c r="M267" s="442"/>
      <c r="N267" s="441"/>
    </row>
    <row r="268">
      <c r="A268" s="443"/>
      <c r="B268" s="443"/>
      <c r="C268" s="443"/>
      <c r="D268" s="439"/>
      <c r="F268" s="444"/>
      <c r="G268" s="444"/>
      <c r="H268" s="444"/>
      <c r="I268" s="440"/>
      <c r="K268" s="442"/>
      <c r="L268" s="442"/>
      <c r="M268" s="442"/>
      <c r="N268" s="441"/>
    </row>
    <row r="269">
      <c r="A269" s="443"/>
      <c r="B269" s="443"/>
      <c r="C269" s="443"/>
      <c r="D269" s="439"/>
      <c r="F269" s="444"/>
      <c r="G269" s="444"/>
      <c r="H269" s="444"/>
      <c r="I269" s="440"/>
      <c r="K269" s="442"/>
      <c r="L269" s="442"/>
      <c r="M269" s="442"/>
      <c r="N269" s="441"/>
    </row>
    <row r="270">
      <c r="A270" s="443"/>
      <c r="B270" s="443"/>
      <c r="C270" s="443"/>
      <c r="D270" s="439"/>
      <c r="F270" s="444"/>
      <c r="G270" s="444"/>
      <c r="H270" s="444"/>
      <c r="I270" s="440"/>
      <c r="K270" s="442"/>
      <c r="L270" s="442"/>
      <c r="M270" s="442"/>
      <c r="N270" s="441"/>
    </row>
    <row r="271">
      <c r="A271" s="443"/>
      <c r="B271" s="443"/>
      <c r="C271" s="443"/>
      <c r="D271" s="439"/>
      <c r="F271" s="444"/>
      <c r="G271" s="444"/>
      <c r="H271" s="444"/>
      <c r="I271" s="440"/>
      <c r="K271" s="442"/>
      <c r="L271" s="442"/>
      <c r="M271" s="442"/>
      <c r="N271" s="441"/>
    </row>
    <row r="272">
      <c r="A272" s="443"/>
      <c r="B272" s="443"/>
      <c r="C272" s="443"/>
      <c r="D272" s="439"/>
      <c r="F272" s="444"/>
      <c r="G272" s="444"/>
      <c r="H272" s="444"/>
      <c r="I272" s="440"/>
      <c r="K272" s="442"/>
      <c r="L272" s="442"/>
      <c r="M272" s="442"/>
      <c r="N272" s="441"/>
    </row>
    <row r="273">
      <c r="A273" s="443"/>
      <c r="B273" s="443"/>
      <c r="C273" s="443"/>
      <c r="D273" s="439"/>
      <c r="F273" s="444"/>
      <c r="G273" s="444"/>
      <c r="H273" s="444"/>
      <c r="I273" s="440"/>
      <c r="K273" s="442"/>
      <c r="L273" s="442"/>
      <c r="M273" s="442"/>
      <c r="N273" s="441"/>
    </row>
    <row r="274">
      <c r="A274" s="443"/>
      <c r="B274" s="443"/>
      <c r="C274" s="443"/>
      <c r="D274" s="439"/>
      <c r="F274" s="444"/>
      <c r="G274" s="444"/>
      <c r="H274" s="444"/>
      <c r="I274" s="440"/>
      <c r="K274" s="442"/>
      <c r="L274" s="442"/>
      <c r="M274" s="442"/>
      <c r="N274" s="441"/>
    </row>
    <row r="275">
      <c r="A275" s="443"/>
      <c r="B275" s="443"/>
      <c r="C275" s="443"/>
      <c r="D275" s="439"/>
      <c r="F275" s="444"/>
      <c r="G275" s="444"/>
      <c r="H275" s="444"/>
      <c r="I275" s="440"/>
      <c r="K275" s="442"/>
      <c r="L275" s="442"/>
      <c r="M275" s="442"/>
      <c r="N275" s="441"/>
    </row>
    <row r="276">
      <c r="A276" s="443"/>
      <c r="B276" s="443"/>
      <c r="C276" s="443"/>
      <c r="D276" s="439"/>
      <c r="F276" s="444"/>
      <c r="G276" s="444"/>
      <c r="H276" s="444"/>
      <c r="I276" s="440"/>
      <c r="K276" s="442"/>
      <c r="L276" s="442"/>
      <c r="M276" s="442"/>
      <c r="N276" s="441"/>
    </row>
    <row r="277">
      <c r="A277" s="443"/>
      <c r="B277" s="443"/>
      <c r="C277" s="443"/>
      <c r="D277" s="439"/>
      <c r="F277" s="444"/>
      <c r="G277" s="444"/>
      <c r="H277" s="444"/>
      <c r="I277" s="440"/>
      <c r="K277" s="442"/>
      <c r="L277" s="442"/>
      <c r="M277" s="442"/>
      <c r="N277" s="441"/>
    </row>
    <row r="278">
      <c r="A278" s="443"/>
      <c r="B278" s="443"/>
      <c r="C278" s="443"/>
      <c r="D278" s="439"/>
      <c r="F278" s="444"/>
      <c r="G278" s="444"/>
      <c r="H278" s="444"/>
      <c r="I278" s="440"/>
      <c r="K278" s="442"/>
      <c r="L278" s="442"/>
      <c r="M278" s="442"/>
      <c r="N278" s="441"/>
    </row>
    <row r="279">
      <c r="A279" s="443"/>
      <c r="B279" s="443"/>
      <c r="C279" s="443"/>
      <c r="D279" s="439"/>
      <c r="F279" s="444"/>
      <c r="G279" s="444"/>
      <c r="H279" s="444"/>
      <c r="I279" s="440"/>
      <c r="K279" s="442"/>
      <c r="L279" s="442"/>
      <c r="M279" s="442"/>
      <c r="N279" s="441"/>
    </row>
    <row r="280">
      <c r="A280" s="443"/>
      <c r="B280" s="443"/>
      <c r="C280" s="443"/>
      <c r="D280" s="439"/>
      <c r="F280" s="444"/>
      <c r="G280" s="444"/>
      <c r="H280" s="444"/>
      <c r="I280" s="440"/>
      <c r="K280" s="442"/>
      <c r="L280" s="442"/>
      <c r="M280" s="442"/>
      <c r="N280" s="441"/>
    </row>
    <row r="281">
      <c r="A281" s="443"/>
      <c r="B281" s="443"/>
      <c r="C281" s="443"/>
      <c r="D281" s="439"/>
      <c r="F281" s="444"/>
      <c r="G281" s="444"/>
      <c r="H281" s="444"/>
      <c r="I281" s="440"/>
      <c r="K281" s="442"/>
      <c r="L281" s="442"/>
      <c r="M281" s="442"/>
      <c r="N281" s="441"/>
    </row>
    <row r="282">
      <c r="A282" s="443"/>
      <c r="B282" s="443"/>
      <c r="C282" s="443"/>
      <c r="D282" s="439"/>
      <c r="F282" s="444"/>
      <c r="G282" s="444"/>
      <c r="H282" s="444"/>
      <c r="I282" s="440"/>
      <c r="K282" s="442"/>
      <c r="L282" s="442"/>
      <c r="M282" s="442"/>
      <c r="N282" s="441"/>
    </row>
    <row r="283">
      <c r="A283" s="443"/>
      <c r="B283" s="443"/>
      <c r="C283" s="443"/>
      <c r="D283" s="439"/>
      <c r="F283" s="444"/>
      <c r="G283" s="444"/>
      <c r="H283" s="444"/>
      <c r="I283" s="440"/>
      <c r="K283" s="442"/>
      <c r="L283" s="442"/>
      <c r="M283" s="442"/>
      <c r="N283" s="441"/>
    </row>
    <row r="284">
      <c r="A284" s="443"/>
      <c r="B284" s="443"/>
      <c r="C284" s="443"/>
      <c r="D284" s="439"/>
      <c r="F284" s="444"/>
      <c r="G284" s="444"/>
      <c r="H284" s="444"/>
      <c r="I284" s="440"/>
      <c r="K284" s="442"/>
      <c r="L284" s="442"/>
      <c r="M284" s="442"/>
      <c r="N284" s="441"/>
    </row>
    <row r="285">
      <c r="A285" s="443"/>
      <c r="B285" s="443"/>
      <c r="C285" s="443"/>
      <c r="D285" s="439"/>
      <c r="F285" s="444"/>
      <c r="G285" s="444"/>
      <c r="H285" s="444"/>
      <c r="I285" s="440"/>
      <c r="K285" s="442"/>
      <c r="L285" s="442"/>
      <c r="M285" s="442"/>
      <c r="N285" s="441"/>
    </row>
    <row r="286">
      <c r="A286" s="443"/>
      <c r="B286" s="443"/>
      <c r="C286" s="443"/>
      <c r="D286" s="439"/>
      <c r="F286" s="444"/>
      <c r="G286" s="444"/>
      <c r="H286" s="444"/>
      <c r="I286" s="440"/>
      <c r="K286" s="442"/>
      <c r="L286" s="442"/>
      <c r="M286" s="442"/>
      <c r="N286" s="441"/>
    </row>
    <row r="287">
      <c r="A287" s="443"/>
      <c r="B287" s="443"/>
      <c r="C287" s="443"/>
      <c r="D287" s="439"/>
      <c r="F287" s="444"/>
      <c r="G287" s="444"/>
      <c r="H287" s="444"/>
      <c r="I287" s="440"/>
      <c r="K287" s="442"/>
      <c r="L287" s="442"/>
      <c r="M287" s="442"/>
      <c r="N287" s="441"/>
    </row>
    <row r="288">
      <c r="A288" s="443"/>
      <c r="B288" s="443"/>
      <c r="C288" s="443"/>
      <c r="D288" s="439"/>
      <c r="F288" s="444"/>
      <c r="G288" s="444"/>
      <c r="H288" s="444"/>
      <c r="I288" s="440"/>
      <c r="K288" s="442"/>
      <c r="L288" s="442"/>
      <c r="M288" s="442"/>
      <c r="N288" s="441"/>
    </row>
    <row r="289">
      <c r="A289" s="443"/>
      <c r="B289" s="443"/>
      <c r="C289" s="443"/>
      <c r="D289" s="439"/>
      <c r="F289" s="444"/>
      <c r="G289" s="444"/>
      <c r="H289" s="444"/>
      <c r="I289" s="440"/>
      <c r="K289" s="442"/>
      <c r="L289" s="442"/>
      <c r="M289" s="442"/>
      <c r="N289" s="441"/>
    </row>
    <row r="290">
      <c r="A290" s="443"/>
      <c r="B290" s="443"/>
      <c r="C290" s="443"/>
      <c r="D290" s="439"/>
      <c r="F290" s="444"/>
      <c r="G290" s="444"/>
      <c r="H290" s="444"/>
      <c r="I290" s="440"/>
      <c r="K290" s="442"/>
      <c r="L290" s="442"/>
      <c r="M290" s="442"/>
      <c r="N290" s="441"/>
    </row>
    <row r="291">
      <c r="A291" s="443"/>
      <c r="B291" s="443"/>
      <c r="C291" s="443"/>
      <c r="D291" s="439"/>
      <c r="F291" s="444"/>
      <c r="G291" s="444"/>
      <c r="H291" s="444"/>
      <c r="I291" s="440"/>
      <c r="K291" s="442"/>
      <c r="L291" s="442"/>
      <c r="M291" s="442"/>
      <c r="N291" s="441"/>
    </row>
    <row r="292">
      <c r="A292" s="443"/>
      <c r="B292" s="443"/>
      <c r="C292" s="443"/>
      <c r="D292" s="439"/>
      <c r="F292" s="444"/>
      <c r="G292" s="444"/>
      <c r="H292" s="444"/>
      <c r="I292" s="440"/>
      <c r="K292" s="442"/>
      <c r="L292" s="442"/>
      <c r="M292" s="442"/>
      <c r="N292" s="441"/>
    </row>
    <row r="293">
      <c r="A293" s="443"/>
      <c r="B293" s="443"/>
      <c r="C293" s="443"/>
      <c r="D293" s="439"/>
      <c r="F293" s="444"/>
      <c r="G293" s="444"/>
      <c r="H293" s="444"/>
      <c r="I293" s="440"/>
      <c r="K293" s="442"/>
      <c r="L293" s="442"/>
      <c r="M293" s="442"/>
      <c r="N293" s="441"/>
    </row>
    <row r="294">
      <c r="A294" s="443"/>
      <c r="B294" s="443"/>
      <c r="C294" s="443"/>
      <c r="D294" s="439"/>
      <c r="F294" s="444"/>
      <c r="G294" s="444"/>
      <c r="H294" s="444"/>
      <c r="I294" s="440"/>
      <c r="K294" s="442"/>
      <c r="L294" s="442"/>
      <c r="M294" s="442"/>
      <c r="N294" s="441"/>
    </row>
    <row r="295">
      <c r="A295" s="443"/>
      <c r="B295" s="443"/>
      <c r="C295" s="443"/>
      <c r="D295" s="439"/>
      <c r="F295" s="444"/>
      <c r="G295" s="444"/>
      <c r="H295" s="444"/>
      <c r="I295" s="440"/>
      <c r="K295" s="442"/>
      <c r="L295" s="442"/>
      <c r="M295" s="442"/>
      <c r="N295" s="441"/>
    </row>
    <row r="296">
      <c r="A296" s="443"/>
      <c r="B296" s="443"/>
      <c r="C296" s="443"/>
      <c r="D296" s="439"/>
      <c r="F296" s="444"/>
      <c r="G296" s="444"/>
      <c r="H296" s="444"/>
      <c r="I296" s="440"/>
      <c r="K296" s="442"/>
      <c r="L296" s="442"/>
      <c r="M296" s="442"/>
      <c r="N296" s="441"/>
    </row>
    <row r="297">
      <c r="A297" s="443"/>
      <c r="B297" s="443"/>
      <c r="C297" s="443"/>
      <c r="D297" s="439"/>
      <c r="F297" s="444"/>
      <c r="G297" s="444"/>
      <c r="H297" s="444"/>
      <c r="I297" s="440"/>
      <c r="K297" s="442"/>
      <c r="L297" s="442"/>
      <c r="M297" s="442"/>
      <c r="N297" s="441"/>
    </row>
    <row r="298">
      <c r="A298" s="443"/>
      <c r="B298" s="443"/>
      <c r="C298" s="443"/>
      <c r="D298" s="439"/>
      <c r="F298" s="444"/>
      <c r="G298" s="444"/>
      <c r="H298" s="444"/>
      <c r="I298" s="440"/>
      <c r="K298" s="442"/>
      <c r="L298" s="442"/>
      <c r="M298" s="442"/>
      <c r="N298" s="441"/>
    </row>
    <row r="299">
      <c r="A299" s="443"/>
      <c r="B299" s="443"/>
      <c r="C299" s="443"/>
      <c r="D299" s="439"/>
      <c r="F299" s="444"/>
      <c r="G299" s="444"/>
      <c r="H299" s="444"/>
      <c r="I299" s="440"/>
      <c r="K299" s="442"/>
      <c r="L299" s="442"/>
      <c r="M299" s="442"/>
      <c r="N299" s="441"/>
    </row>
    <row r="300">
      <c r="A300" s="443"/>
      <c r="B300" s="443"/>
      <c r="C300" s="443"/>
      <c r="D300" s="439"/>
      <c r="F300" s="444"/>
      <c r="G300" s="444"/>
      <c r="H300" s="444"/>
      <c r="I300" s="440"/>
      <c r="K300" s="442"/>
      <c r="L300" s="442"/>
      <c r="M300" s="442"/>
      <c r="N300" s="441"/>
    </row>
    <row r="301">
      <c r="A301" s="443"/>
      <c r="B301" s="443"/>
      <c r="C301" s="443"/>
      <c r="D301" s="439"/>
      <c r="F301" s="444"/>
      <c r="G301" s="444"/>
      <c r="H301" s="444"/>
      <c r="I301" s="440"/>
      <c r="K301" s="442"/>
      <c r="L301" s="442"/>
      <c r="M301" s="442"/>
      <c r="N301" s="441"/>
    </row>
    <row r="302">
      <c r="A302" s="443"/>
      <c r="B302" s="443"/>
      <c r="C302" s="443"/>
      <c r="D302" s="439"/>
      <c r="F302" s="444"/>
      <c r="G302" s="444"/>
      <c r="H302" s="444"/>
      <c r="I302" s="440"/>
      <c r="K302" s="442"/>
      <c r="L302" s="442"/>
      <c r="M302" s="442"/>
      <c r="N302" s="441"/>
    </row>
    <row r="303">
      <c r="A303" s="443"/>
      <c r="B303" s="443"/>
      <c r="C303" s="443"/>
      <c r="D303" s="439"/>
      <c r="F303" s="444"/>
      <c r="G303" s="444"/>
      <c r="H303" s="444"/>
      <c r="I303" s="440"/>
      <c r="K303" s="442"/>
      <c r="L303" s="442"/>
      <c r="M303" s="442"/>
      <c r="N303" s="441"/>
    </row>
    <row r="304">
      <c r="A304" s="443"/>
      <c r="B304" s="443"/>
      <c r="C304" s="443"/>
      <c r="D304" s="439"/>
      <c r="F304" s="444"/>
      <c r="G304" s="444"/>
      <c r="H304" s="444"/>
      <c r="I304" s="440"/>
      <c r="K304" s="442"/>
      <c r="L304" s="442"/>
      <c r="M304" s="442"/>
      <c r="N304" s="441"/>
    </row>
    <row r="305">
      <c r="A305" s="443"/>
      <c r="B305" s="443"/>
      <c r="C305" s="443"/>
      <c r="D305" s="439"/>
      <c r="F305" s="444"/>
      <c r="G305" s="444"/>
      <c r="H305" s="444"/>
      <c r="I305" s="440"/>
      <c r="K305" s="442"/>
      <c r="L305" s="442"/>
      <c r="M305" s="442"/>
      <c r="N305" s="441"/>
    </row>
    <row r="306">
      <c r="A306" s="443"/>
      <c r="B306" s="443"/>
      <c r="C306" s="443"/>
      <c r="D306" s="439"/>
      <c r="F306" s="444"/>
      <c r="G306" s="444"/>
      <c r="H306" s="444"/>
      <c r="I306" s="440"/>
      <c r="K306" s="442"/>
      <c r="L306" s="442"/>
      <c r="M306" s="442"/>
      <c r="N306" s="441"/>
    </row>
    <row r="307">
      <c r="A307" s="443"/>
      <c r="B307" s="443"/>
      <c r="C307" s="443"/>
      <c r="D307" s="439"/>
      <c r="F307" s="444"/>
      <c r="G307" s="444"/>
      <c r="H307" s="444"/>
      <c r="I307" s="440"/>
      <c r="K307" s="442"/>
      <c r="L307" s="442"/>
      <c r="M307" s="442"/>
      <c r="N307" s="441"/>
    </row>
    <row r="308">
      <c r="A308" s="443"/>
      <c r="B308" s="443"/>
      <c r="C308" s="443"/>
      <c r="D308" s="439"/>
      <c r="F308" s="444"/>
      <c r="G308" s="444"/>
      <c r="H308" s="444"/>
      <c r="I308" s="440"/>
      <c r="K308" s="442"/>
      <c r="L308" s="442"/>
      <c r="M308" s="442"/>
      <c r="N308" s="441"/>
    </row>
    <row r="309">
      <c r="A309" s="443"/>
      <c r="B309" s="443"/>
      <c r="C309" s="443"/>
      <c r="D309" s="439"/>
      <c r="F309" s="444"/>
      <c r="G309" s="444"/>
      <c r="H309" s="444"/>
      <c r="I309" s="440"/>
      <c r="K309" s="442"/>
      <c r="L309" s="442"/>
      <c r="M309" s="442"/>
      <c r="N309" s="441"/>
    </row>
    <row r="310">
      <c r="A310" s="443"/>
      <c r="B310" s="443"/>
      <c r="C310" s="443"/>
      <c r="D310" s="439"/>
      <c r="F310" s="444"/>
      <c r="G310" s="444"/>
      <c r="H310" s="444"/>
      <c r="I310" s="440"/>
      <c r="K310" s="442"/>
      <c r="L310" s="442"/>
      <c r="M310" s="442"/>
      <c r="N310" s="441"/>
    </row>
    <row r="311">
      <c r="A311" s="443"/>
      <c r="B311" s="443"/>
      <c r="C311" s="443"/>
      <c r="D311" s="439"/>
      <c r="F311" s="444"/>
      <c r="G311" s="444"/>
      <c r="H311" s="444"/>
      <c r="I311" s="440"/>
      <c r="K311" s="442"/>
      <c r="L311" s="442"/>
      <c r="M311" s="442"/>
      <c r="N311" s="441"/>
    </row>
    <row r="312">
      <c r="A312" s="443"/>
      <c r="B312" s="443"/>
      <c r="C312" s="443"/>
      <c r="D312" s="439"/>
      <c r="F312" s="444"/>
      <c r="G312" s="444"/>
      <c r="H312" s="444"/>
      <c r="I312" s="440"/>
      <c r="K312" s="442"/>
      <c r="L312" s="442"/>
      <c r="M312" s="442"/>
      <c r="N312" s="441"/>
    </row>
    <row r="313">
      <c r="A313" s="443"/>
      <c r="B313" s="443"/>
      <c r="C313" s="443"/>
      <c r="D313" s="439"/>
      <c r="F313" s="444"/>
      <c r="G313" s="444"/>
      <c r="H313" s="444"/>
      <c r="I313" s="440"/>
      <c r="K313" s="442"/>
      <c r="L313" s="442"/>
      <c r="M313" s="442"/>
      <c r="N313" s="441"/>
    </row>
    <row r="314">
      <c r="A314" s="443"/>
      <c r="B314" s="443"/>
      <c r="C314" s="443"/>
      <c r="D314" s="439"/>
      <c r="F314" s="444"/>
      <c r="G314" s="444"/>
      <c r="H314" s="444"/>
      <c r="I314" s="440"/>
      <c r="K314" s="442"/>
      <c r="L314" s="442"/>
      <c r="M314" s="442"/>
      <c r="N314" s="441"/>
    </row>
    <row r="315">
      <c r="A315" s="443"/>
      <c r="B315" s="443"/>
      <c r="C315" s="443"/>
      <c r="D315" s="439"/>
      <c r="F315" s="444"/>
      <c r="G315" s="444"/>
      <c r="H315" s="444"/>
      <c r="I315" s="440"/>
      <c r="K315" s="442"/>
      <c r="L315" s="442"/>
      <c r="M315" s="442"/>
      <c r="N315" s="441"/>
    </row>
    <row r="316">
      <c r="A316" s="443"/>
      <c r="B316" s="443"/>
      <c r="C316" s="443"/>
      <c r="D316" s="439"/>
      <c r="F316" s="444"/>
      <c r="G316" s="444"/>
      <c r="H316" s="444"/>
      <c r="I316" s="440"/>
      <c r="K316" s="442"/>
      <c r="L316" s="442"/>
      <c r="M316" s="442"/>
      <c r="N316" s="441"/>
    </row>
    <row r="317">
      <c r="A317" s="443"/>
      <c r="B317" s="443"/>
      <c r="C317" s="443"/>
      <c r="D317" s="439"/>
      <c r="F317" s="444"/>
      <c r="G317" s="444"/>
      <c r="H317" s="444"/>
      <c r="I317" s="440"/>
      <c r="K317" s="442"/>
      <c r="L317" s="442"/>
      <c r="M317" s="442"/>
      <c r="N317" s="441"/>
    </row>
    <row r="318">
      <c r="A318" s="443"/>
      <c r="B318" s="443"/>
      <c r="C318" s="443"/>
      <c r="D318" s="439"/>
      <c r="F318" s="444"/>
      <c r="G318" s="444"/>
      <c r="H318" s="444"/>
      <c r="I318" s="440"/>
      <c r="K318" s="442"/>
      <c r="L318" s="442"/>
      <c r="M318" s="442"/>
      <c r="N318" s="441"/>
    </row>
    <row r="319">
      <c r="A319" s="443"/>
      <c r="B319" s="443"/>
      <c r="C319" s="443"/>
      <c r="D319" s="439"/>
      <c r="F319" s="444"/>
      <c r="G319" s="444"/>
      <c r="H319" s="444"/>
      <c r="I319" s="440"/>
      <c r="K319" s="442"/>
      <c r="L319" s="442"/>
      <c r="M319" s="442"/>
      <c r="N319" s="441"/>
    </row>
    <row r="320">
      <c r="A320" s="443"/>
      <c r="B320" s="443"/>
      <c r="C320" s="443"/>
      <c r="D320" s="439"/>
      <c r="F320" s="444"/>
      <c r="G320" s="444"/>
      <c r="H320" s="444"/>
      <c r="I320" s="440"/>
      <c r="K320" s="442"/>
      <c r="L320" s="442"/>
      <c r="M320" s="442"/>
      <c r="N320" s="441"/>
    </row>
    <row r="321">
      <c r="A321" s="443"/>
      <c r="B321" s="443"/>
      <c r="C321" s="443"/>
      <c r="D321" s="439"/>
      <c r="F321" s="444"/>
      <c r="G321" s="444"/>
      <c r="H321" s="444"/>
      <c r="I321" s="440"/>
      <c r="K321" s="442"/>
      <c r="L321" s="442"/>
      <c r="M321" s="442"/>
      <c r="N321" s="441"/>
    </row>
    <row r="322">
      <c r="A322" s="443"/>
      <c r="B322" s="443"/>
      <c r="C322" s="443"/>
      <c r="D322" s="439"/>
      <c r="F322" s="444"/>
      <c r="G322" s="444"/>
      <c r="H322" s="444"/>
      <c r="I322" s="440"/>
      <c r="K322" s="442"/>
      <c r="L322" s="442"/>
      <c r="M322" s="442"/>
      <c r="N322" s="441"/>
    </row>
    <row r="323">
      <c r="A323" s="443"/>
      <c r="B323" s="443"/>
      <c r="C323" s="443"/>
      <c r="D323" s="439"/>
      <c r="F323" s="444"/>
      <c r="G323" s="444"/>
      <c r="H323" s="444"/>
      <c r="I323" s="440"/>
      <c r="K323" s="442"/>
      <c r="L323" s="442"/>
      <c r="M323" s="442"/>
      <c r="N323" s="441"/>
    </row>
    <row r="324">
      <c r="A324" s="443"/>
      <c r="B324" s="443"/>
      <c r="C324" s="443"/>
      <c r="D324" s="439"/>
      <c r="F324" s="444"/>
      <c r="G324" s="444"/>
      <c r="H324" s="444"/>
      <c r="I324" s="440"/>
      <c r="K324" s="442"/>
      <c r="L324" s="442"/>
      <c r="M324" s="442"/>
      <c r="N324" s="441"/>
    </row>
    <row r="325">
      <c r="A325" s="443"/>
      <c r="B325" s="443"/>
      <c r="C325" s="443"/>
      <c r="D325" s="439"/>
      <c r="F325" s="444"/>
      <c r="G325" s="444"/>
      <c r="H325" s="444"/>
      <c r="I325" s="440"/>
      <c r="K325" s="442"/>
      <c r="L325" s="442"/>
      <c r="M325" s="442"/>
      <c r="N325" s="441"/>
    </row>
    <row r="326">
      <c r="A326" s="443"/>
      <c r="B326" s="443"/>
      <c r="C326" s="443"/>
      <c r="D326" s="439"/>
      <c r="F326" s="444"/>
      <c r="G326" s="444"/>
      <c r="H326" s="444"/>
      <c r="I326" s="440"/>
      <c r="K326" s="442"/>
      <c r="L326" s="442"/>
      <c r="M326" s="442"/>
      <c r="N326" s="441"/>
    </row>
    <row r="327">
      <c r="A327" s="443"/>
      <c r="B327" s="443"/>
      <c r="C327" s="443"/>
      <c r="D327" s="439"/>
      <c r="F327" s="444"/>
      <c r="G327" s="444"/>
      <c r="H327" s="444"/>
      <c r="I327" s="440"/>
      <c r="K327" s="442"/>
      <c r="L327" s="442"/>
      <c r="M327" s="442"/>
      <c r="N327" s="441"/>
    </row>
    <row r="328">
      <c r="A328" s="443"/>
      <c r="B328" s="443"/>
      <c r="C328" s="443"/>
      <c r="D328" s="439"/>
      <c r="F328" s="444"/>
      <c r="G328" s="444"/>
      <c r="H328" s="444"/>
      <c r="I328" s="440"/>
      <c r="K328" s="442"/>
      <c r="L328" s="442"/>
      <c r="M328" s="442"/>
      <c r="N328" s="441"/>
    </row>
    <row r="329">
      <c r="A329" s="443"/>
      <c r="B329" s="443"/>
      <c r="C329" s="443"/>
      <c r="D329" s="439"/>
      <c r="F329" s="444"/>
      <c r="G329" s="444"/>
      <c r="H329" s="444"/>
      <c r="I329" s="440"/>
      <c r="K329" s="442"/>
      <c r="L329" s="442"/>
      <c r="M329" s="442"/>
      <c r="N329" s="441"/>
    </row>
    <row r="330">
      <c r="A330" s="443"/>
      <c r="B330" s="443"/>
      <c r="C330" s="443"/>
      <c r="D330" s="439"/>
      <c r="F330" s="444"/>
      <c r="G330" s="444"/>
      <c r="H330" s="444"/>
      <c r="I330" s="440"/>
      <c r="K330" s="442"/>
      <c r="L330" s="442"/>
      <c r="M330" s="442"/>
      <c r="N330" s="441"/>
    </row>
    <row r="331">
      <c r="A331" s="443"/>
      <c r="B331" s="443"/>
      <c r="C331" s="443"/>
      <c r="D331" s="439"/>
      <c r="F331" s="444"/>
      <c r="G331" s="444"/>
      <c r="H331" s="444"/>
      <c r="I331" s="440"/>
      <c r="K331" s="442"/>
      <c r="L331" s="442"/>
      <c r="M331" s="442"/>
      <c r="N331" s="441"/>
    </row>
    <row r="332">
      <c r="A332" s="443"/>
      <c r="B332" s="443"/>
      <c r="C332" s="443"/>
      <c r="D332" s="439"/>
      <c r="F332" s="444"/>
      <c r="G332" s="444"/>
      <c r="H332" s="444"/>
      <c r="I332" s="440"/>
      <c r="K332" s="442"/>
      <c r="L332" s="442"/>
      <c r="M332" s="442"/>
      <c r="N332" s="441"/>
    </row>
    <row r="333">
      <c r="A333" s="443"/>
      <c r="B333" s="443"/>
      <c r="C333" s="443"/>
      <c r="D333" s="439"/>
      <c r="F333" s="444"/>
      <c r="G333" s="444"/>
      <c r="H333" s="444"/>
      <c r="I333" s="440"/>
      <c r="K333" s="442"/>
      <c r="L333" s="442"/>
      <c r="M333" s="442"/>
      <c r="N333" s="441"/>
    </row>
    <row r="334">
      <c r="A334" s="443"/>
      <c r="B334" s="443"/>
      <c r="C334" s="443"/>
      <c r="D334" s="439"/>
      <c r="F334" s="444"/>
      <c r="G334" s="444"/>
      <c r="H334" s="444"/>
      <c r="I334" s="440"/>
      <c r="K334" s="442"/>
      <c r="L334" s="442"/>
      <c r="M334" s="442"/>
      <c r="N334" s="441"/>
    </row>
    <row r="335">
      <c r="A335" s="443"/>
      <c r="B335" s="443"/>
      <c r="C335" s="443"/>
      <c r="D335" s="439"/>
      <c r="F335" s="444"/>
      <c r="G335" s="444"/>
      <c r="H335" s="444"/>
      <c r="I335" s="440"/>
      <c r="K335" s="442"/>
      <c r="L335" s="442"/>
      <c r="M335" s="442"/>
      <c r="N335" s="441"/>
    </row>
    <row r="336">
      <c r="A336" s="443"/>
      <c r="B336" s="443"/>
      <c r="C336" s="443"/>
      <c r="D336" s="439"/>
      <c r="F336" s="444"/>
      <c r="G336" s="444"/>
      <c r="H336" s="444"/>
      <c r="I336" s="440"/>
      <c r="K336" s="442"/>
      <c r="L336" s="442"/>
      <c r="M336" s="442"/>
      <c r="N336" s="441"/>
    </row>
    <row r="337">
      <c r="A337" s="443"/>
      <c r="B337" s="443"/>
      <c r="C337" s="443"/>
      <c r="D337" s="439"/>
      <c r="F337" s="444"/>
      <c r="G337" s="444"/>
      <c r="H337" s="444"/>
      <c r="I337" s="440"/>
      <c r="K337" s="442"/>
      <c r="L337" s="442"/>
      <c r="M337" s="442"/>
      <c r="N337" s="441"/>
    </row>
    <row r="338">
      <c r="A338" s="443"/>
      <c r="B338" s="443"/>
      <c r="C338" s="443"/>
      <c r="D338" s="439"/>
      <c r="F338" s="444"/>
      <c r="G338" s="444"/>
      <c r="H338" s="444"/>
      <c r="I338" s="440"/>
      <c r="K338" s="442"/>
      <c r="L338" s="442"/>
      <c r="M338" s="442"/>
      <c r="N338" s="441"/>
    </row>
    <row r="339">
      <c r="A339" s="443"/>
      <c r="B339" s="443"/>
      <c r="C339" s="443"/>
      <c r="D339" s="439"/>
      <c r="F339" s="444"/>
      <c r="G339" s="444"/>
      <c r="H339" s="444"/>
      <c r="I339" s="440"/>
      <c r="K339" s="442"/>
      <c r="L339" s="442"/>
      <c r="M339" s="442"/>
      <c r="N339" s="441"/>
    </row>
    <row r="340">
      <c r="A340" s="443"/>
      <c r="B340" s="443"/>
      <c r="C340" s="443"/>
      <c r="D340" s="439"/>
      <c r="F340" s="444"/>
      <c r="G340" s="444"/>
      <c r="H340" s="444"/>
      <c r="I340" s="440"/>
      <c r="K340" s="442"/>
      <c r="L340" s="442"/>
      <c r="M340" s="442"/>
      <c r="N340" s="441"/>
    </row>
    <row r="341">
      <c r="A341" s="443"/>
      <c r="B341" s="443"/>
      <c r="C341" s="443"/>
      <c r="D341" s="439"/>
      <c r="F341" s="444"/>
      <c r="G341" s="444"/>
      <c r="H341" s="444"/>
      <c r="I341" s="440"/>
      <c r="K341" s="442"/>
      <c r="L341" s="442"/>
      <c r="M341" s="442"/>
      <c r="N341" s="441"/>
    </row>
    <row r="342">
      <c r="A342" s="443"/>
      <c r="B342" s="443"/>
      <c r="C342" s="443"/>
      <c r="D342" s="439"/>
      <c r="F342" s="444"/>
      <c r="G342" s="444"/>
      <c r="H342" s="444"/>
      <c r="I342" s="440"/>
      <c r="K342" s="442"/>
      <c r="L342" s="442"/>
      <c r="M342" s="442"/>
      <c r="N342" s="441"/>
    </row>
    <row r="343">
      <c r="A343" s="443"/>
      <c r="B343" s="443"/>
      <c r="C343" s="443"/>
      <c r="D343" s="439"/>
      <c r="F343" s="444"/>
      <c r="G343" s="444"/>
      <c r="H343" s="444"/>
      <c r="I343" s="440"/>
      <c r="K343" s="442"/>
      <c r="L343" s="442"/>
      <c r="M343" s="442"/>
      <c r="N343" s="441"/>
    </row>
    <row r="344">
      <c r="A344" s="443"/>
      <c r="B344" s="443"/>
      <c r="C344" s="443"/>
      <c r="D344" s="439"/>
      <c r="F344" s="444"/>
      <c r="G344" s="444"/>
      <c r="H344" s="444"/>
      <c r="I344" s="440"/>
      <c r="K344" s="442"/>
      <c r="L344" s="442"/>
      <c r="M344" s="442"/>
      <c r="N344" s="441"/>
    </row>
    <row r="345">
      <c r="A345" s="443"/>
      <c r="B345" s="443"/>
      <c r="C345" s="443"/>
      <c r="D345" s="439"/>
      <c r="F345" s="444"/>
      <c r="G345" s="444"/>
      <c r="H345" s="444"/>
      <c r="I345" s="440"/>
      <c r="K345" s="442"/>
      <c r="L345" s="442"/>
      <c r="M345" s="442"/>
      <c r="N345" s="441"/>
    </row>
    <row r="346">
      <c r="A346" s="443"/>
      <c r="B346" s="443"/>
      <c r="C346" s="443"/>
      <c r="D346" s="439"/>
      <c r="F346" s="444"/>
      <c r="G346" s="444"/>
      <c r="H346" s="444"/>
      <c r="I346" s="440"/>
      <c r="K346" s="442"/>
      <c r="L346" s="442"/>
      <c r="M346" s="442"/>
      <c r="N346" s="441"/>
    </row>
    <row r="347">
      <c r="A347" s="443"/>
      <c r="B347" s="443"/>
      <c r="C347" s="443"/>
      <c r="D347" s="439"/>
      <c r="F347" s="444"/>
      <c r="G347" s="444"/>
      <c r="H347" s="444"/>
      <c r="I347" s="440"/>
      <c r="K347" s="442"/>
      <c r="L347" s="442"/>
      <c r="M347" s="442"/>
      <c r="N347" s="441"/>
    </row>
    <row r="348">
      <c r="A348" s="443"/>
      <c r="B348" s="443"/>
      <c r="C348" s="443"/>
      <c r="D348" s="439"/>
      <c r="F348" s="444"/>
      <c r="G348" s="444"/>
      <c r="H348" s="444"/>
      <c r="I348" s="440"/>
      <c r="K348" s="442"/>
      <c r="L348" s="442"/>
      <c r="M348" s="442"/>
      <c r="N348" s="441"/>
    </row>
    <row r="349">
      <c r="A349" s="443"/>
      <c r="B349" s="443"/>
      <c r="C349" s="443"/>
      <c r="D349" s="439"/>
      <c r="F349" s="444"/>
      <c r="G349" s="444"/>
      <c r="H349" s="444"/>
      <c r="I349" s="440"/>
      <c r="K349" s="442"/>
      <c r="L349" s="442"/>
      <c r="M349" s="442"/>
      <c r="N349" s="441"/>
    </row>
    <row r="350">
      <c r="A350" s="443"/>
      <c r="B350" s="443"/>
      <c r="C350" s="443"/>
      <c r="D350" s="439"/>
      <c r="F350" s="444"/>
      <c r="G350" s="444"/>
      <c r="H350" s="444"/>
      <c r="I350" s="440"/>
      <c r="K350" s="442"/>
      <c r="L350" s="442"/>
      <c r="M350" s="442"/>
      <c r="N350" s="441"/>
    </row>
    <row r="351">
      <c r="A351" s="443"/>
      <c r="B351" s="443"/>
      <c r="C351" s="443"/>
      <c r="D351" s="439"/>
      <c r="F351" s="444"/>
      <c r="G351" s="444"/>
      <c r="H351" s="444"/>
      <c r="I351" s="440"/>
      <c r="K351" s="442"/>
      <c r="L351" s="442"/>
      <c r="M351" s="442"/>
      <c r="N351" s="441"/>
    </row>
    <row r="352">
      <c r="A352" s="443"/>
      <c r="B352" s="443"/>
      <c r="C352" s="443"/>
      <c r="D352" s="439"/>
      <c r="F352" s="444"/>
      <c r="G352" s="444"/>
      <c r="H352" s="444"/>
      <c r="I352" s="440"/>
      <c r="K352" s="442"/>
      <c r="L352" s="442"/>
      <c r="M352" s="442"/>
      <c r="N352" s="441"/>
    </row>
    <row r="353">
      <c r="A353" s="443"/>
      <c r="B353" s="443"/>
      <c r="C353" s="443"/>
      <c r="D353" s="439"/>
      <c r="F353" s="444"/>
      <c r="G353" s="444"/>
      <c r="H353" s="444"/>
      <c r="I353" s="440"/>
      <c r="K353" s="442"/>
      <c r="L353" s="442"/>
      <c r="M353" s="442"/>
      <c r="N353" s="441"/>
    </row>
    <row r="354">
      <c r="A354" s="443"/>
      <c r="B354" s="443"/>
      <c r="C354" s="443"/>
      <c r="D354" s="439"/>
      <c r="F354" s="444"/>
      <c r="G354" s="444"/>
      <c r="H354" s="444"/>
      <c r="I354" s="440"/>
      <c r="K354" s="442"/>
      <c r="L354" s="442"/>
      <c r="M354" s="442"/>
      <c r="N354" s="441"/>
    </row>
    <row r="355">
      <c r="A355" s="443"/>
      <c r="B355" s="443"/>
      <c r="C355" s="443"/>
      <c r="D355" s="439"/>
      <c r="F355" s="444"/>
      <c r="G355" s="444"/>
      <c r="H355" s="444"/>
      <c r="I355" s="440"/>
      <c r="K355" s="442"/>
      <c r="L355" s="442"/>
      <c r="M355" s="442"/>
      <c r="N355" s="441"/>
    </row>
    <row r="356">
      <c r="A356" s="443"/>
      <c r="B356" s="443"/>
      <c r="C356" s="443"/>
      <c r="D356" s="439"/>
      <c r="F356" s="444"/>
      <c r="G356" s="444"/>
      <c r="H356" s="444"/>
      <c r="I356" s="440"/>
      <c r="K356" s="442"/>
      <c r="L356" s="442"/>
      <c r="M356" s="442"/>
      <c r="N356" s="441"/>
    </row>
    <row r="357">
      <c r="A357" s="443"/>
      <c r="B357" s="443"/>
      <c r="C357" s="443"/>
      <c r="D357" s="439"/>
      <c r="F357" s="444"/>
      <c r="G357" s="444"/>
      <c r="H357" s="444"/>
      <c r="I357" s="440"/>
      <c r="K357" s="442"/>
      <c r="L357" s="442"/>
      <c r="M357" s="442"/>
      <c r="N357" s="441"/>
    </row>
    <row r="358">
      <c r="A358" s="443"/>
      <c r="B358" s="443"/>
      <c r="C358" s="443"/>
      <c r="D358" s="439"/>
      <c r="F358" s="444"/>
      <c r="G358" s="444"/>
      <c r="H358" s="444"/>
      <c r="I358" s="440"/>
      <c r="K358" s="442"/>
      <c r="L358" s="442"/>
      <c r="M358" s="442"/>
      <c r="N358" s="441"/>
    </row>
    <row r="359">
      <c r="A359" s="443"/>
      <c r="B359" s="443"/>
      <c r="C359" s="443"/>
      <c r="D359" s="439"/>
      <c r="F359" s="444"/>
      <c r="G359" s="444"/>
      <c r="H359" s="444"/>
      <c r="I359" s="440"/>
      <c r="K359" s="442"/>
      <c r="L359" s="442"/>
      <c r="M359" s="442"/>
      <c r="N359" s="441"/>
    </row>
    <row r="360">
      <c r="A360" s="443"/>
      <c r="B360" s="443"/>
      <c r="C360" s="443"/>
      <c r="D360" s="439"/>
      <c r="F360" s="444"/>
      <c r="G360" s="444"/>
      <c r="H360" s="444"/>
      <c r="I360" s="440"/>
      <c r="K360" s="442"/>
      <c r="L360" s="442"/>
      <c r="M360" s="442"/>
      <c r="N360" s="441"/>
    </row>
    <row r="361">
      <c r="A361" s="443"/>
      <c r="B361" s="443"/>
      <c r="C361" s="443"/>
      <c r="D361" s="439"/>
      <c r="F361" s="444"/>
      <c r="G361" s="444"/>
      <c r="H361" s="444"/>
      <c r="I361" s="440"/>
      <c r="K361" s="442"/>
      <c r="L361" s="442"/>
      <c r="M361" s="442"/>
      <c r="N361" s="441"/>
    </row>
    <row r="362">
      <c r="A362" s="443"/>
      <c r="B362" s="443"/>
      <c r="C362" s="443"/>
      <c r="D362" s="439"/>
      <c r="F362" s="444"/>
      <c r="G362" s="444"/>
      <c r="H362" s="444"/>
      <c r="I362" s="440"/>
      <c r="K362" s="442"/>
      <c r="L362" s="442"/>
      <c r="M362" s="442"/>
      <c r="N362" s="441"/>
    </row>
    <row r="363">
      <c r="A363" s="443"/>
      <c r="B363" s="443"/>
      <c r="C363" s="443"/>
      <c r="D363" s="439"/>
      <c r="F363" s="444"/>
      <c r="G363" s="444"/>
      <c r="H363" s="444"/>
      <c r="I363" s="440"/>
      <c r="K363" s="442"/>
      <c r="L363" s="442"/>
      <c r="M363" s="442"/>
      <c r="N363" s="441"/>
    </row>
    <row r="364">
      <c r="A364" s="443"/>
      <c r="B364" s="443"/>
      <c r="C364" s="443"/>
      <c r="D364" s="439"/>
      <c r="F364" s="444"/>
      <c r="G364" s="444"/>
      <c r="H364" s="444"/>
      <c r="I364" s="440"/>
      <c r="K364" s="442"/>
      <c r="L364" s="442"/>
      <c r="M364" s="442"/>
      <c r="N364" s="441"/>
    </row>
    <row r="365">
      <c r="A365" s="443"/>
      <c r="B365" s="443"/>
      <c r="C365" s="443"/>
      <c r="D365" s="439"/>
      <c r="F365" s="444"/>
      <c r="G365" s="444"/>
      <c r="H365" s="444"/>
      <c r="I365" s="440"/>
      <c r="K365" s="442"/>
      <c r="L365" s="442"/>
      <c r="M365" s="442"/>
      <c r="N365" s="441"/>
    </row>
    <row r="366">
      <c r="A366" s="443"/>
      <c r="B366" s="443"/>
      <c r="C366" s="443"/>
      <c r="D366" s="439"/>
      <c r="F366" s="444"/>
      <c r="G366" s="444"/>
      <c r="H366" s="444"/>
      <c r="I366" s="440"/>
      <c r="K366" s="442"/>
      <c r="L366" s="442"/>
      <c r="M366" s="442"/>
      <c r="N366" s="441"/>
    </row>
    <row r="367">
      <c r="A367" s="443"/>
      <c r="B367" s="443"/>
      <c r="C367" s="443"/>
      <c r="D367" s="439"/>
      <c r="F367" s="444"/>
      <c r="G367" s="444"/>
      <c r="H367" s="444"/>
      <c r="I367" s="440"/>
      <c r="K367" s="442"/>
      <c r="L367" s="442"/>
      <c r="M367" s="442"/>
      <c r="N367" s="441"/>
    </row>
    <row r="368">
      <c r="A368" s="443"/>
      <c r="B368" s="443"/>
      <c r="C368" s="443"/>
      <c r="D368" s="439"/>
      <c r="F368" s="444"/>
      <c r="G368" s="444"/>
      <c r="H368" s="444"/>
      <c r="I368" s="440"/>
      <c r="K368" s="442"/>
      <c r="L368" s="442"/>
      <c r="M368" s="442"/>
      <c r="N368" s="441"/>
    </row>
    <row r="369">
      <c r="A369" s="443"/>
      <c r="B369" s="443"/>
      <c r="C369" s="443"/>
      <c r="D369" s="439"/>
      <c r="F369" s="444"/>
      <c r="G369" s="444"/>
      <c r="H369" s="444"/>
      <c r="I369" s="440"/>
      <c r="K369" s="442"/>
      <c r="L369" s="442"/>
      <c r="M369" s="442"/>
      <c r="N369" s="441"/>
    </row>
    <row r="370">
      <c r="A370" s="443"/>
      <c r="B370" s="443"/>
      <c r="C370" s="443"/>
      <c r="D370" s="439"/>
      <c r="F370" s="444"/>
      <c r="G370" s="444"/>
      <c r="H370" s="444"/>
      <c r="I370" s="440"/>
      <c r="K370" s="442"/>
      <c r="L370" s="442"/>
      <c r="M370" s="442"/>
      <c r="N370" s="441"/>
    </row>
    <row r="371">
      <c r="A371" s="443"/>
      <c r="B371" s="443"/>
      <c r="C371" s="443"/>
      <c r="D371" s="439"/>
      <c r="F371" s="444"/>
      <c r="G371" s="444"/>
      <c r="H371" s="444"/>
      <c r="I371" s="440"/>
      <c r="K371" s="442"/>
      <c r="L371" s="442"/>
      <c r="M371" s="442"/>
      <c r="N371" s="441"/>
    </row>
    <row r="372">
      <c r="A372" s="443"/>
      <c r="B372" s="443"/>
      <c r="C372" s="443"/>
      <c r="D372" s="439"/>
      <c r="F372" s="444"/>
      <c r="G372" s="444"/>
      <c r="H372" s="444"/>
      <c r="I372" s="440"/>
      <c r="K372" s="442"/>
      <c r="L372" s="442"/>
      <c r="M372" s="442"/>
      <c r="N372" s="441"/>
    </row>
    <row r="373">
      <c r="A373" s="443"/>
      <c r="B373" s="443"/>
      <c r="C373" s="443"/>
      <c r="D373" s="439"/>
      <c r="F373" s="444"/>
      <c r="G373" s="444"/>
      <c r="H373" s="444"/>
      <c r="I373" s="440"/>
      <c r="K373" s="442"/>
      <c r="L373" s="442"/>
      <c r="M373" s="442"/>
      <c r="N373" s="441"/>
    </row>
    <row r="374">
      <c r="A374" s="443"/>
      <c r="B374" s="443"/>
      <c r="C374" s="443"/>
      <c r="D374" s="439"/>
      <c r="F374" s="444"/>
      <c r="G374" s="444"/>
      <c r="H374" s="444"/>
      <c r="I374" s="440"/>
      <c r="K374" s="442"/>
      <c r="L374" s="442"/>
      <c r="M374" s="442"/>
      <c r="N374" s="441"/>
    </row>
    <row r="375">
      <c r="A375" s="443"/>
      <c r="B375" s="443"/>
      <c r="C375" s="443"/>
      <c r="D375" s="439"/>
      <c r="F375" s="444"/>
      <c r="G375" s="444"/>
      <c r="H375" s="444"/>
      <c r="I375" s="440"/>
      <c r="K375" s="442"/>
      <c r="L375" s="442"/>
      <c r="M375" s="442"/>
      <c r="N375" s="441"/>
    </row>
    <row r="376">
      <c r="A376" s="443"/>
      <c r="B376" s="443"/>
      <c r="C376" s="443"/>
      <c r="D376" s="439"/>
      <c r="F376" s="444"/>
      <c r="G376" s="444"/>
      <c r="H376" s="444"/>
      <c r="I376" s="440"/>
      <c r="K376" s="442"/>
      <c r="L376" s="442"/>
      <c r="M376" s="442"/>
      <c r="N376" s="441"/>
    </row>
    <row r="377">
      <c r="A377" s="443"/>
      <c r="B377" s="443"/>
      <c r="C377" s="443"/>
      <c r="D377" s="439"/>
      <c r="F377" s="444"/>
      <c r="G377" s="444"/>
      <c r="H377" s="444"/>
      <c r="I377" s="440"/>
      <c r="K377" s="442"/>
      <c r="L377" s="442"/>
      <c r="M377" s="442"/>
      <c r="N377" s="441"/>
    </row>
    <row r="378">
      <c r="A378" s="443"/>
      <c r="B378" s="443"/>
      <c r="C378" s="443"/>
      <c r="D378" s="439"/>
      <c r="F378" s="444"/>
      <c r="G378" s="444"/>
      <c r="H378" s="444"/>
      <c r="I378" s="440"/>
      <c r="K378" s="442"/>
      <c r="L378" s="442"/>
      <c r="M378" s="442"/>
      <c r="N378" s="441"/>
    </row>
    <row r="379">
      <c r="A379" s="443"/>
      <c r="B379" s="443"/>
      <c r="C379" s="443"/>
      <c r="D379" s="439"/>
      <c r="F379" s="444"/>
      <c r="G379" s="444"/>
      <c r="H379" s="444"/>
      <c r="I379" s="440"/>
      <c r="K379" s="442"/>
      <c r="L379" s="442"/>
      <c r="M379" s="442"/>
      <c r="N379" s="441"/>
    </row>
    <row r="380">
      <c r="A380" s="443"/>
      <c r="B380" s="443"/>
      <c r="C380" s="443"/>
      <c r="D380" s="439"/>
      <c r="F380" s="444"/>
      <c r="G380" s="444"/>
      <c r="H380" s="444"/>
      <c r="I380" s="440"/>
      <c r="K380" s="442"/>
      <c r="L380" s="442"/>
      <c r="M380" s="442"/>
      <c r="N380" s="441"/>
    </row>
    <row r="381">
      <c r="A381" s="443"/>
      <c r="B381" s="443"/>
      <c r="C381" s="443"/>
      <c r="D381" s="439"/>
      <c r="F381" s="444"/>
      <c r="G381" s="444"/>
      <c r="H381" s="444"/>
      <c r="I381" s="440"/>
      <c r="K381" s="442"/>
      <c r="L381" s="442"/>
      <c r="M381" s="442"/>
      <c r="N381" s="441"/>
    </row>
    <row r="382">
      <c r="A382" s="443"/>
      <c r="B382" s="443"/>
      <c r="C382" s="443"/>
      <c r="D382" s="439"/>
      <c r="F382" s="444"/>
      <c r="G382" s="444"/>
      <c r="H382" s="444"/>
      <c r="I382" s="440"/>
      <c r="K382" s="442"/>
      <c r="L382" s="442"/>
      <c r="M382" s="442"/>
      <c r="N382" s="441"/>
    </row>
    <row r="383">
      <c r="A383" s="443"/>
      <c r="B383" s="443"/>
      <c r="C383" s="443"/>
      <c r="D383" s="439"/>
      <c r="F383" s="444"/>
      <c r="G383" s="444"/>
      <c r="H383" s="444"/>
      <c r="I383" s="440"/>
      <c r="K383" s="442"/>
      <c r="L383" s="442"/>
      <c r="M383" s="442"/>
      <c r="N383" s="441"/>
    </row>
    <row r="384">
      <c r="A384" s="443"/>
      <c r="B384" s="443"/>
      <c r="C384" s="443"/>
      <c r="D384" s="439"/>
      <c r="F384" s="444"/>
      <c r="G384" s="444"/>
      <c r="H384" s="444"/>
      <c r="I384" s="440"/>
      <c r="K384" s="442"/>
      <c r="L384" s="442"/>
      <c r="M384" s="442"/>
      <c r="N384" s="441"/>
    </row>
    <row r="385">
      <c r="A385" s="443"/>
      <c r="B385" s="443"/>
      <c r="C385" s="443"/>
      <c r="D385" s="439"/>
      <c r="F385" s="444"/>
      <c r="G385" s="444"/>
      <c r="H385" s="444"/>
      <c r="I385" s="440"/>
      <c r="K385" s="442"/>
      <c r="L385" s="442"/>
      <c r="M385" s="442"/>
      <c r="N385" s="441"/>
    </row>
    <row r="386">
      <c r="A386" s="443"/>
      <c r="B386" s="443"/>
      <c r="C386" s="443"/>
      <c r="D386" s="439"/>
      <c r="F386" s="444"/>
      <c r="G386" s="444"/>
      <c r="H386" s="444"/>
      <c r="I386" s="440"/>
      <c r="K386" s="442"/>
      <c r="L386" s="442"/>
      <c r="M386" s="442"/>
      <c r="N386" s="441"/>
    </row>
    <row r="387">
      <c r="A387" s="443"/>
      <c r="B387" s="443"/>
      <c r="C387" s="443"/>
      <c r="D387" s="439"/>
      <c r="F387" s="444"/>
      <c r="G387" s="444"/>
      <c r="H387" s="444"/>
      <c r="I387" s="440"/>
      <c r="K387" s="442"/>
      <c r="L387" s="442"/>
      <c r="M387" s="442"/>
      <c r="N387" s="441"/>
    </row>
    <row r="388">
      <c r="A388" s="443"/>
      <c r="B388" s="443"/>
      <c r="C388" s="443"/>
      <c r="D388" s="439"/>
      <c r="F388" s="444"/>
      <c r="G388" s="444"/>
      <c r="H388" s="444"/>
      <c r="I388" s="440"/>
      <c r="K388" s="442"/>
      <c r="L388" s="442"/>
      <c r="M388" s="442"/>
      <c r="N388" s="441"/>
    </row>
    <row r="389">
      <c r="A389" s="443"/>
      <c r="B389" s="443"/>
      <c r="C389" s="443"/>
      <c r="D389" s="439"/>
      <c r="F389" s="444"/>
      <c r="G389" s="444"/>
      <c r="H389" s="444"/>
      <c r="I389" s="440"/>
      <c r="K389" s="442"/>
      <c r="L389" s="442"/>
      <c r="M389" s="442"/>
      <c r="N389" s="441"/>
    </row>
    <row r="390">
      <c r="A390" s="443"/>
      <c r="B390" s="443"/>
      <c r="C390" s="443"/>
      <c r="D390" s="439"/>
      <c r="F390" s="444"/>
      <c r="G390" s="444"/>
      <c r="H390" s="444"/>
      <c r="I390" s="440"/>
      <c r="K390" s="442"/>
      <c r="L390" s="442"/>
      <c r="M390" s="442"/>
      <c r="N390" s="441"/>
    </row>
    <row r="391">
      <c r="A391" s="443"/>
      <c r="B391" s="443"/>
      <c r="C391" s="443"/>
      <c r="D391" s="439"/>
      <c r="F391" s="444"/>
      <c r="G391" s="444"/>
      <c r="H391" s="444"/>
      <c r="I391" s="440"/>
      <c r="K391" s="442"/>
      <c r="L391" s="442"/>
      <c r="M391" s="442"/>
      <c r="N391" s="441"/>
    </row>
    <row r="392">
      <c r="A392" s="443"/>
      <c r="B392" s="443"/>
      <c r="C392" s="443"/>
      <c r="D392" s="439"/>
      <c r="F392" s="444"/>
      <c r="G392" s="444"/>
      <c r="H392" s="444"/>
      <c r="I392" s="440"/>
      <c r="K392" s="442"/>
      <c r="L392" s="442"/>
      <c r="M392" s="442"/>
      <c r="N392" s="441"/>
    </row>
    <row r="393">
      <c r="A393" s="443"/>
      <c r="B393" s="443"/>
      <c r="C393" s="443"/>
      <c r="D393" s="439"/>
      <c r="F393" s="444"/>
      <c r="G393" s="444"/>
      <c r="H393" s="444"/>
      <c r="I393" s="440"/>
      <c r="K393" s="442"/>
      <c r="L393" s="442"/>
      <c r="M393" s="442"/>
      <c r="N393" s="441"/>
    </row>
    <row r="394">
      <c r="A394" s="443"/>
      <c r="B394" s="443"/>
      <c r="C394" s="443"/>
      <c r="D394" s="439"/>
      <c r="F394" s="444"/>
      <c r="G394" s="444"/>
      <c r="H394" s="444"/>
      <c r="I394" s="440"/>
      <c r="K394" s="442"/>
      <c r="L394" s="442"/>
      <c r="M394" s="442"/>
      <c r="N394" s="441"/>
    </row>
    <row r="395">
      <c r="A395" s="443"/>
      <c r="B395" s="443"/>
      <c r="C395" s="443"/>
      <c r="D395" s="439"/>
      <c r="F395" s="444"/>
      <c r="G395" s="444"/>
      <c r="H395" s="444"/>
      <c r="I395" s="440"/>
      <c r="K395" s="442"/>
      <c r="L395" s="442"/>
      <c r="M395" s="442"/>
      <c r="N395" s="441"/>
    </row>
    <row r="396">
      <c r="A396" s="443"/>
      <c r="B396" s="443"/>
      <c r="C396" s="443"/>
      <c r="D396" s="439"/>
      <c r="F396" s="444"/>
      <c r="G396" s="444"/>
      <c r="H396" s="444"/>
      <c r="I396" s="440"/>
      <c r="K396" s="442"/>
      <c r="L396" s="442"/>
      <c r="M396" s="442"/>
      <c r="N396" s="441"/>
    </row>
    <row r="397">
      <c r="A397" s="443"/>
      <c r="B397" s="443"/>
      <c r="C397" s="443"/>
      <c r="D397" s="439"/>
      <c r="F397" s="444"/>
      <c r="G397" s="444"/>
      <c r="H397" s="444"/>
      <c r="I397" s="440"/>
      <c r="K397" s="442"/>
      <c r="L397" s="442"/>
      <c r="M397" s="442"/>
      <c r="N397" s="441"/>
    </row>
    <row r="398">
      <c r="A398" s="443"/>
      <c r="B398" s="443"/>
      <c r="C398" s="443"/>
      <c r="D398" s="439"/>
      <c r="F398" s="444"/>
      <c r="G398" s="444"/>
      <c r="H398" s="444"/>
      <c r="I398" s="440"/>
      <c r="K398" s="442"/>
      <c r="L398" s="442"/>
      <c r="M398" s="442"/>
      <c r="N398" s="441"/>
    </row>
    <row r="399">
      <c r="A399" s="443"/>
      <c r="B399" s="443"/>
      <c r="C399" s="443"/>
      <c r="D399" s="439"/>
      <c r="F399" s="444"/>
      <c r="G399" s="444"/>
      <c r="H399" s="444"/>
      <c r="I399" s="440"/>
      <c r="K399" s="442"/>
      <c r="L399" s="442"/>
      <c r="M399" s="442"/>
      <c r="N399" s="441"/>
    </row>
    <row r="400">
      <c r="A400" s="443"/>
      <c r="B400" s="443"/>
      <c r="C400" s="443"/>
      <c r="D400" s="439"/>
      <c r="F400" s="444"/>
      <c r="G400" s="444"/>
      <c r="H400" s="444"/>
      <c r="I400" s="440"/>
      <c r="K400" s="442"/>
      <c r="L400" s="442"/>
      <c r="M400" s="442"/>
      <c r="N400" s="441"/>
    </row>
    <row r="401">
      <c r="A401" s="443"/>
      <c r="B401" s="443"/>
      <c r="C401" s="443"/>
      <c r="D401" s="439"/>
      <c r="F401" s="444"/>
      <c r="G401" s="444"/>
      <c r="H401" s="444"/>
      <c r="I401" s="440"/>
      <c r="K401" s="442"/>
      <c r="L401" s="442"/>
      <c r="M401" s="442"/>
      <c r="N401" s="441"/>
    </row>
    <row r="402">
      <c r="A402" s="443"/>
      <c r="B402" s="443"/>
      <c r="C402" s="443"/>
      <c r="D402" s="439"/>
      <c r="F402" s="444"/>
      <c r="G402" s="444"/>
      <c r="H402" s="444"/>
      <c r="I402" s="440"/>
      <c r="K402" s="442"/>
      <c r="L402" s="442"/>
      <c r="M402" s="442"/>
      <c r="N402" s="441"/>
    </row>
    <row r="403">
      <c r="A403" s="443"/>
      <c r="B403" s="443"/>
      <c r="C403" s="443"/>
      <c r="D403" s="439"/>
      <c r="F403" s="444"/>
      <c r="G403" s="444"/>
      <c r="H403" s="444"/>
      <c r="I403" s="440"/>
      <c r="K403" s="442"/>
      <c r="L403" s="442"/>
      <c r="M403" s="442"/>
      <c r="N403" s="441"/>
    </row>
    <row r="404">
      <c r="A404" s="443"/>
      <c r="B404" s="443"/>
      <c r="C404" s="443"/>
      <c r="D404" s="439"/>
      <c r="F404" s="444"/>
      <c r="G404" s="444"/>
      <c r="H404" s="444"/>
      <c r="I404" s="440"/>
      <c r="K404" s="442"/>
      <c r="L404" s="442"/>
      <c r="M404" s="442"/>
      <c r="N404" s="441"/>
    </row>
    <row r="405">
      <c r="A405" s="443"/>
      <c r="B405" s="443"/>
      <c r="C405" s="443"/>
      <c r="D405" s="439"/>
      <c r="F405" s="444"/>
      <c r="G405" s="444"/>
      <c r="H405" s="444"/>
      <c r="I405" s="440"/>
      <c r="K405" s="442"/>
      <c r="L405" s="442"/>
      <c r="M405" s="442"/>
      <c r="N405" s="441"/>
    </row>
    <row r="406">
      <c r="A406" s="443"/>
      <c r="B406" s="443"/>
      <c r="C406" s="443"/>
      <c r="D406" s="439"/>
      <c r="F406" s="444"/>
      <c r="G406" s="444"/>
      <c r="H406" s="444"/>
      <c r="I406" s="440"/>
      <c r="K406" s="442"/>
      <c r="L406" s="442"/>
      <c r="M406" s="442"/>
      <c r="N406" s="441"/>
    </row>
    <row r="407">
      <c r="A407" s="443"/>
      <c r="B407" s="443"/>
      <c r="C407" s="443"/>
      <c r="D407" s="439"/>
      <c r="F407" s="444"/>
      <c r="G407" s="444"/>
      <c r="H407" s="444"/>
      <c r="I407" s="440"/>
      <c r="K407" s="442"/>
      <c r="L407" s="442"/>
      <c r="M407" s="442"/>
      <c r="N407" s="441"/>
    </row>
    <row r="408">
      <c r="A408" s="443"/>
      <c r="B408" s="443"/>
      <c r="C408" s="443"/>
      <c r="D408" s="439"/>
      <c r="F408" s="444"/>
      <c r="G408" s="444"/>
      <c r="H408" s="444"/>
      <c r="I408" s="440"/>
      <c r="K408" s="442"/>
      <c r="L408" s="442"/>
      <c r="M408" s="442"/>
      <c r="N408" s="441"/>
    </row>
    <row r="409">
      <c r="A409" s="443"/>
      <c r="B409" s="443"/>
      <c r="C409" s="443"/>
      <c r="D409" s="439"/>
      <c r="F409" s="444"/>
      <c r="G409" s="444"/>
      <c r="H409" s="444"/>
      <c r="I409" s="440"/>
      <c r="K409" s="442"/>
      <c r="L409" s="442"/>
      <c r="M409" s="442"/>
      <c r="N409" s="441"/>
    </row>
    <row r="410">
      <c r="A410" s="443"/>
      <c r="B410" s="443"/>
      <c r="C410" s="443"/>
      <c r="D410" s="439"/>
      <c r="F410" s="444"/>
      <c r="G410" s="444"/>
      <c r="H410" s="444"/>
      <c r="I410" s="440"/>
      <c r="K410" s="442"/>
      <c r="L410" s="442"/>
      <c r="M410" s="442"/>
      <c r="N410" s="441"/>
    </row>
    <row r="411">
      <c r="A411" s="443"/>
      <c r="B411" s="443"/>
      <c r="C411" s="443"/>
      <c r="D411" s="439"/>
      <c r="F411" s="444"/>
      <c r="G411" s="444"/>
      <c r="H411" s="444"/>
      <c r="I411" s="440"/>
      <c r="K411" s="442"/>
      <c r="L411" s="442"/>
      <c r="M411" s="442"/>
      <c r="N411" s="441"/>
    </row>
    <row r="412">
      <c r="A412" s="443"/>
      <c r="B412" s="443"/>
      <c r="C412" s="443"/>
      <c r="D412" s="439"/>
      <c r="F412" s="444"/>
      <c r="G412" s="444"/>
      <c r="H412" s="444"/>
      <c r="I412" s="440"/>
      <c r="K412" s="442"/>
      <c r="L412" s="442"/>
      <c r="M412" s="442"/>
      <c r="N412" s="441"/>
    </row>
    <row r="413">
      <c r="A413" s="443"/>
      <c r="B413" s="443"/>
      <c r="C413" s="443"/>
      <c r="D413" s="439"/>
      <c r="F413" s="444"/>
      <c r="G413" s="444"/>
      <c r="H413" s="444"/>
      <c r="I413" s="440"/>
      <c r="K413" s="442"/>
      <c r="L413" s="442"/>
      <c r="M413" s="442"/>
      <c r="N413" s="441"/>
    </row>
    <row r="414">
      <c r="A414" s="443"/>
      <c r="B414" s="443"/>
      <c r="C414" s="443"/>
      <c r="D414" s="439"/>
      <c r="F414" s="444"/>
      <c r="G414" s="444"/>
      <c r="H414" s="444"/>
      <c r="I414" s="440"/>
      <c r="K414" s="442"/>
      <c r="L414" s="442"/>
      <c r="M414" s="442"/>
      <c r="N414" s="441"/>
    </row>
    <row r="415">
      <c r="A415" s="443"/>
      <c r="B415" s="443"/>
      <c r="C415" s="443"/>
      <c r="D415" s="439"/>
      <c r="F415" s="444"/>
      <c r="G415" s="444"/>
      <c r="H415" s="444"/>
      <c r="I415" s="440"/>
      <c r="K415" s="442"/>
      <c r="L415" s="442"/>
      <c r="M415" s="442"/>
      <c r="N415" s="441"/>
    </row>
    <row r="416">
      <c r="A416" s="443"/>
      <c r="B416" s="443"/>
      <c r="C416" s="443"/>
      <c r="D416" s="439"/>
      <c r="F416" s="444"/>
      <c r="G416" s="444"/>
      <c r="H416" s="444"/>
      <c r="I416" s="440"/>
      <c r="K416" s="442"/>
      <c r="L416" s="442"/>
      <c r="M416" s="442"/>
      <c r="N416" s="441"/>
    </row>
    <row r="417">
      <c r="A417" s="443"/>
      <c r="B417" s="443"/>
      <c r="C417" s="443"/>
      <c r="D417" s="439"/>
      <c r="F417" s="444"/>
      <c r="G417" s="444"/>
      <c r="H417" s="444"/>
      <c r="I417" s="440"/>
      <c r="K417" s="442"/>
      <c r="L417" s="442"/>
      <c r="M417" s="442"/>
      <c r="N417" s="441"/>
    </row>
    <row r="418">
      <c r="A418" s="443"/>
      <c r="B418" s="443"/>
      <c r="C418" s="443"/>
      <c r="D418" s="439"/>
      <c r="F418" s="444"/>
      <c r="G418" s="444"/>
      <c r="H418" s="444"/>
      <c r="I418" s="440"/>
      <c r="K418" s="442"/>
      <c r="L418" s="442"/>
      <c r="M418" s="442"/>
      <c r="N418" s="441"/>
    </row>
    <row r="419">
      <c r="A419" s="443"/>
      <c r="B419" s="443"/>
      <c r="C419" s="443"/>
      <c r="D419" s="439"/>
      <c r="F419" s="444"/>
      <c r="G419" s="444"/>
      <c r="H419" s="444"/>
      <c r="I419" s="440"/>
      <c r="K419" s="442"/>
      <c r="L419" s="442"/>
      <c r="M419" s="442"/>
      <c r="N419" s="441"/>
    </row>
    <row r="420">
      <c r="A420" s="443"/>
      <c r="B420" s="443"/>
      <c r="C420" s="443"/>
      <c r="D420" s="439"/>
      <c r="F420" s="444"/>
      <c r="G420" s="444"/>
      <c r="H420" s="444"/>
      <c r="I420" s="440"/>
      <c r="K420" s="442"/>
      <c r="L420" s="442"/>
      <c r="M420" s="442"/>
      <c r="N420" s="441"/>
    </row>
    <row r="421">
      <c r="A421" s="443"/>
      <c r="B421" s="443"/>
      <c r="C421" s="443"/>
      <c r="D421" s="439"/>
      <c r="F421" s="444"/>
      <c r="G421" s="444"/>
      <c r="H421" s="444"/>
      <c r="I421" s="440"/>
      <c r="K421" s="442"/>
      <c r="L421" s="442"/>
      <c r="M421" s="442"/>
      <c r="N421" s="441"/>
    </row>
    <row r="422">
      <c r="A422" s="443"/>
      <c r="B422" s="443"/>
      <c r="C422" s="443"/>
      <c r="D422" s="439"/>
      <c r="F422" s="444"/>
      <c r="G422" s="444"/>
      <c r="H422" s="444"/>
      <c r="I422" s="440"/>
      <c r="K422" s="442"/>
      <c r="L422" s="442"/>
      <c r="M422" s="442"/>
      <c r="N422" s="441"/>
    </row>
    <row r="423">
      <c r="A423" s="443"/>
      <c r="B423" s="443"/>
      <c r="C423" s="443"/>
      <c r="D423" s="439"/>
      <c r="F423" s="444"/>
      <c r="G423" s="444"/>
      <c r="H423" s="444"/>
      <c r="I423" s="440"/>
      <c r="K423" s="442"/>
      <c r="L423" s="442"/>
      <c r="M423" s="442"/>
      <c r="N423" s="441"/>
    </row>
    <row r="424">
      <c r="A424" s="443"/>
      <c r="B424" s="443"/>
      <c r="C424" s="443"/>
      <c r="D424" s="439"/>
      <c r="F424" s="444"/>
      <c r="G424" s="444"/>
      <c r="H424" s="444"/>
      <c r="I424" s="440"/>
      <c r="K424" s="442"/>
      <c r="L424" s="442"/>
      <c r="M424" s="442"/>
      <c r="N424" s="441"/>
    </row>
    <row r="425">
      <c r="A425" s="443"/>
      <c r="B425" s="443"/>
      <c r="C425" s="443"/>
      <c r="D425" s="439"/>
      <c r="F425" s="444"/>
      <c r="G425" s="444"/>
      <c r="H425" s="444"/>
      <c r="I425" s="440"/>
      <c r="K425" s="442"/>
      <c r="L425" s="442"/>
      <c r="M425" s="442"/>
      <c r="N425" s="441"/>
    </row>
    <row r="426">
      <c r="A426" s="443"/>
      <c r="B426" s="443"/>
      <c r="C426" s="443"/>
      <c r="D426" s="439"/>
      <c r="F426" s="444"/>
      <c r="G426" s="444"/>
      <c r="H426" s="444"/>
      <c r="I426" s="440"/>
      <c r="K426" s="442"/>
      <c r="L426" s="442"/>
      <c r="M426" s="442"/>
      <c r="N426" s="441"/>
    </row>
    <row r="427">
      <c r="A427" s="443"/>
      <c r="B427" s="443"/>
      <c r="C427" s="443"/>
      <c r="D427" s="439"/>
      <c r="F427" s="444"/>
      <c r="G427" s="444"/>
      <c r="H427" s="444"/>
      <c r="I427" s="440"/>
      <c r="K427" s="442"/>
      <c r="L427" s="442"/>
      <c r="M427" s="442"/>
      <c r="N427" s="441"/>
    </row>
    <row r="428">
      <c r="A428" s="443"/>
      <c r="B428" s="443"/>
      <c r="C428" s="443"/>
      <c r="D428" s="439"/>
      <c r="F428" s="444"/>
      <c r="G428" s="444"/>
      <c r="H428" s="444"/>
      <c r="I428" s="440"/>
      <c r="K428" s="442"/>
      <c r="L428" s="442"/>
      <c r="M428" s="442"/>
      <c r="N428" s="441"/>
    </row>
    <row r="429">
      <c r="A429" s="443"/>
      <c r="B429" s="443"/>
      <c r="C429" s="443"/>
      <c r="D429" s="439"/>
      <c r="F429" s="444"/>
      <c r="G429" s="444"/>
      <c r="H429" s="444"/>
      <c r="I429" s="440"/>
      <c r="K429" s="442"/>
      <c r="L429" s="442"/>
      <c r="M429" s="442"/>
      <c r="N429" s="441"/>
    </row>
    <row r="430">
      <c r="A430" s="443"/>
      <c r="B430" s="443"/>
      <c r="C430" s="443"/>
      <c r="D430" s="439"/>
      <c r="F430" s="444"/>
      <c r="G430" s="444"/>
      <c r="H430" s="444"/>
      <c r="I430" s="440"/>
      <c r="K430" s="442"/>
      <c r="L430" s="442"/>
      <c r="M430" s="442"/>
      <c r="N430" s="441"/>
    </row>
    <row r="431">
      <c r="A431" s="443"/>
      <c r="B431" s="443"/>
      <c r="C431" s="443"/>
      <c r="D431" s="439"/>
      <c r="F431" s="444"/>
      <c r="G431" s="444"/>
      <c r="H431" s="444"/>
      <c r="I431" s="440"/>
      <c r="K431" s="442"/>
      <c r="L431" s="442"/>
      <c r="M431" s="442"/>
      <c r="N431" s="441"/>
    </row>
    <row r="432">
      <c r="A432" s="443"/>
      <c r="B432" s="443"/>
      <c r="C432" s="443"/>
      <c r="D432" s="439"/>
      <c r="F432" s="444"/>
      <c r="G432" s="444"/>
      <c r="H432" s="444"/>
      <c r="I432" s="440"/>
      <c r="K432" s="442"/>
      <c r="L432" s="442"/>
      <c r="M432" s="442"/>
      <c r="N432" s="441"/>
    </row>
    <row r="433">
      <c r="A433" s="443"/>
      <c r="B433" s="443"/>
      <c r="C433" s="443"/>
      <c r="D433" s="439"/>
      <c r="F433" s="444"/>
      <c r="G433" s="444"/>
      <c r="H433" s="444"/>
      <c r="I433" s="440"/>
      <c r="K433" s="442"/>
      <c r="L433" s="442"/>
      <c r="M433" s="442"/>
      <c r="N433" s="441"/>
    </row>
    <row r="434">
      <c r="A434" s="443"/>
      <c r="B434" s="443"/>
      <c r="C434" s="443"/>
      <c r="D434" s="439"/>
      <c r="F434" s="444"/>
      <c r="G434" s="444"/>
      <c r="H434" s="444"/>
      <c r="I434" s="440"/>
      <c r="K434" s="442"/>
      <c r="L434" s="442"/>
      <c r="M434" s="442"/>
      <c r="N434" s="441"/>
    </row>
    <row r="435">
      <c r="A435" s="443"/>
      <c r="B435" s="443"/>
      <c r="C435" s="443"/>
      <c r="D435" s="439"/>
      <c r="F435" s="444"/>
      <c r="G435" s="444"/>
      <c r="H435" s="444"/>
      <c r="I435" s="440"/>
      <c r="K435" s="442"/>
      <c r="L435" s="442"/>
      <c r="M435" s="442"/>
      <c r="N435" s="441"/>
    </row>
    <row r="436">
      <c r="A436" s="443"/>
      <c r="B436" s="443"/>
      <c r="C436" s="443"/>
      <c r="D436" s="439"/>
      <c r="F436" s="444"/>
      <c r="G436" s="444"/>
      <c r="H436" s="444"/>
      <c r="I436" s="440"/>
      <c r="K436" s="442"/>
      <c r="L436" s="442"/>
      <c r="M436" s="442"/>
      <c r="N436" s="441"/>
    </row>
    <row r="437">
      <c r="A437" s="443"/>
      <c r="B437" s="443"/>
      <c r="C437" s="443"/>
      <c r="D437" s="439"/>
      <c r="F437" s="444"/>
      <c r="G437" s="444"/>
      <c r="H437" s="444"/>
      <c r="I437" s="440"/>
      <c r="K437" s="442"/>
      <c r="L437" s="442"/>
      <c r="M437" s="442"/>
      <c r="N437" s="441"/>
    </row>
    <row r="438">
      <c r="A438" s="443"/>
      <c r="B438" s="443"/>
      <c r="C438" s="443"/>
      <c r="D438" s="439"/>
      <c r="F438" s="444"/>
      <c r="G438" s="444"/>
      <c r="H438" s="444"/>
      <c r="I438" s="440"/>
      <c r="K438" s="442"/>
      <c r="L438" s="442"/>
      <c r="M438" s="442"/>
      <c r="N438" s="441"/>
    </row>
    <row r="439">
      <c r="A439" s="443"/>
      <c r="B439" s="443"/>
      <c r="C439" s="443"/>
      <c r="D439" s="439"/>
      <c r="F439" s="444"/>
      <c r="G439" s="444"/>
      <c r="H439" s="444"/>
      <c r="I439" s="440"/>
      <c r="K439" s="442"/>
      <c r="L439" s="442"/>
      <c r="M439" s="442"/>
      <c r="N439" s="441"/>
    </row>
    <row r="440">
      <c r="A440" s="443"/>
      <c r="B440" s="443"/>
      <c r="C440" s="443"/>
      <c r="D440" s="439"/>
      <c r="F440" s="444"/>
      <c r="G440" s="444"/>
      <c r="H440" s="444"/>
      <c r="I440" s="440"/>
      <c r="K440" s="442"/>
      <c r="L440" s="442"/>
      <c r="M440" s="442"/>
      <c r="N440" s="441"/>
    </row>
    <row r="441">
      <c r="A441" s="443"/>
      <c r="B441" s="443"/>
      <c r="C441" s="443"/>
      <c r="D441" s="439"/>
      <c r="F441" s="444"/>
      <c r="G441" s="444"/>
      <c r="H441" s="444"/>
      <c r="I441" s="440"/>
      <c r="K441" s="442"/>
      <c r="L441" s="442"/>
      <c r="M441" s="442"/>
      <c r="N441" s="441"/>
    </row>
    <row r="442">
      <c r="A442" s="443"/>
      <c r="B442" s="443"/>
      <c r="C442" s="443"/>
      <c r="D442" s="439"/>
      <c r="F442" s="444"/>
      <c r="G442" s="444"/>
      <c r="H442" s="444"/>
      <c r="I442" s="440"/>
      <c r="K442" s="442"/>
      <c r="L442" s="442"/>
      <c r="M442" s="442"/>
      <c r="N442" s="441"/>
    </row>
    <row r="443">
      <c r="A443" s="443"/>
      <c r="B443" s="443"/>
      <c r="C443" s="443"/>
      <c r="D443" s="439"/>
      <c r="F443" s="444"/>
      <c r="G443" s="444"/>
      <c r="H443" s="444"/>
      <c r="I443" s="440"/>
      <c r="K443" s="442"/>
      <c r="L443" s="442"/>
      <c r="M443" s="442"/>
      <c r="N443" s="441"/>
    </row>
    <row r="444">
      <c r="A444" s="443"/>
      <c r="B444" s="443"/>
      <c r="C444" s="443"/>
      <c r="D444" s="439"/>
      <c r="F444" s="444"/>
      <c r="G444" s="444"/>
      <c r="H444" s="444"/>
      <c r="I444" s="440"/>
      <c r="K444" s="442"/>
      <c r="L444" s="442"/>
      <c r="M444" s="442"/>
      <c r="N444" s="441"/>
    </row>
    <row r="445">
      <c r="A445" s="443"/>
      <c r="B445" s="443"/>
      <c r="C445" s="443"/>
      <c r="D445" s="439"/>
      <c r="F445" s="444"/>
      <c r="G445" s="444"/>
      <c r="H445" s="444"/>
      <c r="I445" s="440"/>
      <c r="K445" s="442"/>
      <c r="L445" s="442"/>
      <c r="M445" s="442"/>
      <c r="N445" s="441"/>
    </row>
    <row r="446">
      <c r="A446" s="443"/>
      <c r="B446" s="443"/>
      <c r="C446" s="443"/>
      <c r="D446" s="439"/>
      <c r="F446" s="444"/>
      <c r="G446" s="444"/>
      <c r="H446" s="444"/>
      <c r="I446" s="440"/>
      <c r="K446" s="442"/>
      <c r="L446" s="442"/>
      <c r="M446" s="442"/>
      <c r="N446" s="441"/>
    </row>
    <row r="447">
      <c r="A447" s="443"/>
      <c r="B447" s="443"/>
      <c r="C447" s="443"/>
      <c r="D447" s="439"/>
      <c r="F447" s="444"/>
      <c r="G447" s="444"/>
      <c r="H447" s="444"/>
      <c r="I447" s="440"/>
      <c r="K447" s="442"/>
      <c r="L447" s="442"/>
      <c r="M447" s="442"/>
      <c r="N447" s="441"/>
    </row>
    <row r="448">
      <c r="A448" s="443"/>
      <c r="B448" s="443"/>
      <c r="C448" s="443"/>
      <c r="D448" s="439"/>
      <c r="F448" s="444"/>
      <c r="G448" s="444"/>
      <c r="H448" s="444"/>
      <c r="I448" s="440"/>
      <c r="K448" s="442"/>
      <c r="L448" s="442"/>
      <c r="M448" s="442"/>
      <c r="N448" s="441"/>
    </row>
    <row r="449">
      <c r="A449" s="443"/>
      <c r="B449" s="443"/>
      <c r="C449" s="443"/>
      <c r="D449" s="439"/>
      <c r="F449" s="444"/>
      <c r="G449" s="444"/>
      <c r="H449" s="444"/>
      <c r="I449" s="440"/>
      <c r="K449" s="442"/>
      <c r="L449" s="442"/>
      <c r="M449" s="442"/>
      <c r="N449" s="441"/>
    </row>
    <row r="450">
      <c r="A450" s="443"/>
      <c r="B450" s="443"/>
      <c r="C450" s="443"/>
      <c r="D450" s="439"/>
      <c r="F450" s="444"/>
      <c r="G450" s="444"/>
      <c r="H450" s="444"/>
      <c r="I450" s="440"/>
      <c r="K450" s="442"/>
      <c r="L450" s="442"/>
      <c r="M450" s="442"/>
      <c r="N450" s="441"/>
    </row>
    <row r="451">
      <c r="A451" s="443"/>
      <c r="B451" s="443"/>
      <c r="C451" s="443"/>
      <c r="D451" s="439"/>
      <c r="F451" s="444"/>
      <c r="G451" s="444"/>
      <c r="H451" s="444"/>
      <c r="I451" s="440"/>
      <c r="K451" s="442"/>
      <c r="L451" s="442"/>
      <c r="M451" s="442"/>
      <c r="N451" s="441"/>
    </row>
    <row r="452">
      <c r="A452" s="443"/>
      <c r="B452" s="443"/>
      <c r="C452" s="443"/>
      <c r="D452" s="439"/>
      <c r="F452" s="444"/>
      <c r="G452" s="444"/>
      <c r="H452" s="444"/>
      <c r="I452" s="440"/>
      <c r="K452" s="442"/>
      <c r="L452" s="442"/>
      <c r="M452" s="442"/>
      <c r="N452" s="441"/>
    </row>
    <row r="453">
      <c r="A453" s="443"/>
      <c r="B453" s="443"/>
      <c r="C453" s="443"/>
      <c r="D453" s="439"/>
      <c r="F453" s="444"/>
      <c r="G453" s="444"/>
      <c r="H453" s="444"/>
      <c r="I453" s="440"/>
      <c r="K453" s="442"/>
      <c r="L453" s="442"/>
      <c r="M453" s="442"/>
      <c r="N453" s="441"/>
    </row>
    <row r="454">
      <c r="A454" s="443"/>
      <c r="B454" s="443"/>
      <c r="C454" s="443"/>
      <c r="D454" s="439"/>
      <c r="F454" s="444"/>
      <c r="G454" s="444"/>
      <c r="H454" s="444"/>
      <c r="I454" s="440"/>
      <c r="K454" s="442"/>
      <c r="L454" s="442"/>
      <c r="M454" s="442"/>
      <c r="N454" s="441"/>
    </row>
    <row r="455">
      <c r="A455" s="443"/>
      <c r="B455" s="443"/>
      <c r="C455" s="443"/>
      <c r="D455" s="439"/>
      <c r="F455" s="444"/>
      <c r="G455" s="444"/>
      <c r="H455" s="444"/>
      <c r="I455" s="440"/>
      <c r="K455" s="442"/>
      <c r="L455" s="442"/>
      <c r="M455" s="442"/>
      <c r="N455" s="441"/>
    </row>
    <row r="456">
      <c r="A456" s="443"/>
      <c r="B456" s="443"/>
      <c r="C456" s="443"/>
      <c r="D456" s="439"/>
      <c r="F456" s="444"/>
      <c r="G456" s="444"/>
      <c r="H456" s="444"/>
      <c r="I456" s="440"/>
      <c r="K456" s="442"/>
      <c r="L456" s="442"/>
      <c r="M456" s="442"/>
      <c r="N456" s="441"/>
    </row>
    <row r="457">
      <c r="A457" s="443"/>
      <c r="B457" s="443"/>
      <c r="C457" s="443"/>
      <c r="D457" s="439"/>
      <c r="F457" s="444"/>
      <c r="G457" s="444"/>
      <c r="H457" s="444"/>
      <c r="I457" s="440"/>
      <c r="K457" s="442"/>
      <c r="L457" s="442"/>
      <c r="M457" s="442"/>
      <c r="N457" s="441"/>
    </row>
    <row r="458">
      <c r="A458" s="443"/>
      <c r="B458" s="443"/>
      <c r="C458" s="443"/>
      <c r="D458" s="439"/>
      <c r="F458" s="444"/>
      <c r="G458" s="444"/>
      <c r="H458" s="444"/>
      <c r="I458" s="440"/>
      <c r="K458" s="442"/>
      <c r="L458" s="442"/>
      <c r="M458" s="442"/>
      <c r="N458" s="441"/>
    </row>
    <row r="459">
      <c r="A459" s="443"/>
      <c r="B459" s="443"/>
      <c r="C459" s="443"/>
      <c r="D459" s="439"/>
      <c r="F459" s="444"/>
      <c r="G459" s="444"/>
      <c r="H459" s="444"/>
      <c r="I459" s="440"/>
      <c r="K459" s="442"/>
      <c r="L459" s="442"/>
      <c r="M459" s="442"/>
      <c r="N459" s="441"/>
    </row>
    <row r="460">
      <c r="A460" s="443"/>
      <c r="B460" s="443"/>
      <c r="C460" s="443"/>
      <c r="D460" s="439"/>
      <c r="F460" s="444"/>
      <c r="G460" s="444"/>
      <c r="H460" s="444"/>
      <c r="I460" s="440"/>
      <c r="K460" s="442"/>
      <c r="L460" s="442"/>
      <c r="M460" s="442"/>
      <c r="N460" s="441"/>
    </row>
    <row r="461">
      <c r="A461" s="443"/>
      <c r="B461" s="443"/>
      <c r="C461" s="443"/>
      <c r="D461" s="439"/>
      <c r="F461" s="444"/>
      <c r="G461" s="444"/>
      <c r="H461" s="444"/>
      <c r="I461" s="440"/>
      <c r="K461" s="442"/>
      <c r="L461" s="442"/>
      <c r="M461" s="442"/>
      <c r="N461" s="441"/>
    </row>
    <row r="462">
      <c r="A462" s="443"/>
      <c r="B462" s="443"/>
      <c r="C462" s="443"/>
      <c r="D462" s="439"/>
      <c r="F462" s="444"/>
      <c r="G462" s="444"/>
      <c r="H462" s="444"/>
      <c r="I462" s="440"/>
      <c r="K462" s="442"/>
      <c r="L462" s="442"/>
      <c r="M462" s="442"/>
      <c r="N462" s="441"/>
    </row>
    <row r="463">
      <c r="A463" s="443"/>
      <c r="B463" s="443"/>
      <c r="C463" s="443"/>
      <c r="D463" s="439"/>
      <c r="F463" s="444"/>
      <c r="G463" s="444"/>
      <c r="H463" s="444"/>
      <c r="I463" s="440"/>
      <c r="K463" s="442"/>
      <c r="L463" s="442"/>
      <c r="M463" s="442"/>
      <c r="N463" s="441"/>
    </row>
    <row r="464">
      <c r="A464" s="443"/>
      <c r="B464" s="443"/>
      <c r="C464" s="443"/>
      <c r="D464" s="439"/>
      <c r="F464" s="444"/>
      <c r="G464" s="444"/>
      <c r="H464" s="444"/>
      <c r="I464" s="440"/>
      <c r="K464" s="442"/>
      <c r="L464" s="442"/>
      <c r="M464" s="442"/>
      <c r="N464" s="441"/>
    </row>
    <row r="465">
      <c r="A465" s="443"/>
      <c r="B465" s="443"/>
      <c r="C465" s="443"/>
      <c r="D465" s="439"/>
      <c r="F465" s="444"/>
      <c r="G465" s="444"/>
      <c r="H465" s="444"/>
      <c r="I465" s="440"/>
      <c r="K465" s="442"/>
      <c r="L465" s="442"/>
      <c r="M465" s="442"/>
      <c r="N465" s="441"/>
    </row>
    <row r="466">
      <c r="A466" s="443"/>
      <c r="B466" s="443"/>
      <c r="C466" s="443"/>
      <c r="D466" s="439"/>
      <c r="F466" s="444"/>
      <c r="G466" s="444"/>
      <c r="H466" s="444"/>
      <c r="I466" s="440"/>
      <c r="K466" s="442"/>
      <c r="L466" s="442"/>
      <c r="M466" s="442"/>
      <c r="N466" s="441"/>
    </row>
    <row r="467">
      <c r="A467" s="443"/>
      <c r="B467" s="443"/>
      <c r="C467" s="443"/>
      <c r="D467" s="439"/>
      <c r="F467" s="444"/>
      <c r="G467" s="444"/>
      <c r="H467" s="444"/>
      <c r="I467" s="440"/>
      <c r="K467" s="442"/>
      <c r="L467" s="442"/>
      <c r="M467" s="442"/>
      <c r="N467" s="441"/>
    </row>
    <row r="468">
      <c r="A468" s="443"/>
      <c r="B468" s="443"/>
      <c r="C468" s="443"/>
      <c r="D468" s="439"/>
      <c r="F468" s="444"/>
      <c r="G468" s="444"/>
      <c r="H468" s="444"/>
      <c r="I468" s="440"/>
      <c r="K468" s="442"/>
      <c r="L468" s="442"/>
      <c r="M468" s="442"/>
      <c r="N468" s="441"/>
    </row>
    <row r="469">
      <c r="A469" s="443"/>
      <c r="B469" s="443"/>
      <c r="C469" s="443"/>
      <c r="D469" s="439"/>
      <c r="F469" s="444"/>
      <c r="G469" s="444"/>
      <c r="H469" s="444"/>
      <c r="I469" s="440"/>
      <c r="K469" s="442"/>
      <c r="L469" s="442"/>
      <c r="M469" s="442"/>
      <c r="N469" s="441"/>
    </row>
    <row r="470">
      <c r="A470" s="443"/>
      <c r="B470" s="443"/>
      <c r="C470" s="443"/>
      <c r="D470" s="439"/>
      <c r="F470" s="444"/>
      <c r="G470" s="444"/>
      <c r="H470" s="444"/>
      <c r="I470" s="440"/>
      <c r="K470" s="442"/>
      <c r="L470" s="442"/>
      <c r="M470" s="442"/>
      <c r="N470" s="441"/>
    </row>
    <row r="471">
      <c r="A471" s="443"/>
      <c r="B471" s="443"/>
      <c r="C471" s="443"/>
      <c r="D471" s="439"/>
      <c r="F471" s="444"/>
      <c r="G471" s="444"/>
      <c r="H471" s="444"/>
      <c r="I471" s="440"/>
      <c r="K471" s="442"/>
      <c r="L471" s="442"/>
      <c r="M471" s="442"/>
      <c r="N471" s="441"/>
    </row>
    <row r="472">
      <c r="A472" s="443"/>
      <c r="B472" s="443"/>
      <c r="C472" s="443"/>
      <c r="D472" s="439"/>
      <c r="F472" s="444"/>
      <c r="G472" s="444"/>
      <c r="H472" s="444"/>
      <c r="I472" s="440"/>
      <c r="K472" s="442"/>
      <c r="L472" s="442"/>
      <c r="M472" s="442"/>
      <c r="N472" s="441"/>
    </row>
    <row r="473">
      <c r="A473" s="443"/>
      <c r="B473" s="443"/>
      <c r="C473" s="443"/>
      <c r="D473" s="439"/>
      <c r="F473" s="444"/>
      <c r="G473" s="444"/>
      <c r="H473" s="444"/>
      <c r="I473" s="440"/>
      <c r="K473" s="442"/>
      <c r="L473" s="442"/>
      <c r="M473" s="442"/>
      <c r="N473" s="441"/>
    </row>
    <row r="474">
      <c r="A474" s="443"/>
      <c r="B474" s="443"/>
      <c r="C474" s="443"/>
      <c r="D474" s="439"/>
      <c r="F474" s="444"/>
      <c r="G474" s="444"/>
      <c r="H474" s="444"/>
      <c r="I474" s="440"/>
      <c r="K474" s="442"/>
      <c r="L474" s="442"/>
      <c r="M474" s="442"/>
      <c r="N474" s="441"/>
    </row>
    <row r="475">
      <c r="A475" s="443"/>
      <c r="B475" s="443"/>
      <c r="C475" s="443"/>
      <c r="D475" s="439"/>
      <c r="F475" s="444"/>
      <c r="G475" s="444"/>
      <c r="H475" s="444"/>
      <c r="I475" s="440"/>
      <c r="K475" s="442"/>
      <c r="L475" s="442"/>
      <c r="M475" s="442"/>
      <c r="N475" s="441"/>
    </row>
    <row r="476">
      <c r="A476" s="443"/>
      <c r="B476" s="443"/>
      <c r="C476" s="443"/>
      <c r="D476" s="439"/>
      <c r="F476" s="444"/>
      <c r="G476" s="444"/>
      <c r="H476" s="444"/>
      <c r="I476" s="440"/>
      <c r="K476" s="442"/>
      <c r="L476" s="442"/>
      <c r="M476" s="442"/>
      <c r="N476" s="441"/>
    </row>
    <row r="477">
      <c r="A477" s="443"/>
      <c r="B477" s="443"/>
      <c r="C477" s="443"/>
      <c r="D477" s="439"/>
      <c r="F477" s="444"/>
      <c r="G477" s="444"/>
      <c r="H477" s="444"/>
      <c r="I477" s="440"/>
      <c r="K477" s="442"/>
      <c r="L477" s="442"/>
      <c r="M477" s="442"/>
      <c r="N477" s="441"/>
    </row>
    <row r="478">
      <c r="A478" s="443"/>
      <c r="B478" s="443"/>
      <c r="C478" s="443"/>
      <c r="D478" s="439"/>
      <c r="F478" s="444"/>
      <c r="G478" s="444"/>
      <c r="H478" s="444"/>
      <c r="I478" s="440"/>
      <c r="K478" s="442"/>
      <c r="L478" s="442"/>
      <c r="M478" s="442"/>
      <c r="N478" s="441"/>
    </row>
    <row r="479">
      <c r="A479" s="443"/>
      <c r="B479" s="443"/>
      <c r="C479" s="443"/>
      <c r="D479" s="439"/>
      <c r="F479" s="444"/>
      <c r="G479" s="444"/>
      <c r="H479" s="444"/>
      <c r="I479" s="440"/>
      <c r="K479" s="442"/>
      <c r="L479" s="442"/>
      <c r="M479" s="442"/>
      <c r="N479" s="441"/>
    </row>
    <row r="480">
      <c r="A480" s="443"/>
      <c r="B480" s="443"/>
      <c r="C480" s="443"/>
      <c r="D480" s="439"/>
      <c r="F480" s="444"/>
      <c r="G480" s="444"/>
      <c r="H480" s="444"/>
      <c r="I480" s="440"/>
      <c r="K480" s="442"/>
      <c r="L480" s="442"/>
      <c r="M480" s="442"/>
      <c r="N480" s="441"/>
    </row>
    <row r="481">
      <c r="A481" s="443"/>
      <c r="B481" s="443"/>
      <c r="C481" s="443"/>
      <c r="D481" s="439"/>
      <c r="F481" s="444"/>
      <c r="G481" s="444"/>
      <c r="H481" s="444"/>
      <c r="I481" s="440"/>
      <c r="K481" s="442"/>
      <c r="L481" s="442"/>
      <c r="M481" s="442"/>
      <c r="N481" s="441"/>
    </row>
    <row r="482">
      <c r="A482" s="443"/>
      <c r="B482" s="443"/>
      <c r="C482" s="443"/>
      <c r="D482" s="439"/>
      <c r="F482" s="444"/>
      <c r="G482" s="444"/>
      <c r="H482" s="444"/>
      <c r="I482" s="440"/>
      <c r="K482" s="442"/>
      <c r="L482" s="442"/>
      <c r="M482" s="442"/>
      <c r="N482" s="441"/>
    </row>
    <row r="483">
      <c r="A483" s="443"/>
      <c r="B483" s="443"/>
      <c r="C483" s="443"/>
      <c r="D483" s="439"/>
      <c r="F483" s="444"/>
      <c r="G483" s="444"/>
      <c r="H483" s="444"/>
      <c r="I483" s="440"/>
      <c r="K483" s="442"/>
      <c r="L483" s="442"/>
      <c r="M483" s="442"/>
      <c r="N483" s="441"/>
    </row>
    <row r="484">
      <c r="A484" s="443"/>
      <c r="B484" s="443"/>
      <c r="C484" s="443"/>
      <c r="D484" s="439"/>
      <c r="F484" s="444"/>
      <c r="G484" s="444"/>
      <c r="H484" s="444"/>
      <c r="I484" s="440"/>
      <c r="K484" s="442"/>
      <c r="L484" s="442"/>
      <c r="M484" s="442"/>
      <c r="N484" s="441"/>
    </row>
    <row r="485">
      <c r="A485" s="443"/>
      <c r="B485" s="443"/>
      <c r="C485" s="443"/>
      <c r="D485" s="439"/>
      <c r="F485" s="444"/>
      <c r="G485" s="444"/>
      <c r="H485" s="444"/>
      <c r="I485" s="440"/>
      <c r="K485" s="442"/>
      <c r="L485" s="442"/>
      <c r="M485" s="442"/>
      <c r="N485" s="441"/>
    </row>
    <row r="486">
      <c r="A486" s="443"/>
      <c r="B486" s="443"/>
      <c r="C486" s="443"/>
      <c r="D486" s="439"/>
      <c r="F486" s="444"/>
      <c r="G486" s="444"/>
      <c r="H486" s="444"/>
      <c r="I486" s="440"/>
      <c r="K486" s="442"/>
      <c r="L486" s="442"/>
      <c r="M486" s="442"/>
      <c r="N486" s="441"/>
    </row>
    <row r="487">
      <c r="A487" s="443"/>
      <c r="B487" s="443"/>
      <c r="C487" s="443"/>
      <c r="D487" s="439"/>
      <c r="F487" s="444"/>
      <c r="G487" s="444"/>
      <c r="H487" s="444"/>
      <c r="I487" s="440"/>
      <c r="K487" s="442"/>
      <c r="L487" s="442"/>
      <c r="M487" s="442"/>
      <c r="N487" s="441"/>
    </row>
    <row r="488">
      <c r="A488" s="443"/>
      <c r="B488" s="443"/>
      <c r="C488" s="443"/>
      <c r="D488" s="439"/>
      <c r="F488" s="444"/>
      <c r="G488" s="444"/>
      <c r="H488" s="444"/>
      <c r="I488" s="440"/>
      <c r="K488" s="442"/>
      <c r="L488" s="442"/>
      <c r="M488" s="442"/>
      <c r="N488" s="441"/>
    </row>
    <row r="489">
      <c r="A489" s="443"/>
      <c r="B489" s="443"/>
      <c r="C489" s="443"/>
      <c r="D489" s="439"/>
      <c r="F489" s="444"/>
      <c r="G489" s="444"/>
      <c r="H489" s="444"/>
      <c r="I489" s="440"/>
      <c r="K489" s="442"/>
      <c r="L489" s="442"/>
      <c r="M489" s="442"/>
      <c r="N489" s="441"/>
    </row>
    <row r="490">
      <c r="A490" s="443"/>
      <c r="B490" s="443"/>
      <c r="C490" s="443"/>
      <c r="D490" s="439"/>
      <c r="F490" s="444"/>
      <c r="G490" s="444"/>
      <c r="H490" s="444"/>
      <c r="I490" s="440"/>
      <c r="K490" s="442"/>
      <c r="L490" s="442"/>
      <c r="M490" s="442"/>
      <c r="N490" s="441"/>
    </row>
    <row r="491">
      <c r="A491" s="443"/>
      <c r="B491" s="443"/>
      <c r="C491" s="443"/>
      <c r="D491" s="439"/>
      <c r="F491" s="444"/>
      <c r="G491" s="444"/>
      <c r="H491" s="444"/>
      <c r="I491" s="440"/>
      <c r="K491" s="442"/>
      <c r="L491" s="442"/>
      <c r="M491" s="442"/>
      <c r="N491" s="441"/>
    </row>
    <row r="492">
      <c r="A492" s="443"/>
      <c r="B492" s="443"/>
      <c r="C492" s="443"/>
      <c r="D492" s="439"/>
      <c r="F492" s="444"/>
      <c r="G492" s="444"/>
      <c r="H492" s="444"/>
      <c r="I492" s="440"/>
      <c r="K492" s="442"/>
      <c r="L492" s="442"/>
      <c r="M492" s="442"/>
      <c r="N492" s="441"/>
    </row>
    <row r="493">
      <c r="A493" s="443"/>
      <c r="B493" s="443"/>
      <c r="C493" s="443"/>
      <c r="D493" s="439"/>
      <c r="F493" s="444"/>
      <c r="G493" s="444"/>
      <c r="H493" s="444"/>
      <c r="I493" s="440"/>
      <c r="K493" s="442"/>
      <c r="L493" s="442"/>
      <c r="M493" s="442"/>
      <c r="N493" s="441"/>
    </row>
    <row r="494">
      <c r="A494" s="443"/>
      <c r="B494" s="443"/>
      <c r="C494" s="443"/>
      <c r="D494" s="439"/>
      <c r="F494" s="444"/>
      <c r="G494" s="444"/>
      <c r="H494" s="444"/>
      <c r="I494" s="440"/>
      <c r="K494" s="442"/>
      <c r="L494" s="442"/>
      <c r="M494" s="442"/>
      <c r="N494" s="441"/>
    </row>
    <row r="495">
      <c r="A495" s="443"/>
      <c r="B495" s="443"/>
      <c r="C495" s="443"/>
      <c r="D495" s="439"/>
      <c r="F495" s="444"/>
      <c r="G495" s="444"/>
      <c r="H495" s="444"/>
      <c r="I495" s="440"/>
      <c r="K495" s="442"/>
      <c r="L495" s="442"/>
      <c r="M495" s="442"/>
      <c r="N495" s="441"/>
    </row>
    <row r="496">
      <c r="A496" s="443"/>
      <c r="B496" s="443"/>
      <c r="C496" s="443"/>
      <c r="D496" s="439"/>
      <c r="F496" s="444"/>
      <c r="G496" s="444"/>
      <c r="H496" s="444"/>
      <c r="I496" s="440"/>
      <c r="K496" s="442"/>
      <c r="L496" s="442"/>
      <c r="M496" s="442"/>
      <c r="N496" s="441"/>
    </row>
    <row r="497">
      <c r="A497" s="443"/>
      <c r="B497" s="443"/>
      <c r="C497" s="443"/>
      <c r="D497" s="439"/>
      <c r="F497" s="444"/>
      <c r="G497" s="444"/>
      <c r="H497" s="444"/>
      <c r="I497" s="440"/>
      <c r="K497" s="442"/>
      <c r="L497" s="442"/>
      <c r="M497" s="442"/>
      <c r="N497" s="441"/>
    </row>
    <row r="498">
      <c r="A498" s="443"/>
      <c r="B498" s="443"/>
      <c r="C498" s="443"/>
      <c r="D498" s="439"/>
      <c r="F498" s="444"/>
      <c r="G498" s="444"/>
      <c r="H498" s="444"/>
      <c r="I498" s="440"/>
      <c r="K498" s="442"/>
      <c r="L498" s="442"/>
      <c r="M498" s="442"/>
      <c r="N498" s="441"/>
    </row>
    <row r="499">
      <c r="A499" s="443"/>
      <c r="B499" s="443"/>
      <c r="C499" s="443"/>
      <c r="D499" s="439"/>
      <c r="F499" s="444"/>
      <c r="G499" s="444"/>
      <c r="H499" s="444"/>
      <c r="I499" s="440"/>
      <c r="K499" s="442"/>
      <c r="L499" s="442"/>
      <c r="M499" s="442"/>
      <c r="N499" s="441"/>
    </row>
    <row r="500">
      <c r="A500" s="443"/>
      <c r="B500" s="443"/>
      <c r="C500" s="443"/>
      <c r="D500" s="439"/>
      <c r="F500" s="444"/>
      <c r="G500" s="444"/>
      <c r="H500" s="444"/>
      <c r="I500" s="440"/>
      <c r="K500" s="442"/>
      <c r="L500" s="442"/>
      <c r="M500" s="442"/>
      <c r="N500" s="441"/>
    </row>
    <row r="501">
      <c r="A501" s="443"/>
      <c r="B501" s="443"/>
      <c r="C501" s="443"/>
      <c r="D501" s="439"/>
      <c r="F501" s="444"/>
      <c r="G501" s="444"/>
      <c r="H501" s="444"/>
      <c r="I501" s="440"/>
      <c r="K501" s="442"/>
      <c r="L501" s="442"/>
      <c r="M501" s="442"/>
      <c r="N501" s="441"/>
    </row>
    <row r="502">
      <c r="A502" s="443"/>
      <c r="B502" s="443"/>
      <c r="C502" s="443"/>
      <c r="D502" s="439"/>
      <c r="F502" s="444"/>
      <c r="G502" s="444"/>
      <c r="H502" s="444"/>
      <c r="I502" s="440"/>
      <c r="K502" s="442"/>
      <c r="L502" s="442"/>
      <c r="M502" s="442"/>
      <c r="N502" s="441"/>
    </row>
    <row r="503">
      <c r="A503" s="443"/>
      <c r="B503" s="443"/>
      <c r="C503" s="443"/>
      <c r="D503" s="439"/>
      <c r="F503" s="444"/>
      <c r="G503" s="444"/>
      <c r="H503" s="444"/>
      <c r="I503" s="440"/>
      <c r="K503" s="442"/>
      <c r="L503" s="442"/>
      <c r="M503" s="442"/>
      <c r="N503" s="441"/>
    </row>
    <row r="504">
      <c r="A504" s="443"/>
      <c r="B504" s="443"/>
      <c r="C504" s="443"/>
      <c r="D504" s="439"/>
      <c r="F504" s="444"/>
      <c r="G504" s="444"/>
      <c r="H504" s="444"/>
      <c r="I504" s="440"/>
      <c r="K504" s="442"/>
      <c r="L504" s="442"/>
      <c r="M504" s="442"/>
      <c r="N504" s="441"/>
    </row>
    <row r="505">
      <c r="A505" s="443"/>
      <c r="B505" s="443"/>
      <c r="C505" s="443"/>
      <c r="D505" s="439"/>
      <c r="F505" s="444"/>
      <c r="G505" s="444"/>
      <c r="H505" s="444"/>
      <c r="I505" s="440"/>
      <c r="K505" s="442"/>
      <c r="L505" s="442"/>
      <c r="M505" s="442"/>
      <c r="N505" s="441"/>
    </row>
    <row r="506">
      <c r="A506" s="443"/>
      <c r="B506" s="443"/>
      <c r="C506" s="443"/>
      <c r="D506" s="439"/>
      <c r="F506" s="444"/>
      <c r="G506" s="444"/>
      <c r="H506" s="444"/>
      <c r="I506" s="440"/>
      <c r="K506" s="442"/>
      <c r="L506" s="442"/>
      <c r="M506" s="442"/>
      <c r="N506" s="441"/>
    </row>
    <row r="507">
      <c r="A507" s="443"/>
      <c r="B507" s="443"/>
      <c r="C507" s="443"/>
      <c r="D507" s="439"/>
      <c r="F507" s="444"/>
      <c r="G507" s="444"/>
      <c r="H507" s="444"/>
      <c r="I507" s="440"/>
      <c r="K507" s="442"/>
      <c r="L507" s="442"/>
      <c r="M507" s="442"/>
      <c r="N507" s="441"/>
    </row>
    <row r="508">
      <c r="A508" s="443"/>
      <c r="B508" s="443"/>
      <c r="C508" s="443"/>
      <c r="D508" s="439"/>
      <c r="F508" s="444"/>
      <c r="G508" s="444"/>
      <c r="H508" s="444"/>
      <c r="I508" s="440"/>
      <c r="K508" s="442"/>
      <c r="L508" s="442"/>
      <c r="M508" s="442"/>
      <c r="N508" s="441"/>
    </row>
    <row r="509">
      <c r="A509" s="443"/>
      <c r="B509" s="443"/>
      <c r="C509" s="443"/>
      <c r="D509" s="439"/>
      <c r="F509" s="444"/>
      <c r="G509" s="444"/>
      <c r="H509" s="444"/>
      <c r="I509" s="440"/>
      <c r="K509" s="442"/>
      <c r="L509" s="442"/>
      <c r="M509" s="442"/>
      <c r="N509" s="441"/>
    </row>
    <row r="510">
      <c r="A510" s="443"/>
      <c r="B510" s="443"/>
      <c r="C510" s="443"/>
      <c r="D510" s="439"/>
      <c r="F510" s="444"/>
      <c r="G510" s="444"/>
      <c r="H510" s="444"/>
      <c r="I510" s="440"/>
      <c r="K510" s="442"/>
      <c r="L510" s="442"/>
      <c r="M510" s="442"/>
      <c r="N510" s="441"/>
    </row>
    <row r="511">
      <c r="A511" s="443"/>
      <c r="B511" s="443"/>
      <c r="C511" s="443"/>
      <c r="D511" s="439"/>
      <c r="F511" s="444"/>
      <c r="G511" s="444"/>
      <c r="H511" s="444"/>
      <c r="I511" s="440"/>
      <c r="K511" s="442"/>
      <c r="L511" s="442"/>
      <c r="M511" s="442"/>
      <c r="N511" s="441"/>
    </row>
    <row r="512">
      <c r="A512" s="443"/>
      <c r="B512" s="443"/>
      <c r="C512" s="443"/>
      <c r="D512" s="439"/>
      <c r="F512" s="444"/>
      <c r="G512" s="444"/>
      <c r="H512" s="444"/>
      <c r="I512" s="440"/>
      <c r="K512" s="442"/>
      <c r="L512" s="442"/>
      <c r="M512" s="442"/>
      <c r="N512" s="441"/>
    </row>
    <row r="513">
      <c r="A513" s="443"/>
      <c r="B513" s="443"/>
      <c r="C513" s="443"/>
      <c r="D513" s="439"/>
      <c r="F513" s="444"/>
      <c r="G513" s="444"/>
      <c r="H513" s="444"/>
      <c r="I513" s="440"/>
      <c r="K513" s="442"/>
      <c r="L513" s="442"/>
      <c r="M513" s="442"/>
      <c r="N513" s="441"/>
    </row>
    <row r="514">
      <c r="A514" s="443"/>
      <c r="B514" s="443"/>
      <c r="C514" s="443"/>
      <c r="D514" s="439"/>
      <c r="F514" s="444"/>
      <c r="G514" s="444"/>
      <c r="H514" s="444"/>
      <c r="I514" s="440"/>
      <c r="K514" s="442"/>
      <c r="L514" s="442"/>
      <c r="M514" s="442"/>
      <c r="N514" s="441"/>
    </row>
    <row r="515">
      <c r="A515" s="443"/>
      <c r="B515" s="443"/>
      <c r="C515" s="443"/>
      <c r="D515" s="439"/>
      <c r="F515" s="444"/>
      <c r="G515" s="444"/>
      <c r="H515" s="444"/>
      <c r="I515" s="440"/>
      <c r="K515" s="442"/>
      <c r="L515" s="442"/>
      <c r="M515" s="442"/>
      <c r="N515" s="441"/>
    </row>
    <row r="516">
      <c r="A516" s="443"/>
      <c r="B516" s="443"/>
      <c r="C516" s="443"/>
      <c r="D516" s="439"/>
      <c r="F516" s="444"/>
      <c r="G516" s="444"/>
      <c r="H516" s="444"/>
      <c r="I516" s="440"/>
      <c r="K516" s="442"/>
      <c r="L516" s="442"/>
      <c r="M516" s="442"/>
      <c r="N516" s="441"/>
    </row>
    <row r="517">
      <c r="A517" s="443"/>
      <c r="B517" s="443"/>
      <c r="C517" s="443"/>
      <c r="D517" s="439"/>
      <c r="F517" s="444"/>
      <c r="G517" s="444"/>
      <c r="H517" s="444"/>
      <c r="I517" s="440"/>
      <c r="K517" s="442"/>
      <c r="L517" s="442"/>
      <c r="M517" s="442"/>
      <c r="N517" s="441"/>
    </row>
    <row r="518">
      <c r="A518" s="443"/>
      <c r="B518" s="443"/>
      <c r="C518" s="443"/>
      <c r="D518" s="439"/>
      <c r="F518" s="444"/>
      <c r="G518" s="444"/>
      <c r="H518" s="444"/>
      <c r="I518" s="440"/>
      <c r="K518" s="442"/>
      <c r="L518" s="442"/>
      <c r="M518" s="442"/>
      <c r="N518" s="441"/>
    </row>
    <row r="519">
      <c r="A519" s="443"/>
      <c r="B519" s="443"/>
      <c r="C519" s="443"/>
      <c r="D519" s="439"/>
      <c r="F519" s="444"/>
      <c r="G519" s="444"/>
      <c r="H519" s="444"/>
      <c r="I519" s="440"/>
      <c r="K519" s="442"/>
      <c r="L519" s="442"/>
      <c r="M519" s="442"/>
      <c r="N519" s="441"/>
    </row>
    <row r="520">
      <c r="A520" s="443"/>
      <c r="B520" s="443"/>
      <c r="C520" s="443"/>
      <c r="D520" s="439"/>
      <c r="F520" s="444"/>
      <c r="G520" s="444"/>
      <c r="H520" s="444"/>
      <c r="I520" s="440"/>
      <c r="K520" s="442"/>
      <c r="L520" s="442"/>
      <c r="M520" s="442"/>
      <c r="N520" s="441"/>
    </row>
    <row r="521">
      <c r="A521" s="443"/>
      <c r="B521" s="443"/>
      <c r="C521" s="443"/>
      <c r="D521" s="439"/>
      <c r="F521" s="444"/>
      <c r="G521" s="444"/>
      <c r="H521" s="444"/>
      <c r="I521" s="440"/>
      <c r="K521" s="442"/>
      <c r="L521" s="442"/>
      <c r="M521" s="442"/>
      <c r="N521" s="441"/>
    </row>
    <row r="522">
      <c r="A522" s="443"/>
      <c r="B522" s="443"/>
      <c r="C522" s="443"/>
      <c r="D522" s="439"/>
      <c r="F522" s="444"/>
      <c r="G522" s="444"/>
      <c r="H522" s="444"/>
      <c r="I522" s="440"/>
      <c r="K522" s="442"/>
      <c r="L522" s="442"/>
      <c r="M522" s="442"/>
      <c r="N522" s="441"/>
    </row>
    <row r="523">
      <c r="A523" s="443"/>
      <c r="B523" s="443"/>
      <c r="C523" s="443"/>
      <c r="D523" s="439"/>
      <c r="F523" s="444"/>
      <c r="G523" s="444"/>
      <c r="H523" s="444"/>
      <c r="I523" s="440"/>
      <c r="K523" s="442"/>
      <c r="L523" s="442"/>
      <c r="M523" s="442"/>
      <c r="N523" s="441"/>
    </row>
    <row r="524">
      <c r="A524" s="443"/>
      <c r="B524" s="443"/>
      <c r="C524" s="443"/>
      <c r="D524" s="439"/>
      <c r="F524" s="444"/>
      <c r="G524" s="444"/>
      <c r="H524" s="444"/>
      <c r="I524" s="440"/>
      <c r="K524" s="442"/>
      <c r="L524" s="442"/>
      <c r="M524" s="442"/>
      <c r="N524" s="441"/>
    </row>
    <row r="525">
      <c r="A525" s="443"/>
      <c r="B525" s="443"/>
      <c r="C525" s="443"/>
      <c r="D525" s="439"/>
      <c r="F525" s="444"/>
      <c r="G525" s="444"/>
      <c r="H525" s="444"/>
      <c r="I525" s="440"/>
      <c r="K525" s="442"/>
      <c r="L525" s="442"/>
      <c r="M525" s="442"/>
      <c r="N525" s="441"/>
    </row>
    <row r="526">
      <c r="A526" s="443"/>
      <c r="B526" s="443"/>
      <c r="C526" s="443"/>
      <c r="D526" s="439"/>
      <c r="F526" s="444"/>
      <c r="G526" s="444"/>
      <c r="H526" s="444"/>
      <c r="I526" s="440"/>
      <c r="K526" s="442"/>
      <c r="L526" s="442"/>
      <c r="M526" s="442"/>
      <c r="N526" s="441"/>
    </row>
    <row r="527">
      <c r="A527" s="443"/>
      <c r="B527" s="443"/>
      <c r="C527" s="443"/>
      <c r="D527" s="439"/>
      <c r="F527" s="444"/>
      <c r="G527" s="444"/>
      <c r="H527" s="444"/>
      <c r="I527" s="440"/>
      <c r="K527" s="442"/>
      <c r="L527" s="442"/>
      <c r="M527" s="442"/>
      <c r="N527" s="441"/>
    </row>
    <row r="528">
      <c r="A528" s="443"/>
      <c r="B528" s="443"/>
      <c r="C528" s="443"/>
      <c r="D528" s="439"/>
      <c r="F528" s="444"/>
      <c r="G528" s="444"/>
      <c r="H528" s="444"/>
      <c r="I528" s="440"/>
      <c r="K528" s="442"/>
      <c r="L528" s="442"/>
      <c r="M528" s="442"/>
      <c r="N528" s="441"/>
    </row>
    <row r="529">
      <c r="A529" s="443"/>
      <c r="B529" s="443"/>
      <c r="C529" s="443"/>
      <c r="D529" s="439"/>
      <c r="F529" s="444"/>
      <c r="G529" s="444"/>
      <c r="H529" s="444"/>
      <c r="I529" s="440"/>
      <c r="K529" s="442"/>
      <c r="L529" s="442"/>
      <c r="M529" s="442"/>
      <c r="N529" s="441"/>
    </row>
    <row r="530">
      <c r="A530" s="443"/>
      <c r="B530" s="443"/>
      <c r="C530" s="443"/>
      <c r="D530" s="439"/>
      <c r="F530" s="444"/>
      <c r="G530" s="444"/>
      <c r="H530" s="444"/>
      <c r="I530" s="440"/>
      <c r="K530" s="442"/>
      <c r="L530" s="442"/>
      <c r="M530" s="442"/>
      <c r="N530" s="441"/>
    </row>
    <row r="531">
      <c r="A531" s="443"/>
      <c r="B531" s="443"/>
      <c r="C531" s="443"/>
      <c r="D531" s="439"/>
      <c r="F531" s="444"/>
      <c r="G531" s="444"/>
      <c r="H531" s="444"/>
      <c r="I531" s="440"/>
      <c r="K531" s="442"/>
      <c r="L531" s="442"/>
      <c r="M531" s="442"/>
      <c r="N531" s="441"/>
    </row>
    <row r="532">
      <c r="A532" s="443"/>
      <c r="B532" s="443"/>
      <c r="C532" s="443"/>
      <c r="D532" s="439"/>
      <c r="F532" s="444"/>
      <c r="G532" s="444"/>
      <c r="H532" s="444"/>
      <c r="I532" s="440"/>
      <c r="K532" s="442"/>
      <c r="L532" s="442"/>
      <c r="M532" s="442"/>
      <c r="N532" s="441"/>
    </row>
    <row r="533">
      <c r="A533" s="443"/>
      <c r="B533" s="443"/>
      <c r="C533" s="443"/>
      <c r="D533" s="439"/>
      <c r="F533" s="444"/>
      <c r="G533" s="444"/>
      <c r="H533" s="444"/>
      <c r="I533" s="440"/>
      <c r="K533" s="442"/>
      <c r="L533" s="442"/>
      <c r="M533" s="442"/>
      <c r="N533" s="441"/>
    </row>
    <row r="534">
      <c r="A534" s="443"/>
      <c r="B534" s="443"/>
      <c r="C534" s="443"/>
      <c r="D534" s="439"/>
      <c r="F534" s="444"/>
      <c r="G534" s="444"/>
      <c r="H534" s="444"/>
      <c r="I534" s="440"/>
      <c r="K534" s="442"/>
      <c r="L534" s="442"/>
      <c r="M534" s="442"/>
      <c r="N534" s="441"/>
    </row>
    <row r="535">
      <c r="A535" s="443"/>
      <c r="B535" s="443"/>
      <c r="C535" s="443"/>
      <c r="D535" s="439"/>
      <c r="F535" s="444"/>
      <c r="G535" s="444"/>
      <c r="H535" s="444"/>
      <c r="I535" s="440"/>
      <c r="K535" s="442"/>
      <c r="L535" s="442"/>
      <c r="M535" s="442"/>
      <c r="N535" s="441"/>
    </row>
    <row r="536">
      <c r="A536" s="443"/>
      <c r="B536" s="443"/>
      <c r="C536" s="443"/>
      <c r="D536" s="439"/>
      <c r="F536" s="444"/>
      <c r="G536" s="444"/>
      <c r="H536" s="444"/>
      <c r="I536" s="440"/>
      <c r="K536" s="442"/>
      <c r="L536" s="442"/>
      <c r="M536" s="442"/>
      <c r="N536" s="441"/>
    </row>
    <row r="537">
      <c r="A537" s="443"/>
      <c r="B537" s="443"/>
      <c r="C537" s="443"/>
      <c r="D537" s="439"/>
      <c r="F537" s="444"/>
      <c r="G537" s="444"/>
      <c r="H537" s="444"/>
      <c r="I537" s="440"/>
      <c r="K537" s="442"/>
      <c r="L537" s="442"/>
      <c r="M537" s="442"/>
      <c r="N537" s="441"/>
    </row>
    <row r="538">
      <c r="A538" s="443"/>
      <c r="B538" s="443"/>
      <c r="C538" s="443"/>
      <c r="D538" s="439"/>
      <c r="F538" s="444"/>
      <c r="G538" s="444"/>
      <c r="H538" s="444"/>
      <c r="I538" s="440"/>
      <c r="K538" s="442"/>
      <c r="L538" s="442"/>
      <c r="M538" s="442"/>
      <c r="N538" s="441"/>
    </row>
    <row r="539">
      <c r="A539" s="443"/>
      <c r="B539" s="443"/>
      <c r="C539" s="443"/>
      <c r="D539" s="439"/>
      <c r="F539" s="444"/>
      <c r="G539" s="444"/>
      <c r="H539" s="444"/>
      <c r="I539" s="440"/>
      <c r="K539" s="442"/>
      <c r="L539" s="442"/>
      <c r="M539" s="442"/>
      <c r="N539" s="441"/>
    </row>
    <row r="540">
      <c r="A540" s="443"/>
      <c r="B540" s="443"/>
      <c r="C540" s="443"/>
      <c r="D540" s="439"/>
      <c r="F540" s="444"/>
      <c r="G540" s="444"/>
      <c r="H540" s="444"/>
      <c r="I540" s="440"/>
      <c r="K540" s="442"/>
      <c r="L540" s="442"/>
      <c r="M540" s="442"/>
      <c r="N540" s="441"/>
    </row>
    <row r="541">
      <c r="A541" s="443"/>
      <c r="B541" s="443"/>
      <c r="C541" s="443"/>
      <c r="D541" s="439"/>
      <c r="F541" s="444"/>
      <c r="G541" s="444"/>
      <c r="H541" s="444"/>
      <c r="I541" s="440"/>
      <c r="K541" s="442"/>
      <c r="L541" s="442"/>
      <c r="M541" s="442"/>
      <c r="N541" s="441"/>
    </row>
    <row r="542">
      <c r="A542" s="443"/>
      <c r="B542" s="443"/>
      <c r="C542" s="443"/>
      <c r="D542" s="439"/>
      <c r="F542" s="444"/>
      <c r="G542" s="444"/>
      <c r="H542" s="444"/>
      <c r="I542" s="440"/>
      <c r="K542" s="442"/>
      <c r="L542" s="442"/>
      <c r="M542" s="442"/>
      <c r="N542" s="441"/>
    </row>
    <row r="543">
      <c r="A543" s="443"/>
      <c r="B543" s="443"/>
      <c r="C543" s="443"/>
      <c r="D543" s="439"/>
      <c r="F543" s="444"/>
      <c r="G543" s="444"/>
      <c r="H543" s="444"/>
      <c r="I543" s="440"/>
      <c r="K543" s="442"/>
      <c r="L543" s="442"/>
      <c r="M543" s="442"/>
      <c r="N543" s="441"/>
    </row>
    <row r="544">
      <c r="A544" s="443"/>
      <c r="B544" s="443"/>
      <c r="C544" s="443"/>
      <c r="D544" s="439"/>
      <c r="F544" s="444"/>
      <c r="G544" s="444"/>
      <c r="H544" s="444"/>
      <c r="I544" s="440"/>
      <c r="K544" s="442"/>
      <c r="L544" s="442"/>
      <c r="M544" s="442"/>
      <c r="N544" s="441"/>
    </row>
    <row r="545">
      <c r="A545" s="443"/>
      <c r="B545" s="443"/>
      <c r="C545" s="443"/>
      <c r="D545" s="439"/>
      <c r="F545" s="444"/>
      <c r="G545" s="444"/>
      <c r="H545" s="444"/>
      <c r="I545" s="440"/>
      <c r="K545" s="442"/>
      <c r="L545" s="442"/>
      <c r="M545" s="442"/>
      <c r="N545" s="441"/>
    </row>
    <row r="546">
      <c r="A546" s="443"/>
      <c r="B546" s="443"/>
      <c r="C546" s="443"/>
      <c r="D546" s="439"/>
      <c r="F546" s="444"/>
      <c r="G546" s="444"/>
      <c r="H546" s="444"/>
      <c r="I546" s="440"/>
      <c r="K546" s="442"/>
      <c r="L546" s="442"/>
      <c r="M546" s="442"/>
      <c r="N546" s="441"/>
    </row>
    <row r="547">
      <c r="A547" s="443"/>
      <c r="B547" s="443"/>
      <c r="C547" s="443"/>
      <c r="D547" s="439"/>
      <c r="F547" s="444"/>
      <c r="G547" s="444"/>
      <c r="H547" s="444"/>
      <c r="I547" s="440"/>
      <c r="K547" s="442"/>
      <c r="L547" s="442"/>
      <c r="M547" s="442"/>
      <c r="N547" s="441"/>
    </row>
    <row r="548">
      <c r="A548" s="443"/>
      <c r="B548" s="443"/>
      <c r="C548" s="443"/>
      <c r="D548" s="439"/>
      <c r="F548" s="444"/>
      <c r="G548" s="444"/>
      <c r="H548" s="444"/>
      <c r="I548" s="440"/>
      <c r="K548" s="442"/>
      <c r="L548" s="442"/>
      <c r="M548" s="442"/>
      <c r="N548" s="441"/>
    </row>
    <row r="549">
      <c r="A549" s="443"/>
      <c r="B549" s="443"/>
      <c r="C549" s="443"/>
      <c r="D549" s="439"/>
      <c r="F549" s="444"/>
      <c r="G549" s="444"/>
      <c r="H549" s="444"/>
      <c r="I549" s="440"/>
      <c r="K549" s="442"/>
      <c r="L549" s="442"/>
      <c r="M549" s="442"/>
      <c r="N549" s="441"/>
    </row>
    <row r="550">
      <c r="A550" s="443"/>
      <c r="B550" s="443"/>
      <c r="C550" s="443"/>
      <c r="D550" s="439"/>
      <c r="F550" s="444"/>
      <c r="G550" s="444"/>
      <c r="H550" s="444"/>
      <c r="I550" s="440"/>
      <c r="K550" s="442"/>
      <c r="L550" s="442"/>
      <c r="M550" s="442"/>
      <c r="N550" s="441"/>
    </row>
    <row r="551">
      <c r="A551" s="443"/>
      <c r="B551" s="443"/>
      <c r="C551" s="443"/>
      <c r="D551" s="439"/>
      <c r="F551" s="444"/>
      <c r="G551" s="444"/>
      <c r="H551" s="444"/>
      <c r="I551" s="440"/>
      <c r="K551" s="442"/>
      <c r="L551" s="442"/>
      <c r="M551" s="442"/>
      <c r="N551" s="441"/>
    </row>
    <row r="552">
      <c r="A552" s="443"/>
      <c r="B552" s="443"/>
      <c r="C552" s="443"/>
      <c r="D552" s="439"/>
      <c r="F552" s="444"/>
      <c r="G552" s="444"/>
      <c r="H552" s="444"/>
      <c r="I552" s="440"/>
      <c r="K552" s="442"/>
      <c r="L552" s="442"/>
      <c r="M552" s="442"/>
      <c r="N552" s="441"/>
    </row>
    <row r="553">
      <c r="A553" s="443"/>
      <c r="B553" s="443"/>
      <c r="C553" s="443"/>
      <c r="D553" s="439"/>
      <c r="F553" s="444"/>
      <c r="G553" s="444"/>
      <c r="H553" s="444"/>
      <c r="I553" s="440"/>
      <c r="K553" s="442"/>
      <c r="L553" s="442"/>
      <c r="M553" s="442"/>
      <c r="N553" s="441"/>
    </row>
    <row r="554">
      <c r="A554" s="443"/>
      <c r="B554" s="443"/>
      <c r="C554" s="443"/>
      <c r="D554" s="439"/>
      <c r="F554" s="444"/>
      <c r="G554" s="444"/>
      <c r="H554" s="444"/>
      <c r="I554" s="440"/>
      <c r="K554" s="442"/>
      <c r="L554" s="442"/>
      <c r="M554" s="442"/>
      <c r="N554" s="441"/>
    </row>
    <row r="555">
      <c r="A555" s="443"/>
      <c r="B555" s="443"/>
      <c r="C555" s="443"/>
      <c r="D555" s="439"/>
      <c r="F555" s="444"/>
      <c r="G555" s="444"/>
      <c r="H555" s="444"/>
      <c r="I555" s="440"/>
      <c r="K555" s="442"/>
      <c r="L555" s="442"/>
      <c r="M555" s="442"/>
      <c r="N555" s="441"/>
    </row>
    <row r="556">
      <c r="A556" s="443"/>
      <c r="B556" s="443"/>
      <c r="C556" s="443"/>
      <c r="D556" s="439"/>
      <c r="F556" s="444"/>
      <c r="G556" s="444"/>
      <c r="H556" s="444"/>
      <c r="I556" s="440"/>
      <c r="K556" s="442"/>
      <c r="L556" s="442"/>
      <c r="M556" s="442"/>
      <c r="N556" s="441"/>
    </row>
    <row r="557">
      <c r="A557" s="443"/>
      <c r="B557" s="443"/>
      <c r="C557" s="443"/>
      <c r="D557" s="439"/>
      <c r="F557" s="444"/>
      <c r="G557" s="444"/>
      <c r="H557" s="444"/>
      <c r="I557" s="440"/>
      <c r="K557" s="442"/>
      <c r="L557" s="442"/>
      <c r="M557" s="442"/>
      <c r="N557" s="441"/>
    </row>
    <row r="558">
      <c r="A558" s="443"/>
      <c r="B558" s="443"/>
      <c r="C558" s="443"/>
      <c r="D558" s="439"/>
      <c r="F558" s="444"/>
      <c r="G558" s="444"/>
      <c r="H558" s="444"/>
      <c r="I558" s="440"/>
      <c r="K558" s="442"/>
      <c r="L558" s="442"/>
      <c r="M558" s="442"/>
      <c r="N558" s="441"/>
    </row>
    <row r="559">
      <c r="A559" s="443"/>
      <c r="B559" s="443"/>
      <c r="C559" s="443"/>
      <c r="D559" s="439"/>
      <c r="F559" s="444"/>
      <c r="G559" s="444"/>
      <c r="H559" s="444"/>
      <c r="I559" s="440"/>
      <c r="K559" s="442"/>
      <c r="L559" s="442"/>
      <c r="M559" s="442"/>
      <c r="N559" s="441"/>
    </row>
    <row r="560">
      <c r="A560" s="443"/>
      <c r="B560" s="443"/>
      <c r="C560" s="443"/>
      <c r="D560" s="439"/>
      <c r="F560" s="444"/>
      <c r="G560" s="444"/>
      <c r="H560" s="444"/>
      <c r="I560" s="440"/>
      <c r="K560" s="442"/>
      <c r="L560" s="442"/>
      <c r="M560" s="442"/>
      <c r="N560" s="441"/>
    </row>
    <row r="561">
      <c r="A561" s="443"/>
      <c r="B561" s="443"/>
      <c r="C561" s="443"/>
      <c r="D561" s="439"/>
      <c r="F561" s="444"/>
      <c r="G561" s="444"/>
      <c r="H561" s="444"/>
      <c r="I561" s="440"/>
      <c r="K561" s="442"/>
      <c r="L561" s="442"/>
      <c r="M561" s="442"/>
      <c r="N561" s="441"/>
    </row>
    <row r="562">
      <c r="A562" s="443"/>
      <c r="B562" s="443"/>
      <c r="C562" s="443"/>
      <c r="D562" s="439"/>
      <c r="F562" s="444"/>
      <c r="G562" s="444"/>
      <c r="H562" s="444"/>
      <c r="I562" s="440"/>
      <c r="K562" s="442"/>
      <c r="L562" s="442"/>
      <c r="M562" s="442"/>
      <c r="N562" s="441"/>
    </row>
    <row r="563">
      <c r="A563" s="443"/>
      <c r="B563" s="443"/>
      <c r="C563" s="443"/>
      <c r="D563" s="439"/>
      <c r="F563" s="444"/>
      <c r="G563" s="444"/>
      <c r="H563" s="444"/>
      <c r="I563" s="440"/>
      <c r="K563" s="442"/>
      <c r="L563" s="442"/>
      <c r="M563" s="442"/>
      <c r="N563" s="441"/>
    </row>
    <row r="564">
      <c r="A564" s="443"/>
      <c r="B564" s="443"/>
      <c r="C564" s="443"/>
      <c r="D564" s="439"/>
      <c r="F564" s="444"/>
      <c r="G564" s="444"/>
      <c r="H564" s="444"/>
      <c r="I564" s="440"/>
      <c r="K564" s="442"/>
      <c r="L564" s="442"/>
      <c r="M564" s="442"/>
      <c r="N564" s="441"/>
    </row>
    <row r="565">
      <c r="A565" s="443"/>
      <c r="B565" s="443"/>
      <c r="C565" s="443"/>
      <c r="D565" s="439"/>
      <c r="F565" s="444"/>
      <c r="G565" s="444"/>
      <c r="H565" s="444"/>
      <c r="I565" s="440"/>
      <c r="K565" s="442"/>
      <c r="L565" s="442"/>
      <c r="M565" s="442"/>
      <c r="N565" s="441"/>
    </row>
    <row r="566">
      <c r="A566" s="443"/>
      <c r="B566" s="443"/>
      <c r="C566" s="443"/>
      <c r="D566" s="439"/>
      <c r="F566" s="444"/>
      <c r="G566" s="444"/>
      <c r="H566" s="444"/>
      <c r="I566" s="440"/>
      <c r="K566" s="442"/>
      <c r="L566" s="442"/>
      <c r="M566" s="442"/>
      <c r="N566" s="441"/>
    </row>
    <row r="567">
      <c r="A567" s="443"/>
      <c r="B567" s="443"/>
      <c r="C567" s="443"/>
      <c r="D567" s="439"/>
      <c r="F567" s="444"/>
      <c r="G567" s="444"/>
      <c r="H567" s="444"/>
      <c r="I567" s="440"/>
      <c r="K567" s="442"/>
      <c r="L567" s="442"/>
      <c r="M567" s="442"/>
      <c r="N567" s="441"/>
    </row>
    <row r="568">
      <c r="A568" s="443"/>
      <c r="B568" s="443"/>
      <c r="C568" s="443"/>
      <c r="D568" s="439"/>
      <c r="F568" s="444"/>
      <c r="G568" s="444"/>
      <c r="H568" s="444"/>
      <c r="I568" s="440"/>
      <c r="K568" s="442"/>
      <c r="L568" s="442"/>
      <c r="M568" s="442"/>
      <c r="N568" s="441"/>
    </row>
    <row r="569">
      <c r="A569" s="443"/>
      <c r="B569" s="443"/>
      <c r="C569" s="443"/>
      <c r="D569" s="439"/>
      <c r="F569" s="444"/>
      <c r="G569" s="444"/>
      <c r="H569" s="444"/>
      <c r="I569" s="440"/>
      <c r="K569" s="442"/>
      <c r="L569" s="442"/>
      <c r="M569" s="442"/>
      <c r="N569" s="441"/>
    </row>
    <row r="570">
      <c r="A570" s="443"/>
      <c r="B570" s="443"/>
      <c r="C570" s="443"/>
      <c r="D570" s="439"/>
      <c r="F570" s="444"/>
      <c r="G570" s="444"/>
      <c r="H570" s="444"/>
      <c r="I570" s="440"/>
      <c r="K570" s="442"/>
      <c r="L570" s="442"/>
      <c r="M570" s="442"/>
      <c r="N570" s="441"/>
    </row>
    <row r="571">
      <c r="A571" s="443"/>
      <c r="B571" s="443"/>
      <c r="C571" s="443"/>
      <c r="D571" s="439"/>
      <c r="F571" s="444"/>
      <c r="G571" s="444"/>
      <c r="H571" s="444"/>
      <c r="I571" s="440"/>
      <c r="K571" s="442"/>
      <c r="L571" s="442"/>
      <c r="M571" s="442"/>
      <c r="N571" s="441"/>
    </row>
    <row r="572">
      <c r="A572" s="443"/>
      <c r="B572" s="443"/>
      <c r="C572" s="443"/>
      <c r="D572" s="439"/>
      <c r="F572" s="444"/>
      <c r="G572" s="444"/>
      <c r="H572" s="444"/>
      <c r="I572" s="440"/>
      <c r="K572" s="442"/>
      <c r="L572" s="442"/>
      <c r="M572" s="442"/>
      <c r="N572" s="441"/>
    </row>
    <row r="573">
      <c r="A573" s="443"/>
      <c r="B573" s="443"/>
      <c r="C573" s="443"/>
      <c r="D573" s="439"/>
      <c r="F573" s="444"/>
      <c r="G573" s="444"/>
      <c r="H573" s="444"/>
      <c r="I573" s="440"/>
      <c r="K573" s="442"/>
      <c r="L573" s="442"/>
      <c r="M573" s="442"/>
      <c r="N573" s="441"/>
    </row>
    <row r="574">
      <c r="A574" s="443"/>
      <c r="B574" s="443"/>
      <c r="C574" s="443"/>
      <c r="D574" s="439"/>
      <c r="F574" s="444"/>
      <c r="G574" s="444"/>
      <c r="H574" s="444"/>
      <c r="I574" s="440"/>
      <c r="K574" s="442"/>
      <c r="L574" s="442"/>
      <c r="M574" s="442"/>
      <c r="N574" s="441"/>
    </row>
    <row r="575">
      <c r="A575" s="443"/>
      <c r="B575" s="443"/>
      <c r="C575" s="443"/>
      <c r="D575" s="439"/>
      <c r="F575" s="444"/>
      <c r="G575" s="444"/>
      <c r="H575" s="444"/>
      <c r="I575" s="440"/>
      <c r="K575" s="442"/>
      <c r="L575" s="442"/>
      <c r="M575" s="442"/>
      <c r="N575" s="441"/>
    </row>
    <row r="576">
      <c r="A576" s="443"/>
      <c r="B576" s="443"/>
      <c r="C576" s="443"/>
      <c r="D576" s="439"/>
      <c r="F576" s="444"/>
      <c r="G576" s="444"/>
      <c r="H576" s="444"/>
      <c r="I576" s="440"/>
      <c r="K576" s="442"/>
      <c r="L576" s="442"/>
      <c r="M576" s="442"/>
      <c r="N576" s="441"/>
    </row>
    <row r="577">
      <c r="A577" s="443"/>
      <c r="B577" s="443"/>
      <c r="C577" s="443"/>
      <c r="D577" s="439"/>
      <c r="F577" s="444"/>
      <c r="G577" s="444"/>
      <c r="H577" s="444"/>
      <c r="I577" s="440"/>
      <c r="K577" s="442"/>
      <c r="L577" s="442"/>
      <c r="M577" s="442"/>
      <c r="N577" s="441"/>
    </row>
    <row r="578">
      <c r="A578" s="443"/>
      <c r="B578" s="443"/>
      <c r="C578" s="443"/>
      <c r="D578" s="439"/>
      <c r="F578" s="444"/>
      <c r="G578" s="444"/>
      <c r="H578" s="444"/>
      <c r="I578" s="440"/>
      <c r="K578" s="442"/>
      <c r="L578" s="442"/>
      <c r="M578" s="442"/>
      <c r="N578" s="441"/>
    </row>
    <row r="579">
      <c r="A579" s="443"/>
      <c r="B579" s="443"/>
      <c r="C579" s="443"/>
      <c r="D579" s="439"/>
      <c r="F579" s="444"/>
      <c r="G579" s="444"/>
      <c r="H579" s="444"/>
      <c r="I579" s="440"/>
      <c r="K579" s="442"/>
      <c r="L579" s="442"/>
      <c r="M579" s="442"/>
      <c r="N579" s="441"/>
    </row>
    <row r="580">
      <c r="A580" s="443"/>
      <c r="B580" s="443"/>
      <c r="C580" s="443"/>
      <c r="D580" s="439"/>
      <c r="F580" s="444"/>
      <c r="G580" s="444"/>
      <c r="H580" s="444"/>
      <c r="I580" s="440"/>
      <c r="K580" s="442"/>
      <c r="L580" s="442"/>
      <c r="M580" s="442"/>
      <c r="N580" s="441"/>
    </row>
    <row r="581">
      <c r="A581" s="443"/>
      <c r="B581" s="443"/>
      <c r="C581" s="443"/>
      <c r="D581" s="439"/>
      <c r="F581" s="444"/>
      <c r="G581" s="444"/>
      <c r="H581" s="444"/>
      <c r="I581" s="440"/>
      <c r="K581" s="442"/>
      <c r="L581" s="442"/>
      <c r="M581" s="442"/>
      <c r="N581" s="441"/>
    </row>
    <row r="582">
      <c r="A582" s="443"/>
      <c r="B582" s="443"/>
      <c r="C582" s="443"/>
      <c r="D582" s="439"/>
      <c r="F582" s="444"/>
      <c r="G582" s="444"/>
      <c r="H582" s="444"/>
      <c r="I582" s="440"/>
      <c r="K582" s="442"/>
      <c r="L582" s="442"/>
      <c r="M582" s="442"/>
      <c r="N582" s="441"/>
    </row>
    <row r="583">
      <c r="A583" s="443"/>
      <c r="B583" s="443"/>
      <c r="C583" s="443"/>
      <c r="D583" s="439"/>
      <c r="F583" s="444"/>
      <c r="G583" s="444"/>
      <c r="H583" s="444"/>
      <c r="I583" s="440"/>
      <c r="K583" s="442"/>
      <c r="L583" s="442"/>
      <c r="M583" s="442"/>
      <c r="N583" s="441"/>
    </row>
    <row r="584">
      <c r="A584" s="443"/>
      <c r="B584" s="443"/>
      <c r="C584" s="443"/>
      <c r="D584" s="439"/>
      <c r="F584" s="444"/>
      <c r="G584" s="444"/>
      <c r="H584" s="444"/>
      <c r="I584" s="440"/>
      <c r="K584" s="442"/>
      <c r="L584" s="442"/>
      <c r="M584" s="442"/>
      <c r="N584" s="441"/>
    </row>
    <row r="585">
      <c r="A585" s="443"/>
      <c r="B585" s="443"/>
      <c r="C585" s="443"/>
      <c r="D585" s="439"/>
      <c r="F585" s="444"/>
      <c r="G585" s="444"/>
      <c r="H585" s="444"/>
      <c r="I585" s="440"/>
      <c r="K585" s="442"/>
      <c r="L585" s="442"/>
      <c r="M585" s="442"/>
      <c r="N585" s="441"/>
    </row>
    <row r="586">
      <c r="A586" s="443"/>
      <c r="B586" s="443"/>
      <c r="C586" s="443"/>
      <c r="D586" s="439"/>
      <c r="F586" s="444"/>
      <c r="G586" s="444"/>
      <c r="H586" s="444"/>
      <c r="I586" s="440"/>
      <c r="K586" s="442"/>
      <c r="L586" s="442"/>
      <c r="M586" s="442"/>
      <c r="N586" s="441"/>
    </row>
    <row r="587">
      <c r="A587" s="443"/>
      <c r="B587" s="443"/>
      <c r="C587" s="443"/>
      <c r="D587" s="439"/>
      <c r="F587" s="444"/>
      <c r="G587" s="444"/>
      <c r="H587" s="444"/>
      <c r="I587" s="440"/>
      <c r="K587" s="442"/>
      <c r="L587" s="442"/>
      <c r="M587" s="442"/>
      <c r="N587" s="441"/>
    </row>
    <row r="588">
      <c r="A588" s="443"/>
      <c r="B588" s="443"/>
      <c r="C588" s="443"/>
      <c r="D588" s="439"/>
      <c r="F588" s="444"/>
      <c r="G588" s="444"/>
      <c r="H588" s="444"/>
      <c r="I588" s="440"/>
      <c r="K588" s="442"/>
      <c r="L588" s="442"/>
      <c r="M588" s="442"/>
      <c r="N588" s="441"/>
    </row>
    <row r="589">
      <c r="A589" s="443"/>
      <c r="B589" s="443"/>
      <c r="C589" s="443"/>
      <c r="D589" s="439"/>
      <c r="F589" s="444"/>
      <c r="G589" s="444"/>
      <c r="H589" s="444"/>
      <c r="I589" s="440"/>
      <c r="K589" s="442"/>
      <c r="L589" s="442"/>
      <c r="M589" s="442"/>
      <c r="N589" s="441"/>
    </row>
    <row r="590">
      <c r="A590" s="443"/>
      <c r="B590" s="443"/>
      <c r="C590" s="443"/>
      <c r="D590" s="439"/>
      <c r="F590" s="444"/>
      <c r="G590" s="444"/>
      <c r="H590" s="444"/>
      <c r="I590" s="440"/>
      <c r="K590" s="442"/>
      <c r="L590" s="442"/>
      <c r="M590" s="442"/>
      <c r="N590" s="441"/>
    </row>
    <row r="591">
      <c r="A591" s="443"/>
      <c r="B591" s="443"/>
      <c r="C591" s="443"/>
      <c r="D591" s="439"/>
      <c r="F591" s="444"/>
      <c r="G591" s="444"/>
      <c r="H591" s="444"/>
      <c r="I591" s="440"/>
      <c r="K591" s="442"/>
      <c r="L591" s="442"/>
      <c r="M591" s="442"/>
      <c r="N591" s="441"/>
    </row>
    <row r="592">
      <c r="A592" s="443"/>
      <c r="B592" s="443"/>
      <c r="C592" s="443"/>
      <c r="D592" s="439"/>
      <c r="F592" s="444"/>
      <c r="G592" s="444"/>
      <c r="H592" s="444"/>
      <c r="I592" s="440"/>
      <c r="K592" s="442"/>
      <c r="L592" s="442"/>
      <c r="M592" s="442"/>
      <c r="N592" s="441"/>
    </row>
    <row r="593">
      <c r="A593" s="443"/>
      <c r="B593" s="443"/>
      <c r="C593" s="443"/>
      <c r="D593" s="439"/>
      <c r="F593" s="444"/>
      <c r="G593" s="444"/>
      <c r="H593" s="444"/>
      <c r="I593" s="440"/>
      <c r="K593" s="442"/>
      <c r="L593" s="442"/>
      <c r="M593" s="442"/>
      <c r="N593" s="441"/>
    </row>
    <row r="594">
      <c r="A594" s="443"/>
      <c r="B594" s="443"/>
      <c r="C594" s="443"/>
      <c r="D594" s="439"/>
      <c r="F594" s="444"/>
      <c r="G594" s="444"/>
      <c r="H594" s="444"/>
      <c r="I594" s="440"/>
      <c r="K594" s="442"/>
      <c r="L594" s="442"/>
      <c r="M594" s="442"/>
      <c r="N594" s="441"/>
    </row>
    <row r="595">
      <c r="A595" s="443"/>
      <c r="B595" s="443"/>
      <c r="C595" s="443"/>
      <c r="D595" s="439"/>
      <c r="F595" s="444"/>
      <c r="G595" s="444"/>
      <c r="H595" s="444"/>
      <c r="I595" s="440"/>
      <c r="K595" s="442"/>
      <c r="L595" s="442"/>
      <c r="M595" s="442"/>
      <c r="N595" s="441"/>
    </row>
    <row r="596">
      <c r="A596" s="443"/>
      <c r="B596" s="443"/>
      <c r="C596" s="443"/>
      <c r="D596" s="439"/>
      <c r="F596" s="444"/>
      <c r="G596" s="444"/>
      <c r="H596" s="444"/>
      <c r="I596" s="440"/>
      <c r="K596" s="442"/>
      <c r="L596" s="442"/>
      <c r="M596" s="442"/>
      <c r="N596" s="441"/>
    </row>
    <row r="597">
      <c r="A597" s="443"/>
      <c r="B597" s="443"/>
      <c r="C597" s="443"/>
      <c r="D597" s="439"/>
      <c r="F597" s="444"/>
      <c r="G597" s="444"/>
      <c r="H597" s="444"/>
      <c r="I597" s="440"/>
      <c r="K597" s="442"/>
      <c r="L597" s="442"/>
      <c r="M597" s="442"/>
      <c r="N597" s="441"/>
    </row>
    <row r="598">
      <c r="A598" s="443"/>
      <c r="B598" s="443"/>
      <c r="C598" s="443"/>
      <c r="D598" s="439"/>
      <c r="F598" s="444"/>
      <c r="G598" s="444"/>
      <c r="H598" s="444"/>
      <c r="I598" s="440"/>
      <c r="K598" s="442"/>
      <c r="L598" s="442"/>
      <c r="M598" s="442"/>
      <c r="N598" s="441"/>
    </row>
    <row r="599">
      <c r="A599" s="443"/>
      <c r="B599" s="443"/>
      <c r="C599" s="443"/>
      <c r="D599" s="439"/>
      <c r="F599" s="444"/>
      <c r="G599" s="444"/>
      <c r="H599" s="444"/>
      <c r="I599" s="440"/>
      <c r="K599" s="442"/>
      <c r="L599" s="442"/>
      <c r="M599" s="442"/>
      <c r="N599" s="441"/>
    </row>
    <row r="600">
      <c r="A600" s="443"/>
      <c r="B600" s="443"/>
      <c r="C600" s="443"/>
      <c r="D600" s="439"/>
      <c r="F600" s="444"/>
      <c r="G600" s="444"/>
      <c r="H600" s="444"/>
      <c r="I600" s="440"/>
      <c r="K600" s="442"/>
      <c r="L600" s="442"/>
      <c r="M600" s="442"/>
      <c r="N600" s="441"/>
    </row>
    <row r="601">
      <c r="A601" s="443"/>
      <c r="B601" s="443"/>
      <c r="C601" s="443"/>
      <c r="D601" s="439"/>
      <c r="F601" s="444"/>
      <c r="G601" s="444"/>
      <c r="H601" s="444"/>
      <c r="I601" s="440"/>
      <c r="K601" s="442"/>
      <c r="L601" s="442"/>
      <c r="M601" s="442"/>
      <c r="N601" s="441"/>
    </row>
    <row r="602">
      <c r="A602" s="443"/>
      <c r="B602" s="443"/>
      <c r="C602" s="443"/>
      <c r="D602" s="439"/>
      <c r="F602" s="444"/>
      <c r="G602" s="444"/>
      <c r="H602" s="444"/>
      <c r="I602" s="440"/>
      <c r="K602" s="442"/>
      <c r="L602" s="442"/>
      <c r="M602" s="442"/>
      <c r="N602" s="441"/>
    </row>
    <row r="603">
      <c r="A603" s="443"/>
      <c r="B603" s="443"/>
      <c r="C603" s="443"/>
      <c r="D603" s="439"/>
      <c r="F603" s="444"/>
      <c r="G603" s="444"/>
      <c r="H603" s="444"/>
      <c r="I603" s="440"/>
      <c r="K603" s="442"/>
      <c r="L603" s="442"/>
      <c r="M603" s="442"/>
      <c r="N603" s="441"/>
    </row>
    <row r="604">
      <c r="A604" s="443"/>
      <c r="B604" s="443"/>
      <c r="C604" s="443"/>
      <c r="D604" s="439"/>
      <c r="F604" s="444"/>
      <c r="G604" s="444"/>
      <c r="H604" s="444"/>
      <c r="I604" s="440"/>
      <c r="K604" s="442"/>
      <c r="L604" s="442"/>
      <c r="M604" s="442"/>
      <c r="N604" s="441"/>
    </row>
    <row r="605">
      <c r="A605" s="443"/>
      <c r="B605" s="443"/>
      <c r="C605" s="443"/>
      <c r="D605" s="439"/>
      <c r="F605" s="444"/>
      <c r="G605" s="444"/>
      <c r="H605" s="444"/>
      <c r="I605" s="440"/>
      <c r="K605" s="442"/>
      <c r="L605" s="442"/>
      <c r="M605" s="442"/>
      <c r="N605" s="441"/>
    </row>
    <row r="606">
      <c r="A606" s="443"/>
      <c r="B606" s="443"/>
      <c r="C606" s="443"/>
      <c r="D606" s="439"/>
      <c r="F606" s="444"/>
      <c r="G606" s="444"/>
      <c r="H606" s="444"/>
      <c r="I606" s="440"/>
      <c r="K606" s="442"/>
      <c r="L606" s="442"/>
      <c r="M606" s="442"/>
      <c r="N606" s="441"/>
    </row>
    <row r="607">
      <c r="A607" s="443"/>
      <c r="B607" s="443"/>
      <c r="C607" s="443"/>
      <c r="D607" s="439"/>
      <c r="F607" s="444"/>
      <c r="G607" s="444"/>
      <c r="H607" s="444"/>
      <c r="I607" s="440"/>
      <c r="K607" s="442"/>
      <c r="L607" s="442"/>
      <c r="M607" s="442"/>
      <c r="N607" s="441"/>
    </row>
    <row r="608">
      <c r="A608" s="443"/>
      <c r="B608" s="443"/>
      <c r="C608" s="443"/>
      <c r="D608" s="439"/>
      <c r="F608" s="444"/>
      <c r="G608" s="444"/>
      <c r="H608" s="444"/>
      <c r="I608" s="440"/>
      <c r="K608" s="442"/>
      <c r="L608" s="442"/>
      <c r="M608" s="442"/>
      <c r="N608" s="441"/>
    </row>
    <row r="609">
      <c r="A609" s="443"/>
      <c r="B609" s="443"/>
      <c r="C609" s="443"/>
      <c r="D609" s="439"/>
      <c r="F609" s="444"/>
      <c r="G609" s="444"/>
      <c r="H609" s="444"/>
      <c r="I609" s="440"/>
      <c r="K609" s="442"/>
      <c r="L609" s="442"/>
      <c r="M609" s="442"/>
      <c r="N609" s="441"/>
    </row>
    <row r="610">
      <c r="A610" s="443"/>
      <c r="B610" s="443"/>
      <c r="C610" s="443"/>
      <c r="D610" s="439"/>
      <c r="F610" s="444"/>
      <c r="G610" s="444"/>
      <c r="H610" s="444"/>
      <c r="I610" s="440"/>
      <c r="K610" s="442"/>
      <c r="L610" s="442"/>
      <c r="M610" s="442"/>
      <c r="N610" s="441"/>
    </row>
    <row r="611">
      <c r="A611" s="443"/>
      <c r="B611" s="443"/>
      <c r="C611" s="443"/>
      <c r="D611" s="439"/>
      <c r="F611" s="444"/>
      <c r="G611" s="444"/>
      <c r="H611" s="444"/>
      <c r="I611" s="440"/>
      <c r="K611" s="442"/>
      <c r="L611" s="442"/>
      <c r="M611" s="442"/>
      <c r="N611" s="441"/>
    </row>
    <row r="612">
      <c r="A612" s="443"/>
      <c r="B612" s="443"/>
      <c r="C612" s="443"/>
      <c r="D612" s="439"/>
      <c r="F612" s="444"/>
      <c r="G612" s="444"/>
      <c r="H612" s="444"/>
      <c r="I612" s="440"/>
      <c r="K612" s="442"/>
      <c r="L612" s="442"/>
      <c r="M612" s="442"/>
      <c r="N612" s="441"/>
    </row>
    <row r="613">
      <c r="A613" s="443"/>
      <c r="B613" s="443"/>
      <c r="C613" s="443"/>
      <c r="D613" s="439"/>
      <c r="F613" s="444"/>
      <c r="G613" s="444"/>
      <c r="H613" s="444"/>
      <c r="I613" s="440"/>
      <c r="K613" s="442"/>
      <c r="L613" s="442"/>
      <c r="M613" s="442"/>
      <c r="N613" s="441"/>
    </row>
    <row r="614">
      <c r="A614" s="443"/>
      <c r="B614" s="443"/>
      <c r="C614" s="443"/>
      <c r="D614" s="439"/>
      <c r="F614" s="444"/>
      <c r="G614" s="444"/>
      <c r="H614" s="444"/>
      <c r="I614" s="440"/>
      <c r="K614" s="442"/>
      <c r="L614" s="442"/>
      <c r="M614" s="442"/>
      <c r="N614" s="441"/>
    </row>
    <row r="615">
      <c r="A615" s="443"/>
      <c r="B615" s="443"/>
      <c r="C615" s="443"/>
      <c r="D615" s="439"/>
      <c r="F615" s="444"/>
      <c r="G615" s="444"/>
      <c r="H615" s="444"/>
      <c r="I615" s="440"/>
      <c r="K615" s="442"/>
      <c r="L615" s="442"/>
      <c r="M615" s="442"/>
      <c r="N615" s="441"/>
    </row>
    <row r="616">
      <c r="A616" s="443"/>
      <c r="B616" s="443"/>
      <c r="C616" s="443"/>
      <c r="D616" s="439"/>
      <c r="F616" s="444"/>
      <c r="G616" s="444"/>
      <c r="H616" s="444"/>
      <c r="I616" s="440"/>
      <c r="K616" s="442"/>
      <c r="L616" s="442"/>
      <c r="M616" s="442"/>
      <c r="N616" s="441"/>
    </row>
    <row r="617">
      <c r="A617" s="443"/>
      <c r="B617" s="443"/>
      <c r="C617" s="443"/>
      <c r="D617" s="439"/>
      <c r="F617" s="444"/>
      <c r="G617" s="444"/>
      <c r="H617" s="444"/>
      <c r="I617" s="440"/>
      <c r="K617" s="442"/>
      <c r="L617" s="442"/>
      <c r="M617" s="442"/>
      <c r="N617" s="441"/>
    </row>
    <row r="618">
      <c r="A618" s="443"/>
      <c r="B618" s="443"/>
      <c r="C618" s="443"/>
      <c r="D618" s="439"/>
      <c r="F618" s="444"/>
      <c r="G618" s="444"/>
      <c r="H618" s="444"/>
      <c r="I618" s="440"/>
      <c r="K618" s="442"/>
      <c r="L618" s="442"/>
      <c r="M618" s="442"/>
      <c r="N618" s="441"/>
    </row>
    <row r="619">
      <c r="A619" s="443"/>
      <c r="B619" s="443"/>
      <c r="C619" s="443"/>
      <c r="D619" s="439"/>
      <c r="F619" s="444"/>
      <c r="G619" s="444"/>
      <c r="H619" s="444"/>
      <c r="I619" s="440"/>
      <c r="K619" s="442"/>
      <c r="L619" s="442"/>
      <c r="M619" s="442"/>
      <c r="N619" s="441"/>
    </row>
    <row r="620">
      <c r="A620" s="443"/>
      <c r="B620" s="443"/>
      <c r="C620" s="443"/>
      <c r="D620" s="439"/>
      <c r="F620" s="444"/>
      <c r="G620" s="444"/>
      <c r="H620" s="444"/>
      <c r="I620" s="440"/>
      <c r="K620" s="442"/>
      <c r="L620" s="442"/>
      <c r="M620" s="442"/>
      <c r="N620" s="441"/>
    </row>
    <row r="621">
      <c r="A621" s="443"/>
      <c r="B621" s="443"/>
      <c r="C621" s="443"/>
      <c r="D621" s="439"/>
      <c r="F621" s="444"/>
      <c r="G621" s="444"/>
      <c r="H621" s="444"/>
      <c r="I621" s="440"/>
      <c r="K621" s="442"/>
      <c r="L621" s="442"/>
      <c r="M621" s="442"/>
      <c r="N621" s="441"/>
    </row>
    <row r="622">
      <c r="A622" s="443"/>
      <c r="B622" s="443"/>
      <c r="C622" s="443"/>
      <c r="D622" s="439"/>
      <c r="F622" s="444"/>
      <c r="G622" s="444"/>
      <c r="H622" s="444"/>
      <c r="I622" s="440"/>
      <c r="K622" s="442"/>
      <c r="L622" s="442"/>
      <c r="M622" s="442"/>
      <c r="N622" s="441"/>
    </row>
    <row r="623">
      <c r="A623" s="443"/>
      <c r="B623" s="443"/>
      <c r="C623" s="443"/>
      <c r="D623" s="439"/>
      <c r="F623" s="444"/>
      <c r="G623" s="444"/>
      <c r="H623" s="444"/>
      <c r="I623" s="440"/>
      <c r="K623" s="442"/>
      <c r="L623" s="442"/>
      <c r="M623" s="442"/>
      <c r="N623" s="441"/>
    </row>
    <row r="624">
      <c r="A624" s="443"/>
      <c r="B624" s="443"/>
      <c r="C624" s="443"/>
      <c r="D624" s="439"/>
      <c r="F624" s="444"/>
      <c r="G624" s="444"/>
      <c r="H624" s="444"/>
      <c r="I624" s="440"/>
      <c r="K624" s="442"/>
      <c r="L624" s="442"/>
      <c r="M624" s="442"/>
      <c r="N624" s="441"/>
    </row>
    <row r="625">
      <c r="A625" s="443"/>
      <c r="B625" s="443"/>
      <c r="C625" s="443"/>
      <c r="D625" s="439"/>
      <c r="F625" s="444"/>
      <c r="G625" s="444"/>
      <c r="H625" s="444"/>
      <c r="I625" s="440"/>
      <c r="K625" s="442"/>
      <c r="L625" s="442"/>
      <c r="M625" s="442"/>
      <c r="N625" s="441"/>
    </row>
    <row r="626">
      <c r="A626" s="443"/>
      <c r="B626" s="443"/>
      <c r="C626" s="443"/>
      <c r="D626" s="439"/>
      <c r="F626" s="444"/>
      <c r="G626" s="444"/>
      <c r="H626" s="444"/>
      <c r="I626" s="440"/>
      <c r="K626" s="442"/>
      <c r="L626" s="442"/>
      <c r="M626" s="442"/>
      <c r="N626" s="441"/>
    </row>
    <row r="627">
      <c r="A627" s="443"/>
      <c r="B627" s="443"/>
      <c r="C627" s="443"/>
      <c r="D627" s="439"/>
      <c r="F627" s="444"/>
      <c r="G627" s="444"/>
      <c r="H627" s="444"/>
      <c r="I627" s="440"/>
      <c r="K627" s="442"/>
      <c r="L627" s="442"/>
      <c r="M627" s="442"/>
      <c r="N627" s="441"/>
    </row>
    <row r="628">
      <c r="A628" s="443"/>
      <c r="B628" s="443"/>
      <c r="C628" s="443"/>
      <c r="D628" s="439"/>
      <c r="F628" s="444"/>
      <c r="G628" s="444"/>
      <c r="H628" s="444"/>
      <c r="I628" s="440"/>
      <c r="K628" s="442"/>
      <c r="L628" s="442"/>
      <c r="M628" s="442"/>
      <c r="N628" s="441"/>
    </row>
    <row r="629">
      <c r="A629" s="443"/>
      <c r="B629" s="443"/>
      <c r="C629" s="443"/>
      <c r="D629" s="439"/>
      <c r="F629" s="444"/>
      <c r="G629" s="444"/>
      <c r="H629" s="444"/>
      <c r="I629" s="440"/>
      <c r="K629" s="442"/>
      <c r="L629" s="442"/>
      <c r="M629" s="442"/>
      <c r="N629" s="441"/>
    </row>
    <row r="630">
      <c r="A630" s="443"/>
      <c r="B630" s="443"/>
      <c r="C630" s="443"/>
      <c r="D630" s="439"/>
      <c r="F630" s="444"/>
      <c r="G630" s="444"/>
      <c r="H630" s="444"/>
      <c r="I630" s="440"/>
      <c r="K630" s="442"/>
      <c r="L630" s="442"/>
      <c r="M630" s="442"/>
      <c r="N630" s="441"/>
    </row>
    <row r="631">
      <c r="A631" s="443"/>
      <c r="B631" s="443"/>
      <c r="C631" s="443"/>
      <c r="D631" s="439"/>
      <c r="F631" s="444"/>
      <c r="G631" s="444"/>
      <c r="H631" s="444"/>
      <c r="I631" s="440"/>
      <c r="K631" s="442"/>
      <c r="L631" s="442"/>
      <c r="M631" s="442"/>
      <c r="N631" s="441"/>
    </row>
    <row r="632">
      <c r="A632" s="443"/>
      <c r="B632" s="443"/>
      <c r="C632" s="443"/>
      <c r="D632" s="439"/>
      <c r="F632" s="444"/>
      <c r="G632" s="444"/>
      <c r="H632" s="444"/>
      <c r="I632" s="440"/>
      <c r="K632" s="442"/>
      <c r="L632" s="442"/>
      <c r="M632" s="442"/>
      <c r="N632" s="441"/>
    </row>
    <row r="633">
      <c r="A633" s="443"/>
      <c r="B633" s="443"/>
      <c r="C633" s="443"/>
      <c r="D633" s="439"/>
      <c r="F633" s="444"/>
      <c r="G633" s="444"/>
      <c r="H633" s="444"/>
      <c r="I633" s="440"/>
      <c r="K633" s="442"/>
      <c r="L633" s="442"/>
      <c r="M633" s="442"/>
      <c r="N633" s="441"/>
    </row>
    <row r="634">
      <c r="A634" s="443"/>
      <c r="B634" s="443"/>
      <c r="C634" s="443"/>
      <c r="D634" s="439"/>
      <c r="F634" s="444"/>
      <c r="G634" s="444"/>
      <c r="H634" s="444"/>
      <c r="I634" s="440"/>
      <c r="K634" s="442"/>
      <c r="L634" s="442"/>
      <c r="M634" s="442"/>
      <c r="N634" s="441"/>
    </row>
    <row r="635">
      <c r="A635" s="443"/>
      <c r="B635" s="443"/>
      <c r="C635" s="443"/>
      <c r="D635" s="439"/>
      <c r="F635" s="444"/>
      <c r="G635" s="444"/>
      <c r="H635" s="444"/>
      <c r="I635" s="440"/>
      <c r="K635" s="442"/>
      <c r="L635" s="442"/>
      <c r="M635" s="442"/>
      <c r="N635" s="441"/>
    </row>
    <row r="636">
      <c r="A636" s="443"/>
      <c r="B636" s="443"/>
      <c r="C636" s="443"/>
      <c r="D636" s="439"/>
      <c r="F636" s="444"/>
      <c r="G636" s="444"/>
      <c r="H636" s="444"/>
      <c r="I636" s="440"/>
      <c r="K636" s="442"/>
      <c r="L636" s="442"/>
      <c r="M636" s="442"/>
      <c r="N636" s="441"/>
    </row>
    <row r="637">
      <c r="A637" s="443"/>
      <c r="B637" s="443"/>
      <c r="C637" s="443"/>
      <c r="D637" s="439"/>
      <c r="F637" s="444"/>
      <c r="G637" s="444"/>
      <c r="H637" s="444"/>
      <c r="I637" s="440"/>
      <c r="K637" s="442"/>
      <c r="L637" s="442"/>
      <c r="M637" s="442"/>
      <c r="N637" s="441"/>
    </row>
    <row r="638">
      <c r="A638" s="443"/>
      <c r="B638" s="443"/>
      <c r="C638" s="443"/>
      <c r="D638" s="439"/>
      <c r="F638" s="444"/>
      <c r="G638" s="444"/>
      <c r="H638" s="444"/>
      <c r="I638" s="440"/>
      <c r="K638" s="442"/>
      <c r="L638" s="442"/>
      <c r="M638" s="442"/>
      <c r="N638" s="441"/>
    </row>
    <row r="639">
      <c r="A639" s="443"/>
      <c r="B639" s="443"/>
      <c r="C639" s="443"/>
      <c r="D639" s="439"/>
      <c r="F639" s="444"/>
      <c r="G639" s="444"/>
      <c r="H639" s="444"/>
      <c r="I639" s="440"/>
      <c r="K639" s="442"/>
      <c r="L639" s="442"/>
      <c r="M639" s="442"/>
      <c r="N639" s="441"/>
    </row>
    <row r="640">
      <c r="A640" s="443"/>
      <c r="B640" s="443"/>
      <c r="C640" s="443"/>
      <c r="D640" s="439"/>
      <c r="F640" s="444"/>
      <c r="G640" s="444"/>
      <c r="H640" s="444"/>
      <c r="I640" s="440"/>
      <c r="K640" s="442"/>
      <c r="L640" s="442"/>
      <c r="M640" s="442"/>
      <c r="N640" s="441"/>
    </row>
    <row r="641">
      <c r="A641" s="443"/>
      <c r="B641" s="443"/>
      <c r="C641" s="443"/>
      <c r="D641" s="439"/>
      <c r="F641" s="444"/>
      <c r="G641" s="444"/>
      <c r="H641" s="444"/>
      <c r="I641" s="440"/>
      <c r="K641" s="442"/>
      <c r="L641" s="442"/>
      <c r="M641" s="442"/>
      <c r="N641" s="441"/>
    </row>
    <row r="642">
      <c r="A642" s="443"/>
      <c r="B642" s="443"/>
      <c r="C642" s="443"/>
      <c r="D642" s="439"/>
      <c r="F642" s="444"/>
      <c r="G642" s="444"/>
      <c r="H642" s="444"/>
      <c r="I642" s="440"/>
      <c r="K642" s="442"/>
      <c r="L642" s="442"/>
      <c r="M642" s="442"/>
      <c r="N642" s="441"/>
    </row>
    <row r="643">
      <c r="A643" s="443"/>
      <c r="B643" s="443"/>
      <c r="C643" s="443"/>
      <c r="D643" s="439"/>
      <c r="F643" s="444"/>
      <c r="G643" s="444"/>
      <c r="H643" s="444"/>
      <c r="I643" s="440"/>
      <c r="K643" s="442"/>
      <c r="L643" s="442"/>
      <c r="M643" s="442"/>
      <c r="N643" s="441"/>
    </row>
    <row r="644">
      <c r="A644" s="443"/>
      <c r="B644" s="443"/>
      <c r="C644" s="443"/>
      <c r="D644" s="439"/>
      <c r="F644" s="444"/>
      <c r="G644" s="444"/>
      <c r="H644" s="444"/>
      <c r="I644" s="440"/>
      <c r="K644" s="442"/>
      <c r="L644" s="442"/>
      <c r="M644" s="442"/>
      <c r="N644" s="441"/>
    </row>
    <row r="645">
      <c r="A645" s="443"/>
      <c r="B645" s="443"/>
      <c r="C645" s="443"/>
      <c r="D645" s="439"/>
      <c r="F645" s="444"/>
      <c r="G645" s="444"/>
      <c r="H645" s="444"/>
      <c r="I645" s="440"/>
      <c r="K645" s="442"/>
      <c r="L645" s="442"/>
      <c r="M645" s="442"/>
      <c r="N645" s="441"/>
    </row>
    <row r="646">
      <c r="A646" s="443"/>
      <c r="B646" s="443"/>
      <c r="C646" s="443"/>
      <c r="D646" s="439"/>
      <c r="F646" s="444"/>
      <c r="G646" s="444"/>
      <c r="H646" s="444"/>
      <c r="I646" s="440"/>
      <c r="K646" s="442"/>
      <c r="L646" s="442"/>
      <c r="M646" s="442"/>
      <c r="N646" s="441"/>
    </row>
    <row r="647">
      <c r="A647" s="443"/>
      <c r="B647" s="443"/>
      <c r="C647" s="443"/>
      <c r="D647" s="439"/>
      <c r="F647" s="444"/>
      <c r="G647" s="444"/>
      <c r="H647" s="444"/>
      <c r="I647" s="440"/>
      <c r="K647" s="442"/>
      <c r="L647" s="442"/>
      <c r="M647" s="442"/>
      <c r="N647" s="441"/>
    </row>
    <row r="648">
      <c r="A648" s="443"/>
      <c r="B648" s="443"/>
      <c r="C648" s="443"/>
      <c r="D648" s="439"/>
      <c r="F648" s="444"/>
      <c r="G648" s="444"/>
      <c r="H648" s="444"/>
      <c r="I648" s="440"/>
      <c r="K648" s="442"/>
      <c r="L648" s="442"/>
      <c r="M648" s="442"/>
      <c r="N648" s="441"/>
    </row>
    <row r="649">
      <c r="A649" s="443"/>
      <c r="B649" s="443"/>
      <c r="C649" s="443"/>
      <c r="D649" s="439"/>
      <c r="F649" s="444"/>
      <c r="G649" s="444"/>
      <c r="H649" s="444"/>
      <c r="I649" s="440"/>
      <c r="K649" s="442"/>
      <c r="L649" s="442"/>
      <c r="M649" s="442"/>
      <c r="N649" s="441"/>
    </row>
    <row r="650">
      <c r="A650" s="443"/>
      <c r="B650" s="443"/>
      <c r="C650" s="443"/>
      <c r="D650" s="439"/>
      <c r="F650" s="444"/>
      <c r="G650" s="444"/>
      <c r="H650" s="444"/>
      <c r="I650" s="440"/>
      <c r="K650" s="442"/>
      <c r="L650" s="442"/>
      <c r="M650" s="442"/>
      <c r="N650" s="441"/>
    </row>
    <row r="651">
      <c r="A651" s="443"/>
      <c r="B651" s="443"/>
      <c r="C651" s="443"/>
      <c r="D651" s="439"/>
      <c r="F651" s="444"/>
      <c r="G651" s="444"/>
      <c r="H651" s="444"/>
      <c r="I651" s="440"/>
      <c r="K651" s="442"/>
      <c r="L651" s="442"/>
      <c r="M651" s="442"/>
      <c r="N651" s="441"/>
    </row>
    <row r="652">
      <c r="A652" s="443"/>
      <c r="B652" s="443"/>
      <c r="C652" s="443"/>
      <c r="D652" s="439"/>
      <c r="F652" s="444"/>
      <c r="G652" s="444"/>
      <c r="H652" s="444"/>
      <c r="I652" s="440"/>
      <c r="K652" s="442"/>
      <c r="L652" s="442"/>
      <c r="M652" s="442"/>
      <c r="N652" s="441"/>
    </row>
    <row r="653">
      <c r="A653" s="443"/>
      <c r="B653" s="443"/>
      <c r="C653" s="443"/>
      <c r="D653" s="439"/>
      <c r="F653" s="444"/>
      <c r="G653" s="444"/>
      <c r="H653" s="444"/>
      <c r="I653" s="440"/>
      <c r="K653" s="442"/>
      <c r="L653" s="442"/>
      <c r="M653" s="442"/>
      <c r="N653" s="441"/>
    </row>
    <row r="654">
      <c r="A654" s="443"/>
      <c r="B654" s="443"/>
      <c r="C654" s="443"/>
      <c r="D654" s="439"/>
      <c r="F654" s="444"/>
      <c r="G654" s="444"/>
      <c r="H654" s="444"/>
      <c r="I654" s="440"/>
      <c r="K654" s="442"/>
      <c r="L654" s="442"/>
      <c r="M654" s="442"/>
      <c r="N654" s="441"/>
    </row>
    <row r="655">
      <c r="A655" s="443"/>
      <c r="B655" s="443"/>
      <c r="C655" s="443"/>
      <c r="D655" s="439"/>
      <c r="F655" s="444"/>
      <c r="G655" s="444"/>
      <c r="H655" s="444"/>
      <c r="I655" s="440"/>
      <c r="K655" s="442"/>
      <c r="L655" s="442"/>
      <c r="M655" s="442"/>
      <c r="N655" s="441"/>
    </row>
    <row r="656">
      <c r="A656" s="443"/>
      <c r="B656" s="443"/>
      <c r="C656" s="443"/>
      <c r="D656" s="439"/>
      <c r="F656" s="444"/>
      <c r="G656" s="444"/>
      <c r="H656" s="444"/>
      <c r="I656" s="440"/>
      <c r="K656" s="442"/>
      <c r="L656" s="442"/>
      <c r="M656" s="442"/>
      <c r="N656" s="441"/>
    </row>
    <row r="657">
      <c r="A657" s="443"/>
      <c r="B657" s="443"/>
      <c r="C657" s="443"/>
      <c r="D657" s="439"/>
      <c r="F657" s="444"/>
      <c r="G657" s="444"/>
      <c r="H657" s="444"/>
      <c r="I657" s="440"/>
      <c r="K657" s="442"/>
      <c r="L657" s="442"/>
      <c r="M657" s="442"/>
      <c r="N657" s="441"/>
    </row>
    <row r="658">
      <c r="A658" s="443"/>
      <c r="B658" s="443"/>
      <c r="C658" s="443"/>
      <c r="D658" s="439"/>
      <c r="F658" s="444"/>
      <c r="G658" s="444"/>
      <c r="H658" s="444"/>
      <c r="I658" s="440"/>
      <c r="K658" s="442"/>
      <c r="L658" s="442"/>
      <c r="M658" s="442"/>
      <c r="N658" s="441"/>
    </row>
    <row r="659">
      <c r="A659" s="443"/>
      <c r="B659" s="443"/>
      <c r="C659" s="443"/>
      <c r="D659" s="439"/>
      <c r="F659" s="444"/>
      <c r="G659" s="444"/>
      <c r="H659" s="444"/>
      <c r="I659" s="440"/>
      <c r="K659" s="442"/>
      <c r="L659" s="442"/>
      <c r="M659" s="442"/>
      <c r="N659" s="441"/>
    </row>
    <row r="660">
      <c r="A660" s="443"/>
      <c r="B660" s="443"/>
      <c r="C660" s="443"/>
      <c r="D660" s="439"/>
      <c r="F660" s="444"/>
      <c r="G660" s="444"/>
      <c r="H660" s="444"/>
      <c r="I660" s="440"/>
      <c r="K660" s="442"/>
      <c r="L660" s="442"/>
      <c r="M660" s="442"/>
      <c r="N660" s="441"/>
    </row>
    <row r="661">
      <c r="A661" s="443"/>
      <c r="B661" s="443"/>
      <c r="C661" s="443"/>
      <c r="D661" s="439"/>
      <c r="F661" s="444"/>
      <c r="G661" s="444"/>
      <c r="H661" s="444"/>
      <c r="I661" s="440"/>
      <c r="K661" s="442"/>
      <c r="L661" s="442"/>
      <c r="M661" s="442"/>
      <c r="N661" s="441"/>
    </row>
    <row r="662">
      <c r="A662" s="443"/>
      <c r="B662" s="443"/>
      <c r="C662" s="443"/>
      <c r="D662" s="439"/>
      <c r="F662" s="444"/>
      <c r="G662" s="444"/>
      <c r="H662" s="444"/>
      <c r="I662" s="440"/>
      <c r="K662" s="442"/>
      <c r="L662" s="442"/>
      <c r="M662" s="442"/>
      <c r="N662" s="441"/>
    </row>
    <row r="663">
      <c r="A663" s="443"/>
      <c r="B663" s="443"/>
      <c r="C663" s="443"/>
      <c r="D663" s="439"/>
      <c r="F663" s="444"/>
      <c r="G663" s="444"/>
      <c r="H663" s="444"/>
      <c r="I663" s="440"/>
      <c r="K663" s="442"/>
      <c r="L663" s="442"/>
      <c r="M663" s="442"/>
      <c r="N663" s="441"/>
    </row>
    <row r="664">
      <c r="A664" s="443"/>
      <c r="B664" s="443"/>
      <c r="C664" s="443"/>
      <c r="D664" s="439"/>
      <c r="F664" s="444"/>
      <c r="G664" s="444"/>
      <c r="H664" s="444"/>
      <c r="I664" s="440"/>
      <c r="K664" s="442"/>
      <c r="L664" s="442"/>
      <c r="M664" s="442"/>
      <c r="N664" s="441"/>
    </row>
    <row r="665">
      <c r="A665" s="443"/>
      <c r="B665" s="443"/>
      <c r="C665" s="443"/>
      <c r="D665" s="439"/>
      <c r="F665" s="444"/>
      <c r="G665" s="444"/>
      <c r="H665" s="444"/>
      <c r="I665" s="440"/>
      <c r="K665" s="442"/>
      <c r="L665" s="442"/>
      <c r="M665" s="442"/>
      <c r="N665" s="441"/>
    </row>
    <row r="666">
      <c r="A666" s="443"/>
      <c r="B666" s="443"/>
      <c r="C666" s="443"/>
      <c r="D666" s="439"/>
      <c r="F666" s="444"/>
      <c r="G666" s="444"/>
      <c r="H666" s="444"/>
      <c r="I666" s="440"/>
      <c r="K666" s="442"/>
      <c r="L666" s="442"/>
      <c r="M666" s="442"/>
      <c r="N666" s="441"/>
    </row>
    <row r="667">
      <c r="A667" s="443"/>
      <c r="B667" s="443"/>
      <c r="C667" s="443"/>
      <c r="D667" s="439"/>
      <c r="F667" s="444"/>
      <c r="G667" s="444"/>
      <c r="H667" s="444"/>
      <c r="I667" s="440"/>
      <c r="K667" s="442"/>
      <c r="L667" s="442"/>
      <c r="M667" s="442"/>
      <c r="N667" s="441"/>
    </row>
    <row r="668">
      <c r="A668" s="443"/>
      <c r="B668" s="443"/>
      <c r="C668" s="443"/>
      <c r="D668" s="439"/>
      <c r="F668" s="444"/>
      <c r="G668" s="444"/>
      <c r="H668" s="444"/>
      <c r="I668" s="440"/>
      <c r="K668" s="442"/>
      <c r="L668" s="442"/>
      <c r="M668" s="442"/>
      <c r="N668" s="441"/>
    </row>
    <row r="669">
      <c r="A669" s="443"/>
      <c r="B669" s="443"/>
      <c r="C669" s="443"/>
      <c r="D669" s="439"/>
      <c r="F669" s="444"/>
      <c r="G669" s="444"/>
      <c r="H669" s="444"/>
      <c r="I669" s="440"/>
      <c r="K669" s="442"/>
      <c r="L669" s="442"/>
      <c r="M669" s="442"/>
      <c r="N669" s="441"/>
    </row>
    <row r="670">
      <c r="A670" s="443"/>
      <c r="B670" s="443"/>
      <c r="C670" s="443"/>
      <c r="D670" s="439"/>
      <c r="F670" s="444"/>
      <c r="G670" s="444"/>
      <c r="H670" s="444"/>
      <c r="I670" s="440"/>
      <c r="K670" s="442"/>
      <c r="L670" s="442"/>
      <c r="M670" s="442"/>
      <c r="N670" s="441"/>
    </row>
    <row r="671">
      <c r="A671" s="443"/>
      <c r="B671" s="443"/>
      <c r="C671" s="443"/>
      <c r="D671" s="439"/>
      <c r="F671" s="444"/>
      <c r="G671" s="444"/>
      <c r="H671" s="444"/>
      <c r="I671" s="440"/>
      <c r="K671" s="442"/>
      <c r="L671" s="442"/>
      <c r="M671" s="442"/>
      <c r="N671" s="441"/>
    </row>
    <row r="672">
      <c r="A672" s="443"/>
      <c r="B672" s="443"/>
      <c r="C672" s="443"/>
      <c r="D672" s="439"/>
      <c r="F672" s="444"/>
      <c r="G672" s="444"/>
      <c r="H672" s="444"/>
      <c r="I672" s="440"/>
      <c r="K672" s="442"/>
      <c r="L672" s="442"/>
      <c r="M672" s="442"/>
      <c r="N672" s="441"/>
    </row>
    <row r="673">
      <c r="A673" s="443"/>
      <c r="B673" s="443"/>
      <c r="C673" s="443"/>
      <c r="D673" s="439"/>
      <c r="F673" s="444"/>
      <c r="G673" s="444"/>
      <c r="H673" s="444"/>
      <c r="I673" s="440"/>
      <c r="K673" s="442"/>
      <c r="L673" s="442"/>
      <c r="M673" s="442"/>
      <c r="N673" s="441"/>
    </row>
    <row r="674">
      <c r="A674" s="443"/>
      <c r="B674" s="443"/>
      <c r="C674" s="443"/>
      <c r="D674" s="439"/>
      <c r="F674" s="444"/>
      <c r="G674" s="444"/>
      <c r="H674" s="444"/>
      <c r="I674" s="440"/>
      <c r="K674" s="442"/>
      <c r="L674" s="442"/>
      <c r="M674" s="442"/>
      <c r="N674" s="441"/>
    </row>
    <row r="675">
      <c r="A675" s="443"/>
      <c r="B675" s="443"/>
      <c r="C675" s="443"/>
      <c r="D675" s="439"/>
      <c r="F675" s="444"/>
      <c r="G675" s="444"/>
      <c r="H675" s="444"/>
      <c r="I675" s="440"/>
      <c r="K675" s="442"/>
      <c r="L675" s="442"/>
      <c r="M675" s="442"/>
      <c r="N675" s="441"/>
    </row>
    <row r="676">
      <c r="A676" s="443"/>
      <c r="B676" s="443"/>
      <c r="C676" s="443"/>
      <c r="D676" s="439"/>
      <c r="F676" s="444"/>
      <c r="G676" s="444"/>
      <c r="H676" s="444"/>
      <c r="I676" s="440"/>
      <c r="K676" s="442"/>
      <c r="L676" s="442"/>
      <c r="M676" s="442"/>
      <c r="N676" s="441"/>
    </row>
    <row r="677">
      <c r="A677" s="443"/>
      <c r="B677" s="443"/>
      <c r="C677" s="443"/>
      <c r="D677" s="439"/>
      <c r="F677" s="444"/>
      <c r="G677" s="444"/>
      <c r="H677" s="444"/>
      <c r="I677" s="440"/>
      <c r="K677" s="442"/>
      <c r="L677" s="442"/>
      <c r="M677" s="442"/>
      <c r="N677" s="441"/>
    </row>
    <row r="678">
      <c r="A678" s="443"/>
      <c r="B678" s="443"/>
      <c r="C678" s="443"/>
      <c r="D678" s="439"/>
      <c r="F678" s="444"/>
      <c r="G678" s="444"/>
      <c r="H678" s="444"/>
      <c r="I678" s="440"/>
      <c r="K678" s="442"/>
      <c r="L678" s="442"/>
      <c r="M678" s="442"/>
      <c r="N678" s="441"/>
    </row>
    <row r="679">
      <c r="A679" s="443"/>
      <c r="B679" s="443"/>
      <c r="C679" s="443"/>
      <c r="D679" s="439"/>
      <c r="F679" s="444"/>
      <c r="G679" s="444"/>
      <c r="H679" s="444"/>
      <c r="I679" s="440"/>
      <c r="K679" s="442"/>
      <c r="L679" s="442"/>
      <c r="M679" s="442"/>
      <c r="N679" s="441"/>
    </row>
    <row r="680">
      <c r="A680" s="443"/>
      <c r="B680" s="443"/>
      <c r="C680" s="443"/>
      <c r="D680" s="439"/>
      <c r="F680" s="444"/>
      <c r="G680" s="444"/>
      <c r="H680" s="444"/>
      <c r="I680" s="440"/>
      <c r="K680" s="442"/>
      <c r="L680" s="442"/>
      <c r="M680" s="442"/>
      <c r="N680" s="441"/>
    </row>
    <row r="681">
      <c r="A681" s="443"/>
      <c r="B681" s="443"/>
      <c r="C681" s="443"/>
      <c r="D681" s="439"/>
      <c r="F681" s="444"/>
      <c r="G681" s="444"/>
      <c r="H681" s="444"/>
      <c r="I681" s="440"/>
      <c r="K681" s="442"/>
      <c r="L681" s="442"/>
      <c r="M681" s="442"/>
      <c r="N681" s="441"/>
    </row>
    <row r="682">
      <c r="A682" s="443"/>
      <c r="B682" s="443"/>
      <c r="C682" s="443"/>
      <c r="D682" s="439"/>
      <c r="F682" s="444"/>
      <c r="G682" s="444"/>
      <c r="H682" s="444"/>
      <c r="I682" s="440"/>
      <c r="K682" s="442"/>
      <c r="L682" s="442"/>
      <c r="M682" s="442"/>
      <c r="N682" s="441"/>
    </row>
    <row r="683">
      <c r="A683" s="443"/>
      <c r="B683" s="443"/>
      <c r="C683" s="443"/>
      <c r="D683" s="439"/>
      <c r="F683" s="444"/>
      <c r="G683" s="444"/>
      <c r="H683" s="444"/>
      <c r="I683" s="440"/>
      <c r="K683" s="442"/>
      <c r="L683" s="442"/>
      <c r="M683" s="442"/>
      <c r="N683" s="441"/>
    </row>
    <row r="684">
      <c r="A684" s="443"/>
      <c r="B684" s="443"/>
      <c r="C684" s="443"/>
      <c r="D684" s="439"/>
      <c r="F684" s="444"/>
      <c r="G684" s="444"/>
      <c r="H684" s="444"/>
      <c r="I684" s="440"/>
      <c r="K684" s="442"/>
      <c r="L684" s="442"/>
      <c r="M684" s="442"/>
      <c r="N684" s="441"/>
    </row>
    <row r="685">
      <c r="A685" s="443"/>
      <c r="B685" s="443"/>
      <c r="C685" s="443"/>
      <c r="D685" s="439"/>
      <c r="F685" s="444"/>
      <c r="G685" s="444"/>
      <c r="H685" s="444"/>
      <c r="I685" s="440"/>
      <c r="K685" s="442"/>
      <c r="L685" s="442"/>
      <c r="M685" s="442"/>
      <c r="N685" s="441"/>
    </row>
    <row r="686">
      <c r="A686" s="443"/>
      <c r="B686" s="443"/>
      <c r="C686" s="443"/>
      <c r="D686" s="439"/>
      <c r="F686" s="444"/>
      <c r="G686" s="444"/>
      <c r="H686" s="444"/>
      <c r="I686" s="440"/>
      <c r="K686" s="442"/>
      <c r="L686" s="442"/>
      <c r="M686" s="442"/>
      <c r="N686" s="441"/>
    </row>
    <row r="687">
      <c r="A687" s="443"/>
      <c r="B687" s="443"/>
      <c r="C687" s="443"/>
      <c r="D687" s="439"/>
      <c r="F687" s="444"/>
      <c r="G687" s="444"/>
      <c r="H687" s="444"/>
      <c r="I687" s="440"/>
      <c r="K687" s="442"/>
      <c r="L687" s="442"/>
      <c r="M687" s="442"/>
      <c r="N687" s="441"/>
    </row>
    <row r="688">
      <c r="A688" s="443"/>
      <c r="B688" s="443"/>
      <c r="C688" s="443"/>
      <c r="D688" s="439"/>
      <c r="F688" s="444"/>
      <c r="G688" s="444"/>
      <c r="H688" s="444"/>
      <c r="I688" s="440"/>
      <c r="K688" s="442"/>
      <c r="L688" s="442"/>
      <c r="M688" s="442"/>
      <c r="N688" s="441"/>
    </row>
    <row r="689">
      <c r="A689" s="443"/>
      <c r="B689" s="443"/>
      <c r="C689" s="443"/>
      <c r="D689" s="439"/>
      <c r="F689" s="444"/>
      <c r="G689" s="444"/>
      <c r="H689" s="444"/>
      <c r="I689" s="440"/>
      <c r="K689" s="442"/>
      <c r="L689" s="442"/>
      <c r="M689" s="442"/>
      <c r="N689" s="441"/>
    </row>
    <row r="690">
      <c r="A690" s="443"/>
      <c r="B690" s="443"/>
      <c r="C690" s="443"/>
      <c r="D690" s="439"/>
      <c r="F690" s="444"/>
      <c r="G690" s="444"/>
      <c r="H690" s="444"/>
      <c r="I690" s="440"/>
      <c r="K690" s="442"/>
      <c r="L690" s="442"/>
      <c r="M690" s="442"/>
      <c r="N690" s="441"/>
    </row>
    <row r="691">
      <c r="A691" s="443"/>
      <c r="B691" s="443"/>
      <c r="C691" s="443"/>
      <c r="D691" s="439"/>
      <c r="F691" s="444"/>
      <c r="G691" s="444"/>
      <c r="H691" s="444"/>
      <c r="I691" s="440"/>
      <c r="K691" s="442"/>
      <c r="L691" s="442"/>
      <c r="M691" s="442"/>
      <c r="N691" s="441"/>
    </row>
    <row r="692">
      <c r="A692" s="443"/>
      <c r="B692" s="443"/>
      <c r="C692" s="443"/>
      <c r="D692" s="439"/>
      <c r="F692" s="444"/>
      <c r="G692" s="444"/>
      <c r="H692" s="444"/>
      <c r="I692" s="440"/>
      <c r="K692" s="442"/>
      <c r="L692" s="442"/>
      <c r="M692" s="442"/>
      <c r="N692" s="441"/>
    </row>
    <row r="693">
      <c r="A693" s="443"/>
      <c r="B693" s="443"/>
      <c r="C693" s="443"/>
      <c r="D693" s="439"/>
      <c r="F693" s="444"/>
      <c r="G693" s="444"/>
      <c r="H693" s="444"/>
      <c r="I693" s="440"/>
      <c r="K693" s="442"/>
      <c r="L693" s="442"/>
      <c r="M693" s="442"/>
      <c r="N693" s="441"/>
    </row>
    <row r="694">
      <c r="A694" s="443"/>
      <c r="B694" s="443"/>
      <c r="C694" s="443"/>
      <c r="D694" s="439"/>
      <c r="F694" s="444"/>
      <c r="G694" s="444"/>
      <c r="H694" s="444"/>
      <c r="I694" s="440"/>
      <c r="K694" s="442"/>
      <c r="L694" s="442"/>
      <c r="M694" s="442"/>
      <c r="N694" s="441"/>
    </row>
    <row r="695">
      <c r="A695" s="443"/>
      <c r="B695" s="443"/>
      <c r="C695" s="443"/>
      <c r="D695" s="439"/>
      <c r="F695" s="444"/>
      <c r="G695" s="444"/>
      <c r="H695" s="444"/>
      <c r="I695" s="440"/>
      <c r="K695" s="442"/>
      <c r="L695" s="442"/>
      <c r="M695" s="442"/>
      <c r="N695" s="441"/>
    </row>
    <row r="696">
      <c r="A696" s="443"/>
      <c r="B696" s="443"/>
      <c r="C696" s="443"/>
      <c r="D696" s="439"/>
      <c r="F696" s="444"/>
      <c r="G696" s="444"/>
      <c r="H696" s="444"/>
      <c r="I696" s="440"/>
      <c r="K696" s="442"/>
      <c r="L696" s="442"/>
      <c r="M696" s="442"/>
      <c r="N696" s="441"/>
    </row>
    <row r="697">
      <c r="A697" s="443"/>
      <c r="B697" s="443"/>
      <c r="C697" s="443"/>
      <c r="D697" s="439"/>
      <c r="F697" s="444"/>
      <c r="G697" s="444"/>
      <c r="H697" s="444"/>
      <c r="I697" s="440"/>
      <c r="K697" s="442"/>
      <c r="L697" s="442"/>
      <c r="M697" s="442"/>
      <c r="N697" s="441"/>
    </row>
    <row r="698">
      <c r="A698" s="443"/>
      <c r="B698" s="443"/>
      <c r="C698" s="443"/>
      <c r="D698" s="439"/>
      <c r="F698" s="444"/>
      <c r="G698" s="444"/>
      <c r="H698" s="444"/>
      <c r="I698" s="440"/>
      <c r="K698" s="442"/>
      <c r="L698" s="442"/>
      <c r="M698" s="442"/>
      <c r="N698" s="441"/>
    </row>
    <row r="699">
      <c r="A699" s="443"/>
      <c r="B699" s="443"/>
      <c r="C699" s="443"/>
      <c r="D699" s="439"/>
      <c r="F699" s="444"/>
      <c r="G699" s="444"/>
      <c r="H699" s="444"/>
      <c r="I699" s="440"/>
      <c r="K699" s="442"/>
      <c r="L699" s="442"/>
      <c r="M699" s="442"/>
      <c r="N699" s="441"/>
    </row>
    <row r="700">
      <c r="A700" s="443"/>
      <c r="B700" s="443"/>
      <c r="C700" s="443"/>
      <c r="D700" s="439"/>
      <c r="F700" s="444"/>
      <c r="G700" s="444"/>
      <c r="H700" s="444"/>
      <c r="I700" s="440"/>
      <c r="K700" s="442"/>
      <c r="L700" s="442"/>
      <c r="M700" s="442"/>
      <c r="N700" s="441"/>
    </row>
    <row r="701">
      <c r="A701" s="443"/>
      <c r="B701" s="443"/>
      <c r="C701" s="443"/>
      <c r="D701" s="439"/>
      <c r="F701" s="444"/>
      <c r="G701" s="444"/>
      <c r="H701" s="444"/>
      <c r="I701" s="440"/>
      <c r="K701" s="442"/>
      <c r="L701" s="442"/>
      <c r="M701" s="442"/>
      <c r="N701" s="441"/>
    </row>
    <row r="702">
      <c r="A702" s="443"/>
      <c r="B702" s="443"/>
      <c r="C702" s="443"/>
      <c r="D702" s="439"/>
      <c r="F702" s="444"/>
      <c r="G702" s="444"/>
      <c r="H702" s="444"/>
      <c r="I702" s="440"/>
      <c r="K702" s="442"/>
      <c r="L702" s="442"/>
      <c r="M702" s="442"/>
      <c r="N702" s="441"/>
    </row>
    <row r="703">
      <c r="A703" s="443"/>
      <c r="B703" s="443"/>
      <c r="C703" s="443"/>
      <c r="D703" s="439"/>
      <c r="F703" s="444"/>
      <c r="G703" s="444"/>
      <c r="H703" s="444"/>
      <c r="I703" s="440"/>
      <c r="K703" s="442"/>
      <c r="L703" s="442"/>
      <c r="M703" s="442"/>
      <c r="N703" s="441"/>
    </row>
    <row r="704">
      <c r="A704" s="443"/>
      <c r="B704" s="443"/>
      <c r="C704" s="443"/>
      <c r="D704" s="439"/>
      <c r="F704" s="444"/>
      <c r="G704" s="444"/>
      <c r="H704" s="444"/>
      <c r="I704" s="440"/>
      <c r="K704" s="442"/>
      <c r="L704" s="442"/>
      <c r="M704" s="442"/>
      <c r="N704" s="441"/>
    </row>
    <row r="705">
      <c r="A705" s="443"/>
      <c r="B705" s="443"/>
      <c r="C705" s="443"/>
      <c r="D705" s="439"/>
      <c r="F705" s="444"/>
      <c r="G705" s="444"/>
      <c r="H705" s="444"/>
      <c r="I705" s="440"/>
      <c r="K705" s="442"/>
      <c r="L705" s="442"/>
      <c r="M705" s="442"/>
      <c r="N705" s="441"/>
    </row>
    <row r="706">
      <c r="A706" s="443"/>
      <c r="B706" s="443"/>
      <c r="C706" s="443"/>
      <c r="D706" s="439"/>
      <c r="F706" s="444"/>
      <c r="G706" s="444"/>
      <c r="H706" s="444"/>
      <c r="I706" s="440"/>
      <c r="K706" s="442"/>
      <c r="L706" s="442"/>
      <c r="M706" s="442"/>
      <c r="N706" s="441"/>
    </row>
    <row r="707">
      <c r="A707" s="443"/>
      <c r="B707" s="443"/>
      <c r="C707" s="443"/>
      <c r="D707" s="439"/>
      <c r="F707" s="444"/>
      <c r="G707" s="444"/>
      <c r="H707" s="444"/>
      <c r="I707" s="440"/>
      <c r="K707" s="442"/>
      <c r="L707" s="442"/>
      <c r="M707" s="442"/>
      <c r="N707" s="441"/>
    </row>
    <row r="708">
      <c r="A708" s="443"/>
      <c r="B708" s="443"/>
      <c r="C708" s="443"/>
      <c r="D708" s="439"/>
      <c r="F708" s="444"/>
      <c r="G708" s="444"/>
      <c r="H708" s="444"/>
      <c r="I708" s="440"/>
      <c r="K708" s="442"/>
      <c r="L708" s="442"/>
      <c r="M708" s="442"/>
      <c r="N708" s="441"/>
    </row>
    <row r="709">
      <c r="A709" s="443"/>
      <c r="B709" s="443"/>
      <c r="C709" s="443"/>
      <c r="D709" s="439"/>
      <c r="F709" s="444"/>
      <c r="G709" s="444"/>
      <c r="H709" s="444"/>
      <c r="I709" s="440"/>
      <c r="K709" s="442"/>
      <c r="L709" s="442"/>
      <c r="M709" s="442"/>
      <c r="N709" s="441"/>
    </row>
    <row r="710">
      <c r="A710" s="443"/>
      <c r="B710" s="443"/>
      <c r="C710" s="443"/>
      <c r="D710" s="439"/>
      <c r="F710" s="444"/>
      <c r="G710" s="444"/>
      <c r="H710" s="444"/>
      <c r="I710" s="440"/>
      <c r="K710" s="442"/>
      <c r="L710" s="442"/>
      <c r="M710" s="442"/>
      <c r="N710" s="441"/>
    </row>
    <row r="711">
      <c r="A711" s="443"/>
      <c r="B711" s="443"/>
      <c r="C711" s="443"/>
      <c r="D711" s="439"/>
      <c r="F711" s="444"/>
      <c r="G711" s="444"/>
      <c r="H711" s="444"/>
      <c r="I711" s="440"/>
      <c r="K711" s="442"/>
      <c r="L711" s="442"/>
      <c r="M711" s="442"/>
      <c r="N711" s="441"/>
    </row>
    <row r="712">
      <c r="A712" s="443"/>
      <c r="B712" s="443"/>
      <c r="C712" s="443"/>
      <c r="D712" s="439"/>
      <c r="F712" s="444"/>
      <c r="G712" s="444"/>
      <c r="H712" s="444"/>
      <c r="I712" s="440"/>
      <c r="K712" s="442"/>
      <c r="L712" s="442"/>
      <c r="M712" s="442"/>
      <c r="N712" s="441"/>
    </row>
    <row r="713">
      <c r="A713" s="443"/>
      <c r="B713" s="443"/>
      <c r="C713" s="443"/>
      <c r="D713" s="439"/>
      <c r="F713" s="444"/>
      <c r="G713" s="444"/>
      <c r="H713" s="444"/>
      <c r="I713" s="440"/>
      <c r="K713" s="442"/>
      <c r="L713" s="442"/>
      <c r="M713" s="442"/>
      <c r="N713" s="441"/>
    </row>
    <row r="714">
      <c r="A714" s="443"/>
      <c r="B714" s="443"/>
      <c r="C714" s="443"/>
      <c r="D714" s="439"/>
      <c r="F714" s="444"/>
      <c r="G714" s="444"/>
      <c r="H714" s="444"/>
      <c r="I714" s="440"/>
      <c r="K714" s="442"/>
      <c r="L714" s="442"/>
      <c r="M714" s="442"/>
      <c r="N714" s="441"/>
    </row>
    <row r="715">
      <c r="A715" s="443"/>
      <c r="B715" s="443"/>
      <c r="C715" s="443"/>
      <c r="D715" s="439"/>
      <c r="F715" s="444"/>
      <c r="G715" s="444"/>
      <c r="H715" s="444"/>
      <c r="I715" s="440"/>
      <c r="K715" s="442"/>
      <c r="L715" s="442"/>
      <c r="M715" s="442"/>
      <c r="N715" s="441"/>
    </row>
    <row r="716">
      <c r="A716" s="443"/>
      <c r="B716" s="443"/>
      <c r="C716" s="443"/>
      <c r="D716" s="439"/>
      <c r="F716" s="444"/>
      <c r="G716" s="444"/>
      <c r="H716" s="444"/>
      <c r="I716" s="440"/>
      <c r="K716" s="442"/>
      <c r="L716" s="442"/>
      <c r="M716" s="442"/>
      <c r="N716" s="441"/>
    </row>
    <row r="717">
      <c r="A717" s="443"/>
      <c r="B717" s="443"/>
      <c r="C717" s="443"/>
      <c r="D717" s="439"/>
      <c r="F717" s="444"/>
      <c r="G717" s="444"/>
      <c r="H717" s="444"/>
      <c r="I717" s="440"/>
      <c r="K717" s="442"/>
      <c r="L717" s="442"/>
      <c r="M717" s="442"/>
      <c r="N717" s="441"/>
    </row>
    <row r="718">
      <c r="A718" s="443"/>
      <c r="B718" s="443"/>
      <c r="C718" s="443"/>
      <c r="D718" s="439"/>
      <c r="F718" s="444"/>
      <c r="G718" s="444"/>
      <c r="H718" s="444"/>
      <c r="I718" s="440"/>
      <c r="K718" s="442"/>
      <c r="L718" s="442"/>
      <c r="M718" s="442"/>
      <c r="N718" s="441"/>
    </row>
    <row r="719">
      <c r="A719" s="443"/>
      <c r="B719" s="443"/>
      <c r="C719" s="443"/>
      <c r="D719" s="439"/>
      <c r="F719" s="444"/>
      <c r="G719" s="444"/>
      <c r="H719" s="444"/>
      <c r="I719" s="440"/>
      <c r="K719" s="442"/>
      <c r="L719" s="442"/>
      <c r="M719" s="442"/>
      <c r="N719" s="441"/>
    </row>
    <row r="720">
      <c r="A720" s="443"/>
      <c r="B720" s="443"/>
      <c r="C720" s="443"/>
      <c r="D720" s="439"/>
      <c r="F720" s="444"/>
      <c r="G720" s="444"/>
      <c r="H720" s="444"/>
      <c r="I720" s="440"/>
      <c r="K720" s="442"/>
      <c r="L720" s="442"/>
      <c r="M720" s="442"/>
      <c r="N720" s="441"/>
    </row>
    <row r="721">
      <c r="A721" s="443"/>
      <c r="B721" s="443"/>
      <c r="C721" s="443"/>
      <c r="D721" s="439"/>
      <c r="F721" s="444"/>
      <c r="G721" s="444"/>
      <c r="H721" s="444"/>
      <c r="I721" s="440"/>
      <c r="K721" s="442"/>
      <c r="L721" s="442"/>
      <c r="M721" s="442"/>
      <c r="N721" s="441"/>
    </row>
    <row r="722">
      <c r="A722" s="443"/>
      <c r="B722" s="443"/>
      <c r="C722" s="443"/>
      <c r="D722" s="439"/>
      <c r="F722" s="444"/>
      <c r="G722" s="444"/>
      <c r="H722" s="444"/>
      <c r="I722" s="440"/>
      <c r="K722" s="442"/>
      <c r="L722" s="442"/>
      <c r="M722" s="442"/>
      <c r="N722" s="441"/>
    </row>
    <row r="723">
      <c r="A723" s="443"/>
      <c r="B723" s="443"/>
      <c r="C723" s="443"/>
      <c r="D723" s="439"/>
      <c r="F723" s="444"/>
      <c r="G723" s="444"/>
      <c r="H723" s="444"/>
      <c r="I723" s="440"/>
      <c r="K723" s="442"/>
      <c r="L723" s="442"/>
      <c r="M723" s="442"/>
      <c r="N723" s="441"/>
    </row>
    <row r="724">
      <c r="A724" s="443"/>
      <c r="B724" s="443"/>
      <c r="C724" s="443"/>
      <c r="D724" s="439"/>
      <c r="F724" s="444"/>
      <c r="G724" s="444"/>
      <c r="H724" s="444"/>
      <c r="I724" s="440"/>
      <c r="K724" s="442"/>
      <c r="L724" s="442"/>
      <c r="M724" s="442"/>
      <c r="N724" s="441"/>
    </row>
    <row r="725">
      <c r="A725" s="443"/>
      <c r="B725" s="443"/>
      <c r="C725" s="443"/>
      <c r="D725" s="439"/>
      <c r="F725" s="444"/>
      <c r="G725" s="444"/>
      <c r="H725" s="444"/>
      <c r="I725" s="440"/>
      <c r="K725" s="442"/>
      <c r="L725" s="442"/>
      <c r="M725" s="442"/>
      <c r="N725" s="441"/>
    </row>
    <row r="726">
      <c r="A726" s="443"/>
      <c r="B726" s="443"/>
      <c r="C726" s="443"/>
      <c r="D726" s="439"/>
      <c r="F726" s="444"/>
      <c r="G726" s="444"/>
      <c r="H726" s="444"/>
      <c r="I726" s="440"/>
      <c r="K726" s="442"/>
      <c r="L726" s="442"/>
      <c r="M726" s="442"/>
      <c r="N726" s="441"/>
    </row>
    <row r="727">
      <c r="A727" s="443"/>
      <c r="B727" s="443"/>
      <c r="C727" s="443"/>
      <c r="D727" s="439"/>
      <c r="F727" s="444"/>
      <c r="G727" s="444"/>
      <c r="H727" s="444"/>
      <c r="I727" s="440"/>
      <c r="K727" s="442"/>
      <c r="L727" s="442"/>
      <c r="M727" s="442"/>
      <c r="N727" s="441"/>
    </row>
    <row r="728">
      <c r="A728" s="443"/>
      <c r="B728" s="443"/>
      <c r="C728" s="443"/>
      <c r="D728" s="439"/>
      <c r="F728" s="444"/>
      <c r="G728" s="444"/>
      <c r="H728" s="444"/>
      <c r="I728" s="440"/>
      <c r="K728" s="442"/>
      <c r="L728" s="442"/>
      <c r="M728" s="442"/>
      <c r="N728" s="441"/>
    </row>
    <row r="729">
      <c r="A729" s="443"/>
      <c r="B729" s="443"/>
      <c r="C729" s="443"/>
      <c r="D729" s="439"/>
      <c r="F729" s="444"/>
      <c r="G729" s="444"/>
      <c r="H729" s="444"/>
      <c r="I729" s="440"/>
      <c r="K729" s="442"/>
      <c r="L729" s="442"/>
      <c r="M729" s="442"/>
      <c r="N729" s="441"/>
    </row>
    <row r="730">
      <c r="A730" s="443"/>
      <c r="B730" s="443"/>
      <c r="C730" s="443"/>
      <c r="D730" s="439"/>
      <c r="F730" s="444"/>
      <c r="G730" s="444"/>
      <c r="H730" s="444"/>
      <c r="I730" s="440"/>
      <c r="K730" s="442"/>
      <c r="L730" s="442"/>
      <c r="M730" s="442"/>
      <c r="N730" s="441"/>
    </row>
    <row r="731">
      <c r="A731" s="443"/>
      <c r="B731" s="443"/>
      <c r="C731" s="443"/>
      <c r="D731" s="439"/>
      <c r="F731" s="444"/>
      <c r="G731" s="444"/>
      <c r="H731" s="444"/>
      <c r="I731" s="440"/>
      <c r="K731" s="442"/>
      <c r="L731" s="442"/>
      <c r="M731" s="442"/>
      <c r="N731" s="441"/>
    </row>
    <row r="732">
      <c r="A732" s="443"/>
      <c r="B732" s="443"/>
      <c r="C732" s="443"/>
      <c r="D732" s="439"/>
      <c r="F732" s="444"/>
      <c r="G732" s="444"/>
      <c r="H732" s="444"/>
      <c r="I732" s="440"/>
      <c r="K732" s="442"/>
      <c r="L732" s="442"/>
      <c r="M732" s="442"/>
      <c r="N732" s="441"/>
    </row>
    <row r="733">
      <c r="A733" s="443"/>
      <c r="B733" s="443"/>
      <c r="C733" s="443"/>
      <c r="D733" s="439"/>
      <c r="F733" s="444"/>
      <c r="G733" s="444"/>
      <c r="H733" s="444"/>
      <c r="I733" s="440"/>
      <c r="K733" s="442"/>
      <c r="L733" s="442"/>
      <c r="M733" s="442"/>
      <c r="N733" s="441"/>
    </row>
    <row r="734">
      <c r="A734" s="443"/>
      <c r="B734" s="443"/>
      <c r="C734" s="443"/>
      <c r="D734" s="439"/>
      <c r="F734" s="444"/>
      <c r="G734" s="444"/>
      <c r="H734" s="444"/>
      <c r="I734" s="440"/>
      <c r="K734" s="442"/>
      <c r="L734" s="442"/>
      <c r="M734" s="442"/>
      <c r="N734" s="441"/>
    </row>
    <row r="735">
      <c r="A735" s="443"/>
      <c r="B735" s="443"/>
      <c r="C735" s="443"/>
      <c r="D735" s="439"/>
      <c r="F735" s="444"/>
      <c r="G735" s="444"/>
      <c r="H735" s="444"/>
      <c r="I735" s="440"/>
      <c r="K735" s="442"/>
      <c r="L735" s="442"/>
      <c r="M735" s="442"/>
      <c r="N735" s="441"/>
    </row>
    <row r="736">
      <c r="A736" s="443"/>
      <c r="B736" s="443"/>
      <c r="C736" s="443"/>
      <c r="D736" s="439"/>
      <c r="F736" s="444"/>
      <c r="G736" s="444"/>
      <c r="H736" s="444"/>
      <c r="I736" s="440"/>
      <c r="K736" s="442"/>
      <c r="L736" s="442"/>
      <c r="M736" s="442"/>
      <c r="N736" s="441"/>
    </row>
    <row r="737">
      <c r="A737" s="443"/>
      <c r="B737" s="443"/>
      <c r="C737" s="443"/>
      <c r="D737" s="439"/>
      <c r="F737" s="444"/>
      <c r="G737" s="444"/>
      <c r="H737" s="444"/>
      <c r="I737" s="440"/>
      <c r="K737" s="442"/>
      <c r="L737" s="442"/>
      <c r="M737" s="442"/>
      <c r="N737" s="441"/>
    </row>
    <row r="738">
      <c r="A738" s="443"/>
      <c r="B738" s="443"/>
      <c r="C738" s="443"/>
      <c r="D738" s="439"/>
      <c r="F738" s="444"/>
      <c r="G738" s="444"/>
      <c r="H738" s="444"/>
      <c r="I738" s="440"/>
      <c r="K738" s="442"/>
      <c r="L738" s="442"/>
      <c r="M738" s="442"/>
      <c r="N738" s="441"/>
    </row>
    <row r="739">
      <c r="A739" s="443"/>
      <c r="B739" s="443"/>
      <c r="C739" s="443"/>
      <c r="D739" s="439"/>
      <c r="F739" s="444"/>
      <c r="G739" s="444"/>
      <c r="H739" s="444"/>
      <c r="I739" s="440"/>
      <c r="K739" s="442"/>
      <c r="L739" s="442"/>
      <c r="M739" s="442"/>
      <c r="N739" s="441"/>
    </row>
    <row r="740">
      <c r="A740" s="443"/>
      <c r="B740" s="443"/>
      <c r="C740" s="443"/>
      <c r="D740" s="439"/>
      <c r="F740" s="444"/>
      <c r="G740" s="444"/>
      <c r="H740" s="444"/>
      <c r="I740" s="440"/>
      <c r="K740" s="442"/>
      <c r="L740" s="442"/>
      <c r="M740" s="442"/>
      <c r="N740" s="441"/>
    </row>
    <row r="741">
      <c r="A741" s="443"/>
      <c r="B741" s="443"/>
      <c r="C741" s="443"/>
      <c r="D741" s="439"/>
      <c r="F741" s="444"/>
      <c r="G741" s="444"/>
      <c r="H741" s="444"/>
      <c r="I741" s="440"/>
      <c r="K741" s="442"/>
      <c r="L741" s="442"/>
      <c r="M741" s="442"/>
      <c r="N741" s="441"/>
    </row>
    <row r="742">
      <c r="A742" s="443"/>
      <c r="B742" s="443"/>
      <c r="C742" s="443"/>
      <c r="D742" s="439"/>
      <c r="F742" s="444"/>
      <c r="G742" s="444"/>
      <c r="H742" s="444"/>
      <c r="I742" s="440"/>
      <c r="K742" s="442"/>
      <c r="L742" s="442"/>
      <c r="M742" s="442"/>
      <c r="N742" s="441"/>
    </row>
    <row r="743">
      <c r="A743" s="443"/>
      <c r="B743" s="443"/>
      <c r="C743" s="443"/>
      <c r="D743" s="439"/>
      <c r="F743" s="444"/>
      <c r="G743" s="444"/>
      <c r="H743" s="444"/>
      <c r="I743" s="440"/>
      <c r="K743" s="442"/>
      <c r="L743" s="442"/>
      <c r="M743" s="442"/>
      <c r="N743" s="441"/>
    </row>
    <row r="744">
      <c r="A744" s="443"/>
      <c r="B744" s="443"/>
      <c r="C744" s="443"/>
      <c r="D744" s="439"/>
      <c r="F744" s="444"/>
      <c r="G744" s="444"/>
      <c r="H744" s="444"/>
      <c r="I744" s="440"/>
      <c r="K744" s="442"/>
      <c r="L744" s="442"/>
      <c r="M744" s="442"/>
      <c r="N744" s="441"/>
    </row>
    <row r="745">
      <c r="A745" s="443"/>
      <c r="B745" s="443"/>
      <c r="C745" s="443"/>
      <c r="D745" s="439"/>
      <c r="F745" s="444"/>
      <c r="G745" s="444"/>
      <c r="H745" s="444"/>
      <c r="I745" s="440"/>
      <c r="K745" s="442"/>
      <c r="L745" s="442"/>
      <c r="M745" s="442"/>
      <c r="N745" s="441"/>
    </row>
    <row r="746">
      <c r="A746" s="443"/>
      <c r="B746" s="443"/>
      <c r="C746" s="443"/>
      <c r="D746" s="439"/>
      <c r="F746" s="444"/>
      <c r="G746" s="444"/>
      <c r="H746" s="444"/>
      <c r="I746" s="440"/>
      <c r="K746" s="442"/>
      <c r="L746" s="442"/>
      <c r="M746" s="442"/>
      <c r="N746" s="441"/>
    </row>
    <row r="747">
      <c r="A747" s="443"/>
      <c r="B747" s="443"/>
      <c r="C747" s="443"/>
      <c r="D747" s="439"/>
      <c r="F747" s="444"/>
      <c r="G747" s="444"/>
      <c r="H747" s="444"/>
      <c r="I747" s="440"/>
      <c r="K747" s="442"/>
      <c r="L747" s="442"/>
      <c r="M747" s="442"/>
      <c r="N747" s="441"/>
    </row>
    <row r="748">
      <c r="A748" s="443"/>
      <c r="B748" s="443"/>
      <c r="C748" s="443"/>
      <c r="D748" s="439"/>
      <c r="F748" s="444"/>
      <c r="G748" s="444"/>
      <c r="H748" s="444"/>
      <c r="I748" s="440"/>
      <c r="K748" s="442"/>
      <c r="L748" s="442"/>
      <c r="M748" s="442"/>
      <c r="N748" s="441"/>
    </row>
    <row r="749">
      <c r="A749" s="443"/>
      <c r="B749" s="443"/>
      <c r="C749" s="443"/>
      <c r="D749" s="439"/>
      <c r="F749" s="444"/>
      <c r="G749" s="444"/>
      <c r="H749" s="444"/>
      <c r="I749" s="440"/>
      <c r="K749" s="442"/>
      <c r="L749" s="442"/>
      <c r="M749" s="442"/>
      <c r="N749" s="441"/>
    </row>
    <row r="750">
      <c r="A750" s="443"/>
      <c r="B750" s="443"/>
      <c r="C750" s="443"/>
      <c r="D750" s="439"/>
      <c r="F750" s="444"/>
      <c r="G750" s="444"/>
      <c r="H750" s="444"/>
      <c r="I750" s="440"/>
      <c r="K750" s="442"/>
      <c r="L750" s="442"/>
      <c r="M750" s="442"/>
      <c r="N750" s="441"/>
    </row>
    <row r="751">
      <c r="A751" s="443"/>
      <c r="B751" s="443"/>
      <c r="C751" s="443"/>
      <c r="D751" s="439"/>
      <c r="F751" s="444"/>
      <c r="G751" s="444"/>
      <c r="H751" s="444"/>
      <c r="I751" s="440"/>
      <c r="K751" s="442"/>
      <c r="L751" s="442"/>
      <c r="M751" s="442"/>
      <c r="N751" s="441"/>
    </row>
    <row r="752">
      <c r="A752" s="443"/>
      <c r="B752" s="443"/>
      <c r="C752" s="443"/>
      <c r="D752" s="439"/>
      <c r="F752" s="444"/>
      <c r="G752" s="444"/>
      <c r="H752" s="444"/>
      <c r="I752" s="440"/>
      <c r="K752" s="442"/>
      <c r="L752" s="442"/>
      <c r="M752" s="442"/>
      <c r="N752" s="441"/>
    </row>
    <row r="753">
      <c r="A753" s="443"/>
      <c r="B753" s="443"/>
      <c r="C753" s="443"/>
      <c r="D753" s="439"/>
      <c r="F753" s="444"/>
      <c r="G753" s="444"/>
      <c r="H753" s="444"/>
      <c r="I753" s="440"/>
      <c r="K753" s="442"/>
      <c r="L753" s="442"/>
      <c r="M753" s="442"/>
      <c r="N753" s="441"/>
    </row>
    <row r="754">
      <c r="A754" s="443"/>
      <c r="B754" s="443"/>
      <c r="C754" s="443"/>
      <c r="D754" s="439"/>
      <c r="F754" s="444"/>
      <c r="G754" s="444"/>
      <c r="H754" s="444"/>
      <c r="I754" s="440"/>
      <c r="K754" s="442"/>
      <c r="L754" s="442"/>
      <c r="M754" s="442"/>
      <c r="N754" s="441"/>
    </row>
    <row r="755">
      <c r="A755" s="443"/>
      <c r="B755" s="443"/>
      <c r="C755" s="443"/>
      <c r="D755" s="439"/>
      <c r="F755" s="444"/>
      <c r="G755" s="444"/>
      <c r="H755" s="444"/>
      <c r="I755" s="440"/>
      <c r="K755" s="442"/>
      <c r="L755" s="442"/>
      <c r="M755" s="442"/>
      <c r="N755" s="441"/>
    </row>
    <row r="756">
      <c r="A756" s="443"/>
      <c r="B756" s="443"/>
      <c r="C756" s="443"/>
      <c r="D756" s="439"/>
      <c r="F756" s="444"/>
      <c r="G756" s="444"/>
      <c r="H756" s="444"/>
      <c r="I756" s="440"/>
      <c r="K756" s="442"/>
      <c r="L756" s="442"/>
      <c r="M756" s="442"/>
      <c r="N756" s="441"/>
    </row>
    <row r="757">
      <c r="A757" s="443"/>
      <c r="B757" s="443"/>
      <c r="C757" s="443"/>
      <c r="D757" s="439"/>
      <c r="F757" s="444"/>
      <c r="G757" s="444"/>
      <c r="H757" s="444"/>
      <c r="I757" s="440"/>
      <c r="K757" s="442"/>
      <c r="L757" s="442"/>
      <c r="M757" s="442"/>
      <c r="N757" s="441"/>
    </row>
    <row r="758">
      <c r="A758" s="443"/>
      <c r="B758" s="443"/>
      <c r="C758" s="443"/>
      <c r="D758" s="439"/>
      <c r="F758" s="444"/>
      <c r="G758" s="444"/>
      <c r="H758" s="444"/>
      <c r="I758" s="440"/>
      <c r="K758" s="442"/>
      <c r="L758" s="442"/>
      <c r="M758" s="442"/>
      <c r="N758" s="441"/>
    </row>
    <row r="759">
      <c r="A759" s="443"/>
      <c r="B759" s="443"/>
      <c r="C759" s="443"/>
      <c r="D759" s="439"/>
      <c r="F759" s="444"/>
      <c r="G759" s="444"/>
      <c r="H759" s="444"/>
      <c r="I759" s="440"/>
      <c r="K759" s="442"/>
      <c r="L759" s="442"/>
      <c r="M759" s="442"/>
      <c r="N759" s="441"/>
    </row>
    <row r="760">
      <c r="A760" s="443"/>
      <c r="B760" s="443"/>
      <c r="C760" s="443"/>
      <c r="D760" s="439"/>
      <c r="F760" s="444"/>
      <c r="G760" s="444"/>
      <c r="H760" s="444"/>
      <c r="I760" s="440"/>
      <c r="K760" s="442"/>
      <c r="L760" s="442"/>
      <c r="M760" s="442"/>
      <c r="N760" s="441"/>
    </row>
    <row r="761">
      <c r="A761" s="443"/>
      <c r="B761" s="443"/>
      <c r="C761" s="443"/>
      <c r="D761" s="439"/>
      <c r="F761" s="444"/>
      <c r="G761" s="444"/>
      <c r="H761" s="444"/>
      <c r="I761" s="440"/>
      <c r="K761" s="442"/>
      <c r="L761" s="442"/>
      <c r="M761" s="442"/>
      <c r="N761" s="441"/>
    </row>
    <row r="762">
      <c r="A762" s="443"/>
      <c r="B762" s="443"/>
      <c r="C762" s="443"/>
      <c r="D762" s="439"/>
      <c r="F762" s="444"/>
      <c r="G762" s="444"/>
      <c r="H762" s="444"/>
      <c r="I762" s="440"/>
      <c r="K762" s="442"/>
      <c r="L762" s="442"/>
      <c r="M762" s="442"/>
      <c r="N762" s="441"/>
    </row>
    <row r="763">
      <c r="A763" s="443"/>
      <c r="B763" s="443"/>
      <c r="C763" s="443"/>
      <c r="D763" s="439"/>
      <c r="F763" s="444"/>
      <c r="G763" s="444"/>
      <c r="H763" s="444"/>
      <c r="I763" s="440"/>
      <c r="K763" s="442"/>
      <c r="L763" s="442"/>
      <c r="M763" s="442"/>
      <c r="N763" s="441"/>
    </row>
    <row r="764">
      <c r="A764" s="443"/>
      <c r="B764" s="443"/>
      <c r="C764" s="443"/>
      <c r="D764" s="439"/>
      <c r="F764" s="444"/>
      <c r="G764" s="444"/>
      <c r="H764" s="444"/>
      <c r="I764" s="440"/>
      <c r="K764" s="442"/>
      <c r="L764" s="442"/>
      <c r="M764" s="442"/>
      <c r="N764" s="441"/>
    </row>
    <row r="765">
      <c r="A765" s="443"/>
      <c r="B765" s="443"/>
      <c r="C765" s="443"/>
      <c r="D765" s="439"/>
      <c r="F765" s="444"/>
      <c r="G765" s="444"/>
      <c r="H765" s="444"/>
      <c r="I765" s="440"/>
      <c r="K765" s="442"/>
      <c r="L765" s="442"/>
      <c r="M765" s="442"/>
      <c r="N765" s="441"/>
    </row>
    <row r="766">
      <c r="A766" s="443"/>
      <c r="B766" s="443"/>
      <c r="C766" s="443"/>
      <c r="D766" s="439"/>
      <c r="F766" s="444"/>
      <c r="G766" s="444"/>
      <c r="H766" s="444"/>
      <c r="I766" s="440"/>
      <c r="K766" s="442"/>
      <c r="L766" s="442"/>
      <c r="M766" s="442"/>
      <c r="N766" s="441"/>
    </row>
    <row r="767">
      <c r="A767" s="443"/>
      <c r="B767" s="443"/>
      <c r="C767" s="443"/>
      <c r="D767" s="439"/>
      <c r="F767" s="444"/>
      <c r="G767" s="444"/>
      <c r="H767" s="444"/>
      <c r="I767" s="440"/>
      <c r="K767" s="442"/>
      <c r="L767" s="442"/>
      <c r="M767" s="442"/>
      <c r="N767" s="441"/>
    </row>
    <row r="768">
      <c r="A768" s="443"/>
      <c r="B768" s="443"/>
      <c r="C768" s="443"/>
      <c r="D768" s="439"/>
      <c r="F768" s="444"/>
      <c r="G768" s="444"/>
      <c r="H768" s="444"/>
      <c r="I768" s="440"/>
      <c r="K768" s="442"/>
      <c r="L768" s="442"/>
      <c r="M768" s="442"/>
      <c r="N768" s="441"/>
    </row>
    <row r="769">
      <c r="A769" s="443"/>
      <c r="B769" s="443"/>
      <c r="C769" s="443"/>
      <c r="D769" s="439"/>
      <c r="F769" s="444"/>
      <c r="G769" s="444"/>
      <c r="H769" s="444"/>
      <c r="I769" s="440"/>
      <c r="K769" s="442"/>
      <c r="L769" s="442"/>
      <c r="M769" s="442"/>
      <c r="N769" s="441"/>
    </row>
    <row r="770">
      <c r="A770" s="443"/>
      <c r="B770" s="443"/>
      <c r="C770" s="443"/>
      <c r="D770" s="439"/>
      <c r="F770" s="444"/>
      <c r="G770" s="444"/>
      <c r="H770" s="444"/>
      <c r="I770" s="440"/>
      <c r="K770" s="442"/>
      <c r="L770" s="442"/>
      <c r="M770" s="442"/>
      <c r="N770" s="441"/>
    </row>
    <row r="771">
      <c r="A771" s="443"/>
      <c r="B771" s="443"/>
      <c r="C771" s="443"/>
      <c r="D771" s="439"/>
      <c r="F771" s="444"/>
      <c r="G771" s="444"/>
      <c r="H771" s="444"/>
      <c r="I771" s="440"/>
      <c r="K771" s="442"/>
      <c r="L771" s="442"/>
      <c r="M771" s="442"/>
      <c r="N771" s="441"/>
    </row>
    <row r="772">
      <c r="A772" s="443"/>
      <c r="B772" s="443"/>
      <c r="C772" s="443"/>
      <c r="D772" s="439"/>
      <c r="F772" s="444"/>
      <c r="G772" s="444"/>
      <c r="H772" s="444"/>
      <c r="I772" s="440"/>
      <c r="K772" s="442"/>
      <c r="L772" s="442"/>
      <c r="M772" s="442"/>
      <c r="N772" s="441"/>
    </row>
    <row r="773">
      <c r="A773" s="443"/>
      <c r="B773" s="443"/>
      <c r="C773" s="443"/>
      <c r="D773" s="439"/>
      <c r="F773" s="444"/>
      <c r="G773" s="444"/>
      <c r="H773" s="444"/>
      <c r="I773" s="440"/>
      <c r="K773" s="442"/>
      <c r="L773" s="442"/>
      <c r="M773" s="442"/>
      <c r="N773" s="441"/>
    </row>
    <row r="774">
      <c r="A774" s="443"/>
      <c r="B774" s="443"/>
      <c r="C774" s="443"/>
      <c r="D774" s="439"/>
      <c r="F774" s="444"/>
      <c r="G774" s="444"/>
      <c r="H774" s="444"/>
      <c r="I774" s="440"/>
      <c r="K774" s="442"/>
      <c r="L774" s="442"/>
      <c r="M774" s="442"/>
      <c r="N774" s="441"/>
    </row>
    <row r="775">
      <c r="A775" s="443"/>
      <c r="B775" s="443"/>
      <c r="C775" s="443"/>
      <c r="D775" s="439"/>
      <c r="F775" s="444"/>
      <c r="G775" s="444"/>
      <c r="H775" s="444"/>
      <c r="I775" s="440"/>
      <c r="K775" s="442"/>
      <c r="L775" s="442"/>
      <c r="M775" s="442"/>
      <c r="N775" s="441"/>
    </row>
    <row r="776">
      <c r="A776" s="443"/>
      <c r="B776" s="443"/>
      <c r="C776" s="443"/>
      <c r="D776" s="439"/>
      <c r="F776" s="444"/>
      <c r="G776" s="444"/>
      <c r="H776" s="444"/>
      <c r="I776" s="440"/>
      <c r="K776" s="442"/>
      <c r="L776" s="442"/>
      <c r="M776" s="442"/>
      <c r="N776" s="441"/>
    </row>
    <row r="777">
      <c r="A777" s="443"/>
      <c r="B777" s="443"/>
      <c r="C777" s="443"/>
      <c r="D777" s="439"/>
      <c r="F777" s="444"/>
      <c r="G777" s="444"/>
      <c r="H777" s="444"/>
      <c r="I777" s="440"/>
      <c r="K777" s="442"/>
      <c r="L777" s="442"/>
      <c r="M777" s="442"/>
      <c r="N777" s="441"/>
    </row>
    <row r="778">
      <c r="A778" s="443"/>
      <c r="B778" s="443"/>
      <c r="C778" s="443"/>
      <c r="D778" s="439"/>
      <c r="F778" s="444"/>
      <c r="G778" s="444"/>
      <c r="H778" s="444"/>
      <c r="I778" s="440"/>
      <c r="K778" s="442"/>
      <c r="L778" s="442"/>
      <c r="M778" s="442"/>
      <c r="N778" s="441"/>
    </row>
    <row r="779">
      <c r="A779" s="443"/>
      <c r="B779" s="443"/>
      <c r="C779" s="443"/>
      <c r="D779" s="439"/>
      <c r="F779" s="444"/>
      <c r="G779" s="444"/>
      <c r="H779" s="444"/>
      <c r="I779" s="440"/>
      <c r="K779" s="442"/>
      <c r="L779" s="442"/>
      <c r="M779" s="442"/>
      <c r="N779" s="441"/>
    </row>
    <row r="780">
      <c r="A780" s="443"/>
      <c r="B780" s="443"/>
      <c r="C780" s="443"/>
      <c r="D780" s="439"/>
      <c r="F780" s="444"/>
      <c r="G780" s="444"/>
      <c r="H780" s="444"/>
      <c r="I780" s="440"/>
      <c r="K780" s="442"/>
      <c r="L780" s="442"/>
      <c r="M780" s="442"/>
      <c r="N780" s="441"/>
    </row>
    <row r="781">
      <c r="A781" s="443"/>
      <c r="B781" s="443"/>
      <c r="C781" s="443"/>
      <c r="D781" s="439"/>
      <c r="F781" s="444"/>
      <c r="G781" s="444"/>
      <c r="H781" s="444"/>
      <c r="I781" s="440"/>
      <c r="K781" s="442"/>
      <c r="L781" s="442"/>
      <c r="M781" s="442"/>
      <c r="N781" s="441"/>
    </row>
    <row r="782">
      <c r="A782" s="443"/>
      <c r="B782" s="443"/>
      <c r="C782" s="443"/>
      <c r="D782" s="439"/>
      <c r="F782" s="444"/>
      <c r="G782" s="444"/>
      <c r="H782" s="444"/>
      <c r="I782" s="440"/>
      <c r="K782" s="442"/>
      <c r="L782" s="442"/>
      <c r="M782" s="442"/>
      <c r="N782" s="441"/>
    </row>
    <row r="783">
      <c r="A783" s="443"/>
      <c r="B783" s="443"/>
      <c r="C783" s="443"/>
      <c r="D783" s="439"/>
      <c r="F783" s="444"/>
      <c r="G783" s="444"/>
      <c r="H783" s="444"/>
      <c r="I783" s="440"/>
      <c r="K783" s="442"/>
      <c r="L783" s="442"/>
      <c r="M783" s="442"/>
      <c r="N783" s="441"/>
    </row>
    <row r="784">
      <c r="A784" s="443"/>
      <c r="B784" s="443"/>
      <c r="C784" s="443"/>
      <c r="D784" s="439"/>
      <c r="F784" s="444"/>
      <c r="G784" s="444"/>
      <c r="H784" s="444"/>
      <c r="I784" s="440"/>
      <c r="K784" s="442"/>
      <c r="L784" s="442"/>
      <c r="M784" s="442"/>
      <c r="N784" s="441"/>
    </row>
    <row r="785">
      <c r="A785" s="443"/>
      <c r="B785" s="443"/>
      <c r="C785" s="443"/>
      <c r="D785" s="439"/>
      <c r="F785" s="444"/>
      <c r="G785" s="444"/>
      <c r="H785" s="444"/>
      <c r="I785" s="440"/>
      <c r="K785" s="442"/>
      <c r="L785" s="442"/>
      <c r="M785" s="442"/>
      <c r="N785" s="441"/>
    </row>
    <row r="786">
      <c r="A786" s="443"/>
      <c r="B786" s="443"/>
      <c r="C786" s="443"/>
      <c r="D786" s="439"/>
      <c r="F786" s="444"/>
      <c r="G786" s="444"/>
      <c r="H786" s="444"/>
      <c r="I786" s="440"/>
      <c r="K786" s="442"/>
      <c r="L786" s="442"/>
      <c r="M786" s="442"/>
      <c r="N786" s="441"/>
    </row>
    <row r="787">
      <c r="A787" s="443"/>
      <c r="B787" s="443"/>
      <c r="C787" s="443"/>
      <c r="D787" s="439"/>
      <c r="F787" s="444"/>
      <c r="G787" s="444"/>
      <c r="H787" s="444"/>
      <c r="I787" s="440"/>
      <c r="K787" s="442"/>
      <c r="L787" s="442"/>
      <c r="M787" s="442"/>
      <c r="N787" s="441"/>
    </row>
    <row r="788">
      <c r="A788" s="443"/>
      <c r="B788" s="443"/>
      <c r="C788" s="443"/>
      <c r="D788" s="439"/>
      <c r="F788" s="444"/>
      <c r="G788" s="444"/>
      <c r="H788" s="444"/>
      <c r="I788" s="440"/>
      <c r="K788" s="442"/>
      <c r="L788" s="442"/>
      <c r="M788" s="442"/>
      <c r="N788" s="441"/>
    </row>
    <row r="789">
      <c r="A789" s="443"/>
      <c r="B789" s="443"/>
      <c r="C789" s="443"/>
      <c r="D789" s="439"/>
      <c r="F789" s="444"/>
      <c r="G789" s="444"/>
      <c r="H789" s="444"/>
      <c r="I789" s="440"/>
      <c r="K789" s="442"/>
      <c r="L789" s="442"/>
      <c r="M789" s="442"/>
      <c r="N789" s="441"/>
    </row>
    <row r="790">
      <c r="A790" s="443"/>
      <c r="B790" s="443"/>
      <c r="C790" s="443"/>
      <c r="D790" s="439"/>
      <c r="F790" s="444"/>
      <c r="G790" s="444"/>
      <c r="H790" s="444"/>
      <c r="I790" s="440"/>
      <c r="K790" s="442"/>
      <c r="L790" s="442"/>
      <c r="M790" s="442"/>
      <c r="N790" s="441"/>
    </row>
    <row r="791">
      <c r="A791" s="443"/>
      <c r="B791" s="443"/>
      <c r="C791" s="443"/>
      <c r="D791" s="439"/>
      <c r="F791" s="444"/>
      <c r="G791" s="444"/>
      <c r="H791" s="444"/>
      <c r="I791" s="440"/>
      <c r="K791" s="442"/>
      <c r="L791" s="442"/>
      <c r="M791" s="442"/>
      <c r="N791" s="441"/>
    </row>
    <row r="792">
      <c r="A792" s="443"/>
      <c r="B792" s="443"/>
      <c r="C792" s="443"/>
      <c r="D792" s="439"/>
      <c r="F792" s="444"/>
      <c r="G792" s="444"/>
      <c r="H792" s="444"/>
      <c r="I792" s="440"/>
      <c r="K792" s="442"/>
      <c r="L792" s="442"/>
      <c r="M792" s="442"/>
      <c r="N792" s="441"/>
    </row>
    <row r="793">
      <c r="A793" s="443"/>
      <c r="B793" s="443"/>
      <c r="C793" s="443"/>
      <c r="D793" s="439"/>
      <c r="F793" s="444"/>
      <c r="G793" s="444"/>
      <c r="H793" s="444"/>
      <c r="I793" s="440"/>
      <c r="K793" s="442"/>
      <c r="L793" s="442"/>
      <c r="M793" s="442"/>
      <c r="N793" s="441"/>
    </row>
    <row r="794">
      <c r="A794" s="443"/>
      <c r="B794" s="443"/>
      <c r="C794" s="443"/>
      <c r="D794" s="439"/>
      <c r="F794" s="444"/>
      <c r="G794" s="444"/>
      <c r="H794" s="444"/>
      <c r="I794" s="440"/>
      <c r="K794" s="442"/>
      <c r="L794" s="442"/>
      <c r="M794" s="442"/>
      <c r="N794" s="441"/>
    </row>
    <row r="795">
      <c r="A795" s="443"/>
      <c r="B795" s="443"/>
      <c r="C795" s="443"/>
      <c r="D795" s="439"/>
      <c r="F795" s="444"/>
      <c r="G795" s="444"/>
      <c r="H795" s="444"/>
      <c r="I795" s="440"/>
      <c r="K795" s="442"/>
      <c r="L795" s="442"/>
      <c r="M795" s="442"/>
      <c r="N795" s="441"/>
    </row>
    <row r="796">
      <c r="A796" s="443"/>
      <c r="B796" s="443"/>
      <c r="C796" s="443"/>
      <c r="D796" s="439"/>
      <c r="F796" s="444"/>
      <c r="G796" s="444"/>
      <c r="H796" s="444"/>
      <c r="I796" s="440"/>
      <c r="K796" s="442"/>
      <c r="L796" s="442"/>
      <c r="M796" s="442"/>
      <c r="N796" s="441"/>
    </row>
    <row r="797">
      <c r="A797" s="443"/>
      <c r="B797" s="443"/>
      <c r="C797" s="443"/>
      <c r="D797" s="439"/>
      <c r="F797" s="444"/>
      <c r="G797" s="444"/>
      <c r="H797" s="444"/>
      <c r="I797" s="440"/>
      <c r="K797" s="442"/>
      <c r="L797" s="442"/>
      <c r="M797" s="442"/>
      <c r="N797" s="441"/>
    </row>
    <row r="798">
      <c r="A798" s="443"/>
      <c r="B798" s="443"/>
      <c r="C798" s="443"/>
      <c r="D798" s="439"/>
      <c r="F798" s="444"/>
      <c r="G798" s="444"/>
      <c r="H798" s="444"/>
      <c r="I798" s="440"/>
      <c r="K798" s="442"/>
      <c r="L798" s="442"/>
      <c r="M798" s="442"/>
      <c r="N798" s="441"/>
    </row>
    <row r="799">
      <c r="A799" s="443"/>
      <c r="B799" s="443"/>
      <c r="C799" s="443"/>
      <c r="D799" s="439"/>
      <c r="F799" s="444"/>
      <c r="G799" s="444"/>
      <c r="H799" s="444"/>
      <c r="I799" s="440"/>
      <c r="K799" s="442"/>
      <c r="L799" s="442"/>
      <c r="M799" s="442"/>
      <c r="N799" s="441"/>
    </row>
    <row r="800">
      <c r="A800" s="443"/>
      <c r="B800" s="443"/>
      <c r="C800" s="443"/>
      <c r="D800" s="439"/>
      <c r="F800" s="444"/>
      <c r="G800" s="444"/>
      <c r="H800" s="444"/>
      <c r="I800" s="440"/>
      <c r="K800" s="442"/>
      <c r="L800" s="442"/>
      <c r="M800" s="442"/>
      <c r="N800" s="441"/>
    </row>
    <row r="801">
      <c r="A801" s="443"/>
      <c r="B801" s="443"/>
      <c r="C801" s="443"/>
      <c r="D801" s="439"/>
      <c r="F801" s="444"/>
      <c r="G801" s="444"/>
      <c r="H801" s="444"/>
      <c r="I801" s="440"/>
      <c r="K801" s="442"/>
      <c r="L801" s="442"/>
      <c r="M801" s="442"/>
      <c r="N801" s="441"/>
    </row>
    <row r="802">
      <c r="A802" s="443"/>
      <c r="B802" s="443"/>
      <c r="C802" s="443"/>
      <c r="D802" s="439"/>
      <c r="F802" s="444"/>
      <c r="G802" s="444"/>
      <c r="H802" s="444"/>
      <c r="I802" s="440"/>
      <c r="K802" s="442"/>
      <c r="L802" s="442"/>
      <c r="M802" s="442"/>
      <c r="N802" s="441"/>
    </row>
    <row r="803">
      <c r="A803" s="443"/>
      <c r="B803" s="443"/>
      <c r="C803" s="443"/>
      <c r="D803" s="439"/>
      <c r="F803" s="444"/>
      <c r="G803" s="444"/>
      <c r="H803" s="444"/>
      <c r="I803" s="440"/>
      <c r="K803" s="442"/>
      <c r="L803" s="442"/>
      <c r="M803" s="442"/>
      <c r="N803" s="441"/>
    </row>
    <row r="804">
      <c r="A804" s="443"/>
      <c r="B804" s="443"/>
      <c r="C804" s="443"/>
      <c r="D804" s="439"/>
      <c r="F804" s="444"/>
      <c r="G804" s="444"/>
      <c r="H804" s="444"/>
      <c r="I804" s="440"/>
      <c r="K804" s="442"/>
      <c r="L804" s="442"/>
      <c r="M804" s="442"/>
      <c r="N804" s="441"/>
    </row>
    <row r="805">
      <c r="A805" s="443"/>
      <c r="B805" s="443"/>
      <c r="C805" s="443"/>
      <c r="D805" s="439"/>
      <c r="F805" s="444"/>
      <c r="G805" s="444"/>
      <c r="H805" s="444"/>
      <c r="I805" s="440"/>
      <c r="K805" s="442"/>
      <c r="L805" s="442"/>
      <c r="M805" s="442"/>
      <c r="N805" s="441"/>
    </row>
    <row r="806">
      <c r="A806" s="443"/>
      <c r="B806" s="443"/>
      <c r="C806" s="443"/>
      <c r="D806" s="439"/>
      <c r="F806" s="444"/>
      <c r="G806" s="444"/>
      <c r="H806" s="444"/>
      <c r="I806" s="440"/>
      <c r="K806" s="442"/>
      <c r="L806" s="442"/>
      <c r="M806" s="442"/>
      <c r="N806" s="441"/>
    </row>
    <row r="807">
      <c r="A807" s="443"/>
      <c r="B807" s="443"/>
      <c r="C807" s="443"/>
      <c r="D807" s="439"/>
      <c r="F807" s="444"/>
      <c r="G807" s="444"/>
      <c r="H807" s="444"/>
      <c r="I807" s="440"/>
      <c r="K807" s="442"/>
      <c r="L807" s="442"/>
      <c r="M807" s="442"/>
      <c r="N807" s="441"/>
    </row>
    <row r="808">
      <c r="A808" s="443"/>
      <c r="B808" s="443"/>
      <c r="C808" s="443"/>
      <c r="D808" s="439"/>
      <c r="F808" s="444"/>
      <c r="G808" s="444"/>
      <c r="H808" s="444"/>
      <c r="I808" s="440"/>
      <c r="K808" s="442"/>
      <c r="L808" s="442"/>
      <c r="M808" s="442"/>
      <c r="N808" s="441"/>
    </row>
    <row r="809">
      <c r="A809" s="443"/>
      <c r="B809" s="443"/>
      <c r="C809" s="443"/>
      <c r="D809" s="439"/>
      <c r="F809" s="444"/>
      <c r="G809" s="444"/>
      <c r="H809" s="444"/>
      <c r="I809" s="440"/>
      <c r="K809" s="442"/>
      <c r="L809" s="442"/>
      <c r="M809" s="442"/>
      <c r="N809" s="441"/>
    </row>
    <row r="810">
      <c r="A810" s="443"/>
      <c r="B810" s="443"/>
      <c r="C810" s="443"/>
      <c r="D810" s="439"/>
      <c r="F810" s="444"/>
      <c r="G810" s="444"/>
      <c r="H810" s="444"/>
      <c r="I810" s="440"/>
      <c r="K810" s="442"/>
      <c r="L810" s="442"/>
      <c r="M810" s="442"/>
      <c r="N810" s="441"/>
    </row>
    <row r="811">
      <c r="A811" s="443"/>
      <c r="B811" s="443"/>
      <c r="C811" s="443"/>
      <c r="D811" s="439"/>
      <c r="F811" s="444"/>
      <c r="G811" s="444"/>
      <c r="H811" s="444"/>
      <c r="I811" s="440"/>
      <c r="K811" s="442"/>
      <c r="L811" s="442"/>
      <c r="M811" s="442"/>
      <c r="N811" s="441"/>
    </row>
    <row r="812">
      <c r="A812" s="443"/>
      <c r="B812" s="443"/>
      <c r="C812" s="443"/>
      <c r="D812" s="439"/>
      <c r="F812" s="444"/>
      <c r="G812" s="444"/>
      <c r="H812" s="444"/>
      <c r="I812" s="440"/>
      <c r="K812" s="442"/>
      <c r="L812" s="442"/>
      <c r="M812" s="442"/>
      <c r="N812" s="441"/>
    </row>
    <row r="813">
      <c r="A813" s="443"/>
      <c r="B813" s="443"/>
      <c r="C813" s="443"/>
      <c r="D813" s="439"/>
      <c r="F813" s="444"/>
      <c r="G813" s="444"/>
      <c r="H813" s="444"/>
      <c r="I813" s="440"/>
      <c r="K813" s="442"/>
      <c r="L813" s="442"/>
      <c r="M813" s="442"/>
      <c r="N813" s="441"/>
    </row>
    <row r="814">
      <c r="A814" s="443"/>
      <c r="B814" s="443"/>
      <c r="C814" s="443"/>
      <c r="D814" s="439"/>
      <c r="F814" s="444"/>
      <c r="G814" s="444"/>
      <c r="H814" s="444"/>
      <c r="I814" s="440"/>
      <c r="K814" s="442"/>
      <c r="L814" s="442"/>
      <c r="M814" s="442"/>
      <c r="N814" s="441"/>
    </row>
    <row r="815">
      <c r="A815" s="443"/>
      <c r="B815" s="443"/>
      <c r="C815" s="443"/>
      <c r="D815" s="439"/>
      <c r="F815" s="444"/>
      <c r="G815" s="444"/>
      <c r="H815" s="444"/>
      <c r="I815" s="440"/>
      <c r="K815" s="442"/>
      <c r="L815" s="442"/>
      <c r="M815" s="442"/>
      <c r="N815" s="441"/>
    </row>
    <row r="816">
      <c r="A816" s="443"/>
      <c r="B816" s="443"/>
      <c r="C816" s="443"/>
      <c r="D816" s="439"/>
      <c r="F816" s="444"/>
      <c r="G816" s="444"/>
      <c r="H816" s="444"/>
      <c r="I816" s="440"/>
      <c r="K816" s="442"/>
      <c r="L816" s="442"/>
      <c r="M816" s="442"/>
      <c r="N816" s="441"/>
    </row>
    <row r="817">
      <c r="A817" s="443"/>
      <c r="B817" s="443"/>
      <c r="C817" s="443"/>
      <c r="D817" s="439"/>
      <c r="F817" s="444"/>
      <c r="G817" s="444"/>
      <c r="H817" s="444"/>
      <c r="I817" s="440"/>
      <c r="K817" s="442"/>
      <c r="L817" s="442"/>
      <c r="M817" s="442"/>
      <c r="N817" s="441"/>
    </row>
    <row r="818">
      <c r="A818" s="443"/>
      <c r="B818" s="443"/>
      <c r="C818" s="443"/>
      <c r="D818" s="439"/>
      <c r="F818" s="444"/>
      <c r="G818" s="444"/>
      <c r="H818" s="444"/>
      <c r="I818" s="440"/>
      <c r="K818" s="442"/>
      <c r="L818" s="442"/>
      <c r="M818" s="442"/>
      <c r="N818" s="441"/>
    </row>
    <row r="819">
      <c r="A819" s="443"/>
      <c r="B819" s="443"/>
      <c r="C819" s="443"/>
      <c r="D819" s="439"/>
      <c r="F819" s="444"/>
      <c r="G819" s="444"/>
      <c r="H819" s="444"/>
      <c r="I819" s="440"/>
      <c r="K819" s="442"/>
      <c r="L819" s="442"/>
      <c r="M819" s="442"/>
      <c r="N819" s="441"/>
    </row>
    <row r="820">
      <c r="A820" s="443"/>
      <c r="B820" s="443"/>
      <c r="C820" s="443"/>
      <c r="D820" s="439"/>
      <c r="F820" s="444"/>
      <c r="G820" s="444"/>
      <c r="H820" s="444"/>
      <c r="I820" s="440"/>
      <c r="K820" s="442"/>
      <c r="L820" s="442"/>
      <c r="M820" s="442"/>
      <c r="N820" s="441"/>
    </row>
    <row r="821">
      <c r="A821" s="443"/>
      <c r="B821" s="443"/>
      <c r="C821" s="443"/>
      <c r="D821" s="439"/>
      <c r="F821" s="444"/>
      <c r="G821" s="444"/>
      <c r="H821" s="444"/>
      <c r="I821" s="440"/>
      <c r="K821" s="442"/>
      <c r="L821" s="442"/>
      <c r="M821" s="442"/>
      <c r="N821" s="441"/>
    </row>
    <row r="822">
      <c r="A822" s="443"/>
      <c r="B822" s="443"/>
      <c r="C822" s="443"/>
      <c r="D822" s="439"/>
      <c r="F822" s="444"/>
      <c r="G822" s="444"/>
      <c r="H822" s="444"/>
      <c r="I822" s="440"/>
      <c r="K822" s="442"/>
      <c r="L822" s="442"/>
      <c r="M822" s="442"/>
      <c r="N822" s="441"/>
    </row>
    <row r="823">
      <c r="A823" s="443"/>
      <c r="B823" s="443"/>
      <c r="C823" s="443"/>
      <c r="D823" s="439"/>
      <c r="F823" s="444"/>
      <c r="G823" s="444"/>
      <c r="H823" s="444"/>
      <c r="I823" s="440"/>
      <c r="K823" s="442"/>
      <c r="L823" s="442"/>
      <c r="M823" s="442"/>
      <c r="N823" s="441"/>
    </row>
    <row r="824">
      <c r="A824" s="443"/>
      <c r="B824" s="443"/>
      <c r="C824" s="443"/>
      <c r="D824" s="439"/>
      <c r="F824" s="444"/>
      <c r="G824" s="444"/>
      <c r="H824" s="444"/>
      <c r="I824" s="440"/>
      <c r="K824" s="442"/>
      <c r="L824" s="442"/>
      <c r="M824" s="442"/>
      <c r="N824" s="441"/>
    </row>
    <row r="825">
      <c r="A825" s="443"/>
      <c r="B825" s="443"/>
      <c r="C825" s="443"/>
      <c r="D825" s="439"/>
      <c r="F825" s="444"/>
      <c r="G825" s="444"/>
      <c r="H825" s="444"/>
      <c r="I825" s="440"/>
      <c r="K825" s="442"/>
      <c r="L825" s="442"/>
      <c r="M825" s="442"/>
      <c r="N825" s="441"/>
    </row>
    <row r="826">
      <c r="A826" s="443"/>
      <c r="B826" s="443"/>
      <c r="C826" s="443"/>
      <c r="D826" s="439"/>
      <c r="F826" s="444"/>
      <c r="G826" s="444"/>
      <c r="H826" s="444"/>
      <c r="I826" s="440"/>
      <c r="K826" s="442"/>
      <c r="L826" s="442"/>
      <c r="M826" s="442"/>
      <c r="N826" s="441"/>
    </row>
    <row r="827">
      <c r="A827" s="443"/>
      <c r="B827" s="443"/>
      <c r="C827" s="443"/>
      <c r="D827" s="439"/>
      <c r="F827" s="444"/>
      <c r="G827" s="444"/>
      <c r="H827" s="444"/>
      <c r="I827" s="440"/>
      <c r="K827" s="442"/>
      <c r="L827" s="442"/>
      <c r="M827" s="442"/>
      <c r="N827" s="441"/>
    </row>
    <row r="828">
      <c r="A828" s="443"/>
      <c r="B828" s="443"/>
      <c r="C828" s="443"/>
      <c r="D828" s="439"/>
      <c r="F828" s="444"/>
      <c r="G828" s="444"/>
      <c r="H828" s="444"/>
      <c r="I828" s="440"/>
      <c r="K828" s="442"/>
      <c r="L828" s="442"/>
      <c r="M828" s="442"/>
      <c r="N828" s="441"/>
    </row>
    <row r="829">
      <c r="A829" s="443"/>
      <c r="B829" s="443"/>
      <c r="C829" s="443"/>
      <c r="D829" s="439"/>
      <c r="F829" s="444"/>
      <c r="G829" s="444"/>
      <c r="H829" s="444"/>
      <c r="I829" s="440"/>
      <c r="K829" s="442"/>
      <c r="L829" s="442"/>
      <c r="M829" s="442"/>
      <c r="N829" s="441"/>
    </row>
    <row r="830">
      <c r="A830" s="443"/>
      <c r="B830" s="443"/>
      <c r="C830" s="443"/>
      <c r="D830" s="439"/>
      <c r="F830" s="444"/>
      <c r="G830" s="444"/>
      <c r="H830" s="444"/>
      <c r="I830" s="440"/>
      <c r="K830" s="442"/>
      <c r="L830" s="442"/>
      <c r="M830" s="442"/>
      <c r="N830" s="441"/>
    </row>
    <row r="831">
      <c r="A831" s="443"/>
      <c r="B831" s="443"/>
      <c r="C831" s="443"/>
      <c r="D831" s="439"/>
      <c r="F831" s="444"/>
      <c r="G831" s="444"/>
      <c r="H831" s="444"/>
      <c r="I831" s="440"/>
      <c r="K831" s="442"/>
      <c r="L831" s="442"/>
      <c r="M831" s="442"/>
      <c r="N831" s="441"/>
    </row>
    <row r="832">
      <c r="A832" s="443"/>
      <c r="B832" s="443"/>
      <c r="C832" s="443"/>
      <c r="D832" s="439"/>
      <c r="F832" s="444"/>
      <c r="G832" s="444"/>
      <c r="H832" s="444"/>
      <c r="I832" s="440"/>
      <c r="K832" s="442"/>
      <c r="L832" s="442"/>
      <c r="M832" s="442"/>
      <c r="N832" s="441"/>
    </row>
    <row r="833">
      <c r="A833" s="443"/>
      <c r="B833" s="443"/>
      <c r="C833" s="443"/>
      <c r="D833" s="439"/>
      <c r="F833" s="444"/>
      <c r="G833" s="444"/>
      <c r="H833" s="444"/>
      <c r="I833" s="440"/>
      <c r="K833" s="442"/>
      <c r="L833" s="442"/>
      <c r="M833" s="442"/>
      <c r="N833" s="441"/>
    </row>
    <row r="834">
      <c r="A834" s="443"/>
      <c r="B834" s="443"/>
      <c r="C834" s="443"/>
      <c r="D834" s="439"/>
      <c r="F834" s="444"/>
      <c r="G834" s="444"/>
      <c r="H834" s="444"/>
      <c r="I834" s="440"/>
      <c r="K834" s="442"/>
      <c r="L834" s="442"/>
      <c r="M834" s="442"/>
      <c r="N834" s="441"/>
    </row>
    <row r="835">
      <c r="A835" s="443"/>
      <c r="B835" s="443"/>
      <c r="C835" s="443"/>
      <c r="D835" s="439"/>
      <c r="F835" s="444"/>
      <c r="G835" s="444"/>
      <c r="H835" s="444"/>
      <c r="I835" s="440"/>
      <c r="K835" s="442"/>
      <c r="L835" s="442"/>
      <c r="M835" s="442"/>
      <c r="N835" s="441"/>
    </row>
    <row r="836">
      <c r="A836" s="443"/>
      <c r="B836" s="443"/>
      <c r="C836" s="443"/>
      <c r="D836" s="439"/>
      <c r="F836" s="444"/>
      <c r="G836" s="444"/>
      <c r="H836" s="444"/>
      <c r="I836" s="440"/>
      <c r="K836" s="442"/>
      <c r="L836" s="442"/>
      <c r="M836" s="442"/>
      <c r="N836" s="441"/>
    </row>
    <row r="837">
      <c r="A837" s="443"/>
      <c r="B837" s="443"/>
      <c r="C837" s="443"/>
      <c r="D837" s="439"/>
      <c r="F837" s="444"/>
      <c r="G837" s="444"/>
      <c r="H837" s="444"/>
      <c r="I837" s="440"/>
      <c r="K837" s="442"/>
      <c r="L837" s="442"/>
      <c r="M837" s="442"/>
      <c r="N837" s="441"/>
    </row>
    <row r="838">
      <c r="A838" s="443"/>
      <c r="B838" s="443"/>
      <c r="C838" s="443"/>
      <c r="D838" s="439"/>
      <c r="F838" s="444"/>
      <c r="G838" s="444"/>
      <c r="H838" s="444"/>
      <c r="I838" s="440"/>
      <c r="K838" s="442"/>
      <c r="L838" s="442"/>
      <c r="M838" s="442"/>
      <c r="N838" s="441"/>
    </row>
    <row r="839">
      <c r="A839" s="443"/>
      <c r="B839" s="443"/>
      <c r="C839" s="443"/>
      <c r="D839" s="439"/>
      <c r="F839" s="444"/>
      <c r="G839" s="444"/>
      <c r="H839" s="444"/>
      <c r="I839" s="440"/>
      <c r="K839" s="442"/>
      <c r="L839" s="442"/>
      <c r="M839" s="442"/>
      <c r="N839" s="441"/>
    </row>
    <row r="840">
      <c r="A840" s="443"/>
      <c r="B840" s="443"/>
      <c r="C840" s="443"/>
      <c r="D840" s="439"/>
      <c r="F840" s="444"/>
      <c r="G840" s="444"/>
      <c r="H840" s="444"/>
      <c r="I840" s="440"/>
      <c r="K840" s="442"/>
      <c r="L840" s="442"/>
      <c r="M840" s="442"/>
      <c r="N840" s="441"/>
    </row>
    <row r="841">
      <c r="A841" s="443"/>
      <c r="B841" s="443"/>
      <c r="C841" s="443"/>
      <c r="D841" s="439"/>
      <c r="F841" s="444"/>
      <c r="G841" s="444"/>
      <c r="H841" s="444"/>
      <c r="I841" s="440"/>
      <c r="K841" s="442"/>
      <c r="L841" s="442"/>
      <c r="M841" s="442"/>
      <c r="N841" s="441"/>
    </row>
    <row r="842">
      <c r="A842" s="443"/>
      <c r="B842" s="443"/>
      <c r="C842" s="443"/>
      <c r="D842" s="439"/>
      <c r="F842" s="444"/>
      <c r="G842" s="444"/>
      <c r="H842" s="444"/>
      <c r="I842" s="440"/>
      <c r="K842" s="442"/>
      <c r="L842" s="442"/>
      <c r="M842" s="442"/>
      <c r="N842" s="441"/>
    </row>
    <row r="843">
      <c r="A843" s="443"/>
      <c r="B843" s="443"/>
      <c r="C843" s="443"/>
      <c r="D843" s="439"/>
      <c r="F843" s="444"/>
      <c r="G843" s="444"/>
      <c r="H843" s="444"/>
      <c r="I843" s="440"/>
      <c r="K843" s="442"/>
      <c r="L843" s="442"/>
      <c r="M843" s="442"/>
      <c r="N843" s="441"/>
    </row>
    <row r="844">
      <c r="A844" s="443"/>
      <c r="B844" s="443"/>
      <c r="C844" s="443"/>
      <c r="D844" s="439"/>
      <c r="F844" s="444"/>
      <c r="G844" s="444"/>
      <c r="H844" s="444"/>
      <c r="I844" s="440"/>
      <c r="K844" s="442"/>
      <c r="L844" s="442"/>
      <c r="M844" s="442"/>
      <c r="N844" s="441"/>
    </row>
    <row r="845">
      <c r="A845" s="443"/>
      <c r="B845" s="443"/>
      <c r="C845" s="443"/>
      <c r="D845" s="439"/>
      <c r="F845" s="444"/>
      <c r="G845" s="444"/>
      <c r="H845" s="444"/>
      <c r="I845" s="440"/>
      <c r="K845" s="442"/>
      <c r="L845" s="442"/>
      <c r="M845" s="442"/>
      <c r="N845" s="441"/>
    </row>
    <row r="846">
      <c r="A846" s="443"/>
      <c r="B846" s="443"/>
      <c r="C846" s="443"/>
      <c r="D846" s="439"/>
      <c r="F846" s="444"/>
      <c r="G846" s="444"/>
      <c r="H846" s="444"/>
      <c r="I846" s="440"/>
      <c r="K846" s="442"/>
      <c r="L846" s="442"/>
      <c r="M846" s="442"/>
      <c r="N846" s="441"/>
    </row>
    <row r="847">
      <c r="A847" s="443"/>
      <c r="B847" s="443"/>
      <c r="C847" s="443"/>
      <c r="D847" s="439"/>
      <c r="F847" s="444"/>
      <c r="G847" s="444"/>
      <c r="H847" s="444"/>
      <c r="I847" s="440"/>
      <c r="K847" s="442"/>
      <c r="L847" s="442"/>
      <c r="M847" s="442"/>
      <c r="N847" s="441"/>
    </row>
    <row r="848">
      <c r="A848" s="443"/>
      <c r="B848" s="443"/>
      <c r="C848" s="443"/>
      <c r="D848" s="439"/>
      <c r="F848" s="444"/>
      <c r="G848" s="444"/>
      <c r="H848" s="444"/>
      <c r="I848" s="440"/>
      <c r="K848" s="442"/>
      <c r="L848" s="442"/>
      <c r="M848" s="442"/>
      <c r="N848" s="441"/>
    </row>
    <row r="849">
      <c r="A849" s="443"/>
      <c r="B849" s="443"/>
      <c r="C849" s="443"/>
      <c r="D849" s="439"/>
      <c r="F849" s="444"/>
      <c r="G849" s="444"/>
      <c r="H849" s="444"/>
      <c r="I849" s="440"/>
      <c r="K849" s="442"/>
      <c r="L849" s="442"/>
      <c r="M849" s="442"/>
      <c r="N849" s="441"/>
    </row>
    <row r="850">
      <c r="A850" s="443"/>
      <c r="B850" s="443"/>
      <c r="C850" s="443"/>
      <c r="D850" s="439"/>
      <c r="F850" s="444"/>
      <c r="G850" s="444"/>
      <c r="H850" s="444"/>
      <c r="I850" s="440"/>
      <c r="K850" s="442"/>
      <c r="L850" s="442"/>
      <c r="M850" s="442"/>
      <c r="N850" s="441"/>
    </row>
    <row r="851">
      <c r="A851" s="443"/>
      <c r="B851" s="443"/>
      <c r="C851" s="443"/>
      <c r="D851" s="439"/>
      <c r="F851" s="444"/>
      <c r="G851" s="444"/>
      <c r="H851" s="444"/>
      <c r="I851" s="440"/>
      <c r="K851" s="442"/>
      <c r="L851" s="442"/>
      <c r="M851" s="442"/>
      <c r="N851" s="441"/>
    </row>
    <row r="852">
      <c r="A852" s="443"/>
      <c r="B852" s="443"/>
      <c r="C852" s="443"/>
      <c r="D852" s="439"/>
      <c r="F852" s="444"/>
      <c r="G852" s="444"/>
      <c r="H852" s="444"/>
      <c r="I852" s="440"/>
      <c r="K852" s="442"/>
      <c r="L852" s="442"/>
      <c r="M852" s="442"/>
      <c r="N852" s="441"/>
    </row>
    <row r="853">
      <c r="A853" s="443"/>
      <c r="B853" s="443"/>
      <c r="C853" s="443"/>
      <c r="D853" s="439"/>
      <c r="F853" s="444"/>
      <c r="G853" s="444"/>
      <c r="H853" s="444"/>
      <c r="I853" s="440"/>
      <c r="K853" s="442"/>
      <c r="L853" s="442"/>
      <c r="M853" s="442"/>
      <c r="N853" s="441"/>
    </row>
    <row r="854">
      <c r="A854" s="443"/>
      <c r="B854" s="443"/>
      <c r="C854" s="443"/>
      <c r="D854" s="439"/>
      <c r="F854" s="444"/>
      <c r="G854" s="444"/>
      <c r="H854" s="444"/>
      <c r="I854" s="440"/>
      <c r="K854" s="442"/>
      <c r="L854" s="442"/>
      <c r="M854" s="442"/>
      <c r="N854" s="441"/>
    </row>
    <row r="855">
      <c r="A855" s="443"/>
      <c r="B855" s="443"/>
      <c r="C855" s="443"/>
      <c r="D855" s="439"/>
      <c r="F855" s="444"/>
      <c r="G855" s="444"/>
      <c r="H855" s="444"/>
      <c r="I855" s="440"/>
      <c r="K855" s="442"/>
      <c r="L855" s="442"/>
      <c r="M855" s="442"/>
      <c r="N855" s="441"/>
    </row>
    <row r="856">
      <c r="A856" s="443"/>
      <c r="B856" s="443"/>
      <c r="C856" s="443"/>
      <c r="D856" s="439"/>
      <c r="F856" s="444"/>
      <c r="G856" s="444"/>
      <c r="H856" s="444"/>
      <c r="I856" s="440"/>
      <c r="K856" s="442"/>
      <c r="L856" s="442"/>
      <c r="M856" s="442"/>
      <c r="N856" s="441"/>
    </row>
    <row r="857">
      <c r="A857" s="443"/>
      <c r="B857" s="443"/>
      <c r="C857" s="443"/>
      <c r="D857" s="439"/>
      <c r="F857" s="444"/>
      <c r="G857" s="444"/>
      <c r="H857" s="444"/>
      <c r="I857" s="440"/>
      <c r="K857" s="442"/>
      <c r="L857" s="442"/>
      <c r="M857" s="442"/>
      <c r="N857" s="441"/>
    </row>
    <row r="858">
      <c r="A858" s="443"/>
      <c r="B858" s="443"/>
      <c r="C858" s="443"/>
      <c r="D858" s="439"/>
      <c r="F858" s="444"/>
      <c r="G858" s="444"/>
      <c r="H858" s="444"/>
      <c r="I858" s="440"/>
      <c r="K858" s="442"/>
      <c r="L858" s="442"/>
      <c r="M858" s="442"/>
      <c r="N858" s="441"/>
    </row>
    <row r="859">
      <c r="A859" s="443"/>
      <c r="B859" s="443"/>
      <c r="C859" s="443"/>
      <c r="D859" s="439"/>
      <c r="F859" s="444"/>
      <c r="G859" s="444"/>
      <c r="H859" s="444"/>
      <c r="I859" s="440"/>
      <c r="K859" s="442"/>
      <c r="L859" s="442"/>
      <c r="M859" s="442"/>
      <c r="N859" s="441"/>
    </row>
    <row r="860">
      <c r="A860" s="443"/>
      <c r="B860" s="443"/>
      <c r="C860" s="443"/>
      <c r="D860" s="439"/>
      <c r="F860" s="444"/>
      <c r="G860" s="444"/>
      <c r="H860" s="444"/>
      <c r="I860" s="440"/>
      <c r="K860" s="442"/>
      <c r="L860" s="442"/>
      <c r="M860" s="442"/>
      <c r="N860" s="441"/>
    </row>
    <row r="861">
      <c r="A861" s="443"/>
      <c r="B861" s="443"/>
      <c r="C861" s="443"/>
      <c r="D861" s="439"/>
      <c r="F861" s="444"/>
      <c r="G861" s="444"/>
      <c r="H861" s="444"/>
      <c r="I861" s="440"/>
      <c r="K861" s="442"/>
      <c r="L861" s="442"/>
      <c r="M861" s="442"/>
      <c r="N861" s="441"/>
    </row>
    <row r="862">
      <c r="A862" s="443"/>
      <c r="B862" s="443"/>
      <c r="C862" s="443"/>
      <c r="D862" s="439"/>
      <c r="F862" s="444"/>
      <c r="G862" s="444"/>
      <c r="H862" s="444"/>
      <c r="I862" s="440"/>
      <c r="K862" s="442"/>
      <c r="L862" s="442"/>
      <c r="M862" s="442"/>
      <c r="N862" s="441"/>
    </row>
    <row r="863">
      <c r="A863" s="443"/>
      <c r="B863" s="443"/>
      <c r="C863" s="443"/>
      <c r="D863" s="439"/>
      <c r="F863" s="444"/>
      <c r="G863" s="444"/>
      <c r="H863" s="444"/>
      <c r="I863" s="440"/>
      <c r="K863" s="442"/>
      <c r="L863" s="442"/>
      <c r="M863" s="442"/>
      <c r="N863" s="441"/>
    </row>
    <row r="864">
      <c r="A864" s="443"/>
      <c r="B864" s="443"/>
      <c r="C864" s="443"/>
      <c r="D864" s="439"/>
      <c r="F864" s="444"/>
      <c r="G864" s="444"/>
      <c r="H864" s="444"/>
      <c r="I864" s="440"/>
      <c r="K864" s="442"/>
      <c r="L864" s="442"/>
      <c r="M864" s="442"/>
      <c r="N864" s="441"/>
    </row>
    <row r="865">
      <c r="A865" s="443"/>
      <c r="B865" s="443"/>
      <c r="C865" s="443"/>
      <c r="D865" s="439"/>
      <c r="F865" s="444"/>
      <c r="G865" s="444"/>
      <c r="H865" s="444"/>
      <c r="I865" s="440"/>
      <c r="K865" s="442"/>
      <c r="L865" s="442"/>
      <c r="M865" s="442"/>
      <c r="N865" s="441"/>
    </row>
    <row r="866">
      <c r="A866" s="443"/>
      <c r="B866" s="443"/>
      <c r="C866" s="443"/>
      <c r="D866" s="439"/>
      <c r="F866" s="444"/>
      <c r="G866" s="444"/>
      <c r="H866" s="444"/>
      <c r="I866" s="440"/>
      <c r="K866" s="442"/>
      <c r="L866" s="442"/>
      <c r="M866" s="442"/>
      <c r="N866" s="441"/>
    </row>
    <row r="867">
      <c r="A867" s="443"/>
      <c r="B867" s="443"/>
      <c r="C867" s="443"/>
      <c r="D867" s="439"/>
      <c r="F867" s="444"/>
      <c r="G867" s="444"/>
      <c r="H867" s="444"/>
      <c r="I867" s="440"/>
      <c r="K867" s="442"/>
      <c r="L867" s="442"/>
      <c r="M867" s="442"/>
      <c r="N867" s="441"/>
    </row>
    <row r="868">
      <c r="A868" s="443"/>
      <c r="B868" s="443"/>
      <c r="C868" s="443"/>
      <c r="D868" s="439"/>
      <c r="F868" s="444"/>
      <c r="G868" s="444"/>
      <c r="H868" s="444"/>
      <c r="I868" s="440"/>
      <c r="K868" s="442"/>
      <c r="L868" s="442"/>
      <c r="M868" s="442"/>
      <c r="N868" s="441"/>
    </row>
    <row r="869">
      <c r="A869" s="443"/>
      <c r="B869" s="443"/>
      <c r="C869" s="443"/>
      <c r="D869" s="439"/>
      <c r="F869" s="444"/>
      <c r="G869" s="444"/>
      <c r="H869" s="444"/>
      <c r="I869" s="440"/>
      <c r="K869" s="442"/>
      <c r="L869" s="442"/>
      <c r="M869" s="442"/>
      <c r="N869" s="441"/>
    </row>
    <row r="870">
      <c r="A870" s="443"/>
      <c r="B870" s="443"/>
      <c r="C870" s="443"/>
      <c r="D870" s="439"/>
      <c r="F870" s="444"/>
      <c r="G870" s="444"/>
      <c r="H870" s="444"/>
      <c r="I870" s="440"/>
      <c r="K870" s="442"/>
      <c r="L870" s="442"/>
      <c r="M870" s="442"/>
      <c r="N870" s="441"/>
    </row>
    <row r="871">
      <c r="A871" s="443"/>
      <c r="B871" s="443"/>
      <c r="C871" s="443"/>
      <c r="D871" s="439"/>
      <c r="F871" s="444"/>
      <c r="G871" s="444"/>
      <c r="H871" s="444"/>
      <c r="I871" s="440"/>
      <c r="K871" s="442"/>
      <c r="L871" s="442"/>
      <c r="M871" s="442"/>
      <c r="N871" s="441"/>
    </row>
    <row r="872">
      <c r="A872" s="443"/>
      <c r="B872" s="443"/>
      <c r="C872" s="443"/>
      <c r="D872" s="439"/>
      <c r="F872" s="444"/>
      <c r="G872" s="444"/>
      <c r="H872" s="444"/>
      <c r="I872" s="440"/>
      <c r="K872" s="442"/>
      <c r="L872" s="442"/>
      <c r="M872" s="442"/>
      <c r="N872" s="441"/>
    </row>
    <row r="873">
      <c r="A873" s="443"/>
      <c r="B873" s="443"/>
      <c r="C873" s="443"/>
      <c r="D873" s="439"/>
      <c r="F873" s="444"/>
      <c r="G873" s="444"/>
      <c r="H873" s="444"/>
      <c r="I873" s="440"/>
      <c r="K873" s="442"/>
      <c r="L873" s="442"/>
      <c r="M873" s="442"/>
      <c r="N873" s="441"/>
    </row>
    <row r="874">
      <c r="A874" s="443"/>
      <c r="B874" s="443"/>
      <c r="C874" s="443"/>
      <c r="D874" s="439"/>
      <c r="F874" s="444"/>
      <c r="G874" s="444"/>
      <c r="H874" s="444"/>
      <c r="I874" s="440"/>
      <c r="K874" s="442"/>
      <c r="L874" s="442"/>
      <c r="M874" s="442"/>
      <c r="N874" s="441"/>
    </row>
    <row r="875">
      <c r="A875" s="443"/>
      <c r="B875" s="443"/>
      <c r="C875" s="443"/>
      <c r="D875" s="439"/>
      <c r="F875" s="444"/>
      <c r="G875" s="444"/>
      <c r="H875" s="444"/>
      <c r="I875" s="440"/>
      <c r="K875" s="442"/>
      <c r="L875" s="442"/>
      <c r="M875" s="442"/>
      <c r="N875" s="441"/>
    </row>
    <row r="876">
      <c r="A876" s="443"/>
      <c r="B876" s="443"/>
      <c r="C876" s="443"/>
      <c r="D876" s="439"/>
      <c r="F876" s="444"/>
      <c r="G876" s="444"/>
      <c r="H876" s="444"/>
      <c r="I876" s="440"/>
      <c r="K876" s="442"/>
      <c r="L876" s="442"/>
      <c r="M876" s="442"/>
      <c r="N876" s="441"/>
    </row>
    <row r="877">
      <c r="A877" s="443"/>
      <c r="B877" s="443"/>
      <c r="C877" s="443"/>
      <c r="D877" s="439"/>
      <c r="F877" s="444"/>
      <c r="G877" s="444"/>
      <c r="H877" s="444"/>
      <c r="I877" s="440"/>
      <c r="K877" s="442"/>
      <c r="L877" s="442"/>
      <c r="M877" s="442"/>
      <c r="N877" s="441"/>
    </row>
    <row r="878">
      <c r="A878" s="443"/>
      <c r="B878" s="443"/>
      <c r="C878" s="443"/>
      <c r="D878" s="439"/>
      <c r="F878" s="444"/>
      <c r="G878" s="444"/>
      <c r="H878" s="444"/>
      <c r="I878" s="440"/>
      <c r="K878" s="442"/>
      <c r="L878" s="442"/>
      <c r="M878" s="442"/>
      <c r="N878" s="441"/>
    </row>
    <row r="879">
      <c r="A879" s="443"/>
      <c r="B879" s="443"/>
      <c r="C879" s="443"/>
      <c r="D879" s="439"/>
      <c r="F879" s="444"/>
      <c r="G879" s="444"/>
      <c r="H879" s="444"/>
      <c r="I879" s="440"/>
      <c r="K879" s="442"/>
      <c r="L879" s="442"/>
      <c r="M879" s="442"/>
      <c r="N879" s="441"/>
    </row>
    <row r="880">
      <c r="A880" s="443"/>
      <c r="B880" s="443"/>
      <c r="C880" s="443"/>
      <c r="D880" s="439"/>
      <c r="F880" s="444"/>
      <c r="G880" s="444"/>
      <c r="H880" s="444"/>
      <c r="I880" s="440"/>
      <c r="K880" s="442"/>
      <c r="L880" s="442"/>
      <c r="M880" s="442"/>
      <c r="N880" s="441"/>
    </row>
    <row r="881">
      <c r="A881" s="443"/>
      <c r="B881" s="443"/>
      <c r="C881" s="443"/>
      <c r="D881" s="439"/>
      <c r="F881" s="444"/>
      <c r="G881" s="444"/>
      <c r="H881" s="444"/>
      <c r="I881" s="440"/>
      <c r="K881" s="442"/>
      <c r="L881" s="442"/>
      <c r="M881" s="442"/>
      <c r="N881" s="441"/>
    </row>
    <row r="882">
      <c r="A882" s="443"/>
      <c r="B882" s="443"/>
      <c r="C882" s="443"/>
      <c r="D882" s="439"/>
      <c r="F882" s="444"/>
      <c r="G882" s="444"/>
      <c r="H882" s="444"/>
      <c r="I882" s="440"/>
      <c r="K882" s="442"/>
      <c r="L882" s="442"/>
      <c r="M882" s="442"/>
      <c r="N882" s="441"/>
    </row>
    <row r="883">
      <c r="A883" s="443"/>
      <c r="B883" s="443"/>
      <c r="C883" s="443"/>
      <c r="D883" s="439"/>
      <c r="F883" s="444"/>
      <c r="G883" s="444"/>
      <c r="H883" s="444"/>
      <c r="I883" s="440"/>
      <c r="K883" s="442"/>
      <c r="L883" s="442"/>
      <c r="M883" s="442"/>
      <c r="N883" s="441"/>
    </row>
    <row r="884">
      <c r="A884" s="443"/>
      <c r="B884" s="443"/>
      <c r="C884" s="443"/>
      <c r="D884" s="439"/>
      <c r="F884" s="444"/>
      <c r="G884" s="444"/>
      <c r="H884" s="444"/>
      <c r="I884" s="440"/>
      <c r="K884" s="442"/>
      <c r="L884" s="442"/>
      <c r="M884" s="442"/>
      <c r="N884" s="441"/>
    </row>
    <row r="885">
      <c r="A885" s="443"/>
      <c r="B885" s="443"/>
      <c r="C885" s="443"/>
      <c r="D885" s="439"/>
      <c r="F885" s="444"/>
      <c r="G885" s="444"/>
      <c r="H885" s="444"/>
      <c r="I885" s="440"/>
      <c r="K885" s="442"/>
      <c r="L885" s="442"/>
      <c r="M885" s="442"/>
      <c r="N885" s="441"/>
    </row>
    <row r="886">
      <c r="A886" s="443"/>
      <c r="B886" s="443"/>
      <c r="C886" s="443"/>
      <c r="D886" s="439"/>
      <c r="F886" s="444"/>
      <c r="G886" s="444"/>
      <c r="H886" s="444"/>
      <c r="I886" s="440"/>
      <c r="K886" s="442"/>
      <c r="L886" s="442"/>
      <c r="M886" s="442"/>
      <c r="N886" s="441"/>
    </row>
    <row r="887">
      <c r="A887" s="443"/>
      <c r="B887" s="443"/>
      <c r="C887" s="443"/>
      <c r="D887" s="439"/>
      <c r="F887" s="444"/>
      <c r="G887" s="444"/>
      <c r="H887" s="444"/>
      <c r="I887" s="440"/>
      <c r="K887" s="442"/>
      <c r="L887" s="442"/>
      <c r="M887" s="442"/>
      <c r="N887" s="441"/>
    </row>
    <row r="888">
      <c r="A888" s="443"/>
      <c r="B888" s="443"/>
      <c r="C888" s="443"/>
      <c r="D888" s="439"/>
      <c r="F888" s="444"/>
      <c r="G888" s="444"/>
      <c r="H888" s="444"/>
      <c r="I888" s="440"/>
      <c r="K888" s="442"/>
      <c r="L888" s="442"/>
      <c r="M888" s="442"/>
      <c r="N888" s="441"/>
    </row>
    <row r="889">
      <c r="A889" s="443"/>
      <c r="B889" s="443"/>
      <c r="C889" s="443"/>
      <c r="D889" s="439"/>
      <c r="F889" s="444"/>
      <c r="G889" s="444"/>
      <c r="H889" s="444"/>
      <c r="I889" s="440"/>
      <c r="K889" s="442"/>
      <c r="L889" s="442"/>
      <c r="M889" s="442"/>
      <c r="N889" s="441"/>
    </row>
    <row r="890">
      <c r="A890" s="443"/>
      <c r="B890" s="443"/>
      <c r="C890" s="443"/>
      <c r="D890" s="439"/>
      <c r="F890" s="444"/>
      <c r="G890" s="444"/>
      <c r="H890" s="444"/>
      <c r="I890" s="440"/>
      <c r="K890" s="442"/>
      <c r="L890" s="442"/>
      <c r="M890" s="442"/>
      <c r="N890" s="441"/>
    </row>
    <row r="891">
      <c r="A891" s="443"/>
      <c r="B891" s="443"/>
      <c r="C891" s="443"/>
      <c r="D891" s="439"/>
      <c r="F891" s="444"/>
      <c r="G891" s="444"/>
      <c r="H891" s="444"/>
      <c r="I891" s="440"/>
      <c r="K891" s="442"/>
      <c r="L891" s="442"/>
      <c r="M891" s="442"/>
      <c r="N891" s="441"/>
    </row>
    <row r="892">
      <c r="A892" s="443"/>
      <c r="B892" s="443"/>
      <c r="C892" s="443"/>
      <c r="D892" s="439"/>
      <c r="F892" s="444"/>
      <c r="G892" s="444"/>
      <c r="H892" s="444"/>
      <c r="I892" s="440"/>
      <c r="K892" s="442"/>
      <c r="L892" s="442"/>
      <c r="M892" s="442"/>
      <c r="N892" s="441"/>
    </row>
    <row r="893">
      <c r="A893" s="443"/>
      <c r="B893" s="443"/>
      <c r="C893" s="443"/>
      <c r="D893" s="439"/>
      <c r="F893" s="444"/>
      <c r="G893" s="444"/>
      <c r="H893" s="444"/>
      <c r="I893" s="440"/>
      <c r="K893" s="442"/>
      <c r="L893" s="442"/>
      <c r="M893" s="442"/>
      <c r="N893" s="441"/>
    </row>
    <row r="894">
      <c r="A894" s="443"/>
      <c r="B894" s="443"/>
      <c r="C894" s="443"/>
      <c r="D894" s="439"/>
      <c r="F894" s="444"/>
      <c r="G894" s="444"/>
      <c r="H894" s="444"/>
      <c r="I894" s="440"/>
      <c r="K894" s="442"/>
      <c r="L894" s="442"/>
      <c r="M894" s="442"/>
      <c r="N894" s="441"/>
    </row>
    <row r="895">
      <c r="A895" s="443"/>
      <c r="B895" s="443"/>
      <c r="C895" s="443"/>
      <c r="D895" s="439"/>
      <c r="F895" s="444"/>
      <c r="G895" s="444"/>
      <c r="H895" s="444"/>
      <c r="I895" s="440"/>
      <c r="K895" s="442"/>
      <c r="L895" s="442"/>
      <c r="M895" s="442"/>
      <c r="N895" s="441"/>
    </row>
    <row r="896">
      <c r="A896" s="443"/>
      <c r="B896" s="443"/>
      <c r="C896" s="443"/>
      <c r="D896" s="439"/>
      <c r="F896" s="444"/>
      <c r="G896" s="444"/>
      <c r="H896" s="444"/>
      <c r="I896" s="440"/>
      <c r="K896" s="442"/>
      <c r="L896" s="442"/>
      <c r="M896" s="442"/>
      <c r="N896" s="441"/>
    </row>
    <row r="897">
      <c r="A897" s="443"/>
      <c r="B897" s="443"/>
      <c r="C897" s="443"/>
      <c r="D897" s="439"/>
      <c r="F897" s="444"/>
      <c r="G897" s="444"/>
      <c r="H897" s="444"/>
      <c r="I897" s="440"/>
      <c r="K897" s="442"/>
      <c r="L897" s="442"/>
      <c r="M897" s="442"/>
      <c r="N897" s="441"/>
    </row>
    <row r="898">
      <c r="A898" s="443"/>
      <c r="B898" s="443"/>
      <c r="C898" s="443"/>
      <c r="D898" s="439"/>
      <c r="F898" s="444"/>
      <c r="G898" s="444"/>
      <c r="H898" s="444"/>
      <c r="I898" s="440"/>
      <c r="K898" s="442"/>
      <c r="L898" s="442"/>
      <c r="M898" s="442"/>
      <c r="N898" s="441"/>
    </row>
    <row r="899">
      <c r="A899" s="443"/>
      <c r="B899" s="443"/>
      <c r="C899" s="443"/>
      <c r="D899" s="439"/>
      <c r="F899" s="444"/>
      <c r="G899" s="444"/>
      <c r="H899" s="444"/>
      <c r="I899" s="440"/>
      <c r="K899" s="442"/>
      <c r="L899" s="442"/>
      <c r="M899" s="442"/>
      <c r="N899" s="441"/>
    </row>
    <row r="900">
      <c r="A900" s="443"/>
      <c r="B900" s="443"/>
      <c r="C900" s="443"/>
      <c r="D900" s="439"/>
      <c r="F900" s="444"/>
      <c r="G900" s="444"/>
      <c r="H900" s="444"/>
      <c r="I900" s="440"/>
      <c r="K900" s="442"/>
      <c r="L900" s="442"/>
      <c r="M900" s="442"/>
      <c r="N900" s="441"/>
    </row>
    <row r="901">
      <c r="A901" s="443"/>
      <c r="B901" s="443"/>
      <c r="C901" s="443"/>
      <c r="D901" s="439"/>
      <c r="F901" s="444"/>
      <c r="G901" s="444"/>
      <c r="H901" s="444"/>
      <c r="I901" s="440"/>
      <c r="K901" s="442"/>
      <c r="L901" s="442"/>
      <c r="M901" s="442"/>
      <c r="N901" s="441"/>
    </row>
    <row r="902">
      <c r="A902" s="443"/>
      <c r="B902" s="443"/>
      <c r="C902" s="443"/>
      <c r="D902" s="439"/>
      <c r="F902" s="444"/>
      <c r="G902" s="444"/>
      <c r="H902" s="444"/>
      <c r="I902" s="440"/>
      <c r="K902" s="442"/>
      <c r="L902" s="442"/>
      <c r="M902" s="442"/>
      <c r="N902" s="441"/>
    </row>
    <row r="903">
      <c r="A903" s="443"/>
      <c r="B903" s="443"/>
      <c r="C903" s="443"/>
      <c r="D903" s="439"/>
      <c r="F903" s="444"/>
      <c r="G903" s="444"/>
      <c r="H903" s="444"/>
      <c r="I903" s="440"/>
      <c r="K903" s="442"/>
      <c r="L903" s="442"/>
      <c r="M903" s="442"/>
      <c r="N903" s="441"/>
    </row>
    <row r="904">
      <c r="A904" s="443"/>
      <c r="B904" s="443"/>
      <c r="C904" s="443"/>
      <c r="D904" s="439"/>
      <c r="F904" s="444"/>
      <c r="G904" s="444"/>
      <c r="H904" s="444"/>
      <c r="I904" s="440"/>
      <c r="K904" s="442"/>
      <c r="L904" s="442"/>
      <c r="M904" s="442"/>
      <c r="N904" s="441"/>
    </row>
    <row r="905">
      <c r="A905" s="443"/>
      <c r="B905" s="443"/>
      <c r="C905" s="443"/>
      <c r="D905" s="439"/>
      <c r="F905" s="444"/>
      <c r="G905" s="444"/>
      <c r="H905" s="444"/>
      <c r="I905" s="440"/>
      <c r="K905" s="442"/>
      <c r="L905" s="442"/>
      <c r="M905" s="442"/>
      <c r="N905" s="441"/>
    </row>
    <row r="906">
      <c r="A906" s="443"/>
      <c r="B906" s="443"/>
      <c r="C906" s="443"/>
      <c r="D906" s="439"/>
      <c r="F906" s="444"/>
      <c r="G906" s="444"/>
      <c r="H906" s="444"/>
      <c r="I906" s="440"/>
      <c r="K906" s="442"/>
      <c r="L906" s="442"/>
      <c r="M906" s="442"/>
      <c r="N906" s="441"/>
    </row>
    <row r="907">
      <c r="A907" s="443"/>
      <c r="B907" s="443"/>
      <c r="C907" s="443"/>
      <c r="D907" s="439"/>
      <c r="F907" s="444"/>
      <c r="G907" s="444"/>
      <c r="H907" s="444"/>
      <c r="I907" s="440"/>
      <c r="K907" s="442"/>
      <c r="L907" s="442"/>
      <c r="M907" s="442"/>
      <c r="N907" s="441"/>
    </row>
    <row r="908">
      <c r="A908" s="443"/>
      <c r="B908" s="443"/>
      <c r="C908" s="443"/>
      <c r="D908" s="439"/>
      <c r="F908" s="444"/>
      <c r="G908" s="444"/>
      <c r="H908" s="444"/>
      <c r="I908" s="440"/>
      <c r="K908" s="442"/>
      <c r="L908" s="442"/>
      <c r="M908" s="442"/>
      <c r="N908" s="441"/>
    </row>
    <row r="909">
      <c r="A909" s="443"/>
      <c r="B909" s="443"/>
      <c r="C909" s="443"/>
      <c r="D909" s="439"/>
      <c r="F909" s="444"/>
      <c r="G909" s="444"/>
      <c r="H909" s="444"/>
      <c r="I909" s="440"/>
      <c r="K909" s="442"/>
      <c r="L909" s="442"/>
      <c r="M909" s="442"/>
      <c r="N909" s="441"/>
    </row>
    <row r="910">
      <c r="A910" s="443"/>
      <c r="B910" s="443"/>
      <c r="C910" s="443"/>
      <c r="D910" s="439"/>
      <c r="F910" s="444"/>
      <c r="G910" s="444"/>
      <c r="H910" s="444"/>
      <c r="I910" s="440"/>
      <c r="K910" s="442"/>
      <c r="L910" s="442"/>
      <c r="M910" s="442"/>
      <c r="N910" s="441"/>
    </row>
    <row r="911">
      <c r="A911" s="443"/>
      <c r="B911" s="443"/>
      <c r="C911" s="443"/>
      <c r="D911" s="439"/>
      <c r="F911" s="444"/>
      <c r="G911" s="444"/>
      <c r="H911" s="444"/>
      <c r="I911" s="440"/>
      <c r="K911" s="442"/>
      <c r="L911" s="442"/>
      <c r="M911" s="442"/>
      <c r="N911" s="441"/>
    </row>
    <row r="912">
      <c r="A912" s="443"/>
      <c r="B912" s="443"/>
      <c r="C912" s="443"/>
      <c r="D912" s="439"/>
      <c r="F912" s="444"/>
      <c r="G912" s="444"/>
      <c r="H912" s="444"/>
      <c r="I912" s="440"/>
      <c r="K912" s="442"/>
      <c r="L912" s="442"/>
      <c r="M912" s="442"/>
      <c r="N912" s="441"/>
    </row>
    <row r="913">
      <c r="A913" s="443"/>
      <c r="B913" s="443"/>
      <c r="C913" s="443"/>
      <c r="D913" s="439"/>
      <c r="F913" s="444"/>
      <c r="G913" s="444"/>
      <c r="H913" s="444"/>
      <c r="I913" s="440"/>
      <c r="K913" s="442"/>
      <c r="L913" s="442"/>
      <c r="M913" s="442"/>
      <c r="N913" s="441"/>
    </row>
    <row r="914">
      <c r="A914" s="443"/>
      <c r="B914" s="443"/>
      <c r="C914" s="443"/>
      <c r="D914" s="439"/>
      <c r="F914" s="444"/>
      <c r="G914" s="444"/>
      <c r="H914" s="444"/>
      <c r="I914" s="440"/>
      <c r="K914" s="442"/>
      <c r="L914" s="442"/>
      <c r="M914" s="442"/>
      <c r="N914" s="441"/>
    </row>
    <row r="915">
      <c r="A915" s="443"/>
      <c r="B915" s="443"/>
      <c r="C915" s="443"/>
      <c r="D915" s="439"/>
      <c r="F915" s="444"/>
      <c r="G915" s="444"/>
      <c r="H915" s="444"/>
      <c r="I915" s="440"/>
      <c r="K915" s="442"/>
      <c r="L915" s="442"/>
      <c r="M915" s="442"/>
      <c r="N915" s="441"/>
    </row>
    <row r="916">
      <c r="A916" s="443"/>
      <c r="B916" s="443"/>
      <c r="C916" s="443"/>
      <c r="D916" s="439"/>
      <c r="F916" s="444"/>
      <c r="G916" s="444"/>
      <c r="H916" s="444"/>
      <c r="I916" s="440"/>
      <c r="K916" s="442"/>
      <c r="L916" s="442"/>
      <c r="M916" s="442"/>
      <c r="N916" s="441"/>
    </row>
    <row r="917">
      <c r="A917" s="443"/>
      <c r="B917" s="443"/>
      <c r="C917" s="443"/>
      <c r="D917" s="439"/>
      <c r="F917" s="444"/>
      <c r="G917" s="444"/>
      <c r="H917" s="444"/>
      <c r="I917" s="440"/>
      <c r="K917" s="442"/>
      <c r="L917" s="442"/>
      <c r="M917" s="442"/>
      <c r="N917" s="441"/>
    </row>
    <row r="918">
      <c r="A918" s="443"/>
      <c r="B918" s="443"/>
      <c r="C918" s="443"/>
      <c r="D918" s="439"/>
      <c r="F918" s="444"/>
      <c r="G918" s="444"/>
      <c r="H918" s="444"/>
      <c r="I918" s="440"/>
      <c r="K918" s="442"/>
      <c r="L918" s="442"/>
      <c r="M918" s="442"/>
      <c r="N918" s="441"/>
    </row>
    <row r="919">
      <c r="A919" s="443"/>
      <c r="B919" s="443"/>
      <c r="C919" s="443"/>
      <c r="D919" s="439"/>
      <c r="F919" s="444"/>
      <c r="G919" s="444"/>
      <c r="H919" s="444"/>
      <c r="I919" s="440"/>
      <c r="K919" s="442"/>
      <c r="L919" s="442"/>
      <c r="M919" s="442"/>
      <c r="N919" s="441"/>
    </row>
    <row r="920">
      <c r="A920" s="443"/>
      <c r="B920" s="443"/>
      <c r="C920" s="443"/>
      <c r="D920" s="439"/>
      <c r="F920" s="444"/>
      <c r="G920" s="444"/>
      <c r="H920" s="444"/>
      <c r="I920" s="440"/>
      <c r="K920" s="442"/>
      <c r="L920" s="442"/>
      <c r="M920" s="442"/>
      <c r="N920" s="441"/>
    </row>
    <row r="921">
      <c r="A921" s="443"/>
      <c r="B921" s="443"/>
      <c r="C921" s="443"/>
      <c r="D921" s="439"/>
      <c r="F921" s="444"/>
      <c r="G921" s="444"/>
      <c r="H921" s="444"/>
      <c r="I921" s="440"/>
      <c r="K921" s="442"/>
      <c r="L921" s="442"/>
      <c r="M921" s="442"/>
      <c r="N921" s="441"/>
    </row>
    <row r="922">
      <c r="A922" s="443"/>
      <c r="B922" s="443"/>
      <c r="C922" s="443"/>
      <c r="D922" s="439"/>
      <c r="F922" s="444"/>
      <c r="G922" s="444"/>
      <c r="H922" s="444"/>
      <c r="I922" s="440"/>
      <c r="K922" s="442"/>
      <c r="L922" s="442"/>
      <c r="M922" s="442"/>
      <c r="N922" s="441"/>
    </row>
    <row r="923">
      <c r="A923" s="443"/>
      <c r="B923" s="443"/>
      <c r="C923" s="443"/>
      <c r="D923" s="439"/>
      <c r="F923" s="444"/>
      <c r="G923" s="444"/>
      <c r="H923" s="444"/>
      <c r="I923" s="440"/>
      <c r="K923" s="442"/>
      <c r="L923" s="442"/>
      <c r="M923" s="442"/>
      <c r="N923" s="441"/>
    </row>
    <row r="924">
      <c r="A924" s="443"/>
      <c r="B924" s="443"/>
      <c r="C924" s="443"/>
      <c r="D924" s="439"/>
      <c r="F924" s="444"/>
      <c r="G924" s="444"/>
      <c r="H924" s="444"/>
      <c r="I924" s="440"/>
      <c r="K924" s="442"/>
      <c r="L924" s="442"/>
      <c r="M924" s="442"/>
      <c r="N924" s="441"/>
    </row>
    <row r="925">
      <c r="A925" s="443"/>
      <c r="B925" s="443"/>
      <c r="C925" s="443"/>
      <c r="D925" s="439"/>
      <c r="F925" s="444"/>
      <c r="G925" s="444"/>
      <c r="H925" s="444"/>
      <c r="I925" s="440"/>
      <c r="K925" s="442"/>
      <c r="L925" s="442"/>
      <c r="M925" s="442"/>
      <c r="N925" s="441"/>
    </row>
    <row r="926">
      <c r="A926" s="443"/>
      <c r="B926" s="443"/>
      <c r="C926" s="443"/>
      <c r="D926" s="439"/>
      <c r="F926" s="444"/>
      <c r="G926" s="444"/>
      <c r="H926" s="444"/>
      <c r="I926" s="440"/>
      <c r="K926" s="442"/>
      <c r="L926" s="442"/>
      <c r="M926" s="442"/>
      <c r="N926" s="441"/>
    </row>
    <row r="927">
      <c r="A927" s="443"/>
      <c r="B927" s="443"/>
      <c r="C927" s="443"/>
      <c r="D927" s="439"/>
      <c r="F927" s="444"/>
      <c r="G927" s="444"/>
      <c r="H927" s="444"/>
      <c r="I927" s="440"/>
      <c r="K927" s="442"/>
      <c r="L927" s="442"/>
      <c r="M927" s="442"/>
      <c r="N927" s="441"/>
    </row>
    <row r="928">
      <c r="A928" s="443"/>
      <c r="B928" s="443"/>
      <c r="C928" s="443"/>
      <c r="D928" s="439"/>
      <c r="F928" s="444"/>
      <c r="G928" s="444"/>
      <c r="H928" s="444"/>
      <c r="I928" s="440"/>
      <c r="K928" s="442"/>
      <c r="L928" s="442"/>
      <c r="M928" s="442"/>
      <c r="N928" s="441"/>
    </row>
    <row r="929">
      <c r="A929" s="443"/>
      <c r="B929" s="443"/>
      <c r="C929" s="443"/>
      <c r="D929" s="439"/>
      <c r="F929" s="444"/>
      <c r="G929" s="444"/>
      <c r="H929" s="444"/>
      <c r="I929" s="440"/>
      <c r="K929" s="442"/>
      <c r="L929" s="442"/>
      <c r="M929" s="442"/>
      <c r="N929" s="441"/>
    </row>
    <row r="930">
      <c r="A930" s="443"/>
      <c r="B930" s="443"/>
      <c r="C930" s="443"/>
      <c r="D930" s="439"/>
      <c r="F930" s="444"/>
      <c r="G930" s="444"/>
      <c r="H930" s="444"/>
      <c r="I930" s="440"/>
      <c r="K930" s="442"/>
      <c r="L930" s="442"/>
      <c r="M930" s="442"/>
      <c r="N930" s="441"/>
    </row>
    <row r="931">
      <c r="A931" s="443"/>
      <c r="B931" s="443"/>
      <c r="C931" s="443"/>
      <c r="D931" s="439"/>
      <c r="F931" s="444"/>
      <c r="G931" s="444"/>
      <c r="H931" s="444"/>
      <c r="I931" s="440"/>
      <c r="K931" s="442"/>
      <c r="L931" s="442"/>
      <c r="M931" s="442"/>
      <c r="N931" s="441"/>
    </row>
    <row r="932">
      <c r="A932" s="443"/>
      <c r="B932" s="443"/>
      <c r="C932" s="443"/>
      <c r="D932" s="439"/>
      <c r="F932" s="444"/>
      <c r="G932" s="444"/>
      <c r="H932" s="444"/>
      <c r="I932" s="440"/>
      <c r="K932" s="442"/>
      <c r="L932" s="442"/>
      <c r="M932" s="442"/>
      <c r="N932" s="441"/>
    </row>
    <row r="933">
      <c r="A933" s="443"/>
      <c r="B933" s="443"/>
      <c r="C933" s="443"/>
      <c r="D933" s="439"/>
      <c r="F933" s="444"/>
      <c r="G933" s="444"/>
      <c r="H933" s="444"/>
      <c r="I933" s="440"/>
      <c r="K933" s="442"/>
      <c r="L933" s="442"/>
      <c r="M933" s="442"/>
      <c r="N933" s="441"/>
    </row>
    <row r="934">
      <c r="A934" s="443"/>
      <c r="B934" s="443"/>
      <c r="C934" s="443"/>
      <c r="D934" s="439"/>
      <c r="F934" s="444"/>
      <c r="G934" s="444"/>
      <c r="H934" s="444"/>
      <c r="I934" s="440"/>
      <c r="K934" s="442"/>
      <c r="L934" s="442"/>
      <c r="M934" s="442"/>
      <c r="N934" s="441"/>
    </row>
    <row r="935">
      <c r="A935" s="443"/>
      <c r="B935" s="443"/>
      <c r="C935" s="443"/>
      <c r="D935" s="439"/>
      <c r="F935" s="444"/>
      <c r="G935" s="444"/>
      <c r="H935" s="444"/>
      <c r="I935" s="440"/>
      <c r="K935" s="442"/>
      <c r="L935" s="442"/>
      <c r="M935" s="442"/>
      <c r="N935" s="441"/>
    </row>
    <row r="936">
      <c r="A936" s="443"/>
      <c r="B936" s="443"/>
      <c r="C936" s="443"/>
      <c r="D936" s="439"/>
      <c r="F936" s="444"/>
      <c r="G936" s="444"/>
      <c r="H936" s="444"/>
      <c r="I936" s="440"/>
      <c r="K936" s="442"/>
      <c r="L936" s="442"/>
      <c r="M936" s="442"/>
      <c r="N936" s="441"/>
    </row>
    <row r="937">
      <c r="A937" s="443"/>
      <c r="B937" s="443"/>
      <c r="C937" s="443"/>
      <c r="D937" s="439"/>
      <c r="F937" s="444"/>
      <c r="G937" s="444"/>
      <c r="H937" s="444"/>
      <c r="I937" s="440"/>
      <c r="K937" s="442"/>
      <c r="L937" s="442"/>
      <c r="M937" s="442"/>
      <c r="N937" s="441"/>
    </row>
    <row r="938">
      <c r="A938" s="443"/>
      <c r="B938" s="443"/>
      <c r="C938" s="443"/>
      <c r="D938" s="439"/>
      <c r="F938" s="444"/>
      <c r="G938" s="444"/>
      <c r="H938" s="444"/>
      <c r="I938" s="440"/>
      <c r="K938" s="442"/>
      <c r="L938" s="442"/>
      <c r="M938" s="442"/>
      <c r="N938" s="441"/>
    </row>
    <row r="939">
      <c r="A939" s="443"/>
      <c r="B939" s="443"/>
      <c r="C939" s="443"/>
      <c r="D939" s="439"/>
      <c r="F939" s="444"/>
      <c r="G939" s="444"/>
      <c r="H939" s="444"/>
      <c r="I939" s="440"/>
      <c r="K939" s="442"/>
      <c r="L939" s="442"/>
      <c r="M939" s="442"/>
      <c r="N939" s="441"/>
    </row>
    <row r="940">
      <c r="A940" s="443"/>
      <c r="B940" s="443"/>
      <c r="C940" s="443"/>
      <c r="D940" s="439"/>
      <c r="F940" s="444"/>
      <c r="G940" s="444"/>
      <c r="H940" s="444"/>
      <c r="I940" s="440"/>
      <c r="K940" s="442"/>
      <c r="L940" s="442"/>
      <c r="M940" s="442"/>
      <c r="N940" s="441"/>
    </row>
    <row r="941">
      <c r="A941" s="443"/>
      <c r="B941" s="443"/>
      <c r="C941" s="443"/>
      <c r="D941" s="439"/>
      <c r="F941" s="444"/>
      <c r="G941" s="444"/>
      <c r="H941" s="444"/>
      <c r="I941" s="440"/>
      <c r="K941" s="442"/>
      <c r="L941" s="442"/>
      <c r="M941" s="442"/>
      <c r="N941" s="441"/>
    </row>
    <row r="942">
      <c r="A942" s="443"/>
      <c r="B942" s="443"/>
      <c r="C942" s="443"/>
      <c r="D942" s="439"/>
      <c r="F942" s="444"/>
      <c r="G942" s="444"/>
      <c r="H942" s="444"/>
      <c r="I942" s="440"/>
      <c r="K942" s="442"/>
      <c r="L942" s="442"/>
      <c r="M942" s="442"/>
      <c r="N942" s="441"/>
    </row>
    <row r="943">
      <c r="A943" s="443"/>
      <c r="B943" s="443"/>
      <c r="C943" s="443"/>
      <c r="D943" s="439"/>
      <c r="F943" s="444"/>
      <c r="G943" s="444"/>
      <c r="H943" s="444"/>
      <c r="I943" s="440"/>
      <c r="K943" s="442"/>
      <c r="L943" s="442"/>
      <c r="M943" s="442"/>
      <c r="N943" s="441"/>
    </row>
    <row r="944">
      <c r="A944" s="443"/>
      <c r="B944" s="443"/>
      <c r="C944" s="443"/>
      <c r="D944" s="439"/>
      <c r="F944" s="444"/>
      <c r="G944" s="444"/>
      <c r="H944" s="444"/>
      <c r="I944" s="440"/>
      <c r="K944" s="442"/>
      <c r="L944" s="442"/>
      <c r="M944" s="442"/>
      <c r="N944" s="441"/>
    </row>
    <row r="945">
      <c r="A945" s="443"/>
      <c r="B945" s="443"/>
      <c r="C945" s="443"/>
      <c r="D945" s="439"/>
      <c r="F945" s="444"/>
      <c r="G945" s="444"/>
      <c r="H945" s="444"/>
      <c r="I945" s="440"/>
      <c r="K945" s="442"/>
      <c r="L945" s="442"/>
      <c r="M945" s="442"/>
      <c r="N945" s="441"/>
    </row>
    <row r="946">
      <c r="A946" s="443"/>
      <c r="B946" s="443"/>
      <c r="C946" s="443"/>
      <c r="D946" s="439"/>
      <c r="F946" s="444"/>
      <c r="G946" s="444"/>
      <c r="H946" s="444"/>
      <c r="I946" s="440"/>
      <c r="K946" s="442"/>
      <c r="L946" s="442"/>
      <c r="M946" s="442"/>
      <c r="N946" s="441"/>
    </row>
    <row r="947">
      <c r="A947" s="443"/>
      <c r="B947" s="443"/>
      <c r="C947" s="443"/>
      <c r="D947" s="439"/>
      <c r="F947" s="444"/>
      <c r="G947" s="444"/>
      <c r="H947" s="444"/>
      <c r="I947" s="440"/>
      <c r="K947" s="442"/>
      <c r="L947" s="442"/>
      <c r="M947" s="442"/>
      <c r="N947" s="441"/>
    </row>
    <row r="948">
      <c r="A948" s="443"/>
      <c r="B948" s="443"/>
      <c r="C948" s="443"/>
      <c r="D948" s="439"/>
      <c r="F948" s="444"/>
      <c r="G948" s="444"/>
      <c r="H948" s="444"/>
      <c r="I948" s="440"/>
      <c r="K948" s="442"/>
      <c r="L948" s="442"/>
      <c r="M948" s="442"/>
      <c r="N948" s="441"/>
    </row>
    <row r="949">
      <c r="A949" s="443"/>
      <c r="B949" s="443"/>
      <c r="C949" s="443"/>
      <c r="D949" s="439"/>
      <c r="F949" s="444"/>
      <c r="G949" s="444"/>
      <c r="H949" s="444"/>
      <c r="I949" s="440"/>
      <c r="K949" s="442"/>
      <c r="L949" s="442"/>
      <c r="M949" s="442"/>
      <c r="N949" s="441"/>
    </row>
    <row r="950">
      <c r="A950" s="443"/>
      <c r="B950" s="443"/>
      <c r="C950" s="443"/>
      <c r="D950" s="439"/>
      <c r="F950" s="444"/>
      <c r="G950" s="444"/>
      <c r="H950" s="444"/>
      <c r="I950" s="440"/>
      <c r="K950" s="442"/>
      <c r="L950" s="442"/>
      <c r="M950" s="442"/>
      <c r="N950" s="441"/>
    </row>
    <row r="951">
      <c r="A951" s="443"/>
      <c r="B951" s="443"/>
      <c r="C951" s="443"/>
      <c r="D951" s="439"/>
      <c r="F951" s="444"/>
      <c r="G951" s="444"/>
      <c r="H951" s="444"/>
      <c r="I951" s="440"/>
      <c r="K951" s="442"/>
      <c r="L951" s="442"/>
      <c r="M951" s="442"/>
      <c r="N951" s="441"/>
    </row>
    <row r="952">
      <c r="A952" s="443"/>
      <c r="B952" s="443"/>
      <c r="C952" s="443"/>
      <c r="D952" s="439"/>
      <c r="F952" s="444"/>
      <c r="G952" s="444"/>
      <c r="H952" s="444"/>
      <c r="I952" s="440"/>
      <c r="K952" s="442"/>
      <c r="L952" s="442"/>
      <c r="M952" s="442"/>
      <c r="N952" s="441"/>
    </row>
    <row r="953">
      <c r="A953" s="443"/>
      <c r="B953" s="443"/>
      <c r="C953" s="443"/>
      <c r="D953" s="439"/>
      <c r="F953" s="444"/>
      <c r="G953" s="444"/>
      <c r="H953" s="444"/>
      <c r="I953" s="440"/>
      <c r="K953" s="442"/>
      <c r="L953" s="442"/>
      <c r="M953" s="442"/>
      <c r="N953" s="441"/>
    </row>
    <row r="954">
      <c r="A954" s="443"/>
      <c r="B954" s="443"/>
      <c r="C954" s="443"/>
      <c r="D954" s="439"/>
      <c r="F954" s="444"/>
      <c r="G954" s="444"/>
      <c r="H954" s="444"/>
      <c r="I954" s="440"/>
      <c r="K954" s="442"/>
      <c r="L954" s="442"/>
      <c r="M954" s="442"/>
      <c r="N954" s="441"/>
    </row>
    <row r="955">
      <c r="A955" s="443"/>
      <c r="B955" s="443"/>
      <c r="C955" s="443"/>
      <c r="D955" s="439"/>
      <c r="F955" s="444"/>
      <c r="G955" s="444"/>
      <c r="H955" s="444"/>
      <c r="I955" s="440"/>
      <c r="K955" s="442"/>
      <c r="L955" s="442"/>
      <c r="M955" s="442"/>
      <c r="N955" s="441"/>
    </row>
    <row r="956">
      <c r="A956" s="443"/>
      <c r="B956" s="443"/>
      <c r="C956" s="443"/>
      <c r="D956" s="439"/>
      <c r="F956" s="444"/>
      <c r="G956" s="444"/>
      <c r="H956" s="444"/>
      <c r="I956" s="440"/>
      <c r="K956" s="442"/>
      <c r="L956" s="442"/>
      <c r="M956" s="442"/>
      <c r="N956" s="441"/>
    </row>
    <row r="957">
      <c r="A957" s="443"/>
      <c r="B957" s="443"/>
      <c r="C957" s="443"/>
      <c r="D957" s="439"/>
      <c r="F957" s="444"/>
      <c r="G957" s="444"/>
      <c r="H957" s="444"/>
      <c r="I957" s="440"/>
      <c r="K957" s="442"/>
      <c r="L957" s="442"/>
      <c r="M957" s="442"/>
      <c r="N957" s="441"/>
    </row>
    <row r="958">
      <c r="A958" s="443"/>
      <c r="B958" s="443"/>
      <c r="C958" s="443"/>
      <c r="D958" s="439"/>
      <c r="F958" s="444"/>
      <c r="G958" s="444"/>
      <c r="H958" s="444"/>
      <c r="I958" s="440"/>
      <c r="K958" s="442"/>
      <c r="L958" s="442"/>
      <c r="M958" s="442"/>
      <c r="N958" s="441"/>
    </row>
    <row r="959">
      <c r="A959" s="443"/>
      <c r="B959" s="443"/>
      <c r="C959" s="443"/>
      <c r="D959" s="439"/>
      <c r="F959" s="444"/>
      <c r="G959" s="444"/>
      <c r="H959" s="444"/>
      <c r="I959" s="440"/>
      <c r="K959" s="442"/>
      <c r="L959" s="442"/>
      <c r="M959" s="442"/>
      <c r="N959" s="441"/>
    </row>
    <row r="960">
      <c r="A960" s="443"/>
      <c r="B960" s="443"/>
      <c r="C960" s="443"/>
      <c r="D960" s="439"/>
      <c r="F960" s="444"/>
      <c r="G960" s="444"/>
      <c r="H960" s="444"/>
      <c r="I960" s="440"/>
      <c r="K960" s="442"/>
      <c r="L960" s="442"/>
      <c r="M960" s="442"/>
      <c r="N960" s="441"/>
    </row>
    <row r="961">
      <c r="A961" s="443"/>
      <c r="B961" s="443"/>
      <c r="C961" s="443"/>
      <c r="D961" s="439"/>
      <c r="F961" s="444"/>
      <c r="G961" s="444"/>
      <c r="H961" s="444"/>
      <c r="I961" s="440"/>
      <c r="K961" s="442"/>
      <c r="L961" s="442"/>
      <c r="M961" s="442"/>
      <c r="N961" s="441"/>
    </row>
    <row r="962">
      <c r="A962" s="443"/>
      <c r="B962" s="443"/>
      <c r="C962" s="443"/>
      <c r="D962" s="439"/>
      <c r="F962" s="444"/>
      <c r="G962" s="444"/>
      <c r="H962" s="444"/>
      <c r="I962" s="440"/>
      <c r="K962" s="442"/>
      <c r="L962" s="442"/>
      <c r="M962" s="442"/>
      <c r="N962" s="441"/>
    </row>
    <row r="963">
      <c r="A963" s="443"/>
      <c r="B963" s="443"/>
      <c r="C963" s="443"/>
      <c r="D963" s="439"/>
      <c r="F963" s="444"/>
      <c r="G963" s="444"/>
      <c r="H963" s="444"/>
      <c r="I963" s="440"/>
      <c r="K963" s="442"/>
      <c r="L963" s="442"/>
      <c r="M963" s="442"/>
      <c r="N963" s="441"/>
    </row>
    <row r="964">
      <c r="A964" s="443"/>
      <c r="B964" s="443"/>
      <c r="C964" s="443"/>
      <c r="D964" s="439"/>
      <c r="F964" s="444"/>
      <c r="G964" s="444"/>
      <c r="H964" s="444"/>
      <c r="I964" s="440"/>
      <c r="K964" s="442"/>
      <c r="L964" s="442"/>
      <c r="M964" s="442"/>
      <c r="N964" s="441"/>
    </row>
    <row r="965">
      <c r="A965" s="443"/>
      <c r="B965" s="443"/>
      <c r="C965" s="443"/>
      <c r="D965" s="439"/>
      <c r="F965" s="444"/>
      <c r="G965" s="444"/>
      <c r="H965" s="444"/>
      <c r="I965" s="440"/>
      <c r="K965" s="442"/>
      <c r="L965" s="442"/>
      <c r="M965" s="442"/>
      <c r="N965" s="441"/>
    </row>
    <row r="966">
      <c r="A966" s="443"/>
      <c r="B966" s="443"/>
      <c r="C966" s="443"/>
      <c r="D966" s="439"/>
      <c r="F966" s="444"/>
      <c r="G966" s="444"/>
      <c r="H966" s="444"/>
      <c r="I966" s="440"/>
      <c r="K966" s="442"/>
      <c r="L966" s="442"/>
      <c r="M966" s="442"/>
      <c r="N966" s="441"/>
    </row>
    <row r="967">
      <c r="A967" s="443"/>
      <c r="B967" s="443"/>
      <c r="C967" s="443"/>
      <c r="D967" s="439"/>
      <c r="F967" s="444"/>
      <c r="G967" s="444"/>
      <c r="H967" s="444"/>
      <c r="I967" s="440"/>
      <c r="K967" s="442"/>
      <c r="L967" s="442"/>
      <c r="M967" s="442"/>
      <c r="N967" s="441"/>
    </row>
    <row r="968">
      <c r="A968" s="443"/>
      <c r="B968" s="443"/>
      <c r="C968" s="443"/>
      <c r="D968" s="439"/>
      <c r="F968" s="444"/>
      <c r="G968" s="444"/>
      <c r="H968" s="444"/>
      <c r="I968" s="440"/>
      <c r="K968" s="442"/>
      <c r="L968" s="442"/>
      <c r="M968" s="442"/>
      <c r="N968" s="441"/>
    </row>
    <row r="969">
      <c r="A969" s="443"/>
      <c r="B969" s="443"/>
      <c r="C969" s="443"/>
      <c r="D969" s="439"/>
      <c r="F969" s="444"/>
      <c r="G969" s="444"/>
      <c r="H969" s="444"/>
      <c r="I969" s="440"/>
      <c r="K969" s="442"/>
      <c r="L969" s="442"/>
      <c r="M969" s="442"/>
      <c r="N969" s="441"/>
    </row>
    <row r="970">
      <c r="A970" s="443"/>
      <c r="B970" s="443"/>
      <c r="C970" s="443"/>
      <c r="D970" s="439"/>
      <c r="F970" s="444"/>
      <c r="G970" s="444"/>
      <c r="H970" s="444"/>
      <c r="I970" s="440"/>
      <c r="K970" s="442"/>
      <c r="L970" s="442"/>
      <c r="M970" s="442"/>
      <c r="N970" s="441"/>
    </row>
    <row r="971">
      <c r="A971" s="443"/>
      <c r="B971" s="443"/>
      <c r="C971" s="443"/>
      <c r="D971" s="439"/>
      <c r="F971" s="444"/>
      <c r="G971" s="444"/>
      <c r="H971" s="444"/>
      <c r="I971" s="440"/>
      <c r="K971" s="442"/>
      <c r="L971" s="442"/>
      <c r="M971" s="442"/>
      <c r="N971" s="441"/>
    </row>
    <row r="972">
      <c r="A972" s="443"/>
      <c r="B972" s="443"/>
      <c r="C972" s="443"/>
      <c r="D972" s="439"/>
      <c r="F972" s="444"/>
      <c r="G972" s="444"/>
      <c r="H972" s="444"/>
      <c r="I972" s="440"/>
      <c r="K972" s="442"/>
      <c r="L972" s="442"/>
      <c r="M972" s="442"/>
      <c r="N972" s="441"/>
    </row>
    <row r="973">
      <c r="A973" s="443"/>
      <c r="B973" s="443"/>
      <c r="C973" s="443"/>
      <c r="D973" s="439"/>
      <c r="F973" s="444"/>
      <c r="G973" s="444"/>
      <c r="H973" s="444"/>
      <c r="I973" s="440"/>
      <c r="K973" s="442"/>
      <c r="L973" s="442"/>
      <c r="M973" s="442"/>
      <c r="N973" s="441"/>
    </row>
    <row r="974">
      <c r="A974" s="443"/>
      <c r="B974" s="443"/>
      <c r="C974" s="443"/>
      <c r="D974" s="439"/>
      <c r="F974" s="444"/>
      <c r="G974" s="444"/>
      <c r="H974" s="444"/>
      <c r="I974" s="440"/>
      <c r="K974" s="442"/>
      <c r="L974" s="442"/>
      <c r="M974" s="442"/>
      <c r="N974" s="441"/>
    </row>
    <row r="975">
      <c r="A975" s="443"/>
      <c r="B975" s="443"/>
      <c r="C975" s="443"/>
      <c r="D975" s="439"/>
      <c r="F975" s="444"/>
      <c r="G975" s="444"/>
      <c r="H975" s="444"/>
      <c r="I975" s="440"/>
      <c r="K975" s="442"/>
      <c r="L975" s="442"/>
      <c r="M975" s="442"/>
      <c r="N975" s="441"/>
    </row>
    <row r="976">
      <c r="A976" s="443"/>
      <c r="B976" s="443"/>
      <c r="C976" s="443"/>
      <c r="D976" s="439"/>
      <c r="F976" s="444"/>
      <c r="G976" s="444"/>
      <c r="H976" s="444"/>
      <c r="I976" s="440"/>
      <c r="K976" s="442"/>
      <c r="L976" s="442"/>
      <c r="M976" s="442"/>
      <c r="N976" s="441"/>
    </row>
    <row r="977">
      <c r="A977" s="443"/>
      <c r="B977" s="443"/>
      <c r="C977" s="443"/>
      <c r="D977" s="439"/>
      <c r="F977" s="444"/>
      <c r="G977" s="444"/>
      <c r="H977" s="444"/>
      <c r="I977" s="440"/>
      <c r="K977" s="442"/>
      <c r="L977" s="442"/>
      <c r="M977" s="442"/>
      <c r="N977" s="441"/>
    </row>
    <row r="978">
      <c r="A978" s="443"/>
      <c r="B978" s="443"/>
      <c r="C978" s="443"/>
      <c r="D978" s="439"/>
      <c r="F978" s="444"/>
      <c r="G978" s="444"/>
      <c r="H978" s="444"/>
      <c r="I978" s="440"/>
      <c r="K978" s="442"/>
      <c r="L978" s="442"/>
      <c r="M978" s="442"/>
      <c r="N978" s="441"/>
    </row>
    <row r="979">
      <c r="A979" s="443"/>
      <c r="B979" s="443"/>
      <c r="C979" s="443"/>
      <c r="D979" s="439"/>
      <c r="F979" s="444"/>
      <c r="G979" s="444"/>
      <c r="H979" s="444"/>
      <c r="I979" s="440"/>
      <c r="K979" s="442"/>
      <c r="L979" s="442"/>
      <c r="M979" s="442"/>
      <c r="N979" s="441"/>
    </row>
    <row r="980">
      <c r="A980" s="443"/>
      <c r="B980" s="443"/>
      <c r="C980" s="443"/>
      <c r="D980" s="439"/>
      <c r="F980" s="444"/>
      <c r="G980" s="444"/>
      <c r="H980" s="444"/>
      <c r="I980" s="440"/>
      <c r="K980" s="442"/>
      <c r="L980" s="442"/>
      <c r="M980" s="442"/>
      <c r="N980" s="441"/>
    </row>
    <row r="981">
      <c r="A981" s="443"/>
      <c r="B981" s="443"/>
      <c r="C981" s="443"/>
      <c r="D981" s="439"/>
      <c r="F981" s="444"/>
      <c r="G981" s="444"/>
      <c r="H981" s="444"/>
      <c r="I981" s="440"/>
      <c r="K981" s="442"/>
      <c r="L981" s="442"/>
      <c r="M981" s="442"/>
      <c r="N981" s="441"/>
    </row>
    <row r="982">
      <c r="A982" s="443"/>
      <c r="B982" s="443"/>
      <c r="C982" s="443"/>
      <c r="D982" s="439"/>
      <c r="F982" s="444"/>
      <c r="G982" s="444"/>
      <c r="H982" s="444"/>
      <c r="I982" s="440"/>
      <c r="K982" s="442"/>
      <c r="L982" s="442"/>
      <c r="M982" s="442"/>
      <c r="N982" s="441"/>
    </row>
    <row r="983">
      <c r="A983" s="443"/>
      <c r="B983" s="443"/>
      <c r="C983" s="443"/>
      <c r="D983" s="439"/>
      <c r="F983" s="444"/>
      <c r="G983" s="444"/>
      <c r="H983" s="444"/>
      <c r="I983" s="440"/>
      <c r="K983" s="442"/>
      <c r="L983" s="442"/>
      <c r="M983" s="442"/>
      <c r="N983" s="441"/>
    </row>
    <row r="984">
      <c r="A984" s="443"/>
      <c r="B984" s="443"/>
      <c r="C984" s="443"/>
      <c r="D984" s="439"/>
      <c r="F984" s="444"/>
      <c r="G984" s="444"/>
      <c r="H984" s="444"/>
      <c r="I984" s="440"/>
      <c r="K984" s="442"/>
      <c r="L984" s="442"/>
      <c r="M984" s="442"/>
      <c r="N984" s="441"/>
    </row>
    <row r="985">
      <c r="A985" s="443"/>
      <c r="B985" s="443"/>
      <c r="C985" s="443"/>
      <c r="D985" s="439"/>
      <c r="F985" s="444"/>
      <c r="G985" s="444"/>
      <c r="H985" s="444"/>
      <c r="I985" s="440"/>
      <c r="K985" s="442"/>
      <c r="L985" s="442"/>
      <c r="M985" s="442"/>
      <c r="N985" s="441"/>
    </row>
    <row r="986">
      <c r="A986" s="443"/>
      <c r="B986" s="443"/>
      <c r="C986" s="443"/>
      <c r="D986" s="439"/>
      <c r="F986" s="444"/>
      <c r="G986" s="444"/>
      <c r="H986" s="444"/>
      <c r="I986" s="440"/>
      <c r="K986" s="442"/>
      <c r="L986" s="442"/>
      <c r="M986" s="442"/>
      <c r="N986" s="441"/>
    </row>
    <row r="987">
      <c r="A987" s="443"/>
      <c r="B987" s="443"/>
      <c r="C987" s="443"/>
      <c r="D987" s="439"/>
      <c r="F987" s="444"/>
      <c r="G987" s="444"/>
      <c r="H987" s="444"/>
      <c r="I987" s="440"/>
      <c r="K987" s="442"/>
      <c r="L987" s="442"/>
      <c r="M987" s="442"/>
      <c r="N987" s="441"/>
    </row>
    <row r="988">
      <c r="A988" s="443"/>
      <c r="B988" s="443"/>
      <c r="C988" s="443"/>
      <c r="D988" s="439"/>
      <c r="F988" s="444"/>
      <c r="G988" s="444"/>
      <c r="H988" s="444"/>
      <c r="I988" s="440"/>
      <c r="K988" s="442"/>
      <c r="L988" s="442"/>
      <c r="M988" s="442"/>
      <c r="N988" s="441"/>
    </row>
    <row r="989">
      <c r="A989" s="443"/>
      <c r="B989" s="443"/>
      <c r="C989" s="443"/>
      <c r="D989" s="439"/>
      <c r="F989" s="444"/>
      <c r="G989" s="444"/>
      <c r="H989" s="444"/>
      <c r="I989" s="440"/>
      <c r="K989" s="442"/>
      <c r="L989" s="442"/>
      <c r="M989" s="442"/>
      <c r="N989" s="441"/>
    </row>
    <row r="990">
      <c r="A990" s="443"/>
      <c r="B990" s="443"/>
      <c r="C990" s="443"/>
      <c r="D990" s="439"/>
      <c r="F990" s="444"/>
      <c r="G990" s="444"/>
      <c r="H990" s="444"/>
      <c r="I990" s="440"/>
      <c r="K990" s="442"/>
      <c r="L990" s="442"/>
      <c r="M990" s="442"/>
      <c r="N990" s="441"/>
    </row>
    <row r="991">
      <c r="A991" s="443"/>
      <c r="B991" s="443"/>
      <c r="C991" s="443"/>
      <c r="D991" s="439"/>
      <c r="F991" s="444"/>
      <c r="G991" s="444"/>
      <c r="H991" s="444"/>
      <c r="I991" s="440"/>
      <c r="K991" s="442"/>
      <c r="L991" s="442"/>
      <c r="M991" s="442"/>
      <c r="N991" s="441"/>
    </row>
    <row r="992">
      <c r="A992" s="443"/>
      <c r="B992" s="443"/>
      <c r="C992" s="443"/>
      <c r="D992" s="439"/>
      <c r="F992" s="444"/>
      <c r="G992" s="444"/>
      <c r="H992" s="444"/>
      <c r="I992" s="440"/>
      <c r="K992" s="442"/>
      <c r="L992" s="442"/>
      <c r="M992" s="442"/>
      <c r="N992" s="441"/>
    </row>
    <row r="993">
      <c r="A993" s="443"/>
      <c r="B993" s="443"/>
      <c r="C993" s="443"/>
      <c r="D993" s="439"/>
      <c r="F993" s="444"/>
      <c r="G993" s="444"/>
      <c r="H993" s="444"/>
      <c r="I993" s="440"/>
      <c r="K993" s="442"/>
      <c r="L993" s="442"/>
      <c r="M993" s="442"/>
      <c r="N993" s="441"/>
    </row>
    <row r="994">
      <c r="A994" s="443"/>
      <c r="B994" s="443"/>
      <c r="C994" s="443"/>
      <c r="D994" s="439"/>
      <c r="F994" s="444"/>
      <c r="G994" s="444"/>
      <c r="H994" s="444"/>
      <c r="I994" s="440"/>
      <c r="K994" s="442"/>
      <c r="L994" s="442"/>
      <c r="M994" s="442"/>
      <c r="N994" s="441"/>
    </row>
    <row r="995">
      <c r="A995" s="443"/>
      <c r="B995" s="443"/>
      <c r="C995" s="443"/>
      <c r="D995" s="439"/>
      <c r="F995" s="444"/>
      <c r="G995" s="444"/>
      <c r="H995" s="444"/>
      <c r="I995" s="440"/>
      <c r="K995" s="442"/>
      <c r="L995" s="442"/>
      <c r="M995" s="442"/>
      <c r="N995" s="441"/>
    </row>
    <row r="996">
      <c r="A996" s="443"/>
      <c r="B996" s="443"/>
      <c r="C996" s="443"/>
      <c r="D996" s="439"/>
      <c r="F996" s="444"/>
      <c r="G996" s="444"/>
      <c r="H996" s="444"/>
      <c r="I996" s="440"/>
      <c r="K996" s="442"/>
      <c r="L996" s="442"/>
      <c r="M996" s="442"/>
      <c r="N996" s="441"/>
    </row>
    <row r="997">
      <c r="A997" s="443"/>
      <c r="B997" s="443"/>
      <c r="C997" s="443"/>
      <c r="D997" s="439"/>
      <c r="F997" s="444"/>
      <c r="G997" s="444"/>
      <c r="H997" s="444"/>
      <c r="I997" s="440"/>
      <c r="K997" s="442"/>
      <c r="L997" s="442"/>
      <c r="M997" s="442"/>
      <c r="N997" s="441"/>
    </row>
    <row r="998">
      <c r="A998" s="443"/>
      <c r="B998" s="443"/>
      <c r="C998" s="443"/>
      <c r="D998" s="439"/>
      <c r="F998" s="444"/>
      <c r="G998" s="444"/>
      <c r="H998" s="444"/>
      <c r="I998" s="440"/>
      <c r="K998" s="442"/>
      <c r="L998" s="442"/>
      <c r="M998" s="442"/>
      <c r="N998" s="441"/>
    </row>
    <row r="999">
      <c r="A999" s="443"/>
      <c r="B999" s="443"/>
      <c r="C999" s="443"/>
      <c r="D999" s="439"/>
      <c r="F999" s="444"/>
      <c r="G999" s="444"/>
      <c r="H999" s="444"/>
      <c r="I999" s="440"/>
      <c r="K999" s="442"/>
      <c r="L999" s="442"/>
      <c r="M999" s="442"/>
      <c r="N999" s="441"/>
    </row>
    <row r="1000">
      <c r="A1000" s="443"/>
      <c r="B1000" s="443"/>
      <c r="C1000" s="443"/>
      <c r="D1000" s="439"/>
      <c r="F1000" s="444"/>
      <c r="G1000" s="444"/>
      <c r="H1000" s="444"/>
      <c r="I1000" s="440"/>
      <c r="K1000" s="442"/>
      <c r="L1000" s="442"/>
      <c r="M1000" s="442"/>
      <c r="N1000" s="441"/>
    </row>
  </sheetData>
  <mergeCells count="3">
    <mergeCell ref="A1:D1"/>
    <mergeCell ref="F1:I1"/>
    <mergeCell ref="K1:N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30" t="s">
        <v>217</v>
      </c>
      <c r="D1" s="433" t="s">
        <v>218</v>
      </c>
      <c r="F1" s="445" t="s">
        <v>219</v>
      </c>
      <c r="I1" s="446" t="s">
        <v>218</v>
      </c>
      <c r="K1" s="432" t="s">
        <v>35</v>
      </c>
      <c r="N1" s="437" t="s">
        <v>218</v>
      </c>
    </row>
    <row r="2">
      <c r="A2" s="433" t="s">
        <v>209</v>
      </c>
      <c r="B2" s="433" t="s">
        <v>3</v>
      </c>
      <c r="C2" s="434" t="s">
        <v>210</v>
      </c>
      <c r="D2" s="447">
        <f>SUM(A:A)/SUM(B:B)</f>
        <v>1.888888889</v>
      </c>
      <c r="F2" s="446" t="s">
        <v>209</v>
      </c>
      <c r="G2" s="446" t="s">
        <v>3</v>
      </c>
      <c r="H2" s="448" t="s">
        <v>210</v>
      </c>
      <c r="I2" s="449">
        <f>SUM(F:F)/SUM(G:G)</f>
        <v>2.611111111</v>
      </c>
      <c r="K2" s="437" t="s">
        <v>209</v>
      </c>
      <c r="L2" s="437" t="s">
        <v>3</v>
      </c>
      <c r="M2" s="438" t="s">
        <v>210</v>
      </c>
      <c r="N2" s="450">
        <f>SUM(K:K)/SUM(L:L)</f>
        <v>11</v>
      </c>
    </row>
    <row r="3">
      <c r="A3" s="433">
        <v>2.0</v>
      </c>
      <c r="B3" s="433">
        <v>1.0</v>
      </c>
      <c r="C3" s="439">
        <f t="shared" ref="C3:C5" si="1">IFERROR(A3/B3,)</f>
        <v>2</v>
      </c>
      <c r="F3" s="446">
        <v>51.0</v>
      </c>
      <c r="G3" s="446">
        <v>20.0</v>
      </c>
      <c r="H3" s="451">
        <f t="shared" ref="H3:H20" si="2">IFERROR(F3/G3,)</f>
        <v>2.55</v>
      </c>
      <c r="K3" s="437">
        <v>34.0</v>
      </c>
      <c r="L3" s="437">
        <v>4.0</v>
      </c>
      <c r="M3" s="441">
        <f t="shared" ref="M3:M5" si="3">IFERROR(K3/L3,)</f>
        <v>8.5</v>
      </c>
    </row>
    <row r="4">
      <c r="A4" s="433">
        <v>7.0</v>
      </c>
      <c r="B4" s="433">
        <v>3.0</v>
      </c>
      <c r="C4" s="439">
        <f t="shared" si="1"/>
        <v>2.333333333</v>
      </c>
      <c r="F4" s="446">
        <v>45.0</v>
      </c>
      <c r="G4" s="446">
        <v>17.0</v>
      </c>
      <c r="H4" s="451">
        <f t="shared" si="2"/>
        <v>2.647058824</v>
      </c>
      <c r="K4" s="437">
        <v>15.0</v>
      </c>
      <c r="L4" s="437">
        <v>1.0</v>
      </c>
      <c r="M4" s="441">
        <f t="shared" si="3"/>
        <v>15</v>
      </c>
    </row>
    <row r="5">
      <c r="A5" s="433">
        <v>8.0</v>
      </c>
      <c r="B5" s="433">
        <v>5.0</v>
      </c>
      <c r="C5" s="439">
        <f t="shared" si="1"/>
        <v>1.6</v>
      </c>
      <c r="F5" s="446">
        <v>45.0</v>
      </c>
      <c r="G5" s="446">
        <v>17.0</v>
      </c>
      <c r="H5" s="451">
        <f t="shared" si="2"/>
        <v>2.647058824</v>
      </c>
      <c r="K5" s="437">
        <v>17.0</v>
      </c>
      <c r="L5" s="437">
        <v>1.0</v>
      </c>
      <c r="M5" s="441">
        <f t="shared" si="3"/>
        <v>17</v>
      </c>
    </row>
    <row r="6">
      <c r="A6" s="433"/>
      <c r="B6" s="433"/>
      <c r="C6" s="439"/>
      <c r="F6" s="452"/>
      <c r="G6" s="452"/>
      <c r="H6" s="451" t="str">
        <f t="shared" si="2"/>
        <v/>
      </c>
      <c r="K6" s="437"/>
      <c r="L6" s="437"/>
      <c r="M6" s="441"/>
    </row>
    <row r="7">
      <c r="A7" s="433"/>
      <c r="B7" s="433"/>
      <c r="C7" s="439"/>
      <c r="F7" s="452"/>
      <c r="G7" s="452"/>
      <c r="H7" s="451" t="str">
        <f t="shared" si="2"/>
        <v/>
      </c>
      <c r="K7" s="437"/>
      <c r="L7" s="437"/>
      <c r="M7" s="441"/>
    </row>
    <row r="8">
      <c r="A8" s="433"/>
      <c r="B8" s="433"/>
      <c r="C8" s="439"/>
      <c r="F8" s="452"/>
      <c r="G8" s="452"/>
      <c r="H8" s="451" t="str">
        <f t="shared" si="2"/>
        <v/>
      </c>
      <c r="K8" s="437"/>
      <c r="L8" s="437"/>
      <c r="M8" s="441"/>
    </row>
    <row r="9">
      <c r="A9" s="433"/>
      <c r="B9" s="433"/>
      <c r="C9" s="439"/>
      <c r="F9" s="452"/>
      <c r="G9" s="452"/>
      <c r="H9" s="451" t="str">
        <f t="shared" si="2"/>
        <v/>
      </c>
      <c r="K9" s="437"/>
      <c r="L9" s="437"/>
      <c r="M9" s="441"/>
    </row>
    <row r="10">
      <c r="A10" s="433"/>
      <c r="B10" s="433"/>
      <c r="C10" s="439"/>
      <c r="F10" s="452"/>
      <c r="G10" s="452"/>
      <c r="H10" s="451" t="str">
        <f t="shared" si="2"/>
        <v/>
      </c>
      <c r="K10" s="437"/>
      <c r="L10" s="437"/>
      <c r="M10" s="441"/>
    </row>
    <row r="11">
      <c r="A11" s="433"/>
      <c r="B11" s="433"/>
      <c r="C11" s="439"/>
      <c r="F11" s="452"/>
      <c r="G11" s="452"/>
      <c r="H11" s="451" t="str">
        <f t="shared" si="2"/>
        <v/>
      </c>
      <c r="K11" s="437"/>
      <c r="L11" s="437"/>
      <c r="M11" s="441"/>
    </row>
    <row r="12">
      <c r="A12" s="433"/>
      <c r="B12" s="433"/>
      <c r="C12" s="439"/>
      <c r="F12" s="452"/>
      <c r="G12" s="452"/>
      <c r="H12" s="451" t="str">
        <f t="shared" si="2"/>
        <v/>
      </c>
      <c r="K12" s="437"/>
      <c r="L12" s="437"/>
      <c r="M12" s="441"/>
    </row>
    <row r="13">
      <c r="A13" s="433"/>
      <c r="B13" s="433"/>
      <c r="C13" s="439"/>
      <c r="F13" s="452"/>
      <c r="G13" s="452"/>
      <c r="H13" s="451" t="str">
        <f t="shared" si="2"/>
        <v/>
      </c>
      <c r="K13" s="437"/>
      <c r="L13" s="437"/>
      <c r="M13" s="441"/>
    </row>
    <row r="14">
      <c r="A14" s="433"/>
      <c r="B14" s="433"/>
      <c r="C14" s="439"/>
      <c r="F14" s="452"/>
      <c r="G14" s="452"/>
      <c r="H14" s="451" t="str">
        <f t="shared" si="2"/>
        <v/>
      </c>
      <c r="K14" s="437"/>
      <c r="L14" s="437"/>
      <c r="M14" s="441"/>
    </row>
    <row r="15">
      <c r="A15" s="433"/>
      <c r="B15" s="433"/>
      <c r="C15" s="439"/>
      <c r="F15" s="452"/>
      <c r="G15" s="452"/>
      <c r="H15" s="451" t="str">
        <f t="shared" si="2"/>
        <v/>
      </c>
      <c r="K15" s="437"/>
      <c r="L15" s="437"/>
      <c r="M15" s="441"/>
    </row>
    <row r="16">
      <c r="A16" s="433"/>
      <c r="B16" s="433"/>
      <c r="C16" s="439"/>
      <c r="F16" s="452"/>
      <c r="G16" s="452"/>
      <c r="H16" s="451" t="str">
        <f t="shared" si="2"/>
        <v/>
      </c>
      <c r="K16" s="437"/>
      <c r="L16" s="437"/>
      <c r="M16" s="441"/>
    </row>
    <row r="17">
      <c r="A17" s="433"/>
      <c r="B17" s="433"/>
      <c r="C17" s="439"/>
      <c r="F17" s="452"/>
      <c r="G17" s="452"/>
      <c r="H17" s="451" t="str">
        <f t="shared" si="2"/>
        <v/>
      </c>
      <c r="K17" s="437"/>
      <c r="L17" s="437"/>
      <c r="M17" s="441"/>
    </row>
    <row r="18">
      <c r="A18" s="443"/>
      <c r="B18" s="443"/>
      <c r="C18" s="439" t="str">
        <f t="shared" ref="C18:C74" si="4">IFERROR(A18/B18,)</f>
        <v/>
      </c>
      <c r="F18" s="452"/>
      <c r="G18" s="452"/>
      <c r="H18" s="451" t="str">
        <f t="shared" si="2"/>
        <v/>
      </c>
      <c r="K18" s="442"/>
      <c r="L18" s="442"/>
      <c r="M18" s="441" t="str">
        <f t="shared" ref="M18:M74" si="5">IFERROR(K18/L18,)</f>
        <v/>
      </c>
    </row>
    <row r="19">
      <c r="A19" s="443"/>
      <c r="B19" s="443"/>
      <c r="C19" s="439" t="str">
        <f t="shared" si="4"/>
        <v/>
      </c>
      <c r="F19" s="452"/>
      <c r="G19" s="452"/>
      <c r="H19" s="451" t="str">
        <f t="shared" si="2"/>
        <v/>
      </c>
      <c r="K19" s="442"/>
      <c r="L19" s="442"/>
      <c r="M19" s="441" t="str">
        <f t="shared" si="5"/>
        <v/>
      </c>
    </row>
    <row r="20">
      <c r="A20" s="443"/>
      <c r="B20" s="443"/>
      <c r="C20" s="439" t="str">
        <f t="shared" si="4"/>
        <v/>
      </c>
      <c r="F20" s="452"/>
      <c r="G20" s="452"/>
      <c r="H20" s="451" t="str">
        <f t="shared" si="2"/>
        <v/>
      </c>
      <c r="K20" s="442"/>
      <c r="L20" s="442"/>
      <c r="M20" s="441" t="str">
        <f t="shared" si="5"/>
        <v/>
      </c>
    </row>
    <row r="21">
      <c r="A21" s="443"/>
      <c r="B21" s="443"/>
      <c r="C21" s="439" t="str">
        <f t="shared" si="4"/>
        <v/>
      </c>
      <c r="F21" s="452"/>
      <c r="G21" s="452"/>
      <c r="H21" s="451"/>
      <c r="K21" s="442"/>
      <c r="L21" s="442"/>
      <c r="M21" s="441" t="str">
        <f t="shared" si="5"/>
        <v/>
      </c>
    </row>
    <row r="22">
      <c r="A22" s="443"/>
      <c r="B22" s="443"/>
      <c r="C22" s="439" t="str">
        <f t="shared" si="4"/>
        <v/>
      </c>
      <c r="F22" s="452"/>
      <c r="G22" s="452"/>
      <c r="H22" s="451"/>
      <c r="K22" s="442"/>
      <c r="L22" s="442"/>
      <c r="M22" s="441" t="str">
        <f t="shared" si="5"/>
        <v/>
      </c>
    </row>
    <row r="23">
      <c r="A23" s="443"/>
      <c r="B23" s="443"/>
      <c r="C23" s="439" t="str">
        <f t="shared" si="4"/>
        <v/>
      </c>
      <c r="F23" s="452"/>
      <c r="G23" s="452"/>
      <c r="H23" s="451"/>
      <c r="K23" s="442"/>
      <c r="L23" s="442"/>
      <c r="M23" s="441" t="str">
        <f t="shared" si="5"/>
        <v/>
      </c>
    </row>
    <row r="24">
      <c r="A24" s="443"/>
      <c r="B24" s="443"/>
      <c r="C24" s="439" t="str">
        <f t="shared" si="4"/>
        <v/>
      </c>
      <c r="F24" s="452"/>
      <c r="G24" s="452"/>
      <c r="H24" s="451"/>
      <c r="K24" s="442"/>
      <c r="L24" s="442"/>
      <c r="M24" s="441" t="str">
        <f t="shared" si="5"/>
        <v/>
      </c>
    </row>
    <row r="25">
      <c r="A25" s="443"/>
      <c r="B25" s="443"/>
      <c r="C25" s="439" t="str">
        <f t="shared" si="4"/>
        <v/>
      </c>
      <c r="F25" s="452"/>
      <c r="G25" s="452"/>
      <c r="H25" s="451"/>
      <c r="K25" s="442"/>
      <c r="L25" s="442"/>
      <c r="M25" s="441" t="str">
        <f t="shared" si="5"/>
        <v/>
      </c>
    </row>
    <row r="26">
      <c r="A26" s="443"/>
      <c r="B26" s="443"/>
      <c r="C26" s="439" t="str">
        <f t="shared" si="4"/>
        <v/>
      </c>
      <c r="F26" s="452"/>
      <c r="G26" s="452"/>
      <c r="H26" s="451"/>
      <c r="K26" s="442"/>
      <c r="L26" s="442"/>
      <c r="M26" s="441" t="str">
        <f t="shared" si="5"/>
        <v/>
      </c>
    </row>
    <row r="27">
      <c r="A27" s="443"/>
      <c r="B27" s="443"/>
      <c r="C27" s="439" t="str">
        <f t="shared" si="4"/>
        <v/>
      </c>
      <c r="F27" s="452"/>
      <c r="G27" s="452"/>
      <c r="H27" s="451"/>
      <c r="K27" s="442"/>
      <c r="L27" s="442"/>
      <c r="M27" s="441" t="str">
        <f t="shared" si="5"/>
        <v/>
      </c>
    </row>
    <row r="28">
      <c r="A28" s="443"/>
      <c r="B28" s="443"/>
      <c r="C28" s="439" t="str">
        <f t="shared" si="4"/>
        <v/>
      </c>
      <c r="F28" s="452"/>
      <c r="G28" s="452"/>
      <c r="H28" s="451"/>
      <c r="K28" s="442"/>
      <c r="L28" s="442"/>
      <c r="M28" s="441" t="str">
        <f t="shared" si="5"/>
        <v/>
      </c>
    </row>
    <row r="29">
      <c r="A29" s="443"/>
      <c r="B29" s="443"/>
      <c r="C29" s="439" t="str">
        <f t="shared" si="4"/>
        <v/>
      </c>
      <c r="F29" s="452"/>
      <c r="G29" s="452"/>
      <c r="H29" s="451"/>
      <c r="K29" s="442"/>
      <c r="L29" s="442"/>
      <c r="M29" s="441" t="str">
        <f t="shared" si="5"/>
        <v/>
      </c>
    </row>
    <row r="30">
      <c r="A30" s="443"/>
      <c r="B30" s="443"/>
      <c r="C30" s="439" t="str">
        <f t="shared" si="4"/>
        <v/>
      </c>
      <c r="F30" s="452"/>
      <c r="G30" s="452"/>
      <c r="H30" s="451"/>
      <c r="K30" s="442"/>
      <c r="L30" s="442"/>
      <c r="M30" s="441" t="str">
        <f t="shared" si="5"/>
        <v/>
      </c>
    </row>
    <row r="31">
      <c r="A31" s="443"/>
      <c r="B31" s="443"/>
      <c r="C31" s="439" t="str">
        <f t="shared" si="4"/>
        <v/>
      </c>
      <c r="F31" s="452"/>
      <c r="G31" s="452"/>
      <c r="H31" s="451"/>
      <c r="K31" s="442"/>
      <c r="L31" s="442"/>
      <c r="M31" s="441" t="str">
        <f t="shared" si="5"/>
        <v/>
      </c>
    </row>
    <row r="32">
      <c r="A32" s="443"/>
      <c r="B32" s="443"/>
      <c r="C32" s="439" t="str">
        <f t="shared" si="4"/>
        <v/>
      </c>
      <c r="F32" s="452"/>
      <c r="G32" s="452"/>
      <c r="H32" s="451"/>
      <c r="K32" s="442"/>
      <c r="L32" s="442"/>
      <c r="M32" s="441" t="str">
        <f t="shared" si="5"/>
        <v/>
      </c>
    </row>
    <row r="33">
      <c r="A33" s="443"/>
      <c r="B33" s="443"/>
      <c r="C33" s="439" t="str">
        <f t="shared" si="4"/>
        <v/>
      </c>
      <c r="F33" s="452"/>
      <c r="G33" s="452"/>
      <c r="H33" s="451"/>
      <c r="K33" s="442"/>
      <c r="L33" s="442"/>
      <c r="M33" s="441" t="str">
        <f t="shared" si="5"/>
        <v/>
      </c>
    </row>
    <row r="34">
      <c r="A34" s="443"/>
      <c r="B34" s="443"/>
      <c r="C34" s="439" t="str">
        <f t="shared" si="4"/>
        <v/>
      </c>
      <c r="F34" s="452"/>
      <c r="G34" s="452"/>
      <c r="H34" s="451"/>
      <c r="K34" s="442"/>
      <c r="L34" s="442"/>
      <c r="M34" s="441" t="str">
        <f t="shared" si="5"/>
        <v/>
      </c>
    </row>
    <row r="35">
      <c r="A35" s="443"/>
      <c r="B35" s="443"/>
      <c r="C35" s="439" t="str">
        <f t="shared" si="4"/>
        <v/>
      </c>
      <c r="F35" s="452"/>
      <c r="G35" s="452"/>
      <c r="H35" s="451"/>
      <c r="K35" s="442"/>
      <c r="L35" s="442"/>
      <c r="M35" s="441" t="str">
        <f t="shared" si="5"/>
        <v/>
      </c>
    </row>
    <row r="36">
      <c r="A36" s="443"/>
      <c r="B36" s="443"/>
      <c r="C36" s="439" t="str">
        <f t="shared" si="4"/>
        <v/>
      </c>
      <c r="F36" s="452"/>
      <c r="G36" s="452"/>
      <c r="H36" s="451"/>
      <c r="K36" s="442"/>
      <c r="L36" s="442"/>
      <c r="M36" s="441" t="str">
        <f t="shared" si="5"/>
        <v/>
      </c>
    </row>
    <row r="37">
      <c r="A37" s="443"/>
      <c r="B37" s="443"/>
      <c r="C37" s="439" t="str">
        <f t="shared" si="4"/>
        <v/>
      </c>
      <c r="F37" s="452"/>
      <c r="G37" s="452"/>
      <c r="H37" s="451"/>
      <c r="K37" s="442"/>
      <c r="L37" s="442"/>
      <c r="M37" s="441" t="str">
        <f t="shared" si="5"/>
        <v/>
      </c>
    </row>
    <row r="38">
      <c r="A38" s="443"/>
      <c r="B38" s="443"/>
      <c r="C38" s="439" t="str">
        <f t="shared" si="4"/>
        <v/>
      </c>
      <c r="F38" s="452"/>
      <c r="G38" s="452"/>
      <c r="H38" s="451"/>
      <c r="K38" s="442"/>
      <c r="L38" s="442"/>
      <c r="M38" s="441" t="str">
        <f t="shared" si="5"/>
        <v/>
      </c>
    </row>
    <row r="39">
      <c r="A39" s="443"/>
      <c r="B39" s="443"/>
      <c r="C39" s="439" t="str">
        <f t="shared" si="4"/>
        <v/>
      </c>
      <c r="F39" s="452"/>
      <c r="G39" s="452"/>
      <c r="H39" s="451"/>
      <c r="K39" s="442"/>
      <c r="L39" s="442"/>
      <c r="M39" s="441" t="str">
        <f t="shared" si="5"/>
        <v/>
      </c>
    </row>
    <row r="40">
      <c r="A40" s="443"/>
      <c r="B40" s="443"/>
      <c r="C40" s="439" t="str">
        <f t="shared" si="4"/>
        <v/>
      </c>
      <c r="F40" s="452"/>
      <c r="G40" s="452"/>
      <c r="H40" s="451"/>
      <c r="K40" s="442"/>
      <c r="L40" s="442"/>
      <c r="M40" s="441" t="str">
        <f t="shared" si="5"/>
        <v/>
      </c>
    </row>
    <row r="41">
      <c r="A41" s="443"/>
      <c r="B41" s="443"/>
      <c r="C41" s="439" t="str">
        <f t="shared" si="4"/>
        <v/>
      </c>
      <c r="F41" s="452"/>
      <c r="G41" s="452"/>
      <c r="H41" s="451"/>
      <c r="K41" s="442"/>
      <c r="L41" s="442"/>
      <c r="M41" s="441" t="str">
        <f t="shared" si="5"/>
        <v/>
      </c>
    </row>
    <row r="42">
      <c r="A42" s="443"/>
      <c r="B42" s="443"/>
      <c r="C42" s="439" t="str">
        <f t="shared" si="4"/>
        <v/>
      </c>
      <c r="F42" s="452"/>
      <c r="G42" s="452"/>
      <c r="H42" s="451"/>
      <c r="K42" s="442"/>
      <c r="L42" s="442"/>
      <c r="M42" s="441" t="str">
        <f t="shared" si="5"/>
        <v/>
      </c>
    </row>
    <row r="43">
      <c r="A43" s="443"/>
      <c r="B43" s="443"/>
      <c r="C43" s="439" t="str">
        <f t="shared" si="4"/>
        <v/>
      </c>
      <c r="F43" s="452"/>
      <c r="G43" s="452"/>
      <c r="H43" s="451"/>
      <c r="K43" s="442"/>
      <c r="L43" s="442"/>
      <c r="M43" s="441" t="str">
        <f t="shared" si="5"/>
        <v/>
      </c>
    </row>
    <row r="44">
      <c r="A44" s="443"/>
      <c r="B44" s="443"/>
      <c r="C44" s="439" t="str">
        <f t="shared" si="4"/>
        <v/>
      </c>
      <c r="F44" s="452"/>
      <c r="G44" s="452"/>
      <c r="H44" s="451"/>
      <c r="K44" s="442"/>
      <c r="L44" s="442"/>
      <c r="M44" s="441" t="str">
        <f t="shared" si="5"/>
        <v/>
      </c>
    </row>
    <row r="45">
      <c r="A45" s="443"/>
      <c r="B45" s="443"/>
      <c r="C45" s="439" t="str">
        <f t="shared" si="4"/>
        <v/>
      </c>
      <c r="F45" s="452"/>
      <c r="G45" s="452"/>
      <c r="H45" s="451"/>
      <c r="K45" s="442"/>
      <c r="L45" s="442"/>
      <c r="M45" s="441" t="str">
        <f t="shared" si="5"/>
        <v/>
      </c>
    </row>
    <row r="46">
      <c r="A46" s="443"/>
      <c r="B46" s="443"/>
      <c r="C46" s="439" t="str">
        <f t="shared" si="4"/>
        <v/>
      </c>
      <c r="F46" s="452"/>
      <c r="G46" s="452"/>
      <c r="H46" s="451"/>
      <c r="K46" s="442"/>
      <c r="L46" s="442"/>
      <c r="M46" s="441" t="str">
        <f t="shared" si="5"/>
        <v/>
      </c>
    </row>
    <row r="47">
      <c r="A47" s="443"/>
      <c r="B47" s="443"/>
      <c r="C47" s="439" t="str">
        <f t="shared" si="4"/>
        <v/>
      </c>
      <c r="F47" s="452"/>
      <c r="G47" s="452"/>
      <c r="H47" s="451"/>
      <c r="K47" s="442"/>
      <c r="L47" s="442"/>
      <c r="M47" s="441" t="str">
        <f t="shared" si="5"/>
        <v/>
      </c>
    </row>
    <row r="48">
      <c r="A48" s="443"/>
      <c r="B48" s="443"/>
      <c r="C48" s="439" t="str">
        <f t="shared" si="4"/>
        <v/>
      </c>
      <c r="F48" s="452"/>
      <c r="G48" s="452"/>
      <c r="H48" s="451"/>
      <c r="K48" s="442"/>
      <c r="L48" s="442"/>
      <c r="M48" s="441" t="str">
        <f t="shared" si="5"/>
        <v/>
      </c>
    </row>
    <row r="49">
      <c r="A49" s="443"/>
      <c r="B49" s="443"/>
      <c r="C49" s="439" t="str">
        <f t="shared" si="4"/>
        <v/>
      </c>
      <c r="F49" s="452"/>
      <c r="G49" s="452"/>
      <c r="H49" s="451"/>
      <c r="K49" s="442"/>
      <c r="L49" s="442"/>
      <c r="M49" s="441" t="str">
        <f t="shared" si="5"/>
        <v/>
      </c>
    </row>
    <row r="50">
      <c r="A50" s="443"/>
      <c r="B50" s="443"/>
      <c r="C50" s="439" t="str">
        <f t="shared" si="4"/>
        <v/>
      </c>
      <c r="F50" s="452"/>
      <c r="G50" s="452"/>
      <c r="H50" s="451"/>
      <c r="K50" s="442"/>
      <c r="L50" s="442"/>
      <c r="M50" s="441" t="str">
        <f t="shared" si="5"/>
        <v/>
      </c>
    </row>
    <row r="51">
      <c r="A51" s="443"/>
      <c r="B51" s="443"/>
      <c r="C51" s="439" t="str">
        <f t="shared" si="4"/>
        <v/>
      </c>
      <c r="F51" s="452"/>
      <c r="G51" s="452"/>
      <c r="H51" s="451"/>
      <c r="K51" s="442"/>
      <c r="L51" s="442"/>
      <c r="M51" s="441" t="str">
        <f t="shared" si="5"/>
        <v/>
      </c>
    </row>
    <row r="52">
      <c r="A52" s="443"/>
      <c r="B52" s="443"/>
      <c r="C52" s="439" t="str">
        <f t="shared" si="4"/>
        <v/>
      </c>
      <c r="F52" s="452"/>
      <c r="G52" s="452"/>
      <c r="H52" s="451"/>
      <c r="K52" s="442"/>
      <c r="L52" s="442"/>
      <c r="M52" s="441" t="str">
        <f t="shared" si="5"/>
        <v/>
      </c>
    </row>
    <row r="53">
      <c r="A53" s="443"/>
      <c r="B53" s="443"/>
      <c r="C53" s="439" t="str">
        <f t="shared" si="4"/>
        <v/>
      </c>
      <c r="F53" s="452"/>
      <c r="G53" s="452"/>
      <c r="H53" s="451"/>
      <c r="K53" s="442"/>
      <c r="L53" s="442"/>
      <c r="M53" s="441" t="str">
        <f t="shared" si="5"/>
        <v/>
      </c>
    </row>
    <row r="54">
      <c r="A54" s="443"/>
      <c r="B54" s="443"/>
      <c r="C54" s="439" t="str">
        <f t="shared" si="4"/>
        <v/>
      </c>
      <c r="F54" s="452"/>
      <c r="G54" s="452"/>
      <c r="H54" s="451"/>
      <c r="K54" s="442"/>
      <c r="L54" s="442"/>
      <c r="M54" s="441" t="str">
        <f t="shared" si="5"/>
        <v/>
      </c>
    </row>
    <row r="55">
      <c r="A55" s="443"/>
      <c r="B55" s="443"/>
      <c r="C55" s="439" t="str">
        <f t="shared" si="4"/>
        <v/>
      </c>
      <c r="F55" s="452"/>
      <c r="G55" s="452"/>
      <c r="H55" s="451"/>
      <c r="K55" s="442"/>
      <c r="L55" s="442"/>
      <c r="M55" s="441" t="str">
        <f t="shared" si="5"/>
        <v/>
      </c>
    </row>
    <row r="56">
      <c r="A56" s="443"/>
      <c r="B56" s="443"/>
      <c r="C56" s="439" t="str">
        <f t="shared" si="4"/>
        <v/>
      </c>
      <c r="F56" s="452"/>
      <c r="G56" s="452"/>
      <c r="H56" s="451"/>
      <c r="K56" s="442"/>
      <c r="L56" s="442"/>
      <c r="M56" s="441" t="str">
        <f t="shared" si="5"/>
        <v/>
      </c>
    </row>
    <row r="57">
      <c r="A57" s="443"/>
      <c r="B57" s="443"/>
      <c r="C57" s="439" t="str">
        <f t="shared" si="4"/>
        <v/>
      </c>
      <c r="F57" s="452"/>
      <c r="G57" s="452"/>
      <c r="H57" s="451"/>
      <c r="K57" s="442"/>
      <c r="L57" s="442"/>
      <c r="M57" s="441" t="str">
        <f t="shared" si="5"/>
        <v/>
      </c>
    </row>
    <row r="58">
      <c r="A58" s="443"/>
      <c r="B58" s="443"/>
      <c r="C58" s="439" t="str">
        <f t="shared" si="4"/>
        <v/>
      </c>
      <c r="F58" s="452"/>
      <c r="G58" s="452"/>
      <c r="H58" s="451"/>
      <c r="K58" s="442"/>
      <c r="L58" s="442"/>
      <c r="M58" s="441" t="str">
        <f t="shared" si="5"/>
        <v/>
      </c>
    </row>
    <row r="59">
      <c r="A59" s="443"/>
      <c r="B59" s="443"/>
      <c r="C59" s="439" t="str">
        <f t="shared" si="4"/>
        <v/>
      </c>
      <c r="F59" s="452"/>
      <c r="G59" s="452"/>
      <c r="H59" s="451"/>
      <c r="K59" s="442"/>
      <c r="L59" s="442"/>
      <c r="M59" s="441" t="str">
        <f t="shared" si="5"/>
        <v/>
      </c>
    </row>
    <row r="60">
      <c r="A60" s="443"/>
      <c r="B60" s="443"/>
      <c r="C60" s="439" t="str">
        <f t="shared" si="4"/>
        <v/>
      </c>
      <c r="F60" s="452"/>
      <c r="G60" s="452"/>
      <c r="H60" s="451"/>
      <c r="K60" s="442"/>
      <c r="L60" s="442"/>
      <c r="M60" s="441" t="str">
        <f t="shared" si="5"/>
        <v/>
      </c>
    </row>
    <row r="61">
      <c r="A61" s="443"/>
      <c r="B61" s="443"/>
      <c r="C61" s="439" t="str">
        <f t="shared" si="4"/>
        <v/>
      </c>
      <c r="F61" s="452"/>
      <c r="G61" s="452"/>
      <c r="H61" s="451"/>
      <c r="K61" s="442"/>
      <c r="L61" s="442"/>
      <c r="M61" s="441" t="str">
        <f t="shared" si="5"/>
        <v/>
      </c>
    </row>
    <row r="62">
      <c r="A62" s="443"/>
      <c r="B62" s="443"/>
      <c r="C62" s="439" t="str">
        <f t="shared" si="4"/>
        <v/>
      </c>
      <c r="F62" s="452"/>
      <c r="G62" s="452"/>
      <c r="H62" s="451"/>
      <c r="K62" s="442"/>
      <c r="L62" s="442"/>
      <c r="M62" s="441" t="str">
        <f t="shared" si="5"/>
        <v/>
      </c>
    </row>
    <row r="63">
      <c r="A63" s="443"/>
      <c r="B63" s="443"/>
      <c r="C63" s="439" t="str">
        <f t="shared" si="4"/>
        <v/>
      </c>
      <c r="F63" s="452"/>
      <c r="G63" s="452"/>
      <c r="H63" s="451"/>
      <c r="K63" s="442"/>
      <c r="L63" s="442"/>
      <c r="M63" s="441" t="str">
        <f t="shared" si="5"/>
        <v/>
      </c>
    </row>
    <row r="64">
      <c r="A64" s="443"/>
      <c r="B64" s="443"/>
      <c r="C64" s="439" t="str">
        <f t="shared" si="4"/>
        <v/>
      </c>
      <c r="F64" s="452"/>
      <c r="G64" s="452"/>
      <c r="H64" s="451"/>
      <c r="K64" s="442"/>
      <c r="L64" s="442"/>
      <c r="M64" s="441" t="str">
        <f t="shared" si="5"/>
        <v/>
      </c>
    </row>
    <row r="65">
      <c r="A65" s="443"/>
      <c r="B65" s="443"/>
      <c r="C65" s="439" t="str">
        <f t="shared" si="4"/>
        <v/>
      </c>
      <c r="F65" s="452"/>
      <c r="G65" s="452"/>
      <c r="H65" s="451"/>
      <c r="K65" s="442"/>
      <c r="L65" s="442"/>
      <c r="M65" s="441" t="str">
        <f t="shared" si="5"/>
        <v/>
      </c>
    </row>
    <row r="66">
      <c r="A66" s="443"/>
      <c r="B66" s="443"/>
      <c r="C66" s="439" t="str">
        <f t="shared" si="4"/>
        <v/>
      </c>
      <c r="F66" s="452"/>
      <c r="G66" s="452"/>
      <c r="H66" s="451"/>
      <c r="K66" s="442"/>
      <c r="L66" s="442"/>
      <c r="M66" s="441" t="str">
        <f t="shared" si="5"/>
        <v/>
      </c>
    </row>
    <row r="67">
      <c r="A67" s="443"/>
      <c r="B67" s="443"/>
      <c r="C67" s="439" t="str">
        <f t="shared" si="4"/>
        <v/>
      </c>
      <c r="F67" s="452"/>
      <c r="G67" s="452"/>
      <c r="H67" s="451"/>
      <c r="K67" s="442"/>
      <c r="L67" s="442"/>
      <c r="M67" s="441" t="str">
        <f t="shared" si="5"/>
        <v/>
      </c>
    </row>
    <row r="68">
      <c r="A68" s="443"/>
      <c r="B68" s="443"/>
      <c r="C68" s="439" t="str">
        <f t="shared" si="4"/>
        <v/>
      </c>
      <c r="F68" s="452"/>
      <c r="G68" s="452"/>
      <c r="H68" s="451"/>
      <c r="K68" s="442"/>
      <c r="L68" s="442"/>
      <c r="M68" s="441" t="str">
        <f t="shared" si="5"/>
        <v/>
      </c>
    </row>
    <row r="69">
      <c r="A69" s="443"/>
      <c r="B69" s="443"/>
      <c r="C69" s="439" t="str">
        <f t="shared" si="4"/>
        <v/>
      </c>
      <c r="F69" s="452"/>
      <c r="G69" s="452"/>
      <c r="H69" s="451"/>
      <c r="K69" s="442"/>
      <c r="L69" s="442"/>
      <c r="M69" s="441" t="str">
        <f t="shared" si="5"/>
        <v/>
      </c>
    </row>
    <row r="70">
      <c r="A70" s="443"/>
      <c r="B70" s="443"/>
      <c r="C70" s="439" t="str">
        <f t="shared" si="4"/>
        <v/>
      </c>
      <c r="F70" s="452"/>
      <c r="G70" s="452"/>
      <c r="H70" s="451"/>
      <c r="K70" s="442"/>
      <c r="L70" s="442"/>
      <c r="M70" s="441" t="str">
        <f t="shared" si="5"/>
        <v/>
      </c>
    </row>
    <row r="71">
      <c r="A71" s="443"/>
      <c r="B71" s="443"/>
      <c r="C71" s="439" t="str">
        <f t="shared" si="4"/>
        <v/>
      </c>
      <c r="F71" s="452"/>
      <c r="G71" s="452"/>
      <c r="H71" s="451"/>
      <c r="K71" s="442"/>
      <c r="L71" s="442"/>
      <c r="M71" s="441" t="str">
        <f t="shared" si="5"/>
        <v/>
      </c>
    </row>
    <row r="72">
      <c r="A72" s="443"/>
      <c r="B72" s="443"/>
      <c r="C72" s="439" t="str">
        <f t="shared" si="4"/>
        <v/>
      </c>
      <c r="F72" s="452"/>
      <c r="G72" s="452"/>
      <c r="H72" s="451"/>
      <c r="K72" s="442"/>
      <c r="L72" s="442"/>
      <c r="M72" s="441" t="str">
        <f t="shared" si="5"/>
        <v/>
      </c>
    </row>
    <row r="73">
      <c r="A73" s="443"/>
      <c r="B73" s="443"/>
      <c r="C73" s="439" t="str">
        <f t="shared" si="4"/>
        <v/>
      </c>
      <c r="F73" s="452"/>
      <c r="G73" s="452"/>
      <c r="H73" s="451"/>
      <c r="K73" s="442"/>
      <c r="L73" s="442"/>
      <c r="M73" s="441" t="str">
        <f t="shared" si="5"/>
        <v/>
      </c>
    </row>
    <row r="74">
      <c r="A74" s="443"/>
      <c r="B74" s="443"/>
      <c r="C74" s="439" t="str">
        <f t="shared" si="4"/>
        <v/>
      </c>
      <c r="F74" s="452"/>
      <c r="G74" s="452"/>
      <c r="H74" s="451"/>
      <c r="K74" s="442"/>
      <c r="L74" s="442"/>
      <c r="M74" s="441" t="str">
        <f t="shared" si="5"/>
        <v/>
      </c>
    </row>
    <row r="75">
      <c r="A75" s="443"/>
      <c r="B75" s="443"/>
      <c r="C75" s="439"/>
      <c r="F75" s="452"/>
      <c r="G75" s="452"/>
      <c r="H75" s="451"/>
      <c r="K75" s="442"/>
      <c r="L75" s="442"/>
      <c r="M75" s="441"/>
    </row>
    <row r="76">
      <c r="A76" s="443"/>
      <c r="B76" s="443"/>
      <c r="C76" s="439"/>
      <c r="F76" s="452"/>
      <c r="G76" s="452"/>
      <c r="H76" s="451"/>
      <c r="K76" s="442"/>
      <c r="L76" s="442"/>
      <c r="M76" s="441"/>
    </row>
    <row r="77">
      <c r="A77" s="443"/>
      <c r="B77" s="443"/>
      <c r="C77" s="439"/>
      <c r="F77" s="452"/>
      <c r="G77" s="452"/>
      <c r="H77" s="451"/>
      <c r="K77" s="442"/>
      <c r="L77" s="442"/>
      <c r="M77" s="441"/>
    </row>
    <row r="78">
      <c r="A78" s="443"/>
      <c r="B78" s="443"/>
      <c r="C78" s="439"/>
      <c r="F78" s="452"/>
      <c r="G78" s="452"/>
      <c r="H78" s="451"/>
      <c r="K78" s="442"/>
      <c r="L78" s="442"/>
      <c r="M78" s="441"/>
    </row>
    <row r="79">
      <c r="A79" s="443"/>
      <c r="B79" s="443"/>
      <c r="C79" s="439"/>
      <c r="F79" s="452"/>
      <c r="G79" s="452"/>
      <c r="H79" s="451"/>
      <c r="K79" s="442"/>
      <c r="L79" s="442"/>
      <c r="M79" s="441"/>
    </row>
    <row r="80">
      <c r="A80" s="443"/>
      <c r="B80" s="443"/>
      <c r="C80" s="439"/>
      <c r="F80" s="452"/>
      <c r="G80" s="452"/>
      <c r="H80" s="451"/>
      <c r="K80" s="442"/>
      <c r="L80" s="442"/>
      <c r="M80" s="441"/>
    </row>
    <row r="81">
      <c r="A81" s="443"/>
      <c r="B81" s="443"/>
      <c r="C81" s="439"/>
      <c r="F81" s="452"/>
      <c r="G81" s="452"/>
      <c r="H81" s="451"/>
      <c r="K81" s="442"/>
      <c r="L81" s="442"/>
      <c r="M81" s="441"/>
    </row>
    <row r="82">
      <c r="A82" s="443"/>
      <c r="B82" s="443"/>
      <c r="C82" s="439"/>
      <c r="F82" s="452"/>
      <c r="G82" s="452"/>
      <c r="H82" s="451"/>
      <c r="K82" s="442"/>
      <c r="L82" s="442"/>
      <c r="M82" s="441"/>
    </row>
    <row r="83">
      <c r="A83" s="443"/>
      <c r="B83" s="443"/>
      <c r="C83" s="439"/>
      <c r="F83" s="452"/>
      <c r="G83" s="452"/>
      <c r="H83" s="451"/>
      <c r="K83" s="442"/>
      <c r="L83" s="442"/>
      <c r="M83" s="441"/>
    </row>
    <row r="84">
      <c r="A84" s="443"/>
      <c r="B84" s="443"/>
      <c r="C84" s="439"/>
      <c r="F84" s="452"/>
      <c r="G84" s="452"/>
      <c r="H84" s="451"/>
      <c r="K84" s="442"/>
      <c r="L84" s="442"/>
      <c r="M84" s="441"/>
    </row>
    <row r="85">
      <c r="A85" s="443"/>
      <c r="B85" s="443"/>
      <c r="C85" s="439"/>
      <c r="F85" s="452"/>
      <c r="G85" s="452"/>
      <c r="H85" s="451"/>
      <c r="K85" s="442"/>
      <c r="L85" s="442"/>
      <c r="M85" s="441"/>
    </row>
    <row r="86">
      <c r="A86" s="443"/>
      <c r="B86" s="443"/>
      <c r="C86" s="439"/>
      <c r="F86" s="452"/>
      <c r="G86" s="452"/>
      <c r="H86" s="451"/>
      <c r="K86" s="442"/>
      <c r="L86" s="442"/>
      <c r="M86" s="441"/>
    </row>
    <row r="87">
      <c r="A87" s="443"/>
      <c r="B87" s="443"/>
      <c r="C87" s="439"/>
      <c r="F87" s="452"/>
      <c r="G87" s="452"/>
      <c r="H87" s="451"/>
      <c r="K87" s="442"/>
      <c r="L87" s="442"/>
      <c r="M87" s="441"/>
    </row>
    <row r="88">
      <c r="A88" s="443"/>
      <c r="B88" s="443"/>
      <c r="C88" s="439"/>
      <c r="F88" s="452"/>
      <c r="G88" s="452"/>
      <c r="H88" s="451"/>
      <c r="K88" s="442"/>
      <c r="L88" s="442"/>
      <c r="M88" s="441"/>
    </row>
    <row r="89">
      <c r="A89" s="443"/>
      <c r="B89" s="443"/>
      <c r="C89" s="439"/>
      <c r="F89" s="452"/>
      <c r="G89" s="452"/>
      <c r="H89" s="451"/>
      <c r="K89" s="442"/>
      <c r="L89" s="442"/>
      <c r="M89" s="441"/>
    </row>
    <row r="90">
      <c r="A90" s="443"/>
      <c r="B90" s="443"/>
      <c r="C90" s="439"/>
      <c r="F90" s="452"/>
      <c r="G90" s="452"/>
      <c r="H90" s="451"/>
      <c r="K90" s="442"/>
      <c r="L90" s="442"/>
      <c r="M90" s="441"/>
    </row>
    <row r="91">
      <c r="A91" s="443"/>
      <c r="B91" s="443"/>
      <c r="C91" s="439"/>
      <c r="F91" s="452"/>
      <c r="G91" s="452"/>
      <c r="H91" s="451"/>
      <c r="K91" s="442"/>
      <c r="L91" s="442"/>
      <c r="M91" s="441"/>
    </row>
    <row r="92">
      <c r="A92" s="443"/>
      <c r="B92" s="443"/>
      <c r="C92" s="439"/>
      <c r="F92" s="452"/>
      <c r="G92" s="452"/>
      <c r="H92" s="451"/>
      <c r="K92" s="442"/>
      <c r="L92" s="442"/>
      <c r="M92" s="441"/>
    </row>
    <row r="93">
      <c r="A93" s="443"/>
      <c r="B93" s="443"/>
      <c r="C93" s="439"/>
      <c r="F93" s="452"/>
      <c r="G93" s="452"/>
      <c r="H93" s="451"/>
      <c r="K93" s="442"/>
      <c r="L93" s="442"/>
      <c r="M93" s="441"/>
    </row>
    <row r="94">
      <c r="A94" s="443"/>
      <c r="B94" s="443"/>
      <c r="C94" s="439"/>
      <c r="F94" s="452"/>
      <c r="G94" s="452"/>
      <c r="H94" s="451"/>
      <c r="K94" s="442"/>
      <c r="L94" s="442"/>
      <c r="M94" s="441"/>
    </row>
    <row r="95">
      <c r="A95" s="443"/>
      <c r="B95" s="443"/>
      <c r="C95" s="439"/>
      <c r="F95" s="452"/>
      <c r="G95" s="452"/>
      <c r="H95" s="451"/>
      <c r="K95" s="442"/>
      <c r="L95" s="442"/>
      <c r="M95" s="441"/>
    </row>
    <row r="96">
      <c r="A96" s="443"/>
      <c r="B96" s="443"/>
      <c r="C96" s="439"/>
      <c r="F96" s="452"/>
      <c r="G96" s="452"/>
      <c r="H96" s="451"/>
      <c r="K96" s="442"/>
      <c r="L96" s="442"/>
      <c r="M96" s="441"/>
    </row>
    <row r="97">
      <c r="A97" s="443"/>
      <c r="B97" s="443"/>
      <c r="C97" s="439"/>
      <c r="F97" s="452"/>
      <c r="G97" s="452"/>
      <c r="H97" s="451"/>
      <c r="K97" s="442"/>
      <c r="L97" s="442"/>
      <c r="M97" s="441"/>
    </row>
    <row r="98">
      <c r="A98" s="443"/>
      <c r="B98" s="443"/>
      <c r="C98" s="439"/>
      <c r="F98" s="452"/>
      <c r="G98" s="452"/>
      <c r="H98" s="451"/>
      <c r="K98" s="442"/>
      <c r="L98" s="442"/>
      <c r="M98" s="441"/>
    </row>
    <row r="99">
      <c r="A99" s="443"/>
      <c r="B99" s="443"/>
      <c r="C99" s="439"/>
      <c r="F99" s="452"/>
      <c r="G99" s="452"/>
      <c r="H99" s="451"/>
      <c r="K99" s="442"/>
      <c r="L99" s="442"/>
      <c r="M99" s="441"/>
    </row>
    <row r="100">
      <c r="A100" s="443"/>
      <c r="B100" s="443"/>
      <c r="C100" s="439"/>
      <c r="F100" s="452"/>
      <c r="G100" s="452"/>
      <c r="H100" s="451"/>
      <c r="K100" s="442"/>
      <c r="L100" s="442"/>
      <c r="M100" s="441"/>
    </row>
    <row r="101">
      <c r="A101" s="443"/>
      <c r="B101" s="443"/>
      <c r="C101" s="439"/>
      <c r="F101" s="452"/>
      <c r="G101" s="452"/>
      <c r="H101" s="451"/>
      <c r="K101" s="442"/>
      <c r="L101" s="442"/>
      <c r="M101" s="441"/>
    </row>
    <row r="102">
      <c r="A102" s="443"/>
      <c r="B102" s="443"/>
      <c r="C102" s="439"/>
      <c r="F102" s="452"/>
      <c r="G102" s="452"/>
      <c r="H102" s="451"/>
      <c r="K102" s="442"/>
      <c r="L102" s="442"/>
      <c r="M102" s="441"/>
    </row>
    <row r="103">
      <c r="A103" s="443"/>
      <c r="B103" s="443"/>
      <c r="C103" s="439"/>
      <c r="F103" s="452"/>
      <c r="G103" s="452"/>
      <c r="H103" s="451"/>
      <c r="K103" s="442"/>
      <c r="L103" s="442"/>
      <c r="M103" s="441"/>
    </row>
    <row r="104">
      <c r="A104" s="443"/>
      <c r="B104" s="443"/>
      <c r="C104" s="439"/>
      <c r="F104" s="452"/>
      <c r="G104" s="452"/>
      <c r="H104" s="451"/>
      <c r="K104" s="442"/>
      <c r="L104" s="442"/>
      <c r="M104" s="441"/>
    </row>
    <row r="105">
      <c r="A105" s="443"/>
      <c r="B105" s="443"/>
      <c r="C105" s="439"/>
      <c r="F105" s="452"/>
      <c r="G105" s="452"/>
      <c r="H105" s="451"/>
      <c r="K105" s="442"/>
      <c r="L105" s="442"/>
      <c r="M105" s="441"/>
    </row>
    <row r="106">
      <c r="A106" s="443"/>
      <c r="B106" s="443"/>
      <c r="C106" s="439"/>
      <c r="F106" s="452"/>
      <c r="G106" s="452"/>
      <c r="H106" s="451"/>
      <c r="K106" s="442"/>
      <c r="L106" s="442"/>
      <c r="M106" s="441"/>
    </row>
    <row r="107">
      <c r="A107" s="443"/>
      <c r="B107" s="443"/>
      <c r="C107" s="439"/>
      <c r="F107" s="452"/>
      <c r="G107" s="452"/>
      <c r="H107" s="451"/>
      <c r="K107" s="442"/>
      <c r="L107" s="442"/>
      <c r="M107" s="441"/>
    </row>
    <row r="108">
      <c r="A108" s="443"/>
      <c r="B108" s="443"/>
      <c r="C108" s="439"/>
      <c r="F108" s="452"/>
      <c r="G108" s="452"/>
      <c r="H108" s="451"/>
      <c r="K108" s="442"/>
      <c r="L108" s="442"/>
      <c r="M108" s="441"/>
    </row>
    <row r="109">
      <c r="A109" s="443"/>
      <c r="B109" s="443"/>
      <c r="C109" s="439"/>
      <c r="F109" s="452"/>
      <c r="G109" s="452"/>
      <c r="H109" s="451"/>
      <c r="K109" s="442"/>
      <c r="L109" s="442"/>
      <c r="M109" s="441"/>
    </row>
    <row r="110">
      <c r="A110" s="443"/>
      <c r="B110" s="443"/>
      <c r="C110" s="439"/>
      <c r="F110" s="452"/>
      <c r="G110" s="452"/>
      <c r="H110" s="451"/>
      <c r="K110" s="442"/>
      <c r="L110" s="442"/>
      <c r="M110" s="441"/>
    </row>
    <row r="111">
      <c r="A111" s="443"/>
      <c r="B111" s="443"/>
      <c r="C111" s="439"/>
      <c r="F111" s="452"/>
      <c r="G111" s="452"/>
      <c r="H111" s="451"/>
      <c r="K111" s="442"/>
      <c r="L111" s="442"/>
      <c r="M111" s="441"/>
    </row>
    <row r="112">
      <c r="A112" s="443"/>
      <c r="B112" s="443"/>
      <c r="C112" s="439"/>
      <c r="F112" s="452"/>
      <c r="G112" s="452"/>
      <c r="H112" s="451"/>
      <c r="K112" s="442"/>
      <c r="L112" s="442"/>
      <c r="M112" s="441"/>
    </row>
    <row r="113">
      <c r="A113" s="443"/>
      <c r="B113" s="443"/>
      <c r="C113" s="439"/>
      <c r="F113" s="452"/>
      <c r="G113" s="452"/>
      <c r="H113" s="451"/>
      <c r="K113" s="442"/>
      <c r="L113" s="442"/>
      <c r="M113" s="441"/>
    </row>
    <row r="114">
      <c r="A114" s="443"/>
      <c r="B114" s="443"/>
      <c r="C114" s="439"/>
      <c r="F114" s="452"/>
      <c r="G114" s="452"/>
      <c r="H114" s="451"/>
      <c r="K114" s="442"/>
      <c r="L114" s="442"/>
      <c r="M114" s="441"/>
    </row>
    <row r="115">
      <c r="A115" s="443"/>
      <c r="B115" s="443"/>
      <c r="C115" s="439"/>
      <c r="F115" s="452"/>
      <c r="G115" s="452"/>
      <c r="H115" s="451"/>
      <c r="K115" s="442"/>
      <c r="L115" s="442"/>
      <c r="M115" s="441"/>
    </row>
    <row r="116">
      <c r="A116" s="443"/>
      <c r="B116" s="443"/>
      <c r="C116" s="439"/>
      <c r="F116" s="452"/>
      <c r="G116" s="452"/>
      <c r="H116" s="451"/>
      <c r="K116" s="442"/>
      <c r="L116" s="442"/>
      <c r="M116" s="441"/>
    </row>
    <row r="117">
      <c r="A117" s="443"/>
      <c r="B117" s="443"/>
      <c r="C117" s="439"/>
      <c r="F117" s="452"/>
      <c r="G117" s="452"/>
      <c r="H117" s="451"/>
      <c r="K117" s="442"/>
      <c r="L117" s="442"/>
      <c r="M117" s="441"/>
    </row>
    <row r="118">
      <c r="A118" s="443"/>
      <c r="B118" s="443"/>
      <c r="C118" s="439"/>
      <c r="F118" s="452"/>
      <c r="G118" s="452"/>
      <c r="H118" s="451"/>
      <c r="K118" s="442"/>
      <c r="L118" s="442"/>
      <c r="M118" s="441"/>
    </row>
    <row r="119">
      <c r="A119" s="443"/>
      <c r="B119" s="443"/>
      <c r="C119" s="439"/>
      <c r="F119" s="452"/>
      <c r="G119" s="452"/>
      <c r="H119" s="451"/>
      <c r="K119" s="442"/>
      <c r="L119" s="442"/>
      <c r="M119" s="441"/>
    </row>
    <row r="120">
      <c r="A120" s="443"/>
      <c r="B120" s="443"/>
      <c r="C120" s="439"/>
      <c r="F120" s="452"/>
      <c r="G120" s="452"/>
      <c r="H120" s="451"/>
      <c r="K120" s="442"/>
      <c r="L120" s="442"/>
      <c r="M120" s="441"/>
    </row>
    <row r="121">
      <c r="A121" s="443"/>
      <c r="B121" s="443"/>
      <c r="C121" s="439"/>
      <c r="F121" s="452"/>
      <c r="G121" s="452"/>
      <c r="H121" s="451"/>
      <c r="K121" s="442"/>
      <c r="L121" s="442"/>
      <c r="M121" s="441"/>
    </row>
    <row r="122">
      <c r="A122" s="443"/>
      <c r="B122" s="443"/>
      <c r="C122" s="439"/>
      <c r="F122" s="452"/>
      <c r="G122" s="452"/>
      <c r="H122" s="451"/>
      <c r="K122" s="442"/>
      <c r="L122" s="442"/>
      <c r="M122" s="441"/>
    </row>
    <row r="123">
      <c r="A123" s="443"/>
      <c r="B123" s="443"/>
      <c r="C123" s="439"/>
      <c r="F123" s="452"/>
      <c r="G123" s="452"/>
      <c r="H123" s="451"/>
      <c r="K123" s="442"/>
      <c r="L123" s="442"/>
      <c r="M123" s="441"/>
    </row>
    <row r="124">
      <c r="A124" s="443"/>
      <c r="B124" s="443"/>
      <c r="C124" s="439"/>
      <c r="F124" s="452"/>
      <c r="G124" s="452"/>
      <c r="H124" s="451"/>
      <c r="K124" s="442"/>
      <c r="L124" s="442"/>
      <c r="M124" s="441"/>
    </row>
    <row r="125">
      <c r="A125" s="443"/>
      <c r="B125" s="443"/>
      <c r="C125" s="439"/>
      <c r="F125" s="452"/>
      <c r="G125" s="452"/>
      <c r="H125" s="451"/>
      <c r="K125" s="442"/>
      <c r="L125" s="442"/>
      <c r="M125" s="441"/>
    </row>
    <row r="126">
      <c r="A126" s="443"/>
      <c r="B126" s="443"/>
      <c r="C126" s="439"/>
      <c r="F126" s="452"/>
      <c r="G126" s="452"/>
      <c r="H126" s="451"/>
      <c r="K126" s="442"/>
      <c r="L126" s="442"/>
      <c r="M126" s="441"/>
    </row>
    <row r="127">
      <c r="A127" s="443"/>
      <c r="B127" s="443"/>
      <c r="C127" s="439"/>
      <c r="F127" s="452"/>
      <c r="G127" s="452"/>
      <c r="H127" s="451"/>
      <c r="K127" s="442"/>
      <c r="L127" s="442"/>
      <c r="M127" s="441"/>
    </row>
    <row r="128">
      <c r="A128" s="443"/>
      <c r="B128" s="443"/>
      <c r="C128" s="439"/>
      <c r="F128" s="452"/>
      <c r="G128" s="452"/>
      <c r="H128" s="451"/>
      <c r="K128" s="442"/>
      <c r="L128" s="442"/>
      <c r="M128" s="441"/>
    </row>
    <row r="129">
      <c r="A129" s="443"/>
      <c r="B129" s="443"/>
      <c r="C129" s="439"/>
      <c r="F129" s="452"/>
      <c r="G129" s="452"/>
      <c r="H129" s="451"/>
      <c r="K129" s="442"/>
      <c r="L129" s="442"/>
      <c r="M129" s="441"/>
    </row>
    <row r="130">
      <c r="A130" s="443"/>
      <c r="B130" s="443"/>
      <c r="C130" s="439"/>
      <c r="F130" s="452"/>
      <c r="G130" s="452"/>
      <c r="H130" s="451"/>
      <c r="K130" s="442"/>
      <c r="L130" s="442"/>
      <c r="M130" s="441"/>
    </row>
    <row r="131">
      <c r="A131" s="443"/>
      <c r="B131" s="443"/>
      <c r="C131" s="439"/>
      <c r="F131" s="452"/>
      <c r="G131" s="452"/>
      <c r="H131" s="451"/>
      <c r="K131" s="442"/>
      <c r="L131" s="442"/>
      <c r="M131" s="441"/>
    </row>
    <row r="132">
      <c r="A132" s="443"/>
      <c r="B132" s="443"/>
      <c r="C132" s="439"/>
      <c r="F132" s="452"/>
      <c r="G132" s="452"/>
      <c r="H132" s="451"/>
      <c r="K132" s="442"/>
      <c r="L132" s="442"/>
      <c r="M132" s="441"/>
    </row>
    <row r="133">
      <c r="A133" s="443"/>
      <c r="B133" s="443"/>
      <c r="C133" s="439"/>
      <c r="F133" s="452"/>
      <c r="G133" s="452"/>
      <c r="H133" s="451"/>
      <c r="K133" s="442"/>
      <c r="L133" s="442"/>
      <c r="M133" s="441"/>
    </row>
    <row r="134">
      <c r="A134" s="443"/>
      <c r="B134" s="443"/>
      <c r="C134" s="439"/>
      <c r="F134" s="452"/>
      <c r="G134" s="452"/>
      <c r="H134" s="451"/>
      <c r="K134" s="442"/>
      <c r="L134" s="442"/>
      <c r="M134" s="441"/>
    </row>
    <row r="135">
      <c r="A135" s="443"/>
      <c r="B135" s="443"/>
      <c r="C135" s="439"/>
      <c r="F135" s="452"/>
      <c r="G135" s="452"/>
      <c r="H135" s="451"/>
      <c r="K135" s="442"/>
      <c r="L135" s="442"/>
      <c r="M135" s="441"/>
    </row>
    <row r="136">
      <c r="A136" s="443"/>
      <c r="B136" s="443"/>
      <c r="C136" s="439"/>
      <c r="F136" s="452"/>
      <c r="G136" s="452"/>
      <c r="H136" s="451"/>
      <c r="K136" s="442"/>
      <c r="L136" s="442"/>
      <c r="M136" s="441"/>
    </row>
    <row r="137">
      <c r="A137" s="443"/>
      <c r="B137" s="443"/>
      <c r="C137" s="439"/>
      <c r="F137" s="452"/>
      <c r="G137" s="452"/>
      <c r="H137" s="451"/>
      <c r="K137" s="442"/>
      <c r="L137" s="442"/>
      <c r="M137" s="441"/>
    </row>
    <row r="138">
      <c r="A138" s="443"/>
      <c r="B138" s="443"/>
      <c r="C138" s="439"/>
      <c r="F138" s="452"/>
      <c r="G138" s="452"/>
      <c r="H138" s="451"/>
      <c r="K138" s="442"/>
      <c r="L138" s="442"/>
      <c r="M138" s="441"/>
    </row>
    <row r="139">
      <c r="A139" s="443"/>
      <c r="B139" s="443"/>
      <c r="C139" s="439"/>
      <c r="F139" s="452"/>
      <c r="G139" s="452"/>
      <c r="H139" s="451"/>
      <c r="K139" s="442"/>
      <c r="L139" s="442"/>
      <c r="M139" s="441"/>
    </row>
    <row r="140">
      <c r="A140" s="443"/>
      <c r="B140" s="443"/>
      <c r="C140" s="439"/>
      <c r="F140" s="452"/>
      <c r="G140" s="452"/>
      <c r="H140" s="451"/>
      <c r="K140" s="442"/>
      <c r="L140" s="442"/>
      <c r="M140" s="441"/>
    </row>
    <row r="141">
      <c r="A141" s="443"/>
      <c r="B141" s="443"/>
      <c r="C141" s="439"/>
      <c r="F141" s="452"/>
      <c r="G141" s="452"/>
      <c r="H141" s="451"/>
      <c r="K141" s="442"/>
      <c r="L141" s="442"/>
      <c r="M141" s="441"/>
    </row>
    <row r="142">
      <c r="A142" s="443"/>
      <c r="B142" s="443"/>
      <c r="C142" s="439"/>
      <c r="F142" s="452"/>
      <c r="G142" s="452"/>
      <c r="H142" s="451"/>
      <c r="K142" s="442"/>
      <c r="L142" s="442"/>
      <c r="M142" s="441"/>
    </row>
    <row r="143">
      <c r="A143" s="443"/>
      <c r="B143" s="443"/>
      <c r="C143" s="439"/>
      <c r="F143" s="452"/>
      <c r="G143" s="452"/>
      <c r="H143" s="451"/>
      <c r="K143" s="442"/>
      <c r="L143" s="442"/>
      <c r="M143" s="441"/>
    </row>
    <row r="144">
      <c r="A144" s="443"/>
      <c r="B144" s="443"/>
      <c r="C144" s="439"/>
      <c r="F144" s="452"/>
      <c r="G144" s="452"/>
      <c r="H144" s="451"/>
      <c r="K144" s="442"/>
      <c r="L144" s="442"/>
      <c r="M144" s="441"/>
    </row>
    <row r="145">
      <c r="A145" s="443"/>
      <c r="B145" s="443"/>
      <c r="C145" s="439"/>
      <c r="F145" s="452"/>
      <c r="G145" s="452"/>
      <c r="H145" s="451"/>
      <c r="K145" s="442"/>
      <c r="L145" s="442"/>
      <c r="M145" s="441"/>
    </row>
    <row r="146">
      <c r="A146" s="443"/>
      <c r="B146" s="443"/>
      <c r="C146" s="439"/>
      <c r="F146" s="452"/>
      <c r="G146" s="452"/>
      <c r="H146" s="451"/>
      <c r="K146" s="442"/>
      <c r="L146" s="442"/>
      <c r="M146" s="441"/>
    </row>
    <row r="147">
      <c r="A147" s="443"/>
      <c r="B147" s="443"/>
      <c r="C147" s="439"/>
      <c r="F147" s="452"/>
      <c r="G147" s="452"/>
      <c r="H147" s="451"/>
      <c r="K147" s="442"/>
      <c r="L147" s="442"/>
      <c r="M147" s="441"/>
    </row>
    <row r="148">
      <c r="A148" s="443"/>
      <c r="B148" s="443"/>
      <c r="C148" s="439"/>
      <c r="F148" s="452"/>
      <c r="G148" s="452"/>
      <c r="H148" s="451"/>
      <c r="K148" s="442"/>
      <c r="L148" s="442"/>
      <c r="M148" s="441"/>
    </row>
    <row r="149">
      <c r="A149" s="443"/>
      <c r="B149" s="443"/>
      <c r="C149" s="439"/>
      <c r="F149" s="452"/>
      <c r="G149" s="452"/>
      <c r="H149" s="451"/>
      <c r="K149" s="442"/>
      <c r="L149" s="442"/>
      <c r="M149" s="441"/>
    </row>
    <row r="150">
      <c r="A150" s="443"/>
      <c r="B150" s="443"/>
      <c r="C150" s="439"/>
      <c r="F150" s="452"/>
      <c r="G150" s="452"/>
      <c r="H150" s="451"/>
      <c r="K150" s="442"/>
      <c r="L150" s="442"/>
      <c r="M150" s="441"/>
    </row>
    <row r="151">
      <c r="A151" s="443"/>
      <c r="B151" s="443"/>
      <c r="C151" s="439"/>
      <c r="F151" s="452"/>
      <c r="G151" s="452"/>
      <c r="H151" s="451"/>
      <c r="K151" s="442"/>
      <c r="L151" s="442"/>
      <c r="M151" s="441"/>
    </row>
    <row r="152">
      <c r="A152" s="443"/>
      <c r="B152" s="443"/>
      <c r="C152" s="439"/>
      <c r="F152" s="452"/>
      <c r="G152" s="452"/>
      <c r="H152" s="451"/>
      <c r="K152" s="442"/>
      <c r="L152" s="442"/>
      <c r="M152" s="441"/>
    </row>
    <row r="153">
      <c r="A153" s="443"/>
      <c r="B153" s="443"/>
      <c r="C153" s="439"/>
      <c r="F153" s="452"/>
      <c r="G153" s="452"/>
      <c r="H153" s="451"/>
      <c r="K153" s="442"/>
      <c r="L153" s="442"/>
      <c r="M153" s="441"/>
    </row>
    <row r="154">
      <c r="A154" s="443"/>
      <c r="B154" s="443"/>
      <c r="C154" s="439"/>
      <c r="F154" s="452"/>
      <c r="G154" s="452"/>
      <c r="H154" s="451"/>
      <c r="K154" s="442"/>
      <c r="L154" s="442"/>
      <c r="M154" s="441"/>
    </row>
    <row r="155">
      <c r="A155" s="443"/>
      <c r="B155" s="443"/>
      <c r="C155" s="439"/>
      <c r="F155" s="452"/>
      <c r="G155" s="452"/>
      <c r="H155" s="451"/>
      <c r="K155" s="442"/>
      <c r="L155" s="442"/>
      <c r="M155" s="441"/>
    </row>
    <row r="156">
      <c r="A156" s="443"/>
      <c r="B156" s="443"/>
      <c r="C156" s="439"/>
      <c r="F156" s="452"/>
      <c r="G156" s="452"/>
      <c r="H156" s="451"/>
      <c r="K156" s="442"/>
      <c r="L156" s="442"/>
      <c r="M156" s="441"/>
    </row>
    <row r="157">
      <c r="A157" s="443"/>
      <c r="B157" s="443"/>
      <c r="C157" s="439"/>
      <c r="F157" s="452"/>
      <c r="G157" s="452"/>
      <c r="H157" s="451"/>
      <c r="K157" s="442"/>
      <c r="L157" s="442"/>
      <c r="M157" s="441"/>
    </row>
    <row r="158">
      <c r="A158" s="443"/>
      <c r="B158" s="443"/>
      <c r="C158" s="439"/>
      <c r="F158" s="452"/>
      <c r="G158" s="452"/>
      <c r="H158" s="451"/>
      <c r="K158" s="442"/>
      <c r="L158" s="442"/>
      <c r="M158" s="441"/>
    </row>
    <row r="159">
      <c r="A159" s="443"/>
      <c r="B159" s="443"/>
      <c r="C159" s="439"/>
      <c r="F159" s="452"/>
      <c r="G159" s="452"/>
      <c r="H159" s="451"/>
      <c r="K159" s="442"/>
      <c r="L159" s="442"/>
      <c r="M159" s="441"/>
    </row>
    <row r="160">
      <c r="A160" s="443"/>
      <c r="B160" s="443"/>
      <c r="C160" s="439"/>
      <c r="F160" s="452"/>
      <c r="G160" s="452"/>
      <c r="H160" s="451"/>
      <c r="K160" s="442"/>
      <c r="L160" s="442"/>
      <c r="M160" s="441"/>
    </row>
    <row r="161">
      <c r="A161" s="443"/>
      <c r="B161" s="443"/>
      <c r="C161" s="439"/>
      <c r="F161" s="452"/>
      <c r="G161" s="452"/>
      <c r="H161" s="451"/>
      <c r="K161" s="442"/>
      <c r="L161" s="442"/>
      <c r="M161" s="441"/>
    </row>
    <row r="162">
      <c r="A162" s="443"/>
      <c r="B162" s="443"/>
      <c r="C162" s="439"/>
      <c r="F162" s="452"/>
      <c r="G162" s="452"/>
      <c r="H162" s="451"/>
      <c r="K162" s="442"/>
      <c r="L162" s="442"/>
      <c r="M162" s="441"/>
    </row>
    <row r="163">
      <c r="A163" s="443"/>
      <c r="B163" s="443"/>
      <c r="C163" s="439"/>
      <c r="F163" s="452"/>
      <c r="G163" s="452"/>
      <c r="H163" s="451"/>
      <c r="K163" s="442"/>
      <c r="L163" s="442"/>
      <c r="M163" s="441"/>
    </row>
    <row r="164">
      <c r="A164" s="443"/>
      <c r="B164" s="443"/>
      <c r="C164" s="439"/>
      <c r="F164" s="452"/>
      <c r="G164" s="452"/>
      <c r="H164" s="451"/>
      <c r="K164" s="442"/>
      <c r="L164" s="442"/>
      <c r="M164" s="441"/>
    </row>
    <row r="165">
      <c r="A165" s="443"/>
      <c r="B165" s="443"/>
      <c r="C165" s="439"/>
      <c r="F165" s="452"/>
      <c r="G165" s="452"/>
      <c r="H165" s="451"/>
      <c r="K165" s="442"/>
      <c r="L165" s="442"/>
      <c r="M165" s="441"/>
    </row>
    <row r="166">
      <c r="A166" s="443"/>
      <c r="B166" s="443"/>
      <c r="C166" s="439"/>
      <c r="F166" s="452"/>
      <c r="G166" s="452"/>
      <c r="H166" s="451"/>
      <c r="K166" s="442"/>
      <c r="L166" s="442"/>
      <c r="M166" s="441"/>
    </row>
    <row r="167">
      <c r="A167" s="443"/>
      <c r="B167" s="443"/>
      <c r="C167" s="439"/>
      <c r="F167" s="452"/>
      <c r="G167" s="452"/>
      <c r="H167" s="451"/>
      <c r="K167" s="442"/>
      <c r="L167" s="442"/>
      <c r="M167" s="441"/>
    </row>
    <row r="168">
      <c r="A168" s="443"/>
      <c r="B168" s="443"/>
      <c r="C168" s="439"/>
      <c r="F168" s="452"/>
      <c r="G168" s="452"/>
      <c r="H168" s="451"/>
      <c r="K168" s="442"/>
      <c r="L168" s="442"/>
      <c r="M168" s="441"/>
    </row>
    <row r="169">
      <c r="A169" s="443"/>
      <c r="B169" s="443"/>
      <c r="C169" s="439"/>
      <c r="F169" s="452"/>
      <c r="G169" s="452"/>
      <c r="H169" s="451"/>
      <c r="K169" s="442"/>
      <c r="L169" s="442"/>
      <c r="M169" s="441"/>
    </row>
    <row r="170">
      <c r="A170" s="443"/>
      <c r="B170" s="443"/>
      <c r="C170" s="439"/>
      <c r="F170" s="452"/>
      <c r="G170" s="452"/>
      <c r="H170" s="451"/>
      <c r="K170" s="442"/>
      <c r="L170" s="442"/>
      <c r="M170" s="441"/>
    </row>
    <row r="171">
      <c r="A171" s="443"/>
      <c r="B171" s="443"/>
      <c r="C171" s="439"/>
      <c r="F171" s="452"/>
      <c r="G171" s="452"/>
      <c r="H171" s="451"/>
      <c r="K171" s="442"/>
      <c r="L171" s="442"/>
      <c r="M171" s="441"/>
    </row>
    <row r="172">
      <c r="A172" s="443"/>
      <c r="B172" s="443"/>
      <c r="C172" s="439"/>
      <c r="F172" s="452"/>
      <c r="G172" s="452"/>
      <c r="H172" s="451"/>
      <c r="K172" s="442"/>
      <c r="L172" s="442"/>
      <c r="M172" s="441"/>
    </row>
    <row r="173">
      <c r="A173" s="443"/>
      <c r="B173" s="443"/>
      <c r="C173" s="439"/>
      <c r="F173" s="452"/>
      <c r="G173" s="452"/>
      <c r="H173" s="451"/>
      <c r="K173" s="442"/>
      <c r="L173" s="442"/>
      <c r="M173" s="441"/>
    </row>
    <row r="174">
      <c r="A174" s="443"/>
      <c r="B174" s="443"/>
      <c r="C174" s="439"/>
      <c r="F174" s="452"/>
      <c r="G174" s="452"/>
      <c r="H174" s="451"/>
      <c r="K174" s="442"/>
      <c r="L174" s="442"/>
      <c r="M174" s="441"/>
    </row>
    <row r="175">
      <c r="A175" s="443"/>
      <c r="B175" s="443"/>
      <c r="C175" s="439"/>
      <c r="F175" s="452"/>
      <c r="G175" s="452"/>
      <c r="H175" s="451"/>
      <c r="K175" s="442"/>
      <c r="L175" s="442"/>
      <c r="M175" s="441"/>
    </row>
    <row r="176">
      <c r="A176" s="443"/>
      <c r="B176" s="443"/>
      <c r="C176" s="439"/>
      <c r="F176" s="452"/>
      <c r="G176" s="452"/>
      <c r="H176" s="451"/>
      <c r="K176" s="442"/>
      <c r="L176" s="442"/>
      <c r="M176" s="441"/>
    </row>
    <row r="177">
      <c r="A177" s="443"/>
      <c r="B177" s="443"/>
      <c r="C177" s="439"/>
      <c r="F177" s="452"/>
      <c r="G177" s="452"/>
      <c r="H177" s="451"/>
      <c r="K177" s="442"/>
      <c r="L177" s="442"/>
      <c r="M177" s="441"/>
    </row>
    <row r="178">
      <c r="A178" s="443"/>
      <c r="B178" s="443"/>
      <c r="C178" s="439"/>
      <c r="F178" s="452"/>
      <c r="G178" s="452"/>
      <c r="H178" s="451"/>
      <c r="K178" s="442"/>
      <c r="L178" s="442"/>
      <c r="M178" s="441"/>
    </row>
    <row r="179">
      <c r="A179" s="443"/>
      <c r="B179" s="443"/>
      <c r="C179" s="439"/>
      <c r="F179" s="452"/>
      <c r="G179" s="452"/>
      <c r="H179" s="451"/>
      <c r="K179" s="442"/>
      <c r="L179" s="442"/>
      <c r="M179" s="441"/>
    </row>
    <row r="180">
      <c r="A180" s="443"/>
      <c r="B180" s="443"/>
      <c r="C180" s="439"/>
      <c r="F180" s="452"/>
      <c r="G180" s="452"/>
      <c r="H180" s="451"/>
      <c r="K180" s="442"/>
      <c r="L180" s="442"/>
      <c r="M180" s="441"/>
    </row>
    <row r="181">
      <c r="A181" s="443"/>
      <c r="B181" s="443"/>
      <c r="C181" s="439"/>
      <c r="F181" s="452"/>
      <c r="G181" s="452"/>
      <c r="H181" s="451"/>
      <c r="K181" s="442"/>
      <c r="L181" s="442"/>
      <c r="M181" s="441"/>
    </row>
    <row r="182">
      <c r="A182" s="443"/>
      <c r="B182" s="443"/>
      <c r="C182" s="439"/>
      <c r="F182" s="452"/>
      <c r="G182" s="452"/>
      <c r="H182" s="451"/>
      <c r="K182" s="442"/>
      <c r="L182" s="442"/>
      <c r="M182" s="441"/>
    </row>
    <row r="183">
      <c r="A183" s="443"/>
      <c r="B183" s="443"/>
      <c r="C183" s="439"/>
      <c r="F183" s="452"/>
      <c r="G183" s="452"/>
      <c r="H183" s="451"/>
      <c r="K183" s="442"/>
      <c r="L183" s="442"/>
      <c r="M183" s="441"/>
    </row>
    <row r="184">
      <c r="A184" s="443"/>
      <c r="B184" s="443"/>
      <c r="C184" s="439"/>
      <c r="F184" s="452"/>
      <c r="G184" s="452"/>
      <c r="H184" s="451"/>
      <c r="K184" s="442"/>
      <c r="L184" s="442"/>
      <c r="M184" s="441"/>
    </row>
    <row r="185">
      <c r="A185" s="443"/>
      <c r="B185" s="443"/>
      <c r="C185" s="439"/>
      <c r="F185" s="452"/>
      <c r="G185" s="452"/>
      <c r="H185" s="451"/>
      <c r="K185" s="442"/>
      <c r="L185" s="442"/>
      <c r="M185" s="441"/>
    </row>
    <row r="186">
      <c r="A186" s="443"/>
      <c r="B186" s="443"/>
      <c r="C186" s="439"/>
      <c r="F186" s="452"/>
      <c r="G186" s="452"/>
      <c r="H186" s="451"/>
      <c r="K186" s="442"/>
      <c r="L186" s="442"/>
      <c r="M186" s="441"/>
    </row>
    <row r="187">
      <c r="A187" s="443"/>
      <c r="B187" s="443"/>
      <c r="C187" s="439"/>
      <c r="F187" s="452"/>
      <c r="G187" s="452"/>
      <c r="H187" s="451"/>
      <c r="K187" s="442"/>
      <c r="L187" s="442"/>
      <c r="M187" s="441"/>
    </row>
    <row r="188">
      <c r="A188" s="443"/>
      <c r="B188" s="443"/>
      <c r="C188" s="439"/>
      <c r="F188" s="452"/>
      <c r="G188" s="452"/>
      <c r="H188" s="451"/>
      <c r="K188" s="442"/>
      <c r="L188" s="442"/>
      <c r="M188" s="441"/>
    </row>
    <row r="189">
      <c r="A189" s="443"/>
      <c r="B189" s="443"/>
      <c r="C189" s="439"/>
      <c r="F189" s="452"/>
      <c r="G189" s="452"/>
      <c r="H189" s="451"/>
      <c r="K189" s="442"/>
      <c r="L189" s="442"/>
      <c r="M189" s="441"/>
    </row>
    <row r="190">
      <c r="A190" s="443"/>
      <c r="B190" s="443"/>
      <c r="C190" s="439"/>
      <c r="F190" s="452"/>
      <c r="G190" s="452"/>
      <c r="H190" s="451"/>
      <c r="K190" s="442"/>
      <c r="L190" s="442"/>
      <c r="M190" s="441"/>
    </row>
    <row r="191">
      <c r="A191" s="443"/>
      <c r="B191" s="443"/>
      <c r="C191" s="439"/>
      <c r="F191" s="452"/>
      <c r="G191" s="452"/>
      <c r="H191" s="451"/>
      <c r="K191" s="442"/>
      <c r="L191" s="442"/>
      <c r="M191" s="441"/>
    </row>
    <row r="192">
      <c r="A192" s="443"/>
      <c r="B192" s="443"/>
      <c r="C192" s="439"/>
      <c r="F192" s="452"/>
      <c r="G192" s="452"/>
      <c r="H192" s="451"/>
      <c r="K192" s="442"/>
      <c r="L192" s="442"/>
      <c r="M192" s="441"/>
    </row>
    <row r="193">
      <c r="A193" s="443"/>
      <c r="B193" s="443"/>
      <c r="C193" s="439"/>
      <c r="F193" s="452"/>
      <c r="G193" s="452"/>
      <c r="H193" s="451"/>
      <c r="K193" s="442"/>
      <c r="L193" s="442"/>
      <c r="M193" s="441"/>
    </row>
    <row r="194">
      <c r="A194" s="443"/>
      <c r="B194" s="443"/>
      <c r="C194" s="439"/>
      <c r="F194" s="452"/>
      <c r="G194" s="452"/>
      <c r="H194" s="451"/>
      <c r="K194" s="442"/>
      <c r="L194" s="442"/>
      <c r="M194" s="441"/>
    </row>
    <row r="195">
      <c r="A195" s="443"/>
      <c r="B195" s="443"/>
      <c r="C195" s="439"/>
      <c r="F195" s="452"/>
      <c r="G195" s="452"/>
      <c r="H195" s="451"/>
      <c r="K195" s="442"/>
      <c r="L195" s="442"/>
      <c r="M195" s="441"/>
    </row>
    <row r="196">
      <c r="A196" s="443"/>
      <c r="B196" s="443"/>
      <c r="C196" s="439"/>
      <c r="F196" s="452"/>
      <c r="G196" s="452"/>
      <c r="H196" s="451"/>
      <c r="K196" s="442"/>
      <c r="L196" s="442"/>
      <c r="M196" s="441"/>
    </row>
    <row r="197">
      <c r="A197" s="443"/>
      <c r="B197" s="443"/>
      <c r="C197" s="439"/>
      <c r="F197" s="452"/>
      <c r="G197" s="452"/>
      <c r="H197" s="451"/>
      <c r="K197" s="442"/>
      <c r="L197" s="442"/>
      <c r="M197" s="441"/>
    </row>
    <row r="198">
      <c r="A198" s="443"/>
      <c r="B198" s="443"/>
      <c r="C198" s="439"/>
      <c r="F198" s="452"/>
      <c r="G198" s="452"/>
      <c r="H198" s="451"/>
      <c r="K198" s="442"/>
      <c r="L198" s="442"/>
      <c r="M198" s="441"/>
    </row>
    <row r="199">
      <c r="A199" s="443"/>
      <c r="B199" s="443"/>
      <c r="C199" s="439"/>
      <c r="F199" s="452"/>
      <c r="G199" s="452"/>
      <c r="H199" s="451"/>
      <c r="K199" s="442"/>
      <c r="L199" s="442"/>
      <c r="M199" s="441"/>
    </row>
    <row r="200">
      <c r="A200" s="443"/>
      <c r="B200" s="443"/>
      <c r="C200" s="439"/>
      <c r="F200" s="452"/>
      <c r="G200" s="452"/>
      <c r="H200" s="451"/>
      <c r="K200" s="442"/>
      <c r="L200" s="442"/>
      <c r="M200" s="441"/>
    </row>
    <row r="201">
      <c r="A201" s="443"/>
      <c r="B201" s="443"/>
      <c r="C201" s="439"/>
      <c r="F201" s="452"/>
      <c r="G201" s="452"/>
      <c r="H201" s="451"/>
      <c r="K201" s="442"/>
      <c r="L201" s="442"/>
      <c r="M201" s="441"/>
    </row>
    <row r="202">
      <c r="A202" s="443"/>
      <c r="B202" s="443"/>
      <c r="C202" s="439"/>
      <c r="F202" s="452"/>
      <c r="G202" s="452"/>
      <c r="H202" s="451"/>
      <c r="K202" s="442"/>
      <c r="L202" s="442"/>
      <c r="M202" s="441"/>
    </row>
    <row r="203">
      <c r="A203" s="443"/>
      <c r="B203" s="443"/>
      <c r="C203" s="439"/>
      <c r="F203" s="452"/>
      <c r="G203" s="452"/>
      <c r="H203" s="451"/>
      <c r="K203" s="442"/>
      <c r="L203" s="442"/>
      <c r="M203" s="441"/>
    </row>
    <row r="204">
      <c r="A204" s="443"/>
      <c r="B204" s="443"/>
      <c r="C204" s="439"/>
      <c r="F204" s="452"/>
      <c r="G204" s="452"/>
      <c r="H204" s="451"/>
      <c r="K204" s="442"/>
      <c r="L204" s="442"/>
      <c r="M204" s="441"/>
    </row>
    <row r="205">
      <c r="A205" s="443"/>
      <c r="B205" s="443"/>
      <c r="C205" s="439"/>
      <c r="F205" s="452"/>
      <c r="G205" s="452"/>
      <c r="H205" s="451"/>
      <c r="K205" s="442"/>
      <c r="L205" s="442"/>
      <c r="M205" s="441"/>
    </row>
    <row r="206">
      <c r="A206" s="443"/>
      <c r="B206" s="443"/>
      <c r="C206" s="439"/>
      <c r="F206" s="452"/>
      <c r="G206" s="452"/>
      <c r="H206" s="451"/>
      <c r="K206" s="442"/>
      <c r="L206" s="442"/>
      <c r="M206" s="441"/>
    </row>
    <row r="207">
      <c r="A207" s="443"/>
      <c r="B207" s="443"/>
      <c r="C207" s="439"/>
      <c r="F207" s="452"/>
      <c r="G207" s="452"/>
      <c r="H207" s="451"/>
      <c r="K207" s="442"/>
      <c r="L207" s="442"/>
      <c r="M207" s="441"/>
    </row>
    <row r="208">
      <c r="A208" s="443"/>
      <c r="B208" s="443"/>
      <c r="C208" s="439"/>
      <c r="F208" s="452"/>
      <c r="G208" s="452"/>
      <c r="H208" s="451"/>
      <c r="K208" s="442"/>
      <c r="L208" s="442"/>
      <c r="M208" s="441"/>
    </row>
    <row r="209">
      <c r="A209" s="443"/>
      <c r="B209" s="443"/>
      <c r="C209" s="439"/>
      <c r="F209" s="452"/>
      <c r="G209" s="452"/>
      <c r="H209" s="451"/>
      <c r="K209" s="442"/>
      <c r="L209" s="442"/>
      <c r="M209" s="441"/>
    </row>
    <row r="210">
      <c r="A210" s="443"/>
      <c r="B210" s="443"/>
      <c r="C210" s="439"/>
      <c r="F210" s="452"/>
      <c r="G210" s="452"/>
      <c r="H210" s="451"/>
      <c r="K210" s="442"/>
      <c r="L210" s="442"/>
      <c r="M210" s="441"/>
    </row>
    <row r="211">
      <c r="A211" s="443"/>
      <c r="B211" s="443"/>
      <c r="C211" s="439"/>
      <c r="F211" s="452"/>
      <c r="G211" s="452"/>
      <c r="H211" s="451"/>
      <c r="K211" s="442"/>
      <c r="L211" s="442"/>
      <c r="M211" s="441"/>
    </row>
    <row r="212">
      <c r="A212" s="443"/>
      <c r="B212" s="443"/>
      <c r="C212" s="439"/>
      <c r="F212" s="452"/>
      <c r="G212" s="452"/>
      <c r="H212" s="451"/>
      <c r="K212" s="442"/>
      <c r="L212" s="442"/>
      <c r="M212" s="441"/>
    </row>
    <row r="213">
      <c r="A213" s="443"/>
      <c r="B213" s="443"/>
      <c r="C213" s="439"/>
      <c r="F213" s="452"/>
      <c r="G213" s="452"/>
      <c r="H213" s="451"/>
      <c r="K213" s="442"/>
      <c r="L213" s="442"/>
      <c r="M213" s="441"/>
    </row>
    <row r="214">
      <c r="A214" s="443"/>
      <c r="B214" s="443"/>
      <c r="C214" s="439"/>
      <c r="F214" s="452"/>
      <c r="G214" s="452"/>
      <c r="H214" s="451"/>
      <c r="K214" s="442"/>
      <c r="L214" s="442"/>
      <c r="M214" s="441"/>
    </row>
    <row r="215">
      <c r="A215" s="443"/>
      <c r="B215" s="443"/>
      <c r="C215" s="439"/>
      <c r="F215" s="452"/>
      <c r="G215" s="452"/>
      <c r="H215" s="451"/>
      <c r="K215" s="442"/>
      <c r="L215" s="442"/>
      <c r="M215" s="441"/>
    </row>
    <row r="216">
      <c r="A216" s="443"/>
      <c r="B216" s="443"/>
      <c r="C216" s="439"/>
      <c r="F216" s="452"/>
      <c r="G216" s="452"/>
      <c r="H216" s="451"/>
      <c r="K216" s="442"/>
      <c r="L216" s="442"/>
      <c r="M216" s="441"/>
    </row>
    <row r="217">
      <c r="A217" s="443"/>
      <c r="B217" s="443"/>
      <c r="C217" s="439"/>
      <c r="F217" s="452"/>
      <c r="G217" s="452"/>
      <c r="H217" s="451"/>
      <c r="K217" s="442"/>
      <c r="L217" s="442"/>
      <c r="M217" s="441"/>
    </row>
    <row r="218">
      <c r="A218" s="443"/>
      <c r="B218" s="443"/>
      <c r="C218" s="439"/>
      <c r="F218" s="452"/>
      <c r="G218" s="452"/>
      <c r="H218" s="451"/>
      <c r="K218" s="442"/>
      <c r="L218" s="442"/>
      <c r="M218" s="441"/>
    </row>
    <row r="219">
      <c r="A219" s="443"/>
      <c r="B219" s="443"/>
      <c r="C219" s="439"/>
      <c r="F219" s="452"/>
      <c r="G219" s="452"/>
      <c r="H219" s="451"/>
      <c r="K219" s="442"/>
      <c r="L219" s="442"/>
      <c r="M219" s="441"/>
    </row>
    <row r="220">
      <c r="A220" s="443"/>
      <c r="B220" s="443"/>
      <c r="C220" s="439"/>
      <c r="F220" s="452"/>
      <c r="G220" s="452"/>
      <c r="H220" s="451"/>
      <c r="K220" s="442"/>
      <c r="L220" s="442"/>
      <c r="M220" s="441"/>
    </row>
    <row r="221">
      <c r="A221" s="443"/>
      <c r="B221" s="443"/>
      <c r="C221" s="439"/>
      <c r="F221" s="452"/>
      <c r="G221" s="452"/>
      <c r="H221" s="451"/>
      <c r="K221" s="442"/>
      <c r="L221" s="442"/>
      <c r="M221" s="441"/>
    </row>
    <row r="222">
      <c r="A222" s="443"/>
      <c r="B222" s="443"/>
      <c r="C222" s="439"/>
      <c r="F222" s="452"/>
      <c r="G222" s="452"/>
      <c r="H222" s="451"/>
      <c r="K222" s="442"/>
      <c r="L222" s="442"/>
      <c r="M222" s="441"/>
    </row>
    <row r="223">
      <c r="A223" s="443"/>
      <c r="B223" s="443"/>
      <c r="C223" s="439"/>
      <c r="F223" s="452"/>
      <c r="G223" s="452"/>
      <c r="H223" s="451"/>
      <c r="K223" s="442"/>
      <c r="L223" s="442"/>
      <c r="M223" s="441"/>
    </row>
    <row r="224">
      <c r="A224" s="443"/>
      <c r="B224" s="443"/>
      <c r="C224" s="439"/>
      <c r="F224" s="452"/>
      <c r="G224" s="452"/>
      <c r="H224" s="451"/>
      <c r="K224" s="442"/>
      <c r="L224" s="442"/>
      <c r="M224" s="441"/>
    </row>
    <row r="225">
      <c r="A225" s="443"/>
      <c r="B225" s="443"/>
      <c r="C225" s="439"/>
      <c r="F225" s="452"/>
      <c r="G225" s="452"/>
      <c r="H225" s="451"/>
      <c r="K225" s="442"/>
      <c r="L225" s="442"/>
      <c r="M225" s="441"/>
    </row>
    <row r="226">
      <c r="A226" s="443"/>
      <c r="B226" s="443"/>
      <c r="C226" s="439"/>
      <c r="F226" s="452"/>
      <c r="G226" s="452"/>
      <c r="H226" s="451"/>
      <c r="K226" s="442"/>
      <c r="L226" s="442"/>
      <c r="M226" s="441"/>
    </row>
    <row r="227">
      <c r="A227" s="443"/>
      <c r="B227" s="443"/>
      <c r="C227" s="439"/>
      <c r="F227" s="452"/>
      <c r="G227" s="452"/>
      <c r="H227" s="451"/>
      <c r="K227" s="442"/>
      <c r="L227" s="442"/>
      <c r="M227" s="441"/>
    </row>
    <row r="228">
      <c r="A228" s="443"/>
      <c r="B228" s="443"/>
      <c r="C228" s="439"/>
      <c r="F228" s="452"/>
      <c r="G228" s="452"/>
      <c r="H228" s="451"/>
      <c r="K228" s="442"/>
      <c r="L228" s="442"/>
      <c r="M228" s="441"/>
    </row>
    <row r="229">
      <c r="A229" s="443"/>
      <c r="B229" s="443"/>
      <c r="C229" s="439"/>
      <c r="F229" s="452"/>
      <c r="G229" s="452"/>
      <c r="H229" s="451"/>
      <c r="K229" s="442"/>
      <c r="L229" s="442"/>
      <c r="M229" s="441"/>
    </row>
    <row r="230">
      <c r="A230" s="443"/>
      <c r="B230" s="443"/>
      <c r="C230" s="439"/>
      <c r="F230" s="452"/>
      <c r="G230" s="452"/>
      <c r="H230" s="451"/>
      <c r="K230" s="442"/>
      <c r="L230" s="442"/>
      <c r="M230" s="441"/>
    </row>
    <row r="231">
      <c r="A231" s="443"/>
      <c r="B231" s="443"/>
      <c r="C231" s="439"/>
      <c r="F231" s="452"/>
      <c r="G231" s="452"/>
      <c r="H231" s="451"/>
      <c r="K231" s="442"/>
      <c r="L231" s="442"/>
      <c r="M231" s="441"/>
    </row>
    <row r="232">
      <c r="A232" s="443"/>
      <c r="B232" s="443"/>
      <c r="C232" s="439"/>
      <c r="F232" s="452"/>
      <c r="G232" s="452"/>
      <c r="H232" s="451"/>
      <c r="K232" s="442"/>
      <c r="L232" s="442"/>
      <c r="M232" s="441"/>
    </row>
    <row r="233">
      <c r="A233" s="443"/>
      <c r="B233" s="443"/>
      <c r="C233" s="439"/>
      <c r="F233" s="452"/>
      <c r="G233" s="452"/>
      <c r="H233" s="451"/>
      <c r="K233" s="442"/>
      <c r="L233" s="442"/>
      <c r="M233" s="441"/>
    </row>
    <row r="234">
      <c r="A234" s="443"/>
      <c r="B234" s="443"/>
      <c r="C234" s="439"/>
      <c r="F234" s="452"/>
      <c r="G234" s="452"/>
      <c r="H234" s="451"/>
      <c r="K234" s="442"/>
      <c r="L234" s="442"/>
      <c r="M234" s="441"/>
    </row>
    <row r="235">
      <c r="A235" s="443"/>
      <c r="B235" s="443"/>
      <c r="C235" s="439"/>
      <c r="F235" s="452"/>
      <c r="G235" s="452"/>
      <c r="H235" s="451"/>
      <c r="K235" s="442"/>
      <c r="L235" s="442"/>
      <c r="M235" s="441"/>
    </row>
    <row r="236">
      <c r="A236" s="443"/>
      <c r="B236" s="443"/>
      <c r="C236" s="439"/>
      <c r="F236" s="452"/>
      <c r="G236" s="452"/>
      <c r="H236" s="451"/>
      <c r="K236" s="442"/>
      <c r="L236" s="442"/>
      <c r="M236" s="441"/>
    </row>
    <row r="237">
      <c r="A237" s="443"/>
      <c r="B237" s="443"/>
      <c r="C237" s="439"/>
      <c r="F237" s="452"/>
      <c r="G237" s="452"/>
      <c r="H237" s="451"/>
      <c r="K237" s="442"/>
      <c r="L237" s="442"/>
      <c r="M237" s="441"/>
    </row>
    <row r="238">
      <c r="A238" s="443"/>
      <c r="B238" s="443"/>
      <c r="C238" s="439"/>
      <c r="F238" s="452"/>
      <c r="G238" s="452"/>
      <c r="H238" s="451"/>
      <c r="K238" s="442"/>
      <c r="L238" s="442"/>
      <c r="M238" s="441"/>
    </row>
    <row r="239">
      <c r="A239" s="443"/>
      <c r="B239" s="443"/>
      <c r="C239" s="439"/>
      <c r="F239" s="452"/>
      <c r="G239" s="452"/>
      <c r="H239" s="451"/>
      <c r="K239" s="442"/>
      <c r="L239" s="442"/>
      <c r="M239" s="441"/>
    </row>
    <row r="240">
      <c r="A240" s="443"/>
      <c r="B240" s="443"/>
      <c r="C240" s="439"/>
      <c r="F240" s="452"/>
      <c r="G240" s="452"/>
      <c r="H240" s="451"/>
      <c r="K240" s="442"/>
      <c r="L240" s="442"/>
      <c r="M240" s="441"/>
    </row>
    <row r="241">
      <c r="A241" s="443"/>
      <c r="B241" s="443"/>
      <c r="C241" s="439"/>
      <c r="F241" s="452"/>
      <c r="G241" s="452"/>
      <c r="H241" s="451"/>
      <c r="K241" s="442"/>
      <c r="L241" s="442"/>
      <c r="M241" s="441"/>
    </row>
    <row r="242">
      <c r="A242" s="443"/>
      <c r="B242" s="443"/>
      <c r="C242" s="439"/>
      <c r="F242" s="452"/>
      <c r="G242" s="452"/>
      <c r="H242" s="451"/>
      <c r="K242" s="442"/>
      <c r="L242" s="442"/>
      <c r="M242" s="441"/>
    </row>
    <row r="243">
      <c r="A243" s="443"/>
      <c r="B243" s="443"/>
      <c r="C243" s="439"/>
      <c r="F243" s="452"/>
      <c r="G243" s="452"/>
      <c r="H243" s="451"/>
      <c r="K243" s="442"/>
      <c r="L243" s="442"/>
      <c r="M243" s="441"/>
    </row>
    <row r="244">
      <c r="A244" s="443"/>
      <c r="B244" s="443"/>
      <c r="C244" s="439"/>
      <c r="F244" s="452"/>
      <c r="G244" s="452"/>
      <c r="H244" s="451"/>
      <c r="K244" s="442"/>
      <c r="L244" s="442"/>
      <c r="M244" s="441"/>
    </row>
    <row r="245">
      <c r="A245" s="443"/>
      <c r="B245" s="443"/>
      <c r="C245" s="439"/>
      <c r="F245" s="452"/>
      <c r="G245" s="452"/>
      <c r="H245" s="451"/>
      <c r="K245" s="442"/>
      <c r="L245" s="442"/>
      <c r="M245" s="441"/>
    </row>
    <row r="246">
      <c r="A246" s="443"/>
      <c r="B246" s="443"/>
      <c r="C246" s="439"/>
      <c r="F246" s="452"/>
      <c r="G246" s="452"/>
      <c r="H246" s="451"/>
      <c r="K246" s="442"/>
      <c r="L246" s="442"/>
      <c r="M246" s="441"/>
    </row>
    <row r="247">
      <c r="A247" s="443"/>
      <c r="B247" s="443"/>
      <c r="C247" s="439"/>
      <c r="F247" s="452"/>
      <c r="G247" s="452"/>
      <c r="H247" s="451"/>
      <c r="K247" s="442"/>
      <c r="L247" s="442"/>
      <c r="M247" s="441"/>
    </row>
    <row r="248">
      <c r="A248" s="443"/>
      <c r="B248" s="443"/>
      <c r="C248" s="439"/>
      <c r="F248" s="452"/>
      <c r="G248" s="452"/>
      <c r="H248" s="451"/>
      <c r="K248" s="442"/>
      <c r="L248" s="442"/>
      <c r="M248" s="441"/>
    </row>
    <row r="249">
      <c r="A249" s="443"/>
      <c r="B249" s="443"/>
      <c r="C249" s="439"/>
      <c r="F249" s="452"/>
      <c r="G249" s="452"/>
      <c r="H249" s="451"/>
      <c r="K249" s="442"/>
      <c r="L249" s="442"/>
      <c r="M249" s="441"/>
    </row>
    <row r="250">
      <c r="A250" s="443"/>
      <c r="B250" s="443"/>
      <c r="C250" s="439"/>
      <c r="F250" s="452"/>
      <c r="G250" s="452"/>
      <c r="H250" s="451"/>
      <c r="K250" s="442"/>
      <c r="L250" s="442"/>
      <c r="M250" s="441"/>
    </row>
    <row r="251">
      <c r="A251" s="443"/>
      <c r="B251" s="443"/>
      <c r="C251" s="439"/>
      <c r="F251" s="452"/>
      <c r="G251" s="452"/>
      <c r="H251" s="451"/>
      <c r="K251" s="442"/>
      <c r="L251" s="442"/>
      <c r="M251" s="441"/>
    </row>
    <row r="252">
      <c r="A252" s="443"/>
      <c r="B252" s="443"/>
      <c r="C252" s="439"/>
      <c r="F252" s="452"/>
      <c r="G252" s="452"/>
      <c r="H252" s="451"/>
      <c r="K252" s="442"/>
      <c r="L252" s="442"/>
      <c r="M252" s="441"/>
    </row>
    <row r="253">
      <c r="A253" s="443"/>
      <c r="B253" s="443"/>
      <c r="C253" s="439"/>
      <c r="F253" s="452"/>
      <c r="G253" s="452"/>
      <c r="H253" s="451"/>
      <c r="K253" s="442"/>
      <c r="L253" s="442"/>
      <c r="M253" s="441"/>
    </row>
    <row r="254">
      <c r="A254" s="443"/>
      <c r="B254" s="443"/>
      <c r="C254" s="439"/>
      <c r="F254" s="452"/>
      <c r="G254" s="452"/>
      <c r="H254" s="451"/>
      <c r="K254" s="442"/>
      <c r="L254" s="442"/>
      <c r="M254" s="441"/>
    </row>
    <row r="255">
      <c r="A255" s="443"/>
      <c r="B255" s="443"/>
      <c r="C255" s="439"/>
      <c r="F255" s="452"/>
      <c r="G255" s="452"/>
      <c r="H255" s="451"/>
      <c r="K255" s="442"/>
      <c r="L255" s="442"/>
      <c r="M255" s="441"/>
    </row>
    <row r="256">
      <c r="A256" s="443"/>
      <c r="B256" s="443"/>
      <c r="C256" s="439"/>
      <c r="F256" s="452"/>
      <c r="G256" s="452"/>
      <c r="H256" s="451"/>
      <c r="K256" s="442"/>
      <c r="L256" s="442"/>
      <c r="M256" s="441"/>
    </row>
    <row r="257">
      <c r="A257" s="443"/>
      <c r="B257" s="443"/>
      <c r="C257" s="439"/>
      <c r="F257" s="452"/>
      <c r="G257" s="452"/>
      <c r="H257" s="451"/>
      <c r="K257" s="442"/>
      <c r="L257" s="442"/>
      <c r="M257" s="441"/>
    </row>
    <row r="258">
      <c r="A258" s="443"/>
      <c r="B258" s="443"/>
      <c r="C258" s="439"/>
      <c r="F258" s="452"/>
      <c r="G258" s="452"/>
      <c r="H258" s="451"/>
      <c r="K258" s="442"/>
      <c r="L258" s="442"/>
      <c r="M258" s="441"/>
    </row>
    <row r="259">
      <c r="A259" s="443"/>
      <c r="B259" s="443"/>
      <c r="C259" s="439"/>
      <c r="F259" s="452"/>
      <c r="G259" s="452"/>
      <c r="H259" s="451"/>
      <c r="K259" s="442"/>
      <c r="L259" s="442"/>
      <c r="M259" s="441"/>
    </row>
    <row r="260">
      <c r="A260" s="443"/>
      <c r="B260" s="443"/>
      <c r="C260" s="439"/>
      <c r="F260" s="452"/>
      <c r="G260" s="452"/>
      <c r="H260" s="451"/>
      <c r="K260" s="442"/>
      <c r="L260" s="442"/>
      <c r="M260" s="441"/>
    </row>
    <row r="261">
      <c r="A261" s="443"/>
      <c r="B261" s="443"/>
      <c r="C261" s="439"/>
      <c r="F261" s="452"/>
      <c r="G261" s="452"/>
      <c r="H261" s="451"/>
      <c r="K261" s="442"/>
      <c r="L261" s="442"/>
      <c r="M261" s="441"/>
    </row>
    <row r="262">
      <c r="A262" s="443"/>
      <c r="B262" s="443"/>
      <c r="C262" s="439"/>
      <c r="F262" s="452"/>
      <c r="G262" s="452"/>
      <c r="H262" s="451"/>
      <c r="K262" s="442"/>
      <c r="L262" s="442"/>
      <c r="M262" s="441"/>
    </row>
    <row r="263">
      <c r="A263" s="443"/>
      <c r="B263" s="443"/>
      <c r="C263" s="439"/>
      <c r="F263" s="452"/>
      <c r="G263" s="452"/>
      <c r="H263" s="451"/>
      <c r="K263" s="442"/>
      <c r="L263" s="442"/>
      <c r="M263" s="441"/>
    </row>
    <row r="264">
      <c r="A264" s="443"/>
      <c r="B264" s="443"/>
      <c r="C264" s="439"/>
      <c r="F264" s="452"/>
      <c r="G264" s="452"/>
      <c r="H264" s="451"/>
      <c r="K264" s="442"/>
      <c r="L264" s="442"/>
      <c r="M264" s="441"/>
    </row>
    <row r="265">
      <c r="A265" s="443"/>
      <c r="B265" s="443"/>
      <c r="C265" s="439"/>
      <c r="F265" s="452"/>
      <c r="G265" s="452"/>
      <c r="H265" s="451"/>
      <c r="K265" s="442"/>
      <c r="L265" s="442"/>
      <c r="M265" s="441"/>
    </row>
    <row r="266">
      <c r="A266" s="443"/>
      <c r="B266" s="443"/>
      <c r="C266" s="439"/>
      <c r="F266" s="452"/>
      <c r="G266" s="452"/>
      <c r="H266" s="451"/>
      <c r="K266" s="442"/>
      <c r="L266" s="442"/>
      <c r="M266" s="441"/>
    </row>
    <row r="267">
      <c r="A267" s="443"/>
      <c r="B267" s="443"/>
      <c r="C267" s="439"/>
      <c r="F267" s="452"/>
      <c r="G267" s="452"/>
      <c r="H267" s="451"/>
      <c r="K267" s="442"/>
      <c r="L267" s="442"/>
      <c r="M267" s="441"/>
    </row>
    <row r="268">
      <c r="A268" s="443"/>
      <c r="B268" s="443"/>
      <c r="C268" s="439"/>
      <c r="F268" s="452"/>
      <c r="G268" s="452"/>
      <c r="H268" s="451"/>
      <c r="K268" s="442"/>
      <c r="L268" s="442"/>
      <c r="M268" s="441"/>
    </row>
    <row r="269">
      <c r="A269" s="443"/>
      <c r="B269" s="443"/>
      <c r="C269" s="439"/>
      <c r="F269" s="452"/>
      <c r="G269" s="452"/>
      <c r="H269" s="451"/>
      <c r="K269" s="442"/>
      <c r="L269" s="442"/>
      <c r="M269" s="441"/>
    </row>
    <row r="270">
      <c r="A270" s="443"/>
      <c r="B270" s="443"/>
      <c r="C270" s="439"/>
      <c r="F270" s="452"/>
      <c r="G270" s="452"/>
      <c r="H270" s="451"/>
      <c r="K270" s="442"/>
      <c r="L270" s="442"/>
      <c r="M270" s="441"/>
    </row>
    <row r="271">
      <c r="A271" s="443"/>
      <c r="B271" s="443"/>
      <c r="C271" s="439"/>
      <c r="F271" s="452"/>
      <c r="G271" s="452"/>
      <c r="H271" s="451"/>
      <c r="K271" s="442"/>
      <c r="L271" s="442"/>
      <c r="M271" s="441"/>
    </row>
    <row r="272">
      <c r="A272" s="443"/>
      <c r="B272" s="443"/>
      <c r="C272" s="439"/>
      <c r="F272" s="452"/>
      <c r="G272" s="452"/>
      <c r="H272" s="451"/>
      <c r="K272" s="442"/>
      <c r="L272" s="442"/>
      <c r="M272" s="441"/>
    </row>
    <row r="273">
      <c r="A273" s="443"/>
      <c r="B273" s="443"/>
      <c r="C273" s="439"/>
      <c r="F273" s="452"/>
      <c r="G273" s="452"/>
      <c r="H273" s="451"/>
      <c r="K273" s="442"/>
      <c r="L273" s="442"/>
      <c r="M273" s="441"/>
    </row>
    <row r="274">
      <c r="A274" s="443"/>
      <c r="B274" s="443"/>
      <c r="C274" s="439"/>
      <c r="F274" s="452"/>
      <c r="G274" s="452"/>
      <c r="H274" s="451"/>
      <c r="K274" s="442"/>
      <c r="L274" s="442"/>
      <c r="M274" s="441"/>
    </row>
    <row r="275">
      <c r="A275" s="443"/>
      <c r="B275" s="443"/>
      <c r="C275" s="439"/>
      <c r="F275" s="452"/>
      <c r="G275" s="452"/>
      <c r="H275" s="451"/>
      <c r="K275" s="442"/>
      <c r="L275" s="442"/>
      <c r="M275" s="441"/>
    </row>
    <row r="276">
      <c r="A276" s="443"/>
      <c r="B276" s="443"/>
      <c r="C276" s="439"/>
      <c r="F276" s="452"/>
      <c r="G276" s="452"/>
      <c r="H276" s="451"/>
      <c r="K276" s="442"/>
      <c r="L276" s="442"/>
      <c r="M276" s="441"/>
    </row>
    <row r="277">
      <c r="A277" s="443"/>
      <c r="B277" s="443"/>
      <c r="C277" s="439"/>
      <c r="F277" s="452"/>
      <c r="G277" s="452"/>
      <c r="H277" s="451"/>
      <c r="K277" s="442"/>
      <c r="L277" s="442"/>
      <c r="M277" s="441"/>
    </row>
    <row r="278">
      <c r="A278" s="443"/>
      <c r="B278" s="443"/>
      <c r="C278" s="439"/>
      <c r="F278" s="452"/>
      <c r="G278" s="452"/>
      <c r="H278" s="451"/>
      <c r="K278" s="442"/>
      <c r="L278" s="442"/>
      <c r="M278" s="441"/>
    </row>
    <row r="279">
      <c r="A279" s="443"/>
      <c r="B279" s="443"/>
      <c r="C279" s="439"/>
      <c r="F279" s="452"/>
      <c r="G279" s="452"/>
      <c r="H279" s="451"/>
      <c r="K279" s="442"/>
      <c r="L279" s="442"/>
      <c r="M279" s="441"/>
    </row>
    <row r="280">
      <c r="A280" s="443"/>
      <c r="B280" s="443"/>
      <c r="C280" s="439"/>
      <c r="F280" s="452"/>
      <c r="G280" s="452"/>
      <c r="H280" s="451"/>
      <c r="K280" s="442"/>
      <c r="L280" s="442"/>
      <c r="M280" s="441"/>
    </row>
    <row r="281">
      <c r="A281" s="443"/>
      <c r="B281" s="443"/>
      <c r="C281" s="439"/>
      <c r="F281" s="452"/>
      <c r="G281" s="452"/>
      <c r="H281" s="451"/>
      <c r="K281" s="442"/>
      <c r="L281" s="442"/>
      <c r="M281" s="441"/>
    </row>
    <row r="282">
      <c r="A282" s="443"/>
      <c r="B282" s="443"/>
      <c r="C282" s="439"/>
      <c r="F282" s="452"/>
      <c r="G282" s="452"/>
      <c r="H282" s="451"/>
      <c r="K282" s="442"/>
      <c r="L282" s="442"/>
      <c r="M282" s="441"/>
    </row>
    <row r="283">
      <c r="A283" s="443"/>
      <c r="B283" s="443"/>
      <c r="C283" s="439"/>
      <c r="F283" s="452"/>
      <c r="G283" s="452"/>
      <c r="H283" s="451"/>
      <c r="K283" s="442"/>
      <c r="L283" s="442"/>
      <c r="M283" s="441"/>
    </row>
    <row r="284">
      <c r="A284" s="443"/>
      <c r="B284" s="443"/>
      <c r="C284" s="439"/>
      <c r="F284" s="452"/>
      <c r="G284" s="452"/>
      <c r="H284" s="451"/>
      <c r="K284" s="442"/>
      <c r="L284" s="442"/>
      <c r="M284" s="441"/>
    </row>
    <row r="285">
      <c r="A285" s="443"/>
      <c r="B285" s="443"/>
      <c r="C285" s="439"/>
      <c r="F285" s="452"/>
      <c r="G285" s="452"/>
      <c r="H285" s="451"/>
      <c r="K285" s="442"/>
      <c r="L285" s="442"/>
      <c r="M285" s="441"/>
    </row>
    <row r="286">
      <c r="A286" s="443"/>
      <c r="B286" s="443"/>
      <c r="C286" s="439"/>
      <c r="F286" s="452"/>
      <c r="G286" s="452"/>
      <c r="H286" s="451"/>
      <c r="K286" s="442"/>
      <c r="L286" s="442"/>
      <c r="M286" s="441"/>
    </row>
    <row r="287">
      <c r="A287" s="443"/>
      <c r="B287" s="443"/>
      <c r="C287" s="439"/>
      <c r="F287" s="452"/>
      <c r="G287" s="452"/>
      <c r="H287" s="451"/>
      <c r="K287" s="442"/>
      <c r="L287" s="442"/>
      <c r="M287" s="441"/>
    </row>
    <row r="288">
      <c r="A288" s="443"/>
      <c r="B288" s="443"/>
      <c r="C288" s="439"/>
      <c r="F288" s="452"/>
      <c r="G288" s="452"/>
      <c r="H288" s="451"/>
      <c r="K288" s="442"/>
      <c r="L288" s="442"/>
      <c r="M288" s="441"/>
    </row>
    <row r="289">
      <c r="A289" s="443"/>
      <c r="B289" s="443"/>
      <c r="C289" s="439"/>
      <c r="F289" s="452"/>
      <c r="G289" s="452"/>
      <c r="H289" s="451"/>
      <c r="K289" s="442"/>
      <c r="L289" s="442"/>
      <c r="M289" s="441"/>
    </row>
    <row r="290">
      <c r="A290" s="443"/>
      <c r="B290" s="443"/>
      <c r="C290" s="439"/>
      <c r="F290" s="452"/>
      <c r="G290" s="452"/>
      <c r="H290" s="451"/>
      <c r="K290" s="442"/>
      <c r="L290" s="442"/>
      <c r="M290" s="441"/>
    </row>
    <row r="291">
      <c r="A291" s="443"/>
      <c r="B291" s="443"/>
      <c r="C291" s="439"/>
      <c r="F291" s="452"/>
      <c r="G291" s="452"/>
      <c r="H291" s="451"/>
      <c r="K291" s="442"/>
      <c r="L291" s="442"/>
      <c r="M291" s="441"/>
    </row>
    <row r="292">
      <c r="A292" s="443"/>
      <c r="B292" s="443"/>
      <c r="C292" s="439"/>
      <c r="F292" s="452"/>
      <c r="G292" s="452"/>
      <c r="H292" s="451"/>
      <c r="K292" s="442"/>
      <c r="L292" s="442"/>
      <c r="M292" s="441"/>
    </row>
    <row r="293">
      <c r="A293" s="443"/>
      <c r="B293" s="443"/>
      <c r="C293" s="439"/>
      <c r="F293" s="452"/>
      <c r="G293" s="452"/>
      <c r="H293" s="451"/>
      <c r="K293" s="442"/>
      <c r="L293" s="442"/>
      <c r="M293" s="441"/>
    </row>
    <row r="294">
      <c r="A294" s="443"/>
      <c r="B294" s="443"/>
      <c r="C294" s="439"/>
      <c r="F294" s="452"/>
      <c r="G294" s="452"/>
      <c r="H294" s="451"/>
      <c r="K294" s="442"/>
      <c r="L294" s="442"/>
      <c r="M294" s="441"/>
    </row>
    <row r="295">
      <c r="A295" s="443"/>
      <c r="B295" s="443"/>
      <c r="C295" s="439"/>
      <c r="F295" s="452"/>
      <c r="G295" s="452"/>
      <c r="H295" s="451"/>
      <c r="K295" s="442"/>
      <c r="L295" s="442"/>
      <c r="M295" s="441"/>
    </row>
    <row r="296">
      <c r="A296" s="443"/>
      <c r="B296" s="443"/>
      <c r="C296" s="439"/>
      <c r="F296" s="452"/>
      <c r="G296" s="452"/>
      <c r="H296" s="451"/>
      <c r="K296" s="442"/>
      <c r="L296" s="442"/>
      <c r="M296" s="441"/>
    </row>
    <row r="297">
      <c r="A297" s="443"/>
      <c r="B297" s="443"/>
      <c r="C297" s="439"/>
      <c r="F297" s="452"/>
      <c r="G297" s="452"/>
      <c r="H297" s="451"/>
      <c r="K297" s="442"/>
      <c r="L297" s="442"/>
      <c r="M297" s="441"/>
    </row>
    <row r="298">
      <c r="A298" s="443"/>
      <c r="B298" s="443"/>
      <c r="C298" s="439"/>
      <c r="F298" s="452"/>
      <c r="G298" s="452"/>
      <c r="H298" s="451"/>
      <c r="K298" s="442"/>
      <c r="L298" s="442"/>
      <c r="M298" s="441"/>
    </row>
    <row r="299">
      <c r="A299" s="443"/>
      <c r="B299" s="443"/>
      <c r="C299" s="439"/>
      <c r="F299" s="452"/>
      <c r="G299" s="452"/>
      <c r="H299" s="451"/>
      <c r="K299" s="442"/>
      <c r="L299" s="442"/>
      <c r="M299" s="441"/>
    </row>
    <row r="300">
      <c r="A300" s="443"/>
      <c r="B300" s="443"/>
      <c r="C300" s="439"/>
      <c r="F300" s="452"/>
      <c r="G300" s="452"/>
      <c r="H300" s="451"/>
      <c r="K300" s="442"/>
      <c r="L300" s="442"/>
      <c r="M300" s="441"/>
    </row>
    <row r="301">
      <c r="A301" s="443"/>
      <c r="B301" s="443"/>
      <c r="C301" s="439"/>
      <c r="F301" s="452"/>
      <c r="G301" s="452"/>
      <c r="H301" s="451"/>
      <c r="K301" s="442"/>
      <c r="L301" s="442"/>
      <c r="M301" s="441"/>
    </row>
    <row r="302">
      <c r="A302" s="443"/>
      <c r="B302" s="443"/>
      <c r="C302" s="439"/>
      <c r="F302" s="452"/>
      <c r="G302" s="452"/>
      <c r="H302" s="451"/>
      <c r="K302" s="442"/>
      <c r="L302" s="442"/>
      <c r="M302" s="441"/>
    </row>
    <row r="303">
      <c r="A303" s="443"/>
      <c r="B303" s="443"/>
      <c r="C303" s="439"/>
      <c r="F303" s="452"/>
      <c r="G303" s="452"/>
      <c r="H303" s="451"/>
      <c r="K303" s="442"/>
      <c r="L303" s="442"/>
      <c r="M303" s="441"/>
    </row>
    <row r="304">
      <c r="A304" s="443"/>
      <c r="B304" s="443"/>
      <c r="C304" s="439"/>
      <c r="F304" s="452"/>
      <c r="G304" s="452"/>
      <c r="H304" s="451"/>
      <c r="K304" s="442"/>
      <c r="L304" s="442"/>
      <c r="M304" s="441"/>
    </row>
    <row r="305">
      <c r="A305" s="443"/>
      <c r="B305" s="443"/>
      <c r="C305" s="439"/>
      <c r="F305" s="452"/>
      <c r="G305" s="452"/>
      <c r="H305" s="451"/>
      <c r="K305" s="442"/>
      <c r="L305" s="442"/>
      <c r="M305" s="441"/>
    </row>
    <row r="306">
      <c r="A306" s="443"/>
      <c r="B306" s="443"/>
      <c r="C306" s="439"/>
      <c r="F306" s="452"/>
      <c r="G306" s="452"/>
      <c r="H306" s="451"/>
      <c r="K306" s="442"/>
      <c r="L306" s="442"/>
      <c r="M306" s="441"/>
    </row>
    <row r="307">
      <c r="A307" s="443"/>
      <c r="B307" s="443"/>
      <c r="C307" s="439"/>
      <c r="F307" s="452"/>
      <c r="G307" s="452"/>
      <c r="H307" s="451"/>
      <c r="K307" s="442"/>
      <c r="L307" s="442"/>
      <c r="M307" s="441"/>
    </row>
    <row r="308">
      <c r="A308" s="443"/>
      <c r="B308" s="443"/>
      <c r="C308" s="439"/>
      <c r="F308" s="452"/>
      <c r="G308" s="452"/>
      <c r="H308" s="451"/>
      <c r="K308" s="442"/>
      <c r="L308" s="442"/>
      <c r="M308" s="441"/>
    </row>
    <row r="309">
      <c r="A309" s="443"/>
      <c r="B309" s="443"/>
      <c r="C309" s="439"/>
      <c r="F309" s="452"/>
      <c r="G309" s="452"/>
      <c r="H309" s="451"/>
      <c r="K309" s="442"/>
      <c r="L309" s="442"/>
      <c r="M309" s="441"/>
    </row>
    <row r="310">
      <c r="A310" s="443"/>
      <c r="B310" s="443"/>
      <c r="C310" s="439"/>
      <c r="F310" s="452"/>
      <c r="G310" s="452"/>
      <c r="H310" s="451"/>
      <c r="K310" s="442"/>
      <c r="L310" s="442"/>
      <c r="M310" s="441"/>
    </row>
    <row r="311">
      <c r="A311" s="443"/>
      <c r="B311" s="443"/>
      <c r="C311" s="439"/>
      <c r="F311" s="452"/>
      <c r="G311" s="452"/>
      <c r="H311" s="451"/>
      <c r="K311" s="442"/>
      <c r="L311" s="442"/>
      <c r="M311" s="441"/>
    </row>
    <row r="312">
      <c r="A312" s="443"/>
      <c r="B312" s="443"/>
      <c r="C312" s="439"/>
      <c r="F312" s="452"/>
      <c r="G312" s="452"/>
      <c r="H312" s="451"/>
      <c r="K312" s="442"/>
      <c r="L312" s="442"/>
      <c r="M312" s="441"/>
    </row>
    <row r="313">
      <c r="A313" s="443"/>
      <c r="B313" s="443"/>
      <c r="C313" s="439"/>
      <c r="F313" s="452"/>
      <c r="G313" s="452"/>
      <c r="H313" s="451"/>
      <c r="K313" s="442"/>
      <c r="L313" s="442"/>
      <c r="M313" s="441"/>
    </row>
    <row r="314">
      <c r="A314" s="443"/>
      <c r="B314" s="443"/>
      <c r="C314" s="439"/>
      <c r="F314" s="452"/>
      <c r="G314" s="452"/>
      <c r="H314" s="451"/>
      <c r="K314" s="442"/>
      <c r="L314" s="442"/>
      <c r="M314" s="441"/>
    </row>
    <row r="315">
      <c r="A315" s="443"/>
      <c r="B315" s="443"/>
      <c r="C315" s="439"/>
      <c r="F315" s="452"/>
      <c r="G315" s="452"/>
      <c r="H315" s="451"/>
      <c r="K315" s="442"/>
      <c r="L315" s="442"/>
      <c r="M315" s="441"/>
    </row>
    <row r="316">
      <c r="A316" s="443"/>
      <c r="B316" s="443"/>
      <c r="C316" s="439"/>
      <c r="F316" s="452"/>
      <c r="G316" s="452"/>
      <c r="H316" s="451"/>
      <c r="K316" s="442"/>
      <c r="L316" s="442"/>
      <c r="M316" s="441"/>
    </row>
    <row r="317">
      <c r="A317" s="443"/>
      <c r="B317" s="443"/>
      <c r="C317" s="439"/>
      <c r="F317" s="452"/>
      <c r="G317" s="452"/>
      <c r="H317" s="451"/>
      <c r="K317" s="442"/>
      <c r="L317" s="442"/>
      <c r="M317" s="441"/>
    </row>
    <row r="318">
      <c r="A318" s="443"/>
      <c r="B318" s="443"/>
      <c r="C318" s="439"/>
      <c r="F318" s="452"/>
      <c r="G318" s="452"/>
      <c r="H318" s="451"/>
      <c r="K318" s="442"/>
      <c r="L318" s="442"/>
      <c r="M318" s="441"/>
    </row>
    <row r="319">
      <c r="A319" s="443"/>
      <c r="B319" s="443"/>
      <c r="C319" s="439"/>
      <c r="F319" s="452"/>
      <c r="G319" s="452"/>
      <c r="H319" s="451"/>
      <c r="K319" s="442"/>
      <c r="L319" s="442"/>
      <c r="M319" s="441"/>
    </row>
    <row r="320">
      <c r="A320" s="443"/>
      <c r="B320" s="443"/>
      <c r="C320" s="439"/>
      <c r="F320" s="452"/>
      <c r="G320" s="452"/>
      <c r="H320" s="451"/>
      <c r="K320" s="442"/>
      <c r="L320" s="442"/>
      <c r="M320" s="441"/>
    </row>
    <row r="321">
      <c r="A321" s="443"/>
      <c r="B321" s="443"/>
      <c r="C321" s="439"/>
      <c r="F321" s="452"/>
      <c r="G321" s="452"/>
      <c r="H321" s="451"/>
      <c r="K321" s="442"/>
      <c r="L321" s="442"/>
      <c r="M321" s="441"/>
    </row>
    <row r="322">
      <c r="A322" s="443"/>
      <c r="B322" s="443"/>
      <c r="C322" s="439"/>
      <c r="F322" s="452"/>
      <c r="G322" s="452"/>
      <c r="H322" s="451"/>
      <c r="K322" s="442"/>
      <c r="L322" s="442"/>
      <c r="M322" s="441"/>
    </row>
    <row r="323">
      <c r="A323" s="443"/>
      <c r="B323" s="443"/>
      <c r="C323" s="439"/>
      <c r="F323" s="452"/>
      <c r="G323" s="452"/>
      <c r="H323" s="451"/>
      <c r="K323" s="442"/>
      <c r="L323" s="442"/>
      <c r="M323" s="441"/>
    </row>
    <row r="324">
      <c r="A324" s="443"/>
      <c r="B324" s="443"/>
      <c r="C324" s="439"/>
      <c r="F324" s="452"/>
      <c r="G324" s="452"/>
      <c r="H324" s="451"/>
      <c r="K324" s="442"/>
      <c r="L324" s="442"/>
      <c r="M324" s="441"/>
    </row>
    <row r="325">
      <c r="A325" s="443"/>
      <c r="B325" s="443"/>
      <c r="C325" s="439"/>
      <c r="F325" s="452"/>
      <c r="G325" s="452"/>
      <c r="H325" s="451"/>
      <c r="K325" s="442"/>
      <c r="L325" s="442"/>
      <c r="M325" s="441"/>
    </row>
    <row r="326">
      <c r="A326" s="443"/>
      <c r="B326" s="443"/>
      <c r="C326" s="439"/>
      <c r="F326" s="452"/>
      <c r="G326" s="452"/>
      <c r="H326" s="451"/>
      <c r="K326" s="442"/>
      <c r="L326" s="442"/>
      <c r="M326" s="441"/>
    </row>
    <row r="327">
      <c r="A327" s="443"/>
      <c r="B327" s="443"/>
      <c r="C327" s="439"/>
      <c r="F327" s="452"/>
      <c r="G327" s="452"/>
      <c r="H327" s="451"/>
      <c r="K327" s="442"/>
      <c r="L327" s="442"/>
      <c r="M327" s="441"/>
    </row>
    <row r="328">
      <c r="A328" s="443"/>
      <c r="B328" s="443"/>
      <c r="C328" s="439"/>
      <c r="F328" s="452"/>
      <c r="G328" s="452"/>
      <c r="H328" s="451"/>
      <c r="K328" s="442"/>
      <c r="L328" s="442"/>
      <c r="M328" s="441"/>
    </row>
    <row r="329">
      <c r="A329" s="443"/>
      <c r="B329" s="443"/>
      <c r="C329" s="439"/>
      <c r="F329" s="452"/>
      <c r="G329" s="452"/>
      <c r="H329" s="451"/>
      <c r="K329" s="442"/>
      <c r="L329" s="442"/>
      <c r="M329" s="441"/>
    </row>
    <row r="330">
      <c r="A330" s="443"/>
      <c r="B330" s="443"/>
      <c r="C330" s="439"/>
      <c r="F330" s="452"/>
      <c r="G330" s="452"/>
      <c r="H330" s="451"/>
      <c r="K330" s="442"/>
      <c r="L330" s="442"/>
      <c r="M330" s="441"/>
    </row>
    <row r="331">
      <c r="A331" s="443"/>
      <c r="B331" s="443"/>
      <c r="C331" s="439"/>
      <c r="F331" s="452"/>
      <c r="G331" s="452"/>
      <c r="H331" s="451"/>
      <c r="K331" s="442"/>
      <c r="L331" s="442"/>
      <c r="M331" s="441"/>
    </row>
    <row r="332">
      <c r="A332" s="443"/>
      <c r="B332" s="443"/>
      <c r="C332" s="439"/>
      <c r="F332" s="452"/>
      <c r="G332" s="452"/>
      <c r="H332" s="451"/>
      <c r="K332" s="442"/>
      <c r="L332" s="442"/>
      <c r="M332" s="441"/>
    </row>
    <row r="333">
      <c r="A333" s="443"/>
      <c r="B333" s="443"/>
      <c r="C333" s="439"/>
      <c r="F333" s="452"/>
      <c r="G333" s="452"/>
      <c r="H333" s="451"/>
      <c r="K333" s="442"/>
      <c r="L333" s="442"/>
      <c r="M333" s="441"/>
    </row>
    <row r="334">
      <c r="A334" s="443"/>
      <c r="B334" s="443"/>
      <c r="C334" s="439"/>
      <c r="F334" s="452"/>
      <c r="G334" s="452"/>
      <c r="H334" s="451"/>
      <c r="K334" s="442"/>
      <c r="L334" s="442"/>
      <c r="M334" s="441"/>
    </row>
    <row r="335">
      <c r="A335" s="443"/>
      <c r="B335" s="443"/>
      <c r="C335" s="439"/>
      <c r="F335" s="452"/>
      <c r="G335" s="452"/>
      <c r="H335" s="451"/>
      <c r="K335" s="442"/>
      <c r="L335" s="442"/>
      <c r="M335" s="441"/>
    </row>
    <row r="336">
      <c r="A336" s="443"/>
      <c r="B336" s="443"/>
      <c r="C336" s="439"/>
      <c r="F336" s="452"/>
      <c r="G336" s="452"/>
      <c r="H336" s="451"/>
      <c r="K336" s="442"/>
      <c r="L336" s="442"/>
      <c r="M336" s="441"/>
    </row>
    <row r="337">
      <c r="A337" s="443"/>
      <c r="B337" s="443"/>
      <c r="C337" s="439"/>
      <c r="F337" s="452"/>
      <c r="G337" s="452"/>
      <c r="H337" s="451"/>
      <c r="K337" s="442"/>
      <c r="L337" s="442"/>
      <c r="M337" s="441"/>
    </row>
    <row r="338">
      <c r="A338" s="443"/>
      <c r="B338" s="443"/>
      <c r="C338" s="439"/>
      <c r="F338" s="452"/>
      <c r="G338" s="452"/>
      <c r="H338" s="451"/>
      <c r="K338" s="442"/>
      <c r="L338" s="442"/>
      <c r="M338" s="441"/>
    </row>
    <row r="339">
      <c r="A339" s="443"/>
      <c r="B339" s="443"/>
      <c r="C339" s="439"/>
      <c r="F339" s="452"/>
      <c r="G339" s="452"/>
      <c r="H339" s="451"/>
      <c r="K339" s="442"/>
      <c r="L339" s="442"/>
      <c r="M339" s="441"/>
    </row>
    <row r="340">
      <c r="A340" s="443"/>
      <c r="B340" s="443"/>
      <c r="C340" s="439"/>
      <c r="F340" s="452"/>
      <c r="G340" s="452"/>
      <c r="H340" s="451"/>
      <c r="K340" s="442"/>
      <c r="L340" s="442"/>
      <c r="M340" s="441"/>
    </row>
    <row r="341">
      <c r="A341" s="443"/>
      <c r="B341" s="443"/>
      <c r="C341" s="439"/>
      <c r="F341" s="452"/>
      <c r="G341" s="452"/>
      <c r="H341" s="451"/>
      <c r="K341" s="442"/>
      <c r="L341" s="442"/>
      <c r="M341" s="441"/>
    </row>
    <row r="342">
      <c r="A342" s="443"/>
      <c r="B342" s="443"/>
      <c r="C342" s="439"/>
      <c r="F342" s="452"/>
      <c r="G342" s="452"/>
      <c r="H342" s="451"/>
      <c r="K342" s="442"/>
      <c r="L342" s="442"/>
      <c r="M342" s="441"/>
    </row>
    <row r="343">
      <c r="A343" s="443"/>
      <c r="B343" s="443"/>
      <c r="C343" s="439"/>
      <c r="F343" s="452"/>
      <c r="G343" s="452"/>
      <c r="H343" s="451"/>
      <c r="K343" s="442"/>
      <c r="L343" s="442"/>
      <c r="M343" s="441"/>
    </row>
    <row r="344">
      <c r="A344" s="443"/>
      <c r="B344" s="443"/>
      <c r="C344" s="439"/>
      <c r="F344" s="452"/>
      <c r="G344" s="452"/>
      <c r="H344" s="451"/>
      <c r="K344" s="442"/>
      <c r="L344" s="442"/>
      <c r="M344" s="441"/>
    </row>
    <row r="345">
      <c r="A345" s="443"/>
      <c r="B345" s="443"/>
      <c r="C345" s="439"/>
      <c r="F345" s="452"/>
      <c r="G345" s="452"/>
      <c r="H345" s="451"/>
      <c r="K345" s="442"/>
      <c r="L345" s="442"/>
      <c r="M345" s="441"/>
    </row>
    <row r="346">
      <c r="A346" s="443"/>
      <c r="B346" s="443"/>
      <c r="C346" s="439"/>
      <c r="F346" s="452"/>
      <c r="G346" s="452"/>
      <c r="H346" s="451"/>
      <c r="K346" s="442"/>
      <c r="L346" s="442"/>
      <c r="M346" s="441"/>
    </row>
    <row r="347">
      <c r="A347" s="443"/>
      <c r="B347" s="443"/>
      <c r="C347" s="439"/>
      <c r="F347" s="452"/>
      <c r="G347" s="452"/>
      <c r="H347" s="451"/>
      <c r="K347" s="442"/>
      <c r="L347" s="442"/>
      <c r="M347" s="441"/>
    </row>
    <row r="348">
      <c r="A348" s="443"/>
      <c r="B348" s="443"/>
      <c r="C348" s="439"/>
      <c r="F348" s="452"/>
      <c r="G348" s="452"/>
      <c r="H348" s="451"/>
      <c r="K348" s="442"/>
      <c r="L348" s="442"/>
      <c r="M348" s="441"/>
    </row>
    <row r="349">
      <c r="A349" s="443"/>
      <c r="B349" s="443"/>
      <c r="C349" s="439"/>
      <c r="F349" s="452"/>
      <c r="G349" s="452"/>
      <c r="H349" s="451"/>
      <c r="K349" s="442"/>
      <c r="L349" s="442"/>
      <c r="M349" s="441"/>
    </row>
    <row r="350">
      <c r="A350" s="443"/>
      <c r="B350" s="443"/>
      <c r="C350" s="439"/>
      <c r="F350" s="452"/>
      <c r="G350" s="452"/>
      <c r="H350" s="451"/>
      <c r="K350" s="442"/>
      <c r="L350" s="442"/>
      <c r="M350" s="441"/>
    </row>
    <row r="351">
      <c r="A351" s="443"/>
      <c r="B351" s="443"/>
      <c r="C351" s="439"/>
      <c r="F351" s="452"/>
      <c r="G351" s="452"/>
      <c r="H351" s="451"/>
      <c r="K351" s="442"/>
      <c r="L351" s="442"/>
      <c r="M351" s="441"/>
    </row>
    <row r="352">
      <c r="A352" s="443"/>
      <c r="B352" s="443"/>
      <c r="C352" s="439"/>
      <c r="F352" s="452"/>
      <c r="G352" s="452"/>
      <c r="H352" s="451"/>
      <c r="K352" s="442"/>
      <c r="L352" s="442"/>
      <c r="M352" s="441"/>
    </row>
    <row r="353">
      <c r="A353" s="443"/>
      <c r="B353" s="443"/>
      <c r="C353" s="439"/>
      <c r="F353" s="452"/>
      <c r="G353" s="452"/>
      <c r="H353" s="451"/>
      <c r="K353" s="442"/>
      <c r="L353" s="442"/>
      <c r="M353" s="441"/>
    </row>
    <row r="354">
      <c r="A354" s="443"/>
      <c r="B354" s="443"/>
      <c r="C354" s="439"/>
      <c r="F354" s="452"/>
      <c r="G354" s="452"/>
      <c r="H354" s="451"/>
      <c r="K354" s="442"/>
      <c r="L354" s="442"/>
      <c r="M354" s="441"/>
    </row>
    <row r="355">
      <c r="A355" s="443"/>
      <c r="B355" s="443"/>
      <c r="C355" s="439"/>
      <c r="F355" s="452"/>
      <c r="G355" s="452"/>
      <c r="H355" s="451"/>
      <c r="K355" s="442"/>
      <c r="L355" s="442"/>
      <c r="M355" s="441"/>
    </row>
    <row r="356">
      <c r="A356" s="443"/>
      <c r="B356" s="443"/>
      <c r="C356" s="439"/>
      <c r="F356" s="452"/>
      <c r="G356" s="452"/>
      <c r="H356" s="451"/>
      <c r="K356" s="442"/>
      <c r="L356" s="442"/>
      <c r="M356" s="441"/>
    </row>
    <row r="357">
      <c r="A357" s="443"/>
      <c r="B357" s="443"/>
      <c r="C357" s="439"/>
      <c r="F357" s="452"/>
      <c r="G357" s="452"/>
      <c r="H357" s="451"/>
      <c r="K357" s="442"/>
      <c r="L357" s="442"/>
      <c r="M357" s="441"/>
    </row>
    <row r="358">
      <c r="A358" s="443"/>
      <c r="B358" s="443"/>
      <c r="C358" s="439"/>
      <c r="F358" s="452"/>
      <c r="G358" s="452"/>
      <c r="H358" s="451"/>
      <c r="K358" s="442"/>
      <c r="L358" s="442"/>
      <c r="M358" s="441"/>
    </row>
    <row r="359">
      <c r="A359" s="443"/>
      <c r="B359" s="443"/>
      <c r="C359" s="439"/>
      <c r="F359" s="452"/>
      <c r="G359" s="452"/>
      <c r="H359" s="451"/>
      <c r="K359" s="442"/>
      <c r="L359" s="442"/>
      <c r="M359" s="441"/>
    </row>
    <row r="360">
      <c r="A360" s="443"/>
      <c r="B360" s="443"/>
      <c r="C360" s="439"/>
      <c r="F360" s="452"/>
      <c r="G360" s="452"/>
      <c r="H360" s="451"/>
      <c r="K360" s="442"/>
      <c r="L360" s="442"/>
      <c r="M360" s="441"/>
    </row>
    <row r="361">
      <c r="A361" s="443"/>
      <c r="B361" s="443"/>
      <c r="C361" s="439"/>
      <c r="F361" s="452"/>
      <c r="G361" s="452"/>
      <c r="H361" s="451"/>
      <c r="K361" s="442"/>
      <c r="L361" s="442"/>
      <c r="M361" s="441"/>
    </row>
    <row r="362">
      <c r="A362" s="443"/>
      <c r="B362" s="443"/>
      <c r="C362" s="439"/>
      <c r="F362" s="452"/>
      <c r="G362" s="452"/>
      <c r="H362" s="451"/>
      <c r="K362" s="442"/>
      <c r="L362" s="442"/>
      <c r="M362" s="441"/>
    </row>
    <row r="363">
      <c r="A363" s="443"/>
      <c r="B363" s="443"/>
      <c r="C363" s="439"/>
      <c r="F363" s="452"/>
      <c r="G363" s="452"/>
      <c r="H363" s="451"/>
      <c r="K363" s="442"/>
      <c r="L363" s="442"/>
      <c r="M363" s="441"/>
    </row>
    <row r="364">
      <c r="A364" s="443"/>
      <c r="B364" s="443"/>
      <c r="C364" s="439"/>
      <c r="F364" s="452"/>
      <c r="G364" s="452"/>
      <c r="H364" s="451"/>
      <c r="K364" s="442"/>
      <c r="L364" s="442"/>
      <c r="M364" s="441"/>
    </row>
    <row r="365">
      <c r="A365" s="443"/>
      <c r="B365" s="443"/>
      <c r="C365" s="439"/>
      <c r="F365" s="452"/>
      <c r="G365" s="452"/>
      <c r="H365" s="451"/>
      <c r="K365" s="442"/>
      <c r="L365" s="442"/>
      <c r="M365" s="441"/>
    </row>
    <row r="366">
      <c r="A366" s="443"/>
      <c r="B366" s="443"/>
      <c r="C366" s="439"/>
      <c r="F366" s="452"/>
      <c r="G366" s="452"/>
      <c r="H366" s="451"/>
      <c r="K366" s="442"/>
      <c r="L366" s="442"/>
      <c r="M366" s="441"/>
    </row>
    <row r="367">
      <c r="A367" s="443"/>
      <c r="B367" s="443"/>
      <c r="C367" s="439"/>
      <c r="F367" s="452"/>
      <c r="G367" s="452"/>
      <c r="H367" s="451"/>
      <c r="K367" s="442"/>
      <c r="L367" s="442"/>
      <c r="M367" s="441"/>
    </row>
    <row r="368">
      <c r="A368" s="443"/>
      <c r="B368" s="443"/>
      <c r="C368" s="439"/>
      <c r="F368" s="452"/>
      <c r="G368" s="452"/>
      <c r="H368" s="451"/>
      <c r="K368" s="442"/>
      <c r="L368" s="442"/>
      <c r="M368" s="441"/>
    </row>
    <row r="369">
      <c r="A369" s="443"/>
      <c r="B369" s="443"/>
      <c r="C369" s="439"/>
      <c r="F369" s="452"/>
      <c r="G369" s="452"/>
      <c r="H369" s="451"/>
      <c r="K369" s="442"/>
      <c r="L369" s="442"/>
      <c r="M369" s="441"/>
    </row>
    <row r="370">
      <c r="A370" s="443"/>
      <c r="B370" s="443"/>
      <c r="C370" s="439"/>
      <c r="F370" s="452"/>
      <c r="G370" s="452"/>
      <c r="H370" s="451"/>
      <c r="K370" s="442"/>
      <c r="L370" s="442"/>
      <c r="M370" s="441"/>
    </row>
    <row r="371">
      <c r="A371" s="443"/>
      <c r="B371" s="443"/>
      <c r="C371" s="439"/>
      <c r="F371" s="452"/>
      <c r="G371" s="452"/>
      <c r="H371" s="451"/>
      <c r="K371" s="442"/>
      <c r="L371" s="442"/>
      <c r="M371" s="441"/>
    </row>
    <row r="372">
      <c r="A372" s="443"/>
      <c r="B372" s="443"/>
      <c r="C372" s="439"/>
      <c r="F372" s="452"/>
      <c r="G372" s="452"/>
      <c r="H372" s="451"/>
      <c r="K372" s="442"/>
      <c r="L372" s="442"/>
      <c r="M372" s="441"/>
    </row>
    <row r="373">
      <c r="A373" s="443"/>
      <c r="B373" s="443"/>
      <c r="C373" s="439"/>
      <c r="F373" s="452"/>
      <c r="G373" s="452"/>
      <c r="H373" s="451"/>
      <c r="K373" s="442"/>
      <c r="L373" s="442"/>
      <c r="M373" s="441"/>
    </row>
    <row r="374">
      <c r="A374" s="443"/>
      <c r="B374" s="443"/>
      <c r="C374" s="439"/>
      <c r="F374" s="452"/>
      <c r="G374" s="452"/>
      <c r="H374" s="451"/>
      <c r="K374" s="442"/>
      <c r="L374" s="442"/>
      <c r="M374" s="441"/>
    </row>
    <row r="375">
      <c r="A375" s="443"/>
      <c r="B375" s="443"/>
      <c r="C375" s="439"/>
      <c r="F375" s="452"/>
      <c r="G375" s="452"/>
      <c r="H375" s="451"/>
      <c r="K375" s="442"/>
      <c r="L375" s="442"/>
      <c r="M375" s="441"/>
    </row>
    <row r="376">
      <c r="A376" s="443"/>
      <c r="B376" s="443"/>
      <c r="C376" s="439"/>
      <c r="F376" s="452"/>
      <c r="G376" s="452"/>
      <c r="H376" s="451"/>
      <c r="K376" s="442"/>
      <c r="L376" s="442"/>
      <c r="M376" s="441"/>
    </row>
    <row r="377">
      <c r="A377" s="443"/>
      <c r="B377" s="443"/>
      <c r="C377" s="439"/>
      <c r="F377" s="452"/>
      <c r="G377" s="452"/>
      <c r="H377" s="451"/>
      <c r="K377" s="442"/>
      <c r="L377" s="442"/>
      <c r="M377" s="441"/>
    </row>
    <row r="378">
      <c r="A378" s="443"/>
      <c r="B378" s="443"/>
      <c r="C378" s="439"/>
      <c r="F378" s="452"/>
      <c r="G378" s="452"/>
      <c r="H378" s="451"/>
      <c r="K378" s="442"/>
      <c r="L378" s="442"/>
      <c r="M378" s="441"/>
    </row>
    <row r="379">
      <c r="A379" s="443"/>
      <c r="B379" s="443"/>
      <c r="C379" s="439"/>
      <c r="F379" s="452"/>
      <c r="G379" s="452"/>
      <c r="H379" s="451"/>
      <c r="K379" s="442"/>
      <c r="L379" s="442"/>
      <c r="M379" s="441"/>
    </row>
    <row r="380">
      <c r="A380" s="443"/>
      <c r="B380" s="443"/>
      <c r="C380" s="439"/>
      <c r="F380" s="452"/>
      <c r="G380" s="452"/>
      <c r="H380" s="451"/>
      <c r="K380" s="442"/>
      <c r="L380" s="442"/>
      <c r="M380" s="441"/>
    </row>
    <row r="381">
      <c r="A381" s="443"/>
      <c r="B381" s="443"/>
      <c r="C381" s="439"/>
      <c r="F381" s="452"/>
      <c r="G381" s="452"/>
      <c r="H381" s="451"/>
      <c r="K381" s="442"/>
      <c r="L381" s="442"/>
      <c r="M381" s="441"/>
    </row>
    <row r="382">
      <c r="A382" s="443"/>
      <c r="B382" s="443"/>
      <c r="C382" s="439"/>
      <c r="F382" s="452"/>
      <c r="G382" s="452"/>
      <c r="H382" s="451"/>
      <c r="K382" s="442"/>
      <c r="L382" s="442"/>
      <c r="M382" s="441"/>
    </row>
    <row r="383">
      <c r="A383" s="443"/>
      <c r="B383" s="443"/>
      <c r="C383" s="439"/>
      <c r="F383" s="452"/>
      <c r="G383" s="452"/>
      <c r="H383" s="451"/>
      <c r="K383" s="442"/>
      <c r="L383" s="442"/>
      <c r="M383" s="441"/>
    </row>
    <row r="384">
      <c r="A384" s="443"/>
      <c r="B384" s="443"/>
      <c r="C384" s="439"/>
      <c r="F384" s="452"/>
      <c r="G384" s="452"/>
      <c r="H384" s="451"/>
      <c r="K384" s="442"/>
      <c r="L384" s="442"/>
      <c r="M384" s="441"/>
    </row>
    <row r="385">
      <c r="A385" s="443"/>
      <c r="B385" s="443"/>
      <c r="C385" s="439"/>
      <c r="F385" s="452"/>
      <c r="G385" s="452"/>
      <c r="H385" s="451"/>
      <c r="K385" s="442"/>
      <c r="L385" s="442"/>
      <c r="M385" s="441"/>
    </row>
    <row r="386">
      <c r="A386" s="443"/>
      <c r="B386" s="443"/>
      <c r="C386" s="439"/>
      <c r="F386" s="452"/>
      <c r="G386" s="452"/>
      <c r="H386" s="451"/>
      <c r="K386" s="442"/>
      <c r="L386" s="442"/>
      <c r="M386" s="441"/>
    </row>
    <row r="387">
      <c r="A387" s="443"/>
      <c r="B387" s="443"/>
      <c r="C387" s="439"/>
      <c r="F387" s="452"/>
      <c r="G387" s="452"/>
      <c r="H387" s="451"/>
      <c r="K387" s="442"/>
      <c r="L387" s="442"/>
      <c r="M387" s="441"/>
    </row>
    <row r="388">
      <c r="A388" s="443"/>
      <c r="B388" s="443"/>
      <c r="C388" s="439"/>
      <c r="F388" s="452"/>
      <c r="G388" s="452"/>
      <c r="H388" s="451"/>
      <c r="K388" s="442"/>
      <c r="L388" s="442"/>
      <c r="M388" s="441"/>
    </row>
    <row r="389">
      <c r="A389" s="443"/>
      <c r="B389" s="443"/>
      <c r="C389" s="439"/>
      <c r="F389" s="452"/>
      <c r="G389" s="452"/>
      <c r="H389" s="451"/>
      <c r="K389" s="442"/>
      <c r="L389" s="442"/>
      <c r="M389" s="441"/>
    </row>
    <row r="390">
      <c r="A390" s="443"/>
      <c r="B390" s="443"/>
      <c r="C390" s="439"/>
      <c r="F390" s="452"/>
      <c r="G390" s="452"/>
      <c r="H390" s="451"/>
      <c r="K390" s="442"/>
      <c r="L390" s="442"/>
      <c r="M390" s="441"/>
    </row>
    <row r="391">
      <c r="A391" s="443"/>
      <c r="B391" s="443"/>
      <c r="C391" s="439"/>
      <c r="F391" s="452"/>
      <c r="G391" s="452"/>
      <c r="H391" s="451"/>
      <c r="K391" s="442"/>
      <c r="L391" s="442"/>
      <c r="M391" s="441"/>
    </row>
    <row r="392">
      <c r="A392" s="443"/>
      <c r="B392" s="443"/>
      <c r="C392" s="439"/>
      <c r="F392" s="452"/>
      <c r="G392" s="452"/>
      <c r="H392" s="451"/>
      <c r="K392" s="442"/>
      <c r="L392" s="442"/>
      <c r="M392" s="441"/>
    </row>
    <row r="393">
      <c r="A393" s="443"/>
      <c r="B393" s="443"/>
      <c r="C393" s="439"/>
      <c r="F393" s="452"/>
      <c r="G393" s="452"/>
      <c r="H393" s="451"/>
      <c r="K393" s="442"/>
      <c r="L393" s="442"/>
      <c r="M393" s="441"/>
    </row>
    <row r="394">
      <c r="A394" s="443"/>
      <c r="B394" s="443"/>
      <c r="C394" s="439"/>
      <c r="F394" s="452"/>
      <c r="G394" s="452"/>
      <c r="H394" s="451"/>
      <c r="K394" s="442"/>
      <c r="L394" s="442"/>
      <c r="M394" s="441"/>
    </row>
    <row r="395">
      <c r="A395" s="443"/>
      <c r="B395" s="443"/>
      <c r="C395" s="439"/>
      <c r="F395" s="452"/>
      <c r="G395" s="452"/>
      <c r="H395" s="451"/>
      <c r="K395" s="442"/>
      <c r="L395" s="442"/>
      <c r="M395" s="441"/>
    </row>
    <row r="396">
      <c r="A396" s="443"/>
      <c r="B396" s="443"/>
      <c r="C396" s="439"/>
      <c r="F396" s="452"/>
      <c r="G396" s="452"/>
      <c r="H396" s="451"/>
      <c r="K396" s="442"/>
      <c r="L396" s="442"/>
      <c r="M396" s="441"/>
    </row>
    <row r="397">
      <c r="A397" s="443"/>
      <c r="B397" s="443"/>
      <c r="C397" s="439"/>
      <c r="F397" s="452"/>
      <c r="G397" s="452"/>
      <c r="H397" s="451"/>
      <c r="K397" s="442"/>
      <c r="L397" s="442"/>
      <c r="M397" s="441"/>
    </row>
    <row r="398">
      <c r="A398" s="443"/>
      <c r="B398" s="443"/>
      <c r="C398" s="439"/>
      <c r="F398" s="452"/>
      <c r="G398" s="452"/>
      <c r="H398" s="451"/>
      <c r="K398" s="442"/>
      <c r="L398" s="442"/>
      <c r="M398" s="441"/>
    </row>
    <row r="399">
      <c r="A399" s="443"/>
      <c r="B399" s="443"/>
      <c r="C399" s="439"/>
      <c r="F399" s="452"/>
      <c r="G399" s="452"/>
      <c r="H399" s="451"/>
      <c r="K399" s="442"/>
      <c r="L399" s="442"/>
      <c r="M399" s="441"/>
    </row>
    <row r="400">
      <c r="A400" s="443"/>
      <c r="B400" s="443"/>
      <c r="C400" s="439"/>
      <c r="F400" s="452"/>
      <c r="G400" s="452"/>
      <c r="H400" s="451"/>
      <c r="K400" s="442"/>
      <c r="L400" s="442"/>
      <c r="M400" s="441"/>
    </row>
    <row r="401">
      <c r="A401" s="443"/>
      <c r="B401" s="443"/>
      <c r="C401" s="439"/>
      <c r="F401" s="452"/>
      <c r="G401" s="452"/>
      <c r="H401" s="451"/>
      <c r="K401" s="442"/>
      <c r="L401" s="442"/>
      <c r="M401" s="441"/>
    </row>
    <row r="402">
      <c r="A402" s="443"/>
      <c r="B402" s="443"/>
      <c r="C402" s="439"/>
      <c r="F402" s="452"/>
      <c r="G402" s="452"/>
      <c r="H402" s="451"/>
      <c r="K402" s="442"/>
      <c r="L402" s="442"/>
      <c r="M402" s="441"/>
    </row>
    <row r="403">
      <c r="A403" s="443"/>
      <c r="B403" s="443"/>
      <c r="C403" s="439"/>
      <c r="F403" s="452"/>
      <c r="G403" s="452"/>
      <c r="H403" s="451"/>
      <c r="K403" s="442"/>
      <c r="L403" s="442"/>
      <c r="M403" s="441"/>
    </row>
    <row r="404">
      <c r="A404" s="443"/>
      <c r="B404" s="443"/>
      <c r="C404" s="439"/>
      <c r="F404" s="452"/>
      <c r="G404" s="452"/>
      <c r="H404" s="451"/>
      <c r="K404" s="442"/>
      <c r="L404" s="442"/>
      <c r="M404" s="441"/>
    </row>
    <row r="405">
      <c r="A405" s="443"/>
      <c r="B405" s="443"/>
      <c r="C405" s="439"/>
      <c r="F405" s="452"/>
      <c r="G405" s="452"/>
      <c r="H405" s="451"/>
      <c r="K405" s="442"/>
      <c r="L405" s="442"/>
      <c r="M405" s="441"/>
    </row>
    <row r="406">
      <c r="A406" s="443"/>
      <c r="B406" s="443"/>
      <c r="C406" s="439"/>
      <c r="F406" s="452"/>
      <c r="G406" s="452"/>
      <c r="H406" s="451"/>
      <c r="K406" s="442"/>
      <c r="L406" s="442"/>
      <c r="M406" s="441"/>
    </row>
    <row r="407">
      <c r="A407" s="443"/>
      <c r="B407" s="443"/>
      <c r="C407" s="439"/>
      <c r="F407" s="452"/>
      <c r="G407" s="452"/>
      <c r="H407" s="451"/>
      <c r="K407" s="442"/>
      <c r="L407" s="442"/>
      <c r="M407" s="441"/>
    </row>
    <row r="408">
      <c r="A408" s="443"/>
      <c r="B408" s="443"/>
      <c r="C408" s="439"/>
      <c r="F408" s="452"/>
      <c r="G408" s="452"/>
      <c r="H408" s="451"/>
      <c r="K408" s="442"/>
      <c r="L408" s="442"/>
      <c r="M408" s="441"/>
    </row>
    <row r="409">
      <c r="A409" s="443"/>
      <c r="B409" s="443"/>
      <c r="C409" s="439"/>
      <c r="F409" s="452"/>
      <c r="G409" s="452"/>
      <c r="H409" s="451"/>
      <c r="K409" s="442"/>
      <c r="L409" s="442"/>
      <c r="M409" s="441"/>
    </row>
    <row r="410">
      <c r="A410" s="443"/>
      <c r="B410" s="443"/>
      <c r="C410" s="439"/>
      <c r="F410" s="452"/>
      <c r="G410" s="452"/>
      <c r="H410" s="451"/>
      <c r="K410" s="442"/>
      <c r="L410" s="442"/>
      <c r="M410" s="441"/>
    </row>
    <row r="411">
      <c r="A411" s="443"/>
      <c r="B411" s="443"/>
      <c r="C411" s="439"/>
      <c r="F411" s="452"/>
      <c r="G411" s="452"/>
      <c r="H411" s="451"/>
      <c r="K411" s="442"/>
      <c r="L411" s="442"/>
      <c r="M411" s="441"/>
    </row>
    <row r="412">
      <c r="A412" s="443"/>
      <c r="B412" s="443"/>
      <c r="C412" s="439"/>
      <c r="F412" s="452"/>
      <c r="G412" s="452"/>
      <c r="H412" s="451"/>
      <c r="K412" s="442"/>
      <c r="L412" s="442"/>
      <c r="M412" s="441"/>
    </row>
    <row r="413">
      <c r="A413" s="443"/>
      <c r="B413" s="443"/>
      <c r="C413" s="439"/>
      <c r="F413" s="452"/>
      <c r="G413" s="452"/>
      <c r="H413" s="451"/>
      <c r="K413" s="442"/>
      <c r="L413" s="442"/>
      <c r="M413" s="441"/>
    </row>
    <row r="414">
      <c r="A414" s="443"/>
      <c r="B414" s="443"/>
      <c r="C414" s="439"/>
      <c r="F414" s="452"/>
      <c r="G414" s="452"/>
      <c r="H414" s="451"/>
      <c r="K414" s="442"/>
      <c r="L414" s="442"/>
      <c r="M414" s="441"/>
    </row>
    <row r="415">
      <c r="A415" s="443"/>
      <c r="B415" s="443"/>
      <c r="C415" s="439"/>
      <c r="F415" s="452"/>
      <c r="G415" s="452"/>
      <c r="H415" s="451"/>
      <c r="K415" s="442"/>
      <c r="L415" s="442"/>
      <c r="M415" s="441"/>
    </row>
    <row r="416">
      <c r="A416" s="443"/>
      <c r="B416" s="443"/>
      <c r="C416" s="439"/>
      <c r="F416" s="452"/>
      <c r="G416" s="452"/>
      <c r="H416" s="451"/>
      <c r="K416" s="442"/>
      <c r="L416" s="442"/>
      <c r="M416" s="441"/>
    </row>
    <row r="417">
      <c r="A417" s="443"/>
      <c r="B417" s="443"/>
      <c r="C417" s="439"/>
      <c r="F417" s="452"/>
      <c r="G417" s="452"/>
      <c r="H417" s="451"/>
      <c r="K417" s="442"/>
      <c r="L417" s="442"/>
      <c r="M417" s="441"/>
    </row>
    <row r="418">
      <c r="A418" s="443"/>
      <c r="B418" s="443"/>
      <c r="C418" s="439"/>
      <c r="F418" s="452"/>
      <c r="G418" s="452"/>
      <c r="H418" s="451"/>
      <c r="K418" s="442"/>
      <c r="L418" s="442"/>
      <c r="M418" s="441"/>
    </row>
    <row r="419">
      <c r="A419" s="443"/>
      <c r="B419" s="443"/>
      <c r="C419" s="439"/>
      <c r="F419" s="452"/>
      <c r="G419" s="452"/>
      <c r="H419" s="451"/>
      <c r="K419" s="442"/>
      <c r="L419" s="442"/>
      <c r="M419" s="441"/>
    </row>
    <row r="420">
      <c r="A420" s="443"/>
      <c r="B420" s="443"/>
      <c r="C420" s="439"/>
      <c r="F420" s="452"/>
      <c r="G420" s="452"/>
      <c r="H420" s="451"/>
      <c r="K420" s="442"/>
      <c r="L420" s="442"/>
      <c r="M420" s="441"/>
    </row>
    <row r="421">
      <c r="A421" s="443"/>
      <c r="B421" s="443"/>
      <c r="C421" s="439"/>
      <c r="F421" s="452"/>
      <c r="G421" s="452"/>
      <c r="H421" s="451"/>
      <c r="K421" s="442"/>
      <c r="L421" s="442"/>
      <c r="M421" s="441"/>
    </row>
    <row r="422">
      <c r="A422" s="443"/>
      <c r="B422" s="443"/>
      <c r="C422" s="439"/>
      <c r="F422" s="452"/>
      <c r="G422" s="452"/>
      <c r="H422" s="451"/>
      <c r="K422" s="442"/>
      <c r="L422" s="442"/>
      <c r="M422" s="441"/>
    </row>
    <row r="423">
      <c r="A423" s="443"/>
      <c r="B423" s="443"/>
      <c r="C423" s="439"/>
      <c r="F423" s="452"/>
      <c r="G423" s="452"/>
      <c r="H423" s="451"/>
      <c r="K423" s="442"/>
      <c r="L423" s="442"/>
      <c r="M423" s="441"/>
    </row>
    <row r="424">
      <c r="A424" s="443"/>
      <c r="B424" s="443"/>
      <c r="C424" s="439"/>
      <c r="F424" s="452"/>
      <c r="G424" s="452"/>
      <c r="H424" s="451"/>
      <c r="K424" s="442"/>
      <c r="L424" s="442"/>
      <c r="M424" s="441"/>
    </row>
    <row r="425">
      <c r="A425" s="443"/>
      <c r="B425" s="443"/>
      <c r="C425" s="439"/>
      <c r="F425" s="452"/>
      <c r="G425" s="452"/>
      <c r="H425" s="451"/>
      <c r="K425" s="442"/>
      <c r="L425" s="442"/>
      <c r="M425" s="441"/>
    </row>
    <row r="426">
      <c r="A426" s="443"/>
      <c r="B426" s="443"/>
      <c r="C426" s="439"/>
      <c r="F426" s="452"/>
      <c r="G426" s="452"/>
      <c r="H426" s="451"/>
      <c r="K426" s="442"/>
      <c r="L426" s="442"/>
      <c r="M426" s="441"/>
    </row>
    <row r="427">
      <c r="A427" s="443"/>
      <c r="B427" s="443"/>
      <c r="C427" s="439"/>
      <c r="F427" s="452"/>
      <c r="G427" s="452"/>
      <c r="H427" s="451"/>
      <c r="K427" s="442"/>
      <c r="L427" s="442"/>
      <c r="M427" s="441"/>
    </row>
    <row r="428">
      <c r="A428" s="443"/>
      <c r="B428" s="443"/>
      <c r="C428" s="439"/>
      <c r="F428" s="452"/>
      <c r="G428" s="452"/>
      <c r="H428" s="451"/>
      <c r="K428" s="442"/>
      <c r="L428" s="442"/>
      <c r="M428" s="441"/>
    </row>
    <row r="429">
      <c r="A429" s="443"/>
      <c r="B429" s="443"/>
      <c r="C429" s="439"/>
      <c r="F429" s="452"/>
      <c r="G429" s="452"/>
      <c r="H429" s="451"/>
      <c r="K429" s="442"/>
      <c r="L429" s="442"/>
      <c r="M429" s="441"/>
    </row>
    <row r="430">
      <c r="A430" s="443"/>
      <c r="B430" s="443"/>
      <c r="C430" s="439"/>
      <c r="F430" s="452"/>
      <c r="G430" s="452"/>
      <c r="H430" s="451"/>
      <c r="K430" s="442"/>
      <c r="L430" s="442"/>
      <c r="M430" s="441"/>
    </row>
    <row r="431">
      <c r="A431" s="443"/>
      <c r="B431" s="443"/>
      <c r="C431" s="439"/>
      <c r="F431" s="452"/>
      <c r="G431" s="452"/>
      <c r="H431" s="451"/>
      <c r="K431" s="442"/>
      <c r="L431" s="442"/>
      <c r="M431" s="441"/>
    </row>
    <row r="432">
      <c r="A432" s="443"/>
      <c r="B432" s="443"/>
      <c r="C432" s="439"/>
      <c r="F432" s="452"/>
      <c r="G432" s="452"/>
      <c r="H432" s="451"/>
      <c r="K432" s="442"/>
      <c r="L432" s="442"/>
      <c r="M432" s="441"/>
    </row>
    <row r="433">
      <c r="A433" s="443"/>
      <c r="B433" s="443"/>
      <c r="C433" s="439"/>
      <c r="F433" s="452"/>
      <c r="G433" s="452"/>
      <c r="H433" s="451"/>
      <c r="K433" s="442"/>
      <c r="L433" s="442"/>
      <c r="M433" s="441"/>
    </row>
    <row r="434">
      <c r="A434" s="443"/>
      <c r="B434" s="443"/>
      <c r="C434" s="439"/>
      <c r="F434" s="452"/>
      <c r="G434" s="452"/>
      <c r="H434" s="451"/>
      <c r="K434" s="442"/>
      <c r="L434" s="442"/>
      <c r="M434" s="441"/>
    </row>
    <row r="435">
      <c r="A435" s="443"/>
      <c r="B435" s="443"/>
      <c r="C435" s="439"/>
      <c r="F435" s="452"/>
      <c r="G435" s="452"/>
      <c r="H435" s="451"/>
      <c r="K435" s="442"/>
      <c r="L435" s="442"/>
      <c r="M435" s="441"/>
    </row>
    <row r="436">
      <c r="A436" s="443"/>
      <c r="B436" s="443"/>
      <c r="C436" s="439"/>
      <c r="F436" s="452"/>
      <c r="G436" s="452"/>
      <c r="H436" s="451"/>
      <c r="K436" s="442"/>
      <c r="L436" s="442"/>
      <c r="M436" s="441"/>
    </row>
    <row r="437">
      <c r="A437" s="443"/>
      <c r="B437" s="443"/>
      <c r="C437" s="439"/>
      <c r="F437" s="452"/>
      <c r="G437" s="452"/>
      <c r="H437" s="451"/>
      <c r="K437" s="442"/>
      <c r="L437" s="442"/>
      <c r="M437" s="441"/>
    </row>
    <row r="438">
      <c r="A438" s="443"/>
      <c r="B438" s="443"/>
      <c r="C438" s="439"/>
      <c r="F438" s="452"/>
      <c r="G438" s="452"/>
      <c r="H438" s="451"/>
      <c r="K438" s="442"/>
      <c r="L438" s="442"/>
      <c r="M438" s="441"/>
    </row>
    <row r="439">
      <c r="A439" s="443"/>
      <c r="B439" s="443"/>
      <c r="C439" s="439"/>
      <c r="F439" s="452"/>
      <c r="G439" s="452"/>
      <c r="H439" s="451"/>
      <c r="K439" s="442"/>
      <c r="L439" s="442"/>
      <c r="M439" s="441"/>
    </row>
    <row r="440">
      <c r="A440" s="443"/>
      <c r="B440" s="443"/>
      <c r="C440" s="439"/>
      <c r="F440" s="452"/>
      <c r="G440" s="452"/>
      <c r="H440" s="451"/>
      <c r="K440" s="442"/>
      <c r="L440" s="442"/>
      <c r="M440" s="441"/>
    </row>
    <row r="441">
      <c r="A441" s="443"/>
      <c r="B441" s="443"/>
      <c r="C441" s="439"/>
      <c r="F441" s="452"/>
      <c r="G441" s="452"/>
      <c r="H441" s="451"/>
      <c r="K441" s="442"/>
      <c r="L441" s="442"/>
      <c r="M441" s="441"/>
    </row>
    <row r="442">
      <c r="A442" s="443"/>
      <c r="B442" s="443"/>
      <c r="C442" s="439"/>
      <c r="F442" s="452"/>
      <c r="G442" s="452"/>
      <c r="H442" s="451"/>
      <c r="K442" s="442"/>
      <c r="L442" s="442"/>
      <c r="M442" s="441"/>
    </row>
    <row r="443">
      <c r="A443" s="443"/>
      <c r="B443" s="443"/>
      <c r="C443" s="439"/>
      <c r="F443" s="452"/>
      <c r="G443" s="452"/>
      <c r="H443" s="451"/>
      <c r="K443" s="442"/>
      <c r="L443" s="442"/>
      <c r="M443" s="441"/>
    </row>
    <row r="444">
      <c r="A444" s="443"/>
      <c r="B444" s="443"/>
      <c r="C444" s="439"/>
      <c r="F444" s="452"/>
      <c r="G444" s="452"/>
      <c r="H444" s="451"/>
      <c r="K444" s="442"/>
      <c r="L444" s="442"/>
      <c r="M444" s="441"/>
    </row>
    <row r="445">
      <c r="A445" s="443"/>
      <c r="B445" s="443"/>
      <c r="C445" s="439"/>
      <c r="F445" s="452"/>
      <c r="G445" s="452"/>
      <c r="H445" s="451"/>
      <c r="K445" s="442"/>
      <c r="L445" s="442"/>
      <c r="M445" s="441"/>
    </row>
    <row r="446">
      <c r="A446" s="443"/>
      <c r="B446" s="443"/>
      <c r="C446" s="439"/>
      <c r="F446" s="452"/>
      <c r="G446" s="452"/>
      <c r="H446" s="451"/>
      <c r="K446" s="442"/>
      <c r="L446" s="442"/>
      <c r="M446" s="441"/>
    </row>
    <row r="447">
      <c r="A447" s="443"/>
      <c r="B447" s="443"/>
      <c r="C447" s="439"/>
      <c r="F447" s="452"/>
      <c r="G447" s="452"/>
      <c r="H447" s="451"/>
      <c r="K447" s="442"/>
      <c r="L447" s="442"/>
      <c r="M447" s="441"/>
    </row>
    <row r="448">
      <c r="A448" s="443"/>
      <c r="B448" s="443"/>
      <c r="C448" s="439"/>
      <c r="F448" s="452"/>
      <c r="G448" s="452"/>
      <c r="H448" s="451"/>
      <c r="K448" s="442"/>
      <c r="L448" s="442"/>
      <c r="M448" s="441"/>
    </row>
    <row r="449">
      <c r="A449" s="443"/>
      <c r="B449" s="443"/>
      <c r="C449" s="439"/>
      <c r="F449" s="452"/>
      <c r="G449" s="452"/>
      <c r="H449" s="451"/>
      <c r="K449" s="442"/>
      <c r="L449" s="442"/>
      <c r="M449" s="441"/>
    </row>
    <row r="450">
      <c r="A450" s="443"/>
      <c r="B450" s="443"/>
      <c r="C450" s="439"/>
      <c r="F450" s="452"/>
      <c r="G450" s="452"/>
      <c r="H450" s="451"/>
      <c r="K450" s="442"/>
      <c r="L450" s="442"/>
      <c r="M450" s="441"/>
    </row>
    <row r="451">
      <c r="A451" s="443"/>
      <c r="B451" s="443"/>
      <c r="C451" s="439"/>
      <c r="F451" s="452"/>
      <c r="G451" s="452"/>
      <c r="H451" s="451"/>
      <c r="K451" s="442"/>
      <c r="L451" s="442"/>
      <c r="M451" s="441"/>
    </row>
    <row r="452">
      <c r="A452" s="443"/>
      <c r="B452" s="443"/>
      <c r="C452" s="439"/>
      <c r="F452" s="452"/>
      <c r="G452" s="452"/>
      <c r="H452" s="451"/>
      <c r="K452" s="442"/>
      <c r="L452" s="442"/>
      <c r="M452" s="441"/>
    </row>
    <row r="453">
      <c r="A453" s="443"/>
      <c r="B453" s="443"/>
      <c r="C453" s="439"/>
      <c r="F453" s="452"/>
      <c r="G453" s="452"/>
      <c r="H453" s="451"/>
      <c r="K453" s="442"/>
      <c r="L453" s="442"/>
      <c r="M453" s="441"/>
    </row>
    <row r="454">
      <c r="A454" s="443"/>
      <c r="B454" s="443"/>
      <c r="C454" s="439"/>
      <c r="F454" s="452"/>
      <c r="G454" s="452"/>
      <c r="H454" s="451"/>
      <c r="K454" s="442"/>
      <c r="L454" s="442"/>
      <c r="M454" s="441"/>
    </row>
    <row r="455">
      <c r="A455" s="443"/>
      <c r="B455" s="443"/>
      <c r="C455" s="439"/>
      <c r="F455" s="452"/>
      <c r="G455" s="452"/>
      <c r="H455" s="451"/>
      <c r="K455" s="442"/>
      <c r="L455" s="442"/>
      <c r="M455" s="441"/>
    </row>
    <row r="456">
      <c r="A456" s="443"/>
      <c r="B456" s="443"/>
      <c r="C456" s="439"/>
      <c r="F456" s="452"/>
      <c r="G456" s="452"/>
      <c r="H456" s="451"/>
      <c r="K456" s="442"/>
      <c r="L456" s="442"/>
      <c r="M456" s="441"/>
    </row>
    <row r="457">
      <c r="A457" s="443"/>
      <c r="B457" s="443"/>
      <c r="C457" s="439"/>
      <c r="F457" s="452"/>
      <c r="G457" s="452"/>
      <c r="H457" s="451"/>
      <c r="K457" s="442"/>
      <c r="L457" s="442"/>
      <c r="M457" s="441"/>
    </row>
    <row r="458">
      <c r="A458" s="443"/>
      <c r="B458" s="443"/>
      <c r="C458" s="439"/>
      <c r="F458" s="452"/>
      <c r="G458" s="452"/>
      <c r="H458" s="451"/>
      <c r="K458" s="442"/>
      <c r="L458" s="442"/>
      <c r="M458" s="441"/>
    </row>
    <row r="459">
      <c r="A459" s="443"/>
      <c r="B459" s="443"/>
      <c r="C459" s="439"/>
      <c r="F459" s="452"/>
      <c r="G459" s="452"/>
      <c r="H459" s="451"/>
      <c r="K459" s="442"/>
      <c r="L459" s="442"/>
      <c r="M459" s="441"/>
    </row>
    <row r="460">
      <c r="A460" s="443"/>
      <c r="B460" s="443"/>
      <c r="C460" s="439"/>
      <c r="F460" s="452"/>
      <c r="G460" s="452"/>
      <c r="H460" s="451"/>
      <c r="K460" s="442"/>
      <c r="L460" s="442"/>
      <c r="M460" s="441"/>
    </row>
    <row r="461">
      <c r="A461" s="443"/>
      <c r="B461" s="443"/>
      <c r="C461" s="439"/>
      <c r="F461" s="452"/>
      <c r="G461" s="452"/>
      <c r="H461" s="451"/>
      <c r="K461" s="442"/>
      <c r="L461" s="442"/>
      <c r="M461" s="441"/>
    </row>
    <row r="462">
      <c r="A462" s="443"/>
      <c r="B462" s="443"/>
      <c r="C462" s="439"/>
      <c r="F462" s="452"/>
      <c r="G462" s="452"/>
      <c r="H462" s="451"/>
      <c r="K462" s="442"/>
      <c r="L462" s="442"/>
      <c r="M462" s="441"/>
    </row>
    <row r="463">
      <c r="A463" s="443"/>
      <c r="B463" s="443"/>
      <c r="C463" s="439"/>
      <c r="F463" s="452"/>
      <c r="G463" s="452"/>
      <c r="H463" s="451"/>
      <c r="K463" s="442"/>
      <c r="L463" s="442"/>
      <c r="M463" s="441"/>
    </row>
    <row r="464">
      <c r="A464" s="443"/>
      <c r="B464" s="443"/>
      <c r="C464" s="439"/>
      <c r="F464" s="452"/>
      <c r="G464" s="452"/>
      <c r="H464" s="451"/>
      <c r="K464" s="442"/>
      <c r="L464" s="442"/>
      <c r="M464" s="441"/>
    </row>
    <row r="465">
      <c r="A465" s="443"/>
      <c r="B465" s="443"/>
      <c r="C465" s="439"/>
      <c r="F465" s="452"/>
      <c r="G465" s="452"/>
      <c r="H465" s="451"/>
      <c r="K465" s="442"/>
      <c r="L465" s="442"/>
      <c r="M465" s="441"/>
    </row>
    <row r="466">
      <c r="A466" s="443"/>
      <c r="B466" s="443"/>
      <c r="C466" s="439"/>
      <c r="F466" s="452"/>
      <c r="G466" s="452"/>
      <c r="H466" s="451"/>
      <c r="K466" s="442"/>
      <c r="L466" s="442"/>
      <c r="M466" s="441"/>
    </row>
    <row r="467">
      <c r="A467" s="443"/>
      <c r="B467" s="443"/>
      <c r="C467" s="439"/>
      <c r="F467" s="452"/>
      <c r="G467" s="452"/>
      <c r="H467" s="451"/>
      <c r="K467" s="442"/>
      <c r="L467" s="442"/>
      <c r="M467" s="441"/>
    </row>
    <row r="468">
      <c r="A468" s="443"/>
      <c r="B468" s="443"/>
      <c r="C468" s="439"/>
      <c r="F468" s="452"/>
      <c r="G468" s="452"/>
      <c r="H468" s="451"/>
      <c r="K468" s="442"/>
      <c r="L468" s="442"/>
      <c r="M468" s="441"/>
    </row>
    <row r="469">
      <c r="A469" s="443"/>
      <c r="B469" s="443"/>
      <c r="C469" s="439"/>
      <c r="F469" s="452"/>
      <c r="G469" s="452"/>
      <c r="H469" s="451"/>
      <c r="K469" s="442"/>
      <c r="L469" s="442"/>
      <c r="M469" s="441"/>
    </row>
    <row r="470">
      <c r="A470" s="443"/>
      <c r="B470" s="443"/>
      <c r="C470" s="439"/>
      <c r="F470" s="452"/>
      <c r="G470" s="452"/>
      <c r="H470" s="451"/>
      <c r="K470" s="442"/>
      <c r="L470" s="442"/>
      <c r="M470" s="441"/>
    </row>
    <row r="471">
      <c r="A471" s="443"/>
      <c r="B471" s="443"/>
      <c r="C471" s="439"/>
      <c r="F471" s="452"/>
      <c r="G471" s="452"/>
      <c r="H471" s="451"/>
      <c r="K471" s="442"/>
      <c r="L471" s="442"/>
      <c r="M471" s="441"/>
    </row>
    <row r="472">
      <c r="A472" s="443"/>
      <c r="B472" s="443"/>
      <c r="C472" s="439"/>
      <c r="F472" s="452"/>
      <c r="G472" s="452"/>
      <c r="H472" s="451"/>
      <c r="K472" s="442"/>
      <c r="L472" s="442"/>
      <c r="M472" s="441"/>
    </row>
    <row r="473">
      <c r="A473" s="443"/>
      <c r="B473" s="443"/>
      <c r="C473" s="439"/>
      <c r="F473" s="452"/>
      <c r="G473" s="452"/>
      <c r="H473" s="451"/>
      <c r="K473" s="442"/>
      <c r="L473" s="442"/>
      <c r="M473" s="441"/>
    </row>
    <row r="474">
      <c r="A474" s="443"/>
      <c r="B474" s="443"/>
      <c r="C474" s="439"/>
      <c r="F474" s="452"/>
      <c r="G474" s="452"/>
      <c r="H474" s="451"/>
      <c r="K474" s="442"/>
      <c r="L474" s="442"/>
      <c r="M474" s="441"/>
    </row>
    <row r="475">
      <c r="A475" s="443"/>
      <c r="B475" s="443"/>
      <c r="C475" s="439"/>
      <c r="F475" s="452"/>
      <c r="G475" s="452"/>
      <c r="H475" s="451"/>
      <c r="K475" s="442"/>
      <c r="L475" s="442"/>
      <c r="M475" s="441"/>
    </row>
    <row r="476">
      <c r="A476" s="443"/>
      <c r="B476" s="443"/>
      <c r="C476" s="439"/>
      <c r="F476" s="452"/>
      <c r="G476" s="452"/>
      <c r="H476" s="451"/>
      <c r="K476" s="442"/>
      <c r="L476" s="442"/>
      <c r="M476" s="441"/>
    </row>
    <row r="477">
      <c r="A477" s="443"/>
      <c r="B477" s="443"/>
      <c r="C477" s="439"/>
      <c r="F477" s="452"/>
      <c r="G477" s="452"/>
      <c r="H477" s="451"/>
      <c r="K477" s="442"/>
      <c r="L477" s="442"/>
      <c r="M477" s="441"/>
    </row>
    <row r="478">
      <c r="A478" s="443"/>
      <c r="B478" s="443"/>
      <c r="C478" s="439"/>
      <c r="F478" s="452"/>
      <c r="G478" s="452"/>
      <c r="H478" s="451"/>
      <c r="K478" s="442"/>
      <c r="L478" s="442"/>
      <c r="M478" s="441"/>
    </row>
    <row r="479">
      <c r="A479" s="443"/>
      <c r="B479" s="443"/>
      <c r="C479" s="439"/>
      <c r="F479" s="452"/>
      <c r="G479" s="452"/>
      <c r="H479" s="451"/>
      <c r="K479" s="442"/>
      <c r="L479" s="442"/>
      <c r="M479" s="441"/>
    </row>
    <row r="480">
      <c r="A480" s="443"/>
      <c r="B480" s="443"/>
      <c r="C480" s="439"/>
      <c r="F480" s="452"/>
      <c r="G480" s="452"/>
      <c r="H480" s="451"/>
      <c r="K480" s="442"/>
      <c r="L480" s="442"/>
      <c r="M480" s="441"/>
    </row>
    <row r="481">
      <c r="A481" s="443"/>
      <c r="B481" s="443"/>
      <c r="C481" s="439"/>
      <c r="F481" s="452"/>
      <c r="G481" s="452"/>
      <c r="H481" s="451"/>
      <c r="K481" s="442"/>
      <c r="L481" s="442"/>
      <c r="M481" s="441"/>
    </row>
    <row r="482">
      <c r="A482" s="443"/>
      <c r="B482" s="443"/>
      <c r="C482" s="439"/>
      <c r="F482" s="452"/>
      <c r="G482" s="452"/>
      <c r="H482" s="451"/>
      <c r="K482" s="442"/>
      <c r="L482" s="442"/>
      <c r="M482" s="441"/>
    </row>
    <row r="483">
      <c r="A483" s="443"/>
      <c r="B483" s="443"/>
      <c r="C483" s="439"/>
      <c r="F483" s="452"/>
      <c r="G483" s="452"/>
      <c r="H483" s="451"/>
      <c r="K483" s="442"/>
      <c r="L483" s="442"/>
      <c r="M483" s="441"/>
    </row>
    <row r="484">
      <c r="A484" s="443"/>
      <c r="B484" s="443"/>
      <c r="C484" s="439"/>
      <c r="F484" s="452"/>
      <c r="G484" s="452"/>
      <c r="H484" s="451"/>
      <c r="K484" s="442"/>
      <c r="L484" s="442"/>
      <c r="M484" s="441"/>
    </row>
    <row r="485">
      <c r="A485" s="443"/>
      <c r="B485" s="443"/>
      <c r="C485" s="439"/>
      <c r="F485" s="452"/>
      <c r="G485" s="452"/>
      <c r="H485" s="451"/>
      <c r="K485" s="442"/>
      <c r="L485" s="442"/>
      <c r="M485" s="441"/>
    </row>
    <row r="486">
      <c r="A486" s="443"/>
      <c r="B486" s="443"/>
      <c r="C486" s="439"/>
      <c r="F486" s="452"/>
      <c r="G486" s="452"/>
      <c r="H486" s="451"/>
      <c r="K486" s="442"/>
      <c r="L486" s="442"/>
      <c r="M486" s="441"/>
    </row>
    <row r="487">
      <c r="A487" s="443"/>
      <c r="B487" s="443"/>
      <c r="C487" s="439"/>
      <c r="F487" s="452"/>
      <c r="G487" s="452"/>
      <c r="H487" s="451"/>
      <c r="K487" s="442"/>
      <c r="L487" s="442"/>
      <c r="M487" s="441"/>
    </row>
    <row r="488">
      <c r="A488" s="443"/>
      <c r="B488" s="443"/>
      <c r="C488" s="439"/>
      <c r="F488" s="452"/>
      <c r="G488" s="452"/>
      <c r="H488" s="451"/>
      <c r="K488" s="442"/>
      <c r="L488" s="442"/>
      <c r="M488" s="441"/>
    </row>
    <row r="489">
      <c r="A489" s="443"/>
      <c r="B489" s="443"/>
      <c r="C489" s="439"/>
      <c r="F489" s="452"/>
      <c r="G489" s="452"/>
      <c r="H489" s="451"/>
      <c r="K489" s="442"/>
      <c r="L489" s="442"/>
      <c r="M489" s="441"/>
    </row>
    <row r="490">
      <c r="A490" s="443"/>
      <c r="B490" s="443"/>
      <c r="C490" s="439"/>
      <c r="F490" s="452"/>
      <c r="G490" s="452"/>
      <c r="H490" s="451"/>
      <c r="K490" s="442"/>
      <c r="L490" s="442"/>
      <c r="M490" s="441"/>
    </row>
    <row r="491">
      <c r="A491" s="443"/>
      <c r="B491" s="443"/>
      <c r="C491" s="439"/>
      <c r="F491" s="452"/>
      <c r="G491" s="452"/>
      <c r="H491" s="451"/>
      <c r="K491" s="442"/>
      <c r="L491" s="442"/>
      <c r="M491" s="441"/>
    </row>
    <row r="492">
      <c r="A492" s="443"/>
      <c r="B492" s="443"/>
      <c r="C492" s="439"/>
      <c r="F492" s="452"/>
      <c r="G492" s="452"/>
      <c r="H492" s="451"/>
      <c r="K492" s="442"/>
      <c r="L492" s="442"/>
      <c r="M492" s="441"/>
    </row>
    <row r="493">
      <c r="A493" s="443"/>
      <c r="B493" s="443"/>
      <c r="C493" s="439"/>
      <c r="F493" s="452"/>
      <c r="G493" s="452"/>
      <c r="H493" s="451"/>
      <c r="K493" s="442"/>
      <c r="L493" s="442"/>
      <c r="M493" s="441"/>
    </row>
    <row r="494">
      <c r="A494" s="443"/>
      <c r="B494" s="443"/>
      <c r="C494" s="439"/>
      <c r="F494" s="452"/>
      <c r="G494" s="452"/>
      <c r="H494" s="451"/>
      <c r="K494" s="442"/>
      <c r="L494" s="442"/>
      <c r="M494" s="441"/>
    </row>
    <row r="495">
      <c r="A495" s="443"/>
      <c r="B495" s="443"/>
      <c r="C495" s="439"/>
      <c r="F495" s="452"/>
      <c r="G495" s="452"/>
      <c r="H495" s="451"/>
      <c r="K495" s="442"/>
      <c r="L495" s="442"/>
      <c r="M495" s="441"/>
    </row>
    <row r="496">
      <c r="A496" s="443"/>
      <c r="B496" s="443"/>
      <c r="C496" s="439"/>
      <c r="F496" s="452"/>
      <c r="G496" s="452"/>
      <c r="H496" s="451"/>
      <c r="K496" s="442"/>
      <c r="L496" s="442"/>
      <c r="M496" s="441"/>
    </row>
    <row r="497">
      <c r="A497" s="443"/>
      <c r="B497" s="443"/>
      <c r="C497" s="439"/>
      <c r="F497" s="452"/>
      <c r="G497" s="452"/>
      <c r="H497" s="451"/>
      <c r="K497" s="442"/>
      <c r="L497" s="442"/>
      <c r="M497" s="441"/>
    </row>
    <row r="498">
      <c r="A498" s="443"/>
      <c r="B498" s="443"/>
      <c r="C498" s="439"/>
      <c r="F498" s="452"/>
      <c r="G498" s="452"/>
      <c r="H498" s="451"/>
      <c r="K498" s="442"/>
      <c r="L498" s="442"/>
      <c r="M498" s="441"/>
    </row>
    <row r="499">
      <c r="A499" s="443"/>
      <c r="B499" s="443"/>
      <c r="C499" s="439"/>
      <c r="F499" s="452"/>
      <c r="G499" s="452"/>
      <c r="H499" s="451"/>
      <c r="K499" s="442"/>
      <c r="L499" s="442"/>
      <c r="M499" s="441"/>
    </row>
    <row r="500">
      <c r="A500" s="443"/>
      <c r="B500" s="443"/>
      <c r="C500" s="439"/>
      <c r="F500" s="452"/>
      <c r="G500" s="452"/>
      <c r="H500" s="451"/>
      <c r="K500" s="442"/>
      <c r="L500" s="442"/>
      <c r="M500" s="441"/>
    </row>
    <row r="501">
      <c r="A501" s="443"/>
      <c r="B501" s="443"/>
      <c r="C501" s="439"/>
      <c r="F501" s="452"/>
      <c r="G501" s="452"/>
      <c r="H501" s="451"/>
      <c r="K501" s="442"/>
      <c r="L501" s="442"/>
      <c r="M501" s="441"/>
    </row>
    <row r="502">
      <c r="A502" s="443"/>
      <c r="B502" s="443"/>
      <c r="C502" s="439"/>
      <c r="F502" s="452"/>
      <c r="G502" s="452"/>
      <c r="H502" s="451"/>
      <c r="K502" s="442"/>
      <c r="L502" s="442"/>
      <c r="M502" s="441"/>
    </row>
    <row r="503">
      <c r="A503" s="443"/>
      <c r="B503" s="443"/>
      <c r="C503" s="439"/>
      <c r="F503" s="452"/>
      <c r="G503" s="452"/>
      <c r="H503" s="451"/>
      <c r="K503" s="442"/>
      <c r="L503" s="442"/>
      <c r="M503" s="441"/>
    </row>
    <row r="504">
      <c r="A504" s="443"/>
      <c r="B504" s="443"/>
      <c r="C504" s="439"/>
      <c r="F504" s="452"/>
      <c r="G504" s="452"/>
      <c r="H504" s="451"/>
      <c r="K504" s="442"/>
      <c r="L504" s="442"/>
      <c r="M504" s="441"/>
    </row>
    <row r="505">
      <c r="A505" s="443"/>
      <c r="B505" s="443"/>
      <c r="C505" s="439"/>
      <c r="F505" s="452"/>
      <c r="G505" s="452"/>
      <c r="H505" s="451"/>
      <c r="K505" s="442"/>
      <c r="L505" s="442"/>
      <c r="M505" s="441"/>
    </row>
    <row r="506">
      <c r="A506" s="443"/>
      <c r="B506" s="443"/>
      <c r="C506" s="439"/>
      <c r="F506" s="452"/>
      <c r="G506" s="452"/>
      <c r="H506" s="451"/>
      <c r="K506" s="442"/>
      <c r="L506" s="442"/>
      <c r="M506" s="441"/>
    </row>
    <row r="507">
      <c r="A507" s="443"/>
      <c r="B507" s="443"/>
      <c r="C507" s="439"/>
      <c r="F507" s="452"/>
      <c r="G507" s="452"/>
      <c r="H507" s="451"/>
      <c r="K507" s="442"/>
      <c r="L507" s="442"/>
      <c r="M507" s="441"/>
    </row>
    <row r="508">
      <c r="A508" s="443"/>
      <c r="B508" s="443"/>
      <c r="C508" s="439"/>
      <c r="F508" s="452"/>
      <c r="G508" s="452"/>
      <c r="H508" s="451"/>
      <c r="K508" s="442"/>
      <c r="L508" s="442"/>
      <c r="M508" s="441"/>
    </row>
    <row r="509">
      <c r="A509" s="443"/>
      <c r="B509" s="443"/>
      <c r="C509" s="439"/>
      <c r="F509" s="452"/>
      <c r="G509" s="452"/>
      <c r="H509" s="451"/>
      <c r="K509" s="442"/>
      <c r="L509" s="442"/>
      <c r="M509" s="441"/>
    </row>
    <row r="510">
      <c r="A510" s="443"/>
      <c r="B510" s="443"/>
      <c r="C510" s="439"/>
      <c r="F510" s="452"/>
      <c r="G510" s="452"/>
      <c r="H510" s="451"/>
      <c r="K510" s="442"/>
      <c r="L510" s="442"/>
      <c r="M510" s="441"/>
    </row>
    <row r="511">
      <c r="A511" s="443"/>
      <c r="B511" s="443"/>
      <c r="C511" s="439"/>
      <c r="F511" s="452"/>
      <c r="G511" s="452"/>
      <c r="H511" s="451"/>
      <c r="K511" s="442"/>
      <c r="L511" s="442"/>
      <c r="M511" s="441"/>
    </row>
    <row r="512">
      <c r="A512" s="443"/>
      <c r="B512" s="443"/>
      <c r="C512" s="439"/>
      <c r="F512" s="452"/>
      <c r="G512" s="452"/>
      <c r="H512" s="451"/>
      <c r="K512" s="442"/>
      <c r="L512" s="442"/>
      <c r="M512" s="441"/>
    </row>
    <row r="513">
      <c r="A513" s="443"/>
      <c r="B513" s="443"/>
      <c r="C513" s="439"/>
      <c r="F513" s="452"/>
      <c r="G513" s="452"/>
      <c r="H513" s="451"/>
      <c r="K513" s="442"/>
      <c r="L513" s="442"/>
      <c r="M513" s="441"/>
    </row>
    <row r="514">
      <c r="A514" s="443"/>
      <c r="B514" s="443"/>
      <c r="C514" s="439"/>
      <c r="F514" s="452"/>
      <c r="G514" s="452"/>
      <c r="H514" s="451"/>
      <c r="K514" s="442"/>
      <c r="L514" s="442"/>
      <c r="M514" s="441"/>
    </row>
    <row r="515">
      <c r="A515" s="443"/>
      <c r="B515" s="443"/>
      <c r="C515" s="439"/>
      <c r="F515" s="452"/>
      <c r="G515" s="452"/>
      <c r="H515" s="451"/>
      <c r="K515" s="442"/>
      <c r="L515" s="442"/>
      <c r="M515" s="441"/>
    </row>
    <row r="516">
      <c r="A516" s="443"/>
      <c r="B516" s="443"/>
      <c r="C516" s="439"/>
      <c r="F516" s="452"/>
      <c r="G516" s="452"/>
      <c r="H516" s="451"/>
      <c r="K516" s="442"/>
      <c r="L516" s="442"/>
      <c r="M516" s="441"/>
    </row>
    <row r="517">
      <c r="A517" s="443"/>
      <c r="B517" s="443"/>
      <c r="C517" s="439"/>
      <c r="F517" s="452"/>
      <c r="G517" s="452"/>
      <c r="H517" s="451"/>
      <c r="K517" s="442"/>
      <c r="L517" s="442"/>
      <c r="M517" s="441"/>
    </row>
    <row r="518">
      <c r="A518" s="443"/>
      <c r="B518" s="443"/>
      <c r="C518" s="439"/>
      <c r="F518" s="452"/>
      <c r="G518" s="452"/>
      <c r="H518" s="451"/>
      <c r="K518" s="442"/>
      <c r="L518" s="442"/>
      <c r="M518" s="441"/>
    </row>
    <row r="519">
      <c r="A519" s="443"/>
      <c r="B519" s="443"/>
      <c r="C519" s="439"/>
      <c r="F519" s="452"/>
      <c r="G519" s="452"/>
      <c r="H519" s="451"/>
      <c r="K519" s="442"/>
      <c r="L519" s="442"/>
      <c r="M519" s="441"/>
    </row>
    <row r="520">
      <c r="A520" s="443"/>
      <c r="B520" s="443"/>
      <c r="C520" s="439"/>
      <c r="F520" s="452"/>
      <c r="G520" s="452"/>
      <c r="H520" s="451"/>
      <c r="K520" s="442"/>
      <c r="L520" s="442"/>
      <c r="M520" s="441"/>
    </row>
    <row r="521">
      <c r="A521" s="443"/>
      <c r="B521" s="443"/>
      <c r="C521" s="439"/>
      <c r="F521" s="452"/>
      <c r="G521" s="452"/>
      <c r="H521" s="451"/>
      <c r="K521" s="442"/>
      <c r="L521" s="442"/>
      <c r="M521" s="441"/>
    </row>
    <row r="522">
      <c r="A522" s="443"/>
      <c r="B522" s="443"/>
      <c r="C522" s="439"/>
      <c r="F522" s="452"/>
      <c r="G522" s="452"/>
      <c r="H522" s="451"/>
      <c r="K522" s="442"/>
      <c r="L522" s="442"/>
      <c r="M522" s="441"/>
    </row>
    <row r="523">
      <c r="A523" s="443"/>
      <c r="B523" s="443"/>
      <c r="C523" s="439"/>
      <c r="F523" s="452"/>
      <c r="G523" s="452"/>
      <c r="H523" s="451"/>
      <c r="K523" s="442"/>
      <c r="L523" s="442"/>
      <c r="M523" s="441"/>
    </row>
    <row r="524">
      <c r="A524" s="443"/>
      <c r="B524" s="443"/>
      <c r="C524" s="439"/>
      <c r="F524" s="452"/>
      <c r="G524" s="452"/>
      <c r="H524" s="451"/>
      <c r="K524" s="442"/>
      <c r="L524" s="442"/>
      <c r="M524" s="441"/>
    </row>
    <row r="525">
      <c r="A525" s="443"/>
      <c r="B525" s="443"/>
      <c r="C525" s="439"/>
      <c r="F525" s="452"/>
      <c r="G525" s="452"/>
      <c r="H525" s="451"/>
      <c r="K525" s="442"/>
      <c r="L525" s="442"/>
      <c r="M525" s="441"/>
    </row>
    <row r="526">
      <c r="A526" s="443"/>
      <c r="B526" s="443"/>
      <c r="C526" s="439"/>
      <c r="F526" s="452"/>
      <c r="G526" s="452"/>
      <c r="H526" s="451"/>
      <c r="K526" s="442"/>
      <c r="L526" s="442"/>
      <c r="M526" s="441"/>
    </row>
    <row r="527">
      <c r="A527" s="443"/>
      <c r="B527" s="443"/>
      <c r="C527" s="439"/>
      <c r="F527" s="452"/>
      <c r="G527" s="452"/>
      <c r="H527" s="451"/>
      <c r="K527" s="442"/>
      <c r="L527" s="442"/>
      <c r="M527" s="441"/>
    </row>
    <row r="528">
      <c r="A528" s="443"/>
      <c r="B528" s="443"/>
      <c r="C528" s="439"/>
      <c r="F528" s="452"/>
      <c r="G528" s="452"/>
      <c r="H528" s="451"/>
      <c r="K528" s="442"/>
      <c r="L528" s="442"/>
      <c r="M528" s="441"/>
    </row>
    <row r="529">
      <c r="A529" s="443"/>
      <c r="B529" s="443"/>
      <c r="C529" s="439"/>
      <c r="F529" s="452"/>
      <c r="G529" s="452"/>
      <c r="H529" s="451"/>
      <c r="K529" s="442"/>
      <c r="L529" s="442"/>
      <c r="M529" s="441"/>
    </row>
    <row r="530">
      <c r="A530" s="443"/>
      <c r="B530" s="443"/>
      <c r="C530" s="439"/>
      <c r="F530" s="452"/>
      <c r="G530" s="452"/>
      <c r="H530" s="451"/>
      <c r="K530" s="442"/>
      <c r="L530" s="442"/>
      <c r="M530" s="441"/>
    </row>
    <row r="531">
      <c r="A531" s="443"/>
      <c r="B531" s="443"/>
      <c r="C531" s="439"/>
      <c r="F531" s="452"/>
      <c r="G531" s="452"/>
      <c r="H531" s="451"/>
      <c r="K531" s="442"/>
      <c r="L531" s="442"/>
      <c r="M531" s="441"/>
    </row>
    <row r="532">
      <c r="A532" s="443"/>
      <c r="B532" s="443"/>
      <c r="C532" s="439"/>
      <c r="F532" s="452"/>
      <c r="G532" s="452"/>
      <c r="H532" s="451"/>
      <c r="K532" s="442"/>
      <c r="L532" s="442"/>
      <c r="M532" s="441"/>
    </row>
    <row r="533">
      <c r="A533" s="443"/>
      <c r="B533" s="443"/>
      <c r="C533" s="439"/>
      <c r="F533" s="452"/>
      <c r="G533" s="452"/>
      <c r="H533" s="451"/>
      <c r="K533" s="442"/>
      <c r="L533" s="442"/>
      <c r="M533" s="441"/>
    </row>
    <row r="534">
      <c r="A534" s="443"/>
      <c r="B534" s="443"/>
      <c r="C534" s="439"/>
      <c r="F534" s="452"/>
      <c r="G534" s="452"/>
      <c r="H534" s="451"/>
      <c r="K534" s="442"/>
      <c r="L534" s="442"/>
      <c r="M534" s="441"/>
    </row>
    <row r="535">
      <c r="A535" s="443"/>
      <c r="B535" s="443"/>
      <c r="C535" s="439"/>
      <c r="F535" s="452"/>
      <c r="G535" s="452"/>
      <c r="H535" s="451"/>
      <c r="K535" s="442"/>
      <c r="L535" s="442"/>
      <c r="M535" s="441"/>
    </row>
    <row r="536">
      <c r="A536" s="443"/>
      <c r="B536" s="443"/>
      <c r="C536" s="439"/>
      <c r="F536" s="452"/>
      <c r="G536" s="452"/>
      <c r="H536" s="451"/>
      <c r="K536" s="442"/>
      <c r="L536" s="442"/>
      <c r="M536" s="441"/>
    </row>
    <row r="537">
      <c r="A537" s="443"/>
      <c r="B537" s="443"/>
      <c r="C537" s="439"/>
      <c r="F537" s="452"/>
      <c r="G537" s="452"/>
      <c r="H537" s="451"/>
      <c r="K537" s="442"/>
      <c r="L537" s="442"/>
      <c r="M537" s="441"/>
    </row>
    <row r="538">
      <c r="A538" s="443"/>
      <c r="B538" s="443"/>
      <c r="C538" s="439"/>
      <c r="F538" s="452"/>
      <c r="G538" s="452"/>
      <c r="H538" s="451"/>
      <c r="K538" s="442"/>
      <c r="L538" s="442"/>
      <c r="M538" s="441"/>
    </row>
    <row r="539">
      <c r="A539" s="443"/>
      <c r="B539" s="443"/>
      <c r="C539" s="439"/>
      <c r="F539" s="452"/>
      <c r="G539" s="452"/>
      <c r="H539" s="451"/>
      <c r="K539" s="442"/>
      <c r="L539" s="442"/>
      <c r="M539" s="441"/>
    </row>
    <row r="540">
      <c r="A540" s="443"/>
      <c r="B540" s="443"/>
      <c r="C540" s="439"/>
      <c r="F540" s="452"/>
      <c r="G540" s="452"/>
      <c r="H540" s="451"/>
      <c r="K540" s="442"/>
      <c r="L540" s="442"/>
      <c r="M540" s="441"/>
    </row>
    <row r="541">
      <c r="A541" s="443"/>
      <c r="B541" s="443"/>
      <c r="C541" s="439"/>
      <c r="F541" s="452"/>
      <c r="G541" s="452"/>
      <c r="H541" s="451"/>
      <c r="K541" s="442"/>
      <c r="L541" s="442"/>
      <c r="M541" s="441"/>
    </row>
    <row r="542">
      <c r="A542" s="443"/>
      <c r="B542" s="443"/>
      <c r="C542" s="439"/>
      <c r="F542" s="452"/>
      <c r="G542" s="452"/>
      <c r="H542" s="451"/>
      <c r="K542" s="442"/>
      <c r="L542" s="442"/>
      <c r="M542" s="441"/>
    </row>
    <row r="543">
      <c r="A543" s="443"/>
      <c r="B543" s="443"/>
      <c r="C543" s="439"/>
      <c r="F543" s="452"/>
      <c r="G543" s="452"/>
      <c r="H543" s="451"/>
      <c r="K543" s="442"/>
      <c r="L543" s="442"/>
      <c r="M543" s="441"/>
    </row>
    <row r="544">
      <c r="A544" s="443"/>
      <c r="B544" s="443"/>
      <c r="C544" s="439"/>
      <c r="F544" s="452"/>
      <c r="G544" s="452"/>
      <c r="H544" s="451"/>
      <c r="K544" s="442"/>
      <c r="L544" s="442"/>
      <c r="M544" s="441"/>
    </row>
    <row r="545">
      <c r="A545" s="443"/>
      <c r="B545" s="443"/>
      <c r="C545" s="439"/>
      <c r="F545" s="452"/>
      <c r="G545" s="452"/>
      <c r="H545" s="451"/>
      <c r="K545" s="442"/>
      <c r="L545" s="442"/>
      <c r="M545" s="441"/>
    </row>
    <row r="546">
      <c r="A546" s="443"/>
      <c r="B546" s="443"/>
      <c r="C546" s="439"/>
      <c r="F546" s="452"/>
      <c r="G546" s="452"/>
      <c r="H546" s="451"/>
      <c r="K546" s="442"/>
      <c r="L546" s="442"/>
      <c r="M546" s="441"/>
    </row>
    <row r="547">
      <c r="A547" s="443"/>
      <c r="B547" s="443"/>
      <c r="C547" s="439"/>
      <c r="F547" s="452"/>
      <c r="G547" s="452"/>
      <c r="H547" s="451"/>
      <c r="K547" s="442"/>
      <c r="L547" s="442"/>
      <c r="M547" s="441"/>
    </row>
    <row r="548">
      <c r="A548" s="443"/>
      <c r="B548" s="443"/>
      <c r="C548" s="439"/>
      <c r="F548" s="452"/>
      <c r="G548" s="452"/>
      <c r="H548" s="451"/>
      <c r="K548" s="442"/>
      <c r="L548" s="442"/>
      <c r="M548" s="441"/>
    </row>
    <row r="549">
      <c r="A549" s="443"/>
      <c r="B549" s="443"/>
      <c r="C549" s="439"/>
      <c r="F549" s="452"/>
      <c r="G549" s="452"/>
      <c r="H549" s="451"/>
      <c r="K549" s="442"/>
      <c r="L549" s="442"/>
      <c r="M549" s="441"/>
    </row>
    <row r="550">
      <c r="A550" s="443"/>
      <c r="B550" s="443"/>
      <c r="C550" s="439"/>
      <c r="F550" s="452"/>
      <c r="G550" s="452"/>
      <c r="H550" s="451"/>
      <c r="K550" s="442"/>
      <c r="L550" s="442"/>
      <c r="M550" s="441"/>
    </row>
    <row r="551">
      <c r="A551" s="443"/>
      <c r="B551" s="443"/>
      <c r="C551" s="439"/>
      <c r="F551" s="452"/>
      <c r="G551" s="452"/>
      <c r="H551" s="451"/>
      <c r="K551" s="442"/>
      <c r="L551" s="442"/>
      <c r="M551" s="441"/>
    </row>
    <row r="552">
      <c r="A552" s="443"/>
      <c r="B552" s="443"/>
      <c r="C552" s="439"/>
      <c r="F552" s="452"/>
      <c r="G552" s="452"/>
      <c r="H552" s="451"/>
      <c r="K552" s="442"/>
      <c r="L552" s="442"/>
      <c r="M552" s="441"/>
    </row>
    <row r="553">
      <c r="A553" s="443"/>
      <c r="B553" s="443"/>
      <c r="C553" s="439"/>
      <c r="F553" s="452"/>
      <c r="G553" s="452"/>
      <c r="H553" s="451"/>
      <c r="K553" s="442"/>
      <c r="L553" s="442"/>
      <c r="M553" s="441"/>
    </row>
    <row r="554">
      <c r="A554" s="443"/>
      <c r="B554" s="443"/>
      <c r="C554" s="439"/>
      <c r="F554" s="452"/>
      <c r="G554" s="452"/>
      <c r="H554" s="451"/>
      <c r="K554" s="442"/>
      <c r="L554" s="442"/>
      <c r="M554" s="441"/>
    </row>
    <row r="555">
      <c r="A555" s="443"/>
      <c r="B555" s="443"/>
      <c r="C555" s="439"/>
      <c r="F555" s="452"/>
      <c r="G555" s="452"/>
      <c r="H555" s="451"/>
      <c r="K555" s="442"/>
      <c r="L555" s="442"/>
      <c r="M555" s="441"/>
    </row>
    <row r="556">
      <c r="A556" s="443"/>
      <c r="B556" s="443"/>
      <c r="C556" s="439"/>
      <c r="F556" s="452"/>
      <c r="G556" s="452"/>
      <c r="H556" s="451"/>
      <c r="K556" s="442"/>
      <c r="L556" s="442"/>
      <c r="M556" s="441"/>
    </row>
    <row r="557">
      <c r="A557" s="443"/>
      <c r="B557" s="443"/>
      <c r="C557" s="439"/>
      <c r="F557" s="452"/>
      <c r="G557" s="452"/>
      <c r="H557" s="451"/>
      <c r="K557" s="442"/>
      <c r="L557" s="442"/>
      <c r="M557" s="441"/>
    </row>
    <row r="558">
      <c r="A558" s="443"/>
      <c r="B558" s="443"/>
      <c r="C558" s="439"/>
      <c r="F558" s="452"/>
      <c r="G558" s="452"/>
      <c r="H558" s="451"/>
      <c r="K558" s="442"/>
      <c r="L558" s="442"/>
      <c r="M558" s="441"/>
    </row>
    <row r="559">
      <c r="A559" s="443"/>
      <c r="B559" s="443"/>
      <c r="C559" s="439"/>
      <c r="F559" s="452"/>
      <c r="G559" s="452"/>
      <c r="H559" s="451"/>
      <c r="K559" s="442"/>
      <c r="L559" s="442"/>
      <c r="M559" s="441"/>
    </row>
    <row r="560">
      <c r="A560" s="443"/>
      <c r="B560" s="443"/>
      <c r="C560" s="439"/>
      <c r="F560" s="452"/>
      <c r="G560" s="452"/>
      <c r="H560" s="451"/>
      <c r="K560" s="442"/>
      <c r="L560" s="442"/>
      <c r="M560" s="441"/>
    </row>
    <row r="561">
      <c r="A561" s="443"/>
      <c r="B561" s="443"/>
      <c r="C561" s="439"/>
      <c r="F561" s="452"/>
      <c r="G561" s="452"/>
      <c r="H561" s="451"/>
      <c r="K561" s="442"/>
      <c r="L561" s="442"/>
      <c r="M561" s="441"/>
    </row>
    <row r="562">
      <c r="A562" s="443"/>
      <c r="B562" s="443"/>
      <c r="C562" s="439"/>
      <c r="F562" s="452"/>
      <c r="G562" s="452"/>
      <c r="H562" s="451"/>
      <c r="K562" s="442"/>
      <c r="L562" s="442"/>
      <c r="M562" s="441"/>
    </row>
    <row r="563">
      <c r="A563" s="443"/>
      <c r="B563" s="443"/>
      <c r="C563" s="439"/>
      <c r="F563" s="452"/>
      <c r="G563" s="452"/>
      <c r="H563" s="451"/>
      <c r="K563" s="442"/>
      <c r="L563" s="442"/>
      <c r="M563" s="441"/>
    </row>
    <row r="564">
      <c r="A564" s="443"/>
      <c r="B564" s="443"/>
      <c r="C564" s="439"/>
      <c r="F564" s="452"/>
      <c r="G564" s="452"/>
      <c r="H564" s="451"/>
      <c r="K564" s="442"/>
      <c r="L564" s="442"/>
      <c r="M564" s="441"/>
    </row>
    <row r="565">
      <c r="A565" s="443"/>
      <c r="B565" s="443"/>
      <c r="C565" s="439"/>
      <c r="F565" s="452"/>
      <c r="G565" s="452"/>
      <c r="H565" s="451"/>
      <c r="K565" s="442"/>
      <c r="L565" s="442"/>
      <c r="M565" s="441"/>
    </row>
    <row r="566">
      <c r="A566" s="443"/>
      <c r="B566" s="443"/>
      <c r="C566" s="439"/>
      <c r="F566" s="452"/>
      <c r="G566" s="452"/>
      <c r="H566" s="451"/>
      <c r="K566" s="442"/>
      <c r="L566" s="442"/>
      <c r="M566" s="441"/>
    </row>
    <row r="567">
      <c r="A567" s="443"/>
      <c r="B567" s="443"/>
      <c r="C567" s="439"/>
      <c r="F567" s="452"/>
      <c r="G567" s="452"/>
      <c r="H567" s="451"/>
      <c r="K567" s="442"/>
      <c r="L567" s="442"/>
      <c r="M567" s="441"/>
    </row>
    <row r="568">
      <c r="A568" s="443"/>
      <c r="B568" s="443"/>
      <c r="C568" s="439"/>
      <c r="F568" s="452"/>
      <c r="G568" s="452"/>
      <c r="H568" s="451"/>
      <c r="K568" s="442"/>
      <c r="L568" s="442"/>
      <c r="M568" s="441"/>
    </row>
    <row r="569">
      <c r="A569" s="443"/>
      <c r="B569" s="443"/>
      <c r="C569" s="439"/>
      <c r="F569" s="452"/>
      <c r="G569" s="452"/>
      <c r="H569" s="451"/>
      <c r="K569" s="442"/>
      <c r="L569" s="442"/>
      <c r="M569" s="441"/>
    </row>
    <row r="570">
      <c r="A570" s="443"/>
      <c r="B570" s="443"/>
      <c r="C570" s="439"/>
      <c r="F570" s="452"/>
      <c r="G570" s="452"/>
      <c r="H570" s="451"/>
      <c r="K570" s="442"/>
      <c r="L570" s="442"/>
      <c r="M570" s="441"/>
    </row>
    <row r="571">
      <c r="A571" s="443"/>
      <c r="B571" s="443"/>
      <c r="C571" s="439"/>
      <c r="F571" s="452"/>
      <c r="G571" s="452"/>
      <c r="H571" s="451"/>
      <c r="K571" s="442"/>
      <c r="L571" s="442"/>
      <c r="M571" s="441"/>
    </row>
    <row r="572">
      <c r="A572" s="443"/>
      <c r="B572" s="443"/>
      <c r="C572" s="439"/>
      <c r="F572" s="452"/>
      <c r="G572" s="452"/>
      <c r="H572" s="451"/>
      <c r="K572" s="442"/>
      <c r="L572" s="442"/>
      <c r="M572" s="441"/>
    </row>
    <row r="573">
      <c r="A573" s="443"/>
      <c r="B573" s="443"/>
      <c r="C573" s="439"/>
      <c r="F573" s="452"/>
      <c r="G573" s="452"/>
      <c r="H573" s="451"/>
      <c r="K573" s="442"/>
      <c r="L573" s="442"/>
      <c r="M573" s="441"/>
    </row>
    <row r="574">
      <c r="A574" s="443"/>
      <c r="B574" s="443"/>
      <c r="C574" s="439"/>
      <c r="F574" s="452"/>
      <c r="G574" s="452"/>
      <c r="H574" s="451"/>
      <c r="K574" s="442"/>
      <c r="L574" s="442"/>
      <c r="M574" s="441"/>
    </row>
    <row r="575">
      <c r="A575" s="443"/>
      <c r="B575" s="443"/>
      <c r="C575" s="439"/>
      <c r="F575" s="452"/>
      <c r="G575" s="452"/>
      <c r="H575" s="451"/>
      <c r="K575" s="442"/>
      <c r="L575" s="442"/>
      <c r="M575" s="441"/>
    </row>
    <row r="576">
      <c r="A576" s="443"/>
      <c r="B576" s="443"/>
      <c r="C576" s="439"/>
      <c r="F576" s="452"/>
      <c r="G576" s="452"/>
      <c r="H576" s="451"/>
      <c r="K576" s="442"/>
      <c r="L576" s="442"/>
      <c r="M576" s="441"/>
    </row>
    <row r="577">
      <c r="A577" s="443"/>
      <c r="B577" s="443"/>
      <c r="C577" s="439"/>
      <c r="F577" s="452"/>
      <c r="G577" s="452"/>
      <c r="H577" s="451"/>
      <c r="K577" s="442"/>
      <c r="L577" s="442"/>
      <c r="M577" s="441"/>
    </row>
    <row r="578">
      <c r="A578" s="443"/>
      <c r="B578" s="443"/>
      <c r="C578" s="439"/>
      <c r="F578" s="452"/>
      <c r="G578" s="452"/>
      <c r="H578" s="451"/>
      <c r="K578" s="442"/>
      <c r="L578" s="442"/>
      <c r="M578" s="441"/>
    </row>
    <row r="579">
      <c r="A579" s="443"/>
      <c r="B579" s="443"/>
      <c r="C579" s="439"/>
      <c r="F579" s="452"/>
      <c r="G579" s="452"/>
      <c r="H579" s="451"/>
      <c r="K579" s="442"/>
      <c r="L579" s="442"/>
      <c r="M579" s="441"/>
    </row>
    <row r="580">
      <c r="A580" s="443"/>
      <c r="B580" s="443"/>
      <c r="C580" s="439"/>
      <c r="F580" s="452"/>
      <c r="G580" s="452"/>
      <c r="H580" s="451"/>
      <c r="K580" s="442"/>
      <c r="L580" s="442"/>
      <c r="M580" s="441"/>
    </row>
    <row r="581">
      <c r="A581" s="443"/>
      <c r="B581" s="443"/>
      <c r="C581" s="439"/>
      <c r="F581" s="452"/>
      <c r="G581" s="452"/>
      <c r="H581" s="451"/>
      <c r="K581" s="442"/>
      <c r="L581" s="442"/>
      <c r="M581" s="441"/>
    </row>
    <row r="582">
      <c r="A582" s="443"/>
      <c r="B582" s="443"/>
      <c r="C582" s="439"/>
      <c r="F582" s="452"/>
      <c r="G582" s="452"/>
      <c r="H582" s="451"/>
      <c r="K582" s="442"/>
      <c r="L582" s="442"/>
      <c r="M582" s="441"/>
    </row>
    <row r="583">
      <c r="A583" s="443"/>
      <c r="B583" s="443"/>
      <c r="C583" s="439"/>
      <c r="F583" s="452"/>
      <c r="G583" s="452"/>
      <c r="H583" s="451"/>
      <c r="K583" s="442"/>
      <c r="L583" s="442"/>
      <c r="M583" s="441"/>
    </row>
    <row r="584">
      <c r="A584" s="443"/>
      <c r="B584" s="443"/>
      <c r="C584" s="439"/>
      <c r="F584" s="452"/>
      <c r="G584" s="452"/>
      <c r="H584" s="451"/>
      <c r="K584" s="442"/>
      <c r="L584" s="442"/>
      <c r="M584" s="441"/>
    </row>
    <row r="585">
      <c r="A585" s="443"/>
      <c r="B585" s="443"/>
      <c r="C585" s="439"/>
      <c r="F585" s="452"/>
      <c r="G585" s="452"/>
      <c r="H585" s="451"/>
      <c r="K585" s="442"/>
      <c r="L585" s="442"/>
      <c r="M585" s="441"/>
    </row>
    <row r="586">
      <c r="A586" s="443"/>
      <c r="B586" s="443"/>
      <c r="C586" s="439"/>
      <c r="F586" s="452"/>
      <c r="G586" s="452"/>
      <c r="H586" s="451"/>
      <c r="K586" s="442"/>
      <c r="L586" s="442"/>
      <c r="M586" s="441"/>
    </row>
    <row r="587">
      <c r="A587" s="443"/>
      <c r="B587" s="443"/>
      <c r="C587" s="439"/>
      <c r="F587" s="452"/>
      <c r="G587" s="452"/>
      <c r="H587" s="451"/>
      <c r="K587" s="442"/>
      <c r="L587" s="442"/>
      <c r="M587" s="441"/>
    </row>
    <row r="588">
      <c r="A588" s="443"/>
      <c r="B588" s="443"/>
      <c r="C588" s="439"/>
      <c r="F588" s="452"/>
      <c r="G588" s="452"/>
      <c r="H588" s="451"/>
      <c r="K588" s="442"/>
      <c r="L588" s="442"/>
      <c r="M588" s="441"/>
    </row>
    <row r="589">
      <c r="A589" s="443"/>
      <c r="B589" s="443"/>
      <c r="C589" s="439"/>
      <c r="F589" s="452"/>
      <c r="G589" s="452"/>
      <c r="H589" s="451"/>
      <c r="K589" s="442"/>
      <c r="L589" s="442"/>
      <c r="M589" s="441"/>
    </row>
    <row r="590">
      <c r="A590" s="443"/>
      <c r="B590" s="443"/>
      <c r="C590" s="439"/>
      <c r="F590" s="452"/>
      <c r="G590" s="452"/>
      <c r="H590" s="451"/>
      <c r="K590" s="442"/>
      <c r="L590" s="442"/>
      <c r="M590" s="441"/>
    </row>
    <row r="591">
      <c r="A591" s="443"/>
      <c r="B591" s="443"/>
      <c r="C591" s="439"/>
      <c r="F591" s="452"/>
      <c r="G591" s="452"/>
      <c r="H591" s="451"/>
      <c r="K591" s="442"/>
      <c r="L591" s="442"/>
      <c r="M591" s="441"/>
    </row>
    <row r="592">
      <c r="A592" s="443"/>
      <c r="B592" s="443"/>
      <c r="C592" s="439"/>
      <c r="F592" s="452"/>
      <c r="G592" s="452"/>
      <c r="H592" s="451"/>
      <c r="K592" s="442"/>
      <c r="L592" s="442"/>
      <c r="M592" s="441"/>
    </row>
    <row r="593">
      <c r="A593" s="443"/>
      <c r="B593" s="443"/>
      <c r="C593" s="439"/>
      <c r="F593" s="452"/>
      <c r="G593" s="452"/>
      <c r="H593" s="451"/>
      <c r="K593" s="442"/>
      <c r="L593" s="442"/>
      <c r="M593" s="441"/>
    </row>
    <row r="594">
      <c r="A594" s="443"/>
      <c r="B594" s="443"/>
      <c r="C594" s="439"/>
      <c r="F594" s="452"/>
      <c r="G594" s="452"/>
      <c r="H594" s="451"/>
      <c r="K594" s="442"/>
      <c r="L594" s="442"/>
      <c r="M594" s="441"/>
    </row>
    <row r="595">
      <c r="A595" s="443"/>
      <c r="B595" s="443"/>
      <c r="C595" s="439"/>
      <c r="F595" s="452"/>
      <c r="G595" s="452"/>
      <c r="H595" s="451"/>
      <c r="K595" s="442"/>
      <c r="L595" s="442"/>
      <c r="M595" s="441"/>
    </row>
    <row r="596">
      <c r="A596" s="443"/>
      <c r="B596" s="443"/>
      <c r="C596" s="439"/>
      <c r="F596" s="452"/>
      <c r="G596" s="452"/>
      <c r="H596" s="451"/>
      <c r="K596" s="442"/>
      <c r="L596" s="442"/>
      <c r="M596" s="441"/>
    </row>
    <row r="597">
      <c r="A597" s="443"/>
      <c r="B597" s="443"/>
      <c r="C597" s="439"/>
      <c r="F597" s="452"/>
      <c r="G597" s="452"/>
      <c r="H597" s="451"/>
      <c r="K597" s="442"/>
      <c r="L597" s="442"/>
      <c r="M597" s="441"/>
    </row>
    <row r="598">
      <c r="A598" s="443"/>
      <c r="B598" s="443"/>
      <c r="C598" s="439"/>
      <c r="F598" s="452"/>
      <c r="G598" s="452"/>
      <c r="H598" s="451"/>
      <c r="K598" s="442"/>
      <c r="L598" s="442"/>
      <c r="M598" s="441"/>
    </row>
    <row r="599">
      <c r="A599" s="443"/>
      <c r="B599" s="443"/>
      <c r="C599" s="439"/>
      <c r="F599" s="452"/>
      <c r="G599" s="452"/>
      <c r="H599" s="451"/>
      <c r="K599" s="442"/>
      <c r="L599" s="442"/>
      <c r="M599" s="441"/>
    </row>
    <row r="600">
      <c r="A600" s="443"/>
      <c r="B600" s="443"/>
      <c r="C600" s="439"/>
      <c r="F600" s="452"/>
      <c r="G600" s="452"/>
      <c r="H600" s="451"/>
      <c r="K600" s="442"/>
      <c r="L600" s="442"/>
      <c r="M600" s="441"/>
    </row>
    <row r="601">
      <c r="A601" s="443"/>
      <c r="B601" s="443"/>
      <c r="C601" s="439"/>
      <c r="F601" s="452"/>
      <c r="G601" s="452"/>
      <c r="H601" s="451"/>
      <c r="K601" s="442"/>
      <c r="L601" s="442"/>
      <c r="M601" s="441"/>
    </row>
    <row r="602">
      <c r="A602" s="443"/>
      <c r="B602" s="443"/>
      <c r="C602" s="439"/>
      <c r="F602" s="452"/>
      <c r="G602" s="452"/>
      <c r="H602" s="451"/>
      <c r="K602" s="442"/>
      <c r="L602" s="442"/>
      <c r="M602" s="441"/>
    </row>
    <row r="603">
      <c r="A603" s="443"/>
      <c r="B603" s="443"/>
      <c r="C603" s="439"/>
      <c r="F603" s="452"/>
      <c r="G603" s="452"/>
      <c r="H603" s="451"/>
      <c r="K603" s="442"/>
      <c r="L603" s="442"/>
      <c r="M603" s="441"/>
    </row>
    <row r="604">
      <c r="A604" s="443"/>
      <c r="B604" s="443"/>
      <c r="C604" s="439"/>
      <c r="F604" s="452"/>
      <c r="G604" s="452"/>
      <c r="H604" s="451"/>
      <c r="K604" s="442"/>
      <c r="L604" s="442"/>
      <c r="M604" s="441"/>
    </row>
    <row r="605">
      <c r="A605" s="443"/>
      <c r="B605" s="443"/>
      <c r="C605" s="439"/>
      <c r="F605" s="452"/>
      <c r="G605" s="452"/>
      <c r="H605" s="451"/>
      <c r="K605" s="442"/>
      <c r="L605" s="442"/>
      <c r="M605" s="441"/>
    </row>
    <row r="606">
      <c r="A606" s="443"/>
      <c r="B606" s="443"/>
      <c r="C606" s="439"/>
      <c r="F606" s="452"/>
      <c r="G606" s="452"/>
      <c r="H606" s="451"/>
      <c r="K606" s="442"/>
      <c r="L606" s="442"/>
      <c r="M606" s="441"/>
    </row>
    <row r="607">
      <c r="A607" s="443"/>
      <c r="B607" s="443"/>
      <c r="C607" s="439"/>
      <c r="F607" s="452"/>
      <c r="G607" s="452"/>
      <c r="H607" s="451"/>
      <c r="K607" s="442"/>
      <c r="L607" s="442"/>
      <c r="M607" s="441"/>
    </row>
    <row r="608">
      <c r="A608" s="443"/>
      <c r="B608" s="443"/>
      <c r="C608" s="439"/>
      <c r="F608" s="452"/>
      <c r="G608" s="452"/>
      <c r="H608" s="451"/>
      <c r="K608" s="442"/>
      <c r="L608" s="442"/>
      <c r="M608" s="441"/>
    </row>
    <row r="609">
      <c r="A609" s="443"/>
      <c r="B609" s="443"/>
      <c r="C609" s="439"/>
      <c r="F609" s="452"/>
      <c r="G609" s="452"/>
      <c r="H609" s="451"/>
      <c r="K609" s="442"/>
      <c r="L609" s="442"/>
      <c r="M609" s="441"/>
    </row>
    <row r="610">
      <c r="A610" s="443"/>
      <c r="B610" s="443"/>
      <c r="C610" s="439"/>
      <c r="F610" s="452"/>
      <c r="G610" s="452"/>
      <c r="H610" s="451"/>
      <c r="K610" s="442"/>
      <c r="L610" s="442"/>
      <c r="M610" s="441"/>
    </row>
    <row r="611">
      <c r="A611" s="443"/>
      <c r="B611" s="443"/>
      <c r="C611" s="439"/>
      <c r="F611" s="452"/>
      <c r="G611" s="452"/>
      <c r="H611" s="451"/>
      <c r="K611" s="442"/>
      <c r="L611" s="442"/>
      <c r="M611" s="441"/>
    </row>
    <row r="612">
      <c r="A612" s="443"/>
      <c r="B612" s="443"/>
      <c r="C612" s="439"/>
      <c r="F612" s="452"/>
      <c r="G612" s="452"/>
      <c r="H612" s="451"/>
      <c r="K612" s="442"/>
      <c r="L612" s="442"/>
      <c r="M612" s="441"/>
    </row>
    <row r="613">
      <c r="A613" s="443"/>
      <c r="B613" s="443"/>
      <c r="C613" s="439"/>
      <c r="F613" s="452"/>
      <c r="G613" s="452"/>
      <c r="H613" s="451"/>
      <c r="K613" s="442"/>
      <c r="L613" s="442"/>
      <c r="M613" s="441"/>
    </row>
    <row r="614">
      <c r="A614" s="443"/>
      <c r="B614" s="443"/>
      <c r="C614" s="439"/>
      <c r="F614" s="452"/>
      <c r="G614" s="452"/>
      <c r="H614" s="451"/>
      <c r="K614" s="442"/>
      <c r="L614" s="442"/>
      <c r="M614" s="441"/>
    </row>
    <row r="615">
      <c r="A615" s="443"/>
      <c r="B615" s="443"/>
      <c r="C615" s="439"/>
      <c r="F615" s="452"/>
      <c r="G615" s="452"/>
      <c r="H615" s="451"/>
      <c r="K615" s="442"/>
      <c r="L615" s="442"/>
      <c r="M615" s="441"/>
    </row>
    <row r="616">
      <c r="A616" s="443"/>
      <c r="B616" s="443"/>
      <c r="C616" s="439"/>
      <c r="F616" s="452"/>
      <c r="G616" s="452"/>
      <c r="H616" s="451"/>
      <c r="K616" s="442"/>
      <c r="L616" s="442"/>
      <c r="M616" s="441"/>
    </row>
    <row r="617">
      <c r="A617" s="443"/>
      <c r="B617" s="443"/>
      <c r="C617" s="439"/>
      <c r="F617" s="452"/>
      <c r="G617" s="452"/>
      <c r="H617" s="451"/>
      <c r="K617" s="442"/>
      <c r="L617" s="442"/>
      <c r="M617" s="441"/>
    </row>
    <row r="618">
      <c r="A618" s="443"/>
      <c r="B618" s="443"/>
      <c r="C618" s="439"/>
      <c r="F618" s="452"/>
      <c r="G618" s="452"/>
      <c r="H618" s="451"/>
      <c r="K618" s="442"/>
      <c r="L618" s="442"/>
      <c r="M618" s="441"/>
    </row>
    <row r="619">
      <c r="A619" s="443"/>
      <c r="B619" s="443"/>
      <c r="C619" s="439"/>
      <c r="F619" s="452"/>
      <c r="G619" s="452"/>
      <c r="H619" s="451"/>
      <c r="K619" s="442"/>
      <c r="L619" s="442"/>
      <c r="M619" s="441"/>
    </row>
    <row r="620">
      <c r="A620" s="443"/>
      <c r="B620" s="443"/>
      <c r="C620" s="439"/>
      <c r="F620" s="452"/>
      <c r="G620" s="452"/>
      <c r="H620" s="451"/>
      <c r="K620" s="442"/>
      <c r="L620" s="442"/>
      <c r="M620" s="441"/>
    </row>
    <row r="621">
      <c r="A621" s="443"/>
      <c r="B621" s="443"/>
      <c r="C621" s="439"/>
      <c r="F621" s="452"/>
      <c r="G621" s="452"/>
      <c r="H621" s="451"/>
      <c r="K621" s="442"/>
      <c r="L621" s="442"/>
      <c r="M621" s="441"/>
    </row>
    <row r="622">
      <c r="A622" s="443"/>
      <c r="B622" s="443"/>
      <c r="C622" s="439"/>
      <c r="F622" s="452"/>
      <c r="G622" s="452"/>
      <c r="H622" s="451"/>
      <c r="K622" s="442"/>
      <c r="L622" s="442"/>
      <c r="M622" s="441"/>
    </row>
    <row r="623">
      <c r="A623" s="443"/>
      <c r="B623" s="443"/>
      <c r="C623" s="439"/>
      <c r="F623" s="452"/>
      <c r="G623" s="452"/>
      <c r="H623" s="451"/>
      <c r="K623" s="442"/>
      <c r="L623" s="442"/>
      <c r="M623" s="441"/>
    </row>
    <row r="624">
      <c r="A624" s="443"/>
      <c r="B624" s="443"/>
      <c r="C624" s="439"/>
      <c r="F624" s="452"/>
      <c r="G624" s="452"/>
      <c r="H624" s="451"/>
      <c r="K624" s="442"/>
      <c r="L624" s="442"/>
      <c r="M624" s="441"/>
    </row>
    <row r="625">
      <c r="A625" s="443"/>
      <c r="B625" s="443"/>
      <c r="C625" s="439"/>
      <c r="F625" s="452"/>
      <c r="G625" s="452"/>
      <c r="H625" s="451"/>
      <c r="K625" s="442"/>
      <c r="L625" s="442"/>
      <c r="M625" s="441"/>
    </row>
    <row r="626">
      <c r="A626" s="443"/>
      <c r="B626" s="443"/>
      <c r="C626" s="439"/>
      <c r="F626" s="452"/>
      <c r="G626" s="452"/>
      <c r="H626" s="451"/>
      <c r="K626" s="442"/>
      <c r="L626" s="442"/>
      <c r="M626" s="441"/>
    </row>
    <row r="627">
      <c r="A627" s="443"/>
      <c r="B627" s="443"/>
      <c r="C627" s="439"/>
      <c r="F627" s="452"/>
      <c r="G627" s="452"/>
      <c r="H627" s="451"/>
      <c r="K627" s="442"/>
      <c r="L627" s="442"/>
      <c r="M627" s="441"/>
    </row>
    <row r="628">
      <c r="A628" s="443"/>
      <c r="B628" s="443"/>
      <c r="C628" s="439"/>
      <c r="F628" s="452"/>
      <c r="G628" s="452"/>
      <c r="H628" s="451"/>
      <c r="K628" s="442"/>
      <c r="L628" s="442"/>
      <c r="M628" s="441"/>
    </row>
    <row r="629">
      <c r="A629" s="443"/>
      <c r="B629" s="443"/>
      <c r="C629" s="439"/>
      <c r="F629" s="452"/>
      <c r="G629" s="452"/>
      <c r="H629" s="451"/>
      <c r="K629" s="442"/>
      <c r="L629" s="442"/>
      <c r="M629" s="441"/>
    </row>
    <row r="630">
      <c r="A630" s="443"/>
      <c r="B630" s="443"/>
      <c r="C630" s="439"/>
      <c r="F630" s="452"/>
      <c r="G630" s="452"/>
      <c r="H630" s="451"/>
      <c r="K630" s="442"/>
      <c r="L630" s="442"/>
      <c r="M630" s="441"/>
    </row>
    <row r="631">
      <c r="A631" s="443"/>
      <c r="B631" s="443"/>
      <c r="C631" s="439"/>
      <c r="F631" s="452"/>
      <c r="G631" s="452"/>
      <c r="H631" s="451"/>
      <c r="K631" s="442"/>
      <c r="L631" s="442"/>
      <c r="M631" s="441"/>
    </row>
    <row r="632">
      <c r="A632" s="443"/>
      <c r="B632" s="443"/>
      <c r="C632" s="439"/>
      <c r="F632" s="452"/>
      <c r="G632" s="452"/>
      <c r="H632" s="451"/>
      <c r="K632" s="442"/>
      <c r="L632" s="442"/>
      <c r="M632" s="441"/>
    </row>
    <row r="633">
      <c r="A633" s="443"/>
      <c r="B633" s="443"/>
      <c r="C633" s="439"/>
      <c r="F633" s="452"/>
      <c r="G633" s="452"/>
      <c r="H633" s="451"/>
      <c r="K633" s="442"/>
      <c r="L633" s="442"/>
      <c r="M633" s="441"/>
    </row>
    <row r="634">
      <c r="A634" s="443"/>
      <c r="B634" s="443"/>
      <c r="C634" s="439"/>
      <c r="F634" s="452"/>
      <c r="G634" s="452"/>
      <c r="H634" s="451"/>
      <c r="K634" s="442"/>
      <c r="L634" s="442"/>
      <c r="M634" s="441"/>
    </row>
    <row r="635">
      <c r="A635" s="443"/>
      <c r="B635" s="443"/>
      <c r="C635" s="439"/>
      <c r="F635" s="452"/>
      <c r="G635" s="452"/>
      <c r="H635" s="451"/>
      <c r="K635" s="442"/>
      <c r="L635" s="442"/>
      <c r="M635" s="441"/>
    </row>
    <row r="636">
      <c r="A636" s="443"/>
      <c r="B636" s="443"/>
      <c r="C636" s="439"/>
      <c r="F636" s="452"/>
      <c r="G636" s="452"/>
      <c r="H636" s="451"/>
      <c r="K636" s="442"/>
      <c r="L636" s="442"/>
      <c r="M636" s="441"/>
    </row>
    <row r="637">
      <c r="A637" s="443"/>
      <c r="B637" s="443"/>
      <c r="C637" s="439"/>
      <c r="F637" s="452"/>
      <c r="G637" s="452"/>
      <c r="H637" s="451"/>
      <c r="K637" s="442"/>
      <c r="L637" s="442"/>
      <c r="M637" s="441"/>
    </row>
    <row r="638">
      <c r="A638" s="443"/>
      <c r="B638" s="443"/>
      <c r="C638" s="439"/>
      <c r="F638" s="452"/>
      <c r="G638" s="452"/>
      <c r="H638" s="451"/>
      <c r="K638" s="442"/>
      <c r="L638" s="442"/>
      <c r="M638" s="441"/>
    </row>
    <row r="639">
      <c r="A639" s="443"/>
      <c r="B639" s="443"/>
      <c r="C639" s="439"/>
      <c r="F639" s="452"/>
      <c r="G639" s="452"/>
      <c r="H639" s="451"/>
      <c r="K639" s="442"/>
      <c r="L639" s="442"/>
      <c r="M639" s="441"/>
    </row>
    <row r="640">
      <c r="A640" s="443"/>
      <c r="B640" s="443"/>
      <c r="C640" s="439"/>
      <c r="F640" s="452"/>
      <c r="G640" s="452"/>
      <c r="H640" s="451"/>
      <c r="K640" s="442"/>
      <c r="L640" s="442"/>
      <c r="M640" s="441"/>
    </row>
    <row r="641">
      <c r="A641" s="443"/>
      <c r="B641" s="443"/>
      <c r="C641" s="439"/>
      <c r="F641" s="452"/>
      <c r="G641" s="452"/>
      <c r="H641" s="451"/>
      <c r="K641" s="442"/>
      <c r="L641" s="442"/>
      <c r="M641" s="441"/>
    </row>
    <row r="642">
      <c r="A642" s="443"/>
      <c r="B642" s="443"/>
      <c r="C642" s="439"/>
      <c r="F642" s="452"/>
      <c r="G642" s="452"/>
      <c r="H642" s="451"/>
      <c r="K642" s="442"/>
      <c r="L642" s="442"/>
      <c r="M642" s="441"/>
    </row>
    <row r="643">
      <c r="A643" s="443"/>
      <c r="B643" s="443"/>
      <c r="C643" s="439"/>
      <c r="F643" s="452"/>
      <c r="G643" s="452"/>
      <c r="H643" s="451"/>
      <c r="K643" s="442"/>
      <c r="L643" s="442"/>
      <c r="M643" s="441"/>
    </row>
    <row r="644">
      <c r="A644" s="443"/>
      <c r="B644" s="443"/>
      <c r="C644" s="439"/>
      <c r="F644" s="452"/>
      <c r="G644" s="452"/>
      <c r="H644" s="451"/>
      <c r="K644" s="442"/>
      <c r="L644" s="442"/>
      <c r="M644" s="441"/>
    </row>
    <row r="645">
      <c r="A645" s="443"/>
      <c r="B645" s="443"/>
      <c r="C645" s="439"/>
      <c r="F645" s="452"/>
      <c r="G645" s="452"/>
      <c r="H645" s="451"/>
      <c r="K645" s="442"/>
      <c r="L645" s="442"/>
      <c r="M645" s="441"/>
    </row>
    <row r="646">
      <c r="A646" s="443"/>
      <c r="B646" s="443"/>
      <c r="C646" s="439"/>
      <c r="F646" s="452"/>
      <c r="G646" s="452"/>
      <c r="H646" s="451"/>
      <c r="K646" s="442"/>
      <c r="L646" s="442"/>
      <c r="M646" s="441"/>
    </row>
    <row r="647">
      <c r="A647" s="443"/>
      <c r="B647" s="443"/>
      <c r="C647" s="439"/>
      <c r="F647" s="452"/>
      <c r="G647" s="452"/>
      <c r="H647" s="451"/>
      <c r="K647" s="442"/>
      <c r="L647" s="442"/>
      <c r="M647" s="441"/>
    </row>
    <row r="648">
      <c r="A648" s="443"/>
      <c r="B648" s="443"/>
      <c r="C648" s="439"/>
      <c r="F648" s="452"/>
      <c r="G648" s="452"/>
      <c r="H648" s="451"/>
      <c r="K648" s="442"/>
      <c r="L648" s="442"/>
      <c r="M648" s="441"/>
    </row>
    <row r="649">
      <c r="A649" s="443"/>
      <c r="B649" s="443"/>
      <c r="C649" s="439"/>
      <c r="F649" s="452"/>
      <c r="G649" s="452"/>
      <c r="H649" s="451"/>
      <c r="K649" s="442"/>
      <c r="L649" s="442"/>
      <c r="M649" s="441"/>
    </row>
    <row r="650">
      <c r="A650" s="443"/>
      <c r="B650" s="443"/>
      <c r="C650" s="439"/>
      <c r="F650" s="452"/>
      <c r="G650" s="452"/>
      <c r="H650" s="451"/>
      <c r="K650" s="442"/>
      <c r="L650" s="442"/>
      <c r="M650" s="441"/>
    </row>
    <row r="651">
      <c r="A651" s="443"/>
      <c r="B651" s="443"/>
      <c r="C651" s="439"/>
      <c r="F651" s="452"/>
      <c r="G651" s="452"/>
      <c r="H651" s="451"/>
      <c r="K651" s="442"/>
      <c r="L651" s="442"/>
      <c r="M651" s="441"/>
    </row>
    <row r="652">
      <c r="A652" s="443"/>
      <c r="B652" s="443"/>
      <c r="C652" s="439"/>
      <c r="F652" s="452"/>
      <c r="G652" s="452"/>
      <c r="H652" s="451"/>
      <c r="K652" s="442"/>
      <c r="L652" s="442"/>
      <c r="M652" s="441"/>
    </row>
    <row r="653">
      <c r="A653" s="443"/>
      <c r="B653" s="443"/>
      <c r="C653" s="439"/>
      <c r="F653" s="452"/>
      <c r="G653" s="452"/>
      <c r="H653" s="451"/>
      <c r="K653" s="442"/>
      <c r="L653" s="442"/>
      <c r="M653" s="441"/>
    </row>
    <row r="654">
      <c r="A654" s="443"/>
      <c r="B654" s="443"/>
      <c r="C654" s="439"/>
      <c r="F654" s="452"/>
      <c r="G654" s="452"/>
      <c r="H654" s="451"/>
      <c r="K654" s="442"/>
      <c r="L654" s="442"/>
      <c r="M654" s="441"/>
    </row>
    <row r="655">
      <c r="A655" s="443"/>
      <c r="B655" s="443"/>
      <c r="C655" s="439"/>
      <c r="F655" s="452"/>
      <c r="G655" s="452"/>
      <c r="H655" s="451"/>
      <c r="K655" s="442"/>
      <c r="L655" s="442"/>
      <c r="M655" s="441"/>
    </row>
    <row r="656">
      <c r="A656" s="443"/>
      <c r="B656" s="443"/>
      <c r="C656" s="439"/>
      <c r="F656" s="452"/>
      <c r="G656" s="452"/>
      <c r="H656" s="451"/>
      <c r="K656" s="442"/>
      <c r="L656" s="442"/>
      <c r="M656" s="441"/>
    </row>
    <row r="657">
      <c r="A657" s="443"/>
      <c r="B657" s="443"/>
      <c r="C657" s="439"/>
      <c r="F657" s="452"/>
      <c r="G657" s="452"/>
      <c r="H657" s="451"/>
      <c r="K657" s="442"/>
      <c r="L657" s="442"/>
      <c r="M657" s="441"/>
    </row>
    <row r="658">
      <c r="A658" s="443"/>
      <c r="B658" s="443"/>
      <c r="C658" s="439"/>
      <c r="F658" s="452"/>
      <c r="G658" s="452"/>
      <c r="H658" s="451"/>
      <c r="K658" s="442"/>
      <c r="L658" s="442"/>
      <c r="M658" s="441"/>
    </row>
    <row r="659">
      <c r="A659" s="443"/>
      <c r="B659" s="443"/>
      <c r="C659" s="439"/>
      <c r="F659" s="452"/>
      <c r="G659" s="452"/>
      <c r="H659" s="451"/>
      <c r="K659" s="442"/>
      <c r="L659" s="442"/>
      <c r="M659" s="441"/>
    </row>
    <row r="660">
      <c r="A660" s="443"/>
      <c r="B660" s="443"/>
      <c r="C660" s="439"/>
      <c r="F660" s="452"/>
      <c r="G660" s="452"/>
      <c r="H660" s="451"/>
      <c r="K660" s="442"/>
      <c r="L660" s="442"/>
      <c r="M660" s="441"/>
    </row>
    <row r="661">
      <c r="A661" s="443"/>
      <c r="B661" s="443"/>
      <c r="C661" s="439"/>
      <c r="F661" s="452"/>
      <c r="G661" s="452"/>
      <c r="H661" s="451"/>
      <c r="K661" s="442"/>
      <c r="L661" s="442"/>
      <c r="M661" s="441"/>
    </row>
    <row r="662">
      <c r="A662" s="443"/>
      <c r="B662" s="443"/>
      <c r="C662" s="439"/>
      <c r="F662" s="452"/>
      <c r="G662" s="452"/>
      <c r="H662" s="451"/>
      <c r="K662" s="442"/>
      <c r="L662" s="442"/>
      <c r="M662" s="441"/>
    </row>
    <row r="663">
      <c r="A663" s="443"/>
      <c r="B663" s="443"/>
      <c r="C663" s="439"/>
      <c r="F663" s="452"/>
      <c r="G663" s="452"/>
      <c r="H663" s="451"/>
      <c r="K663" s="442"/>
      <c r="L663" s="442"/>
      <c r="M663" s="441"/>
    </row>
    <row r="664">
      <c r="A664" s="443"/>
      <c r="B664" s="443"/>
      <c r="C664" s="439"/>
      <c r="F664" s="452"/>
      <c r="G664" s="452"/>
      <c r="H664" s="451"/>
      <c r="K664" s="442"/>
      <c r="L664" s="442"/>
      <c r="M664" s="441"/>
    </row>
    <row r="665">
      <c r="A665" s="443"/>
      <c r="B665" s="443"/>
      <c r="C665" s="439"/>
      <c r="F665" s="452"/>
      <c r="G665" s="452"/>
      <c r="H665" s="451"/>
      <c r="K665" s="442"/>
      <c r="L665" s="442"/>
      <c r="M665" s="441"/>
    </row>
    <row r="666">
      <c r="A666" s="443"/>
      <c r="B666" s="443"/>
      <c r="C666" s="439"/>
      <c r="F666" s="452"/>
      <c r="G666" s="452"/>
      <c r="H666" s="451"/>
      <c r="K666" s="442"/>
      <c r="L666" s="442"/>
      <c r="M666" s="441"/>
    </row>
    <row r="667">
      <c r="A667" s="443"/>
      <c r="B667" s="443"/>
      <c r="C667" s="439"/>
      <c r="F667" s="452"/>
      <c r="G667" s="452"/>
      <c r="H667" s="451"/>
      <c r="K667" s="442"/>
      <c r="L667" s="442"/>
      <c r="M667" s="441"/>
    </row>
    <row r="668">
      <c r="A668" s="443"/>
      <c r="B668" s="443"/>
      <c r="C668" s="439"/>
      <c r="F668" s="452"/>
      <c r="G668" s="452"/>
      <c r="H668" s="451"/>
      <c r="K668" s="442"/>
      <c r="L668" s="442"/>
      <c r="M668" s="441"/>
    </row>
    <row r="669">
      <c r="A669" s="443"/>
      <c r="B669" s="443"/>
      <c r="C669" s="439"/>
      <c r="F669" s="452"/>
      <c r="G669" s="452"/>
      <c r="H669" s="451"/>
      <c r="K669" s="442"/>
      <c r="L669" s="442"/>
      <c r="M669" s="441"/>
    </row>
    <row r="670">
      <c r="A670" s="443"/>
      <c r="B670" s="443"/>
      <c r="C670" s="439"/>
      <c r="F670" s="452"/>
      <c r="G670" s="452"/>
      <c r="H670" s="451"/>
      <c r="K670" s="442"/>
      <c r="L670" s="442"/>
      <c r="M670" s="441"/>
    </row>
    <row r="671">
      <c r="A671" s="443"/>
      <c r="B671" s="443"/>
      <c r="C671" s="439"/>
      <c r="F671" s="452"/>
      <c r="G671" s="452"/>
      <c r="H671" s="451"/>
      <c r="K671" s="442"/>
      <c r="L671" s="442"/>
      <c r="M671" s="441"/>
    </row>
    <row r="672">
      <c r="A672" s="443"/>
      <c r="B672" s="443"/>
      <c r="C672" s="439"/>
      <c r="F672" s="452"/>
      <c r="G672" s="452"/>
      <c r="H672" s="451"/>
      <c r="K672" s="442"/>
      <c r="L672" s="442"/>
      <c r="M672" s="441"/>
    </row>
    <row r="673">
      <c r="A673" s="443"/>
      <c r="B673" s="443"/>
      <c r="C673" s="439"/>
      <c r="F673" s="452"/>
      <c r="G673" s="452"/>
      <c r="H673" s="451"/>
      <c r="K673" s="442"/>
      <c r="L673" s="442"/>
      <c r="M673" s="441"/>
    </row>
    <row r="674">
      <c r="A674" s="443"/>
      <c r="B674" s="443"/>
      <c r="C674" s="439"/>
      <c r="F674" s="452"/>
      <c r="G674" s="452"/>
      <c r="H674" s="451"/>
      <c r="K674" s="442"/>
      <c r="L674" s="442"/>
      <c r="M674" s="441"/>
    </row>
    <row r="675">
      <c r="A675" s="443"/>
      <c r="B675" s="443"/>
      <c r="C675" s="439"/>
      <c r="F675" s="452"/>
      <c r="G675" s="452"/>
      <c r="H675" s="451"/>
      <c r="K675" s="442"/>
      <c r="L675" s="442"/>
      <c r="M675" s="441"/>
    </row>
    <row r="676">
      <c r="A676" s="443"/>
      <c r="B676" s="443"/>
      <c r="C676" s="439"/>
      <c r="F676" s="452"/>
      <c r="G676" s="452"/>
      <c r="H676" s="451"/>
      <c r="K676" s="442"/>
      <c r="L676" s="442"/>
      <c r="M676" s="441"/>
    </row>
    <row r="677">
      <c r="A677" s="443"/>
      <c r="B677" s="443"/>
      <c r="C677" s="439"/>
      <c r="F677" s="452"/>
      <c r="G677" s="452"/>
      <c r="H677" s="451"/>
      <c r="K677" s="442"/>
      <c r="L677" s="442"/>
      <c r="M677" s="441"/>
    </row>
    <row r="678">
      <c r="A678" s="443"/>
      <c r="B678" s="443"/>
      <c r="C678" s="439"/>
      <c r="F678" s="452"/>
      <c r="G678" s="452"/>
      <c r="H678" s="451"/>
      <c r="K678" s="442"/>
      <c r="L678" s="442"/>
      <c r="M678" s="441"/>
    </row>
    <row r="679">
      <c r="A679" s="443"/>
      <c r="B679" s="443"/>
      <c r="C679" s="439"/>
      <c r="F679" s="452"/>
      <c r="G679" s="452"/>
      <c r="H679" s="451"/>
      <c r="K679" s="442"/>
      <c r="L679" s="442"/>
      <c r="M679" s="441"/>
    </row>
    <row r="680">
      <c r="A680" s="443"/>
      <c r="B680" s="443"/>
      <c r="C680" s="439"/>
      <c r="F680" s="452"/>
      <c r="G680" s="452"/>
      <c r="H680" s="451"/>
      <c r="K680" s="442"/>
      <c r="L680" s="442"/>
      <c r="M680" s="441"/>
    </row>
    <row r="681">
      <c r="A681" s="443"/>
      <c r="B681" s="443"/>
      <c r="C681" s="439"/>
      <c r="F681" s="452"/>
      <c r="G681" s="452"/>
      <c r="H681" s="451"/>
      <c r="K681" s="442"/>
      <c r="L681" s="442"/>
      <c r="M681" s="441"/>
    </row>
    <row r="682">
      <c r="A682" s="443"/>
      <c r="B682" s="443"/>
      <c r="C682" s="439"/>
      <c r="F682" s="452"/>
      <c r="G682" s="452"/>
      <c r="H682" s="451"/>
      <c r="K682" s="442"/>
      <c r="L682" s="442"/>
      <c r="M682" s="441"/>
    </row>
    <row r="683">
      <c r="A683" s="443"/>
      <c r="B683" s="443"/>
      <c r="C683" s="439"/>
      <c r="F683" s="452"/>
      <c r="G683" s="452"/>
      <c r="H683" s="451"/>
      <c r="K683" s="442"/>
      <c r="L683" s="442"/>
      <c r="M683" s="441"/>
    </row>
    <row r="684">
      <c r="A684" s="443"/>
      <c r="B684" s="443"/>
      <c r="C684" s="439"/>
      <c r="F684" s="452"/>
      <c r="G684" s="452"/>
      <c r="H684" s="451"/>
      <c r="K684" s="442"/>
      <c r="L684" s="442"/>
      <c r="M684" s="441"/>
    </row>
    <row r="685">
      <c r="A685" s="443"/>
      <c r="B685" s="443"/>
      <c r="C685" s="439"/>
      <c r="F685" s="452"/>
      <c r="G685" s="452"/>
      <c r="H685" s="451"/>
      <c r="K685" s="442"/>
      <c r="L685" s="442"/>
      <c r="M685" s="441"/>
    </row>
    <row r="686">
      <c r="A686" s="443"/>
      <c r="B686" s="443"/>
      <c r="C686" s="439"/>
      <c r="F686" s="452"/>
      <c r="G686" s="452"/>
      <c r="H686" s="451"/>
      <c r="K686" s="442"/>
      <c r="L686" s="442"/>
      <c r="M686" s="441"/>
    </row>
    <row r="687">
      <c r="A687" s="443"/>
      <c r="B687" s="443"/>
      <c r="C687" s="439"/>
      <c r="F687" s="452"/>
      <c r="G687" s="452"/>
      <c r="H687" s="451"/>
      <c r="K687" s="442"/>
      <c r="L687" s="442"/>
      <c r="M687" s="441"/>
    </row>
    <row r="688">
      <c r="A688" s="443"/>
      <c r="B688" s="443"/>
      <c r="C688" s="439"/>
      <c r="F688" s="452"/>
      <c r="G688" s="452"/>
      <c r="H688" s="451"/>
      <c r="K688" s="442"/>
      <c r="L688" s="442"/>
      <c r="M688" s="441"/>
    </row>
    <row r="689">
      <c r="A689" s="443"/>
      <c r="B689" s="443"/>
      <c r="C689" s="439"/>
      <c r="F689" s="452"/>
      <c r="G689" s="452"/>
      <c r="H689" s="451"/>
      <c r="K689" s="442"/>
      <c r="L689" s="442"/>
      <c r="M689" s="441"/>
    </row>
    <row r="690">
      <c r="A690" s="443"/>
      <c r="B690" s="443"/>
      <c r="C690" s="439"/>
      <c r="F690" s="452"/>
      <c r="G690" s="452"/>
      <c r="H690" s="451"/>
      <c r="K690" s="442"/>
      <c r="L690" s="442"/>
      <c r="M690" s="441"/>
    </row>
    <row r="691">
      <c r="A691" s="443"/>
      <c r="B691" s="443"/>
      <c r="C691" s="439"/>
      <c r="F691" s="452"/>
      <c r="G691" s="452"/>
      <c r="H691" s="451"/>
      <c r="K691" s="442"/>
      <c r="L691" s="442"/>
      <c r="M691" s="441"/>
    </row>
    <row r="692">
      <c r="A692" s="443"/>
      <c r="B692" s="443"/>
      <c r="C692" s="439"/>
      <c r="F692" s="452"/>
      <c r="G692" s="452"/>
      <c r="H692" s="451"/>
      <c r="K692" s="442"/>
      <c r="L692" s="442"/>
      <c r="M692" s="441"/>
    </row>
    <row r="693">
      <c r="A693" s="443"/>
      <c r="B693" s="443"/>
      <c r="C693" s="439"/>
      <c r="F693" s="452"/>
      <c r="G693" s="452"/>
      <c r="H693" s="451"/>
      <c r="K693" s="442"/>
      <c r="L693" s="442"/>
      <c r="M693" s="441"/>
    </row>
    <row r="694">
      <c r="A694" s="443"/>
      <c r="B694" s="443"/>
      <c r="C694" s="439"/>
      <c r="F694" s="452"/>
      <c r="G694" s="452"/>
      <c r="H694" s="451"/>
      <c r="K694" s="442"/>
      <c r="L694" s="442"/>
      <c r="M694" s="441"/>
    </row>
    <row r="695">
      <c r="A695" s="443"/>
      <c r="B695" s="443"/>
      <c r="C695" s="439"/>
      <c r="F695" s="452"/>
      <c r="G695" s="452"/>
      <c r="H695" s="451"/>
      <c r="K695" s="442"/>
      <c r="L695" s="442"/>
      <c r="M695" s="441"/>
    </row>
    <row r="696">
      <c r="A696" s="443"/>
      <c r="B696" s="443"/>
      <c r="C696" s="439"/>
      <c r="F696" s="452"/>
      <c r="G696" s="452"/>
      <c r="H696" s="451"/>
      <c r="K696" s="442"/>
      <c r="L696" s="442"/>
      <c r="M696" s="441"/>
    </row>
    <row r="697">
      <c r="A697" s="443"/>
      <c r="B697" s="443"/>
      <c r="C697" s="439"/>
      <c r="F697" s="452"/>
      <c r="G697" s="452"/>
      <c r="H697" s="451"/>
      <c r="K697" s="442"/>
      <c r="L697" s="442"/>
      <c r="M697" s="441"/>
    </row>
    <row r="698">
      <c r="A698" s="443"/>
      <c r="B698" s="443"/>
      <c r="C698" s="439"/>
      <c r="F698" s="452"/>
      <c r="G698" s="452"/>
      <c r="H698" s="451"/>
      <c r="K698" s="442"/>
      <c r="L698" s="442"/>
      <c r="M698" s="441"/>
    </row>
    <row r="699">
      <c r="A699" s="443"/>
      <c r="B699" s="443"/>
      <c r="C699" s="439"/>
      <c r="F699" s="452"/>
      <c r="G699" s="452"/>
      <c r="H699" s="451"/>
      <c r="K699" s="442"/>
      <c r="L699" s="442"/>
      <c r="M699" s="441"/>
    </row>
    <row r="700">
      <c r="A700" s="443"/>
      <c r="B700" s="443"/>
      <c r="C700" s="439"/>
      <c r="F700" s="452"/>
      <c r="G700" s="452"/>
      <c r="H700" s="451"/>
      <c r="K700" s="442"/>
      <c r="L700" s="442"/>
      <c r="M700" s="441"/>
    </row>
    <row r="701">
      <c r="A701" s="443"/>
      <c r="B701" s="443"/>
      <c r="C701" s="439"/>
      <c r="F701" s="452"/>
      <c r="G701" s="452"/>
      <c r="H701" s="451"/>
      <c r="K701" s="442"/>
      <c r="L701" s="442"/>
      <c r="M701" s="441"/>
    </row>
    <row r="702">
      <c r="A702" s="443"/>
      <c r="B702" s="443"/>
      <c r="C702" s="439"/>
      <c r="F702" s="452"/>
      <c r="G702" s="452"/>
      <c r="H702" s="451"/>
      <c r="K702" s="442"/>
      <c r="L702" s="442"/>
      <c r="M702" s="441"/>
    </row>
    <row r="703">
      <c r="A703" s="443"/>
      <c r="B703" s="443"/>
      <c r="C703" s="439"/>
      <c r="F703" s="452"/>
      <c r="G703" s="452"/>
      <c r="H703" s="451"/>
      <c r="K703" s="442"/>
      <c r="L703" s="442"/>
      <c r="M703" s="441"/>
    </row>
    <row r="704">
      <c r="A704" s="443"/>
      <c r="B704" s="443"/>
      <c r="C704" s="439"/>
      <c r="F704" s="452"/>
      <c r="G704" s="452"/>
      <c r="H704" s="451"/>
      <c r="K704" s="442"/>
      <c r="L704" s="442"/>
      <c r="M704" s="441"/>
    </row>
    <row r="705">
      <c r="A705" s="443"/>
      <c r="B705" s="443"/>
      <c r="C705" s="439"/>
      <c r="F705" s="452"/>
      <c r="G705" s="452"/>
      <c r="H705" s="451"/>
      <c r="K705" s="442"/>
      <c r="L705" s="442"/>
      <c r="M705" s="441"/>
    </row>
    <row r="706">
      <c r="A706" s="443"/>
      <c r="B706" s="443"/>
      <c r="C706" s="439"/>
      <c r="F706" s="452"/>
      <c r="G706" s="452"/>
      <c r="H706" s="451"/>
      <c r="K706" s="442"/>
      <c r="L706" s="442"/>
      <c r="M706" s="441"/>
    </row>
    <row r="707">
      <c r="A707" s="443"/>
      <c r="B707" s="443"/>
      <c r="C707" s="439"/>
      <c r="F707" s="452"/>
      <c r="G707" s="452"/>
      <c r="H707" s="451"/>
      <c r="K707" s="442"/>
      <c r="L707" s="442"/>
      <c r="M707" s="441"/>
    </row>
    <row r="708">
      <c r="A708" s="443"/>
      <c r="B708" s="443"/>
      <c r="C708" s="439"/>
      <c r="F708" s="452"/>
      <c r="G708" s="452"/>
      <c r="H708" s="451"/>
      <c r="K708" s="442"/>
      <c r="L708" s="442"/>
      <c r="M708" s="441"/>
    </row>
    <row r="709">
      <c r="A709" s="443"/>
      <c r="B709" s="443"/>
      <c r="C709" s="439"/>
      <c r="F709" s="452"/>
      <c r="G709" s="452"/>
      <c r="H709" s="451"/>
      <c r="K709" s="442"/>
      <c r="L709" s="442"/>
      <c r="M709" s="441"/>
    </row>
    <row r="710">
      <c r="A710" s="443"/>
      <c r="B710" s="443"/>
      <c r="C710" s="439"/>
      <c r="F710" s="452"/>
      <c r="G710" s="452"/>
      <c r="H710" s="451"/>
      <c r="K710" s="442"/>
      <c r="L710" s="442"/>
      <c r="M710" s="441"/>
    </row>
    <row r="711">
      <c r="A711" s="443"/>
      <c r="B711" s="443"/>
      <c r="C711" s="439"/>
      <c r="F711" s="452"/>
      <c r="G711" s="452"/>
      <c r="H711" s="451"/>
      <c r="K711" s="442"/>
      <c r="L711" s="442"/>
      <c r="M711" s="441"/>
    </row>
    <row r="712">
      <c r="A712" s="443"/>
      <c r="B712" s="443"/>
      <c r="C712" s="439"/>
      <c r="F712" s="452"/>
      <c r="G712" s="452"/>
      <c r="H712" s="451"/>
      <c r="K712" s="442"/>
      <c r="L712" s="442"/>
      <c r="M712" s="441"/>
    </row>
    <row r="713">
      <c r="A713" s="443"/>
      <c r="B713" s="443"/>
      <c r="C713" s="439"/>
      <c r="F713" s="452"/>
      <c r="G713" s="452"/>
      <c r="H713" s="451"/>
      <c r="K713" s="442"/>
      <c r="L713" s="442"/>
      <c r="M713" s="441"/>
    </row>
    <row r="714">
      <c r="A714" s="443"/>
      <c r="B714" s="443"/>
      <c r="C714" s="439"/>
      <c r="F714" s="452"/>
      <c r="G714" s="452"/>
      <c r="H714" s="451"/>
      <c r="K714" s="442"/>
      <c r="L714" s="442"/>
      <c r="M714" s="441"/>
    </row>
    <row r="715">
      <c r="A715" s="443"/>
      <c r="B715" s="443"/>
      <c r="C715" s="439"/>
      <c r="F715" s="452"/>
      <c r="G715" s="452"/>
      <c r="H715" s="451"/>
      <c r="K715" s="442"/>
      <c r="L715" s="442"/>
      <c r="M715" s="441"/>
    </row>
    <row r="716">
      <c r="A716" s="443"/>
      <c r="B716" s="443"/>
      <c r="C716" s="439"/>
      <c r="F716" s="452"/>
      <c r="G716" s="452"/>
      <c r="H716" s="451"/>
      <c r="K716" s="442"/>
      <c r="L716" s="442"/>
      <c r="M716" s="441"/>
    </row>
    <row r="717">
      <c r="A717" s="443"/>
      <c r="B717" s="443"/>
      <c r="C717" s="439"/>
      <c r="F717" s="452"/>
      <c r="G717" s="452"/>
      <c r="H717" s="451"/>
      <c r="K717" s="442"/>
      <c r="L717" s="442"/>
      <c r="M717" s="441"/>
    </row>
    <row r="718">
      <c r="A718" s="443"/>
      <c r="B718" s="443"/>
      <c r="C718" s="439"/>
      <c r="F718" s="452"/>
      <c r="G718" s="452"/>
      <c r="H718" s="451"/>
      <c r="K718" s="442"/>
      <c r="L718" s="442"/>
      <c r="M718" s="441"/>
    </row>
    <row r="719">
      <c r="A719" s="443"/>
      <c r="B719" s="443"/>
      <c r="C719" s="439"/>
      <c r="F719" s="452"/>
      <c r="G719" s="452"/>
      <c r="H719" s="451"/>
      <c r="K719" s="442"/>
      <c r="L719" s="442"/>
      <c r="M719" s="441"/>
    </row>
    <row r="720">
      <c r="A720" s="443"/>
      <c r="B720" s="443"/>
      <c r="C720" s="439"/>
      <c r="F720" s="452"/>
      <c r="G720" s="452"/>
      <c r="H720" s="451"/>
      <c r="K720" s="442"/>
      <c r="L720" s="442"/>
      <c r="M720" s="441"/>
    </row>
    <row r="721">
      <c r="A721" s="443"/>
      <c r="B721" s="443"/>
      <c r="C721" s="439"/>
      <c r="F721" s="452"/>
      <c r="G721" s="452"/>
      <c r="H721" s="451"/>
      <c r="K721" s="442"/>
      <c r="L721" s="442"/>
      <c r="M721" s="441"/>
    </row>
    <row r="722">
      <c r="A722" s="443"/>
      <c r="B722" s="443"/>
      <c r="C722" s="439"/>
      <c r="F722" s="452"/>
      <c r="G722" s="452"/>
      <c r="H722" s="451"/>
      <c r="K722" s="442"/>
      <c r="L722" s="442"/>
      <c r="M722" s="441"/>
    </row>
    <row r="723">
      <c r="A723" s="443"/>
      <c r="B723" s="443"/>
      <c r="C723" s="439"/>
      <c r="F723" s="452"/>
      <c r="G723" s="452"/>
      <c r="H723" s="451"/>
      <c r="K723" s="442"/>
      <c r="L723" s="442"/>
      <c r="M723" s="441"/>
    </row>
    <row r="724">
      <c r="A724" s="443"/>
      <c r="B724" s="443"/>
      <c r="C724" s="439"/>
      <c r="F724" s="452"/>
      <c r="G724" s="452"/>
      <c r="H724" s="451"/>
      <c r="K724" s="442"/>
      <c r="L724" s="442"/>
      <c r="M724" s="441"/>
    </row>
    <row r="725">
      <c r="A725" s="443"/>
      <c r="B725" s="443"/>
      <c r="C725" s="439"/>
      <c r="F725" s="452"/>
      <c r="G725" s="452"/>
      <c r="H725" s="451"/>
      <c r="K725" s="442"/>
      <c r="L725" s="442"/>
      <c r="M725" s="441"/>
    </row>
    <row r="726">
      <c r="A726" s="443"/>
      <c r="B726" s="443"/>
      <c r="C726" s="439"/>
      <c r="F726" s="452"/>
      <c r="G726" s="452"/>
      <c r="H726" s="451"/>
      <c r="K726" s="442"/>
      <c r="L726" s="442"/>
      <c r="M726" s="441"/>
    </row>
    <row r="727">
      <c r="A727" s="443"/>
      <c r="B727" s="443"/>
      <c r="C727" s="439"/>
      <c r="F727" s="452"/>
      <c r="G727" s="452"/>
      <c r="H727" s="451"/>
      <c r="K727" s="442"/>
      <c r="L727" s="442"/>
      <c r="M727" s="441"/>
    </row>
    <row r="728">
      <c r="A728" s="443"/>
      <c r="B728" s="443"/>
      <c r="C728" s="439"/>
      <c r="F728" s="452"/>
      <c r="G728" s="452"/>
      <c r="H728" s="451"/>
      <c r="K728" s="442"/>
      <c r="L728" s="442"/>
      <c r="M728" s="441"/>
    </row>
    <row r="729">
      <c r="A729" s="443"/>
      <c r="B729" s="443"/>
      <c r="C729" s="439"/>
      <c r="F729" s="452"/>
      <c r="G729" s="452"/>
      <c r="H729" s="451"/>
      <c r="K729" s="442"/>
      <c r="L729" s="442"/>
      <c r="M729" s="441"/>
    </row>
    <row r="730">
      <c r="A730" s="443"/>
      <c r="B730" s="443"/>
      <c r="C730" s="439"/>
      <c r="F730" s="452"/>
      <c r="G730" s="452"/>
      <c r="H730" s="451"/>
      <c r="K730" s="442"/>
      <c r="L730" s="442"/>
      <c r="M730" s="441"/>
    </row>
    <row r="731">
      <c r="A731" s="443"/>
      <c r="B731" s="443"/>
      <c r="C731" s="439"/>
      <c r="F731" s="452"/>
      <c r="G731" s="452"/>
      <c r="H731" s="451"/>
      <c r="K731" s="442"/>
      <c r="L731" s="442"/>
      <c r="M731" s="441"/>
    </row>
    <row r="732">
      <c r="A732" s="443"/>
      <c r="B732" s="443"/>
      <c r="C732" s="439"/>
      <c r="F732" s="452"/>
      <c r="G732" s="452"/>
      <c r="H732" s="451"/>
      <c r="K732" s="442"/>
      <c r="L732" s="442"/>
      <c r="M732" s="441"/>
    </row>
    <row r="733">
      <c r="A733" s="443"/>
      <c r="B733" s="443"/>
      <c r="C733" s="439"/>
      <c r="F733" s="452"/>
      <c r="G733" s="452"/>
      <c r="H733" s="451"/>
      <c r="K733" s="442"/>
      <c r="L733" s="442"/>
      <c r="M733" s="441"/>
    </row>
    <row r="734">
      <c r="A734" s="443"/>
      <c r="B734" s="443"/>
      <c r="C734" s="439"/>
      <c r="F734" s="452"/>
      <c r="G734" s="452"/>
      <c r="H734" s="451"/>
      <c r="K734" s="442"/>
      <c r="L734" s="442"/>
      <c r="M734" s="441"/>
    </row>
    <row r="735">
      <c r="A735" s="443"/>
      <c r="B735" s="443"/>
      <c r="C735" s="439"/>
      <c r="F735" s="452"/>
      <c r="G735" s="452"/>
      <c r="H735" s="451"/>
      <c r="K735" s="442"/>
      <c r="L735" s="442"/>
      <c r="M735" s="441"/>
    </row>
    <row r="736">
      <c r="A736" s="443"/>
      <c r="B736" s="443"/>
      <c r="C736" s="439"/>
      <c r="F736" s="452"/>
      <c r="G736" s="452"/>
      <c r="H736" s="451"/>
      <c r="K736" s="442"/>
      <c r="L736" s="442"/>
      <c r="M736" s="441"/>
    </row>
    <row r="737">
      <c r="A737" s="443"/>
      <c r="B737" s="443"/>
      <c r="C737" s="439"/>
      <c r="F737" s="452"/>
      <c r="G737" s="452"/>
      <c r="H737" s="451"/>
      <c r="K737" s="442"/>
      <c r="L737" s="442"/>
      <c r="M737" s="441"/>
    </row>
    <row r="738">
      <c r="A738" s="443"/>
      <c r="B738" s="443"/>
      <c r="C738" s="439"/>
      <c r="F738" s="452"/>
      <c r="G738" s="452"/>
      <c r="H738" s="451"/>
      <c r="K738" s="442"/>
      <c r="L738" s="442"/>
      <c r="M738" s="441"/>
    </row>
    <row r="739">
      <c r="A739" s="443"/>
      <c r="B739" s="443"/>
      <c r="C739" s="439"/>
      <c r="F739" s="452"/>
      <c r="G739" s="452"/>
      <c r="H739" s="451"/>
      <c r="K739" s="442"/>
      <c r="L739" s="442"/>
      <c r="M739" s="441"/>
    </row>
    <row r="740">
      <c r="A740" s="443"/>
      <c r="B740" s="443"/>
      <c r="C740" s="439"/>
      <c r="F740" s="452"/>
      <c r="G740" s="452"/>
      <c r="H740" s="451"/>
      <c r="K740" s="442"/>
      <c r="L740" s="442"/>
      <c r="M740" s="441"/>
    </row>
    <row r="741">
      <c r="A741" s="443"/>
      <c r="B741" s="443"/>
      <c r="C741" s="439"/>
      <c r="F741" s="452"/>
      <c r="G741" s="452"/>
      <c r="H741" s="451"/>
      <c r="K741" s="442"/>
      <c r="L741" s="442"/>
      <c r="M741" s="441"/>
    </row>
    <row r="742">
      <c r="A742" s="443"/>
      <c r="B742" s="443"/>
      <c r="C742" s="439"/>
      <c r="F742" s="452"/>
      <c r="G742" s="452"/>
      <c r="H742" s="451"/>
      <c r="K742" s="442"/>
      <c r="L742" s="442"/>
      <c r="M742" s="441"/>
    </row>
    <row r="743">
      <c r="A743" s="443"/>
      <c r="B743" s="443"/>
      <c r="C743" s="439"/>
      <c r="F743" s="452"/>
      <c r="G743" s="452"/>
      <c r="H743" s="451"/>
      <c r="K743" s="442"/>
      <c r="L743" s="442"/>
      <c r="M743" s="441"/>
    </row>
    <row r="744">
      <c r="A744" s="443"/>
      <c r="B744" s="443"/>
      <c r="C744" s="439"/>
      <c r="F744" s="452"/>
      <c r="G744" s="452"/>
      <c r="H744" s="451"/>
      <c r="K744" s="442"/>
      <c r="L744" s="442"/>
      <c r="M744" s="441"/>
    </row>
    <row r="745">
      <c r="A745" s="443"/>
      <c r="B745" s="443"/>
      <c r="C745" s="439"/>
      <c r="F745" s="452"/>
      <c r="G745" s="452"/>
      <c r="H745" s="451"/>
      <c r="K745" s="442"/>
      <c r="L745" s="442"/>
      <c r="M745" s="441"/>
    </row>
    <row r="746">
      <c r="A746" s="443"/>
      <c r="B746" s="443"/>
      <c r="C746" s="439"/>
      <c r="F746" s="452"/>
      <c r="G746" s="452"/>
      <c r="H746" s="451"/>
      <c r="K746" s="442"/>
      <c r="L746" s="442"/>
      <c r="M746" s="441"/>
    </row>
    <row r="747">
      <c r="A747" s="443"/>
      <c r="B747" s="443"/>
      <c r="C747" s="439"/>
      <c r="F747" s="452"/>
      <c r="G747" s="452"/>
      <c r="H747" s="451"/>
      <c r="K747" s="442"/>
      <c r="L747" s="442"/>
      <c r="M747" s="441"/>
    </row>
    <row r="748">
      <c r="A748" s="443"/>
      <c r="B748" s="443"/>
      <c r="C748" s="439"/>
      <c r="F748" s="452"/>
      <c r="G748" s="452"/>
      <c r="H748" s="451"/>
      <c r="K748" s="442"/>
      <c r="L748" s="442"/>
      <c r="M748" s="441"/>
    </row>
    <row r="749">
      <c r="A749" s="443"/>
      <c r="B749" s="443"/>
      <c r="C749" s="439"/>
      <c r="F749" s="452"/>
      <c r="G749" s="452"/>
      <c r="H749" s="451"/>
      <c r="K749" s="442"/>
      <c r="L749" s="442"/>
      <c r="M749" s="441"/>
    </row>
    <row r="750">
      <c r="A750" s="443"/>
      <c r="B750" s="443"/>
      <c r="C750" s="439"/>
      <c r="F750" s="452"/>
      <c r="G750" s="452"/>
      <c r="H750" s="451"/>
      <c r="K750" s="442"/>
      <c r="L750" s="442"/>
      <c r="M750" s="441"/>
    </row>
    <row r="751">
      <c r="A751" s="443"/>
      <c r="B751" s="443"/>
      <c r="C751" s="439"/>
      <c r="F751" s="452"/>
      <c r="G751" s="452"/>
      <c r="H751" s="451"/>
      <c r="K751" s="442"/>
      <c r="L751" s="442"/>
      <c r="M751" s="441"/>
    </row>
    <row r="752">
      <c r="A752" s="443"/>
      <c r="B752" s="443"/>
      <c r="C752" s="439"/>
      <c r="F752" s="452"/>
      <c r="G752" s="452"/>
      <c r="H752" s="451"/>
      <c r="K752" s="442"/>
      <c r="L752" s="442"/>
      <c r="M752" s="441"/>
    </row>
    <row r="753">
      <c r="A753" s="443"/>
      <c r="B753" s="443"/>
      <c r="C753" s="439"/>
      <c r="F753" s="452"/>
      <c r="G753" s="452"/>
      <c r="H753" s="451"/>
      <c r="K753" s="442"/>
      <c r="L753" s="442"/>
      <c r="M753" s="441"/>
    </row>
    <row r="754">
      <c r="A754" s="443"/>
      <c r="B754" s="443"/>
      <c r="C754" s="439"/>
      <c r="F754" s="452"/>
      <c r="G754" s="452"/>
      <c r="H754" s="451"/>
      <c r="K754" s="442"/>
      <c r="L754" s="442"/>
      <c r="M754" s="441"/>
    </row>
    <row r="755">
      <c r="A755" s="443"/>
      <c r="B755" s="443"/>
      <c r="C755" s="439"/>
      <c r="F755" s="452"/>
      <c r="G755" s="452"/>
      <c r="H755" s="451"/>
      <c r="K755" s="442"/>
      <c r="L755" s="442"/>
      <c r="M755" s="441"/>
    </row>
    <row r="756">
      <c r="A756" s="443"/>
      <c r="B756" s="443"/>
      <c r="C756" s="439"/>
      <c r="F756" s="452"/>
      <c r="G756" s="452"/>
      <c r="H756" s="451"/>
      <c r="K756" s="442"/>
      <c r="L756" s="442"/>
      <c r="M756" s="441"/>
    </row>
    <row r="757">
      <c r="A757" s="443"/>
      <c r="B757" s="443"/>
      <c r="C757" s="439"/>
      <c r="F757" s="452"/>
      <c r="G757" s="452"/>
      <c r="H757" s="451"/>
      <c r="K757" s="442"/>
      <c r="L757" s="442"/>
      <c r="M757" s="441"/>
    </row>
    <row r="758">
      <c r="A758" s="443"/>
      <c r="B758" s="443"/>
      <c r="C758" s="439"/>
      <c r="F758" s="452"/>
      <c r="G758" s="452"/>
      <c r="H758" s="451"/>
      <c r="K758" s="442"/>
      <c r="L758" s="442"/>
      <c r="M758" s="441"/>
    </row>
    <row r="759">
      <c r="A759" s="443"/>
      <c r="B759" s="443"/>
      <c r="C759" s="439"/>
      <c r="F759" s="452"/>
      <c r="G759" s="452"/>
      <c r="H759" s="451"/>
      <c r="K759" s="442"/>
      <c r="L759" s="442"/>
      <c r="M759" s="441"/>
    </row>
    <row r="760">
      <c r="A760" s="443"/>
      <c r="B760" s="443"/>
      <c r="C760" s="439"/>
      <c r="F760" s="452"/>
      <c r="G760" s="452"/>
      <c r="H760" s="451"/>
      <c r="K760" s="442"/>
      <c r="L760" s="442"/>
      <c r="M760" s="441"/>
    </row>
    <row r="761">
      <c r="A761" s="443"/>
      <c r="B761" s="443"/>
      <c r="C761" s="439"/>
      <c r="F761" s="452"/>
      <c r="G761" s="452"/>
      <c r="H761" s="451"/>
      <c r="K761" s="442"/>
      <c r="L761" s="442"/>
      <c r="M761" s="441"/>
    </row>
    <row r="762">
      <c r="A762" s="443"/>
      <c r="B762" s="443"/>
      <c r="C762" s="439"/>
      <c r="F762" s="452"/>
      <c r="G762" s="452"/>
      <c r="H762" s="451"/>
      <c r="K762" s="442"/>
      <c r="L762" s="442"/>
      <c r="M762" s="441"/>
    </row>
    <row r="763">
      <c r="A763" s="443"/>
      <c r="B763" s="443"/>
      <c r="C763" s="439"/>
      <c r="F763" s="452"/>
      <c r="G763" s="452"/>
      <c r="H763" s="451"/>
      <c r="K763" s="442"/>
      <c r="L763" s="442"/>
      <c r="M763" s="441"/>
    </row>
    <row r="764">
      <c r="A764" s="443"/>
      <c r="B764" s="443"/>
      <c r="C764" s="439"/>
      <c r="F764" s="452"/>
      <c r="G764" s="452"/>
      <c r="H764" s="451"/>
      <c r="K764" s="442"/>
      <c r="L764" s="442"/>
      <c r="M764" s="441"/>
    </row>
    <row r="765">
      <c r="A765" s="443"/>
      <c r="B765" s="443"/>
      <c r="C765" s="439"/>
      <c r="F765" s="452"/>
      <c r="G765" s="452"/>
      <c r="H765" s="451"/>
      <c r="K765" s="442"/>
      <c r="L765" s="442"/>
      <c r="M765" s="441"/>
    </row>
    <row r="766">
      <c r="A766" s="443"/>
      <c r="B766" s="443"/>
      <c r="C766" s="439"/>
      <c r="F766" s="452"/>
      <c r="G766" s="452"/>
      <c r="H766" s="451"/>
      <c r="K766" s="442"/>
      <c r="L766" s="442"/>
      <c r="M766" s="441"/>
    </row>
    <row r="767">
      <c r="A767" s="443"/>
      <c r="B767" s="443"/>
      <c r="C767" s="439"/>
      <c r="F767" s="452"/>
      <c r="G767" s="452"/>
      <c r="H767" s="451"/>
      <c r="K767" s="442"/>
      <c r="L767" s="442"/>
      <c r="M767" s="441"/>
    </row>
    <row r="768">
      <c r="A768" s="443"/>
      <c r="B768" s="443"/>
      <c r="C768" s="439"/>
      <c r="F768" s="452"/>
      <c r="G768" s="452"/>
      <c r="H768" s="451"/>
      <c r="K768" s="442"/>
      <c r="L768" s="442"/>
      <c r="M768" s="441"/>
    </row>
    <row r="769">
      <c r="A769" s="443"/>
      <c r="B769" s="443"/>
      <c r="C769" s="439"/>
      <c r="F769" s="452"/>
      <c r="G769" s="452"/>
      <c r="H769" s="451"/>
      <c r="K769" s="442"/>
      <c r="L769" s="442"/>
      <c r="M769" s="441"/>
    </row>
    <row r="770">
      <c r="A770" s="443"/>
      <c r="B770" s="443"/>
      <c r="C770" s="439"/>
      <c r="F770" s="452"/>
      <c r="G770" s="452"/>
      <c r="H770" s="451"/>
      <c r="K770" s="442"/>
      <c r="L770" s="442"/>
      <c r="M770" s="441"/>
    </row>
    <row r="771">
      <c r="A771" s="443"/>
      <c r="B771" s="443"/>
      <c r="C771" s="439"/>
      <c r="F771" s="452"/>
      <c r="G771" s="452"/>
      <c r="H771" s="451"/>
      <c r="K771" s="442"/>
      <c r="L771" s="442"/>
      <c r="M771" s="441"/>
    </row>
    <row r="772">
      <c r="A772" s="443"/>
      <c r="B772" s="443"/>
      <c r="C772" s="439"/>
      <c r="F772" s="452"/>
      <c r="G772" s="452"/>
      <c r="H772" s="451"/>
      <c r="K772" s="442"/>
      <c r="L772" s="442"/>
      <c r="M772" s="441"/>
    </row>
    <row r="773">
      <c r="A773" s="443"/>
      <c r="B773" s="443"/>
      <c r="C773" s="439"/>
      <c r="F773" s="452"/>
      <c r="G773" s="452"/>
      <c r="H773" s="451"/>
      <c r="K773" s="442"/>
      <c r="L773" s="442"/>
      <c r="M773" s="441"/>
    </row>
    <row r="774">
      <c r="A774" s="443"/>
      <c r="B774" s="443"/>
      <c r="C774" s="439"/>
      <c r="F774" s="452"/>
      <c r="G774" s="452"/>
      <c r="H774" s="451"/>
      <c r="K774" s="442"/>
      <c r="L774" s="442"/>
      <c r="M774" s="441"/>
    </row>
    <row r="775">
      <c r="A775" s="443"/>
      <c r="B775" s="443"/>
      <c r="C775" s="439"/>
      <c r="F775" s="452"/>
      <c r="G775" s="452"/>
      <c r="H775" s="451"/>
      <c r="K775" s="442"/>
      <c r="L775" s="442"/>
      <c r="M775" s="441"/>
    </row>
    <row r="776">
      <c r="A776" s="443"/>
      <c r="B776" s="443"/>
      <c r="C776" s="439"/>
      <c r="F776" s="452"/>
      <c r="G776" s="452"/>
      <c r="H776" s="451"/>
      <c r="K776" s="442"/>
      <c r="L776" s="442"/>
      <c r="M776" s="441"/>
    </row>
    <row r="777">
      <c r="A777" s="443"/>
      <c r="B777" s="443"/>
      <c r="C777" s="439"/>
      <c r="F777" s="452"/>
      <c r="G777" s="452"/>
      <c r="H777" s="451"/>
      <c r="K777" s="442"/>
      <c r="L777" s="442"/>
      <c r="M777" s="441"/>
    </row>
    <row r="778">
      <c r="A778" s="443"/>
      <c r="B778" s="443"/>
      <c r="C778" s="439"/>
      <c r="F778" s="452"/>
      <c r="G778" s="452"/>
      <c r="H778" s="451"/>
      <c r="K778" s="442"/>
      <c r="L778" s="442"/>
      <c r="M778" s="441"/>
    </row>
    <row r="779">
      <c r="A779" s="443"/>
      <c r="B779" s="443"/>
      <c r="C779" s="439"/>
      <c r="F779" s="452"/>
      <c r="G779" s="452"/>
      <c r="H779" s="451"/>
      <c r="K779" s="442"/>
      <c r="L779" s="442"/>
      <c r="M779" s="441"/>
    </row>
    <row r="780">
      <c r="A780" s="443"/>
      <c r="B780" s="443"/>
      <c r="C780" s="439"/>
      <c r="F780" s="452"/>
      <c r="G780" s="452"/>
      <c r="H780" s="451"/>
      <c r="K780" s="442"/>
      <c r="L780" s="442"/>
      <c r="M780" s="441"/>
    </row>
    <row r="781">
      <c r="A781" s="443"/>
      <c r="B781" s="443"/>
      <c r="C781" s="439"/>
      <c r="F781" s="452"/>
      <c r="G781" s="452"/>
      <c r="H781" s="451"/>
      <c r="K781" s="442"/>
      <c r="L781" s="442"/>
      <c r="M781" s="441"/>
    </row>
    <row r="782">
      <c r="A782" s="443"/>
      <c r="B782" s="443"/>
      <c r="C782" s="439"/>
      <c r="F782" s="452"/>
      <c r="G782" s="452"/>
      <c r="H782" s="451"/>
      <c r="K782" s="442"/>
      <c r="L782" s="442"/>
      <c r="M782" s="441"/>
    </row>
    <row r="783">
      <c r="A783" s="443"/>
      <c r="B783" s="443"/>
      <c r="C783" s="439"/>
      <c r="F783" s="452"/>
      <c r="G783" s="452"/>
      <c r="H783" s="451"/>
      <c r="K783" s="442"/>
      <c r="L783" s="442"/>
      <c r="M783" s="441"/>
    </row>
    <row r="784">
      <c r="A784" s="443"/>
      <c r="B784" s="443"/>
      <c r="C784" s="439"/>
      <c r="F784" s="452"/>
      <c r="G784" s="452"/>
      <c r="H784" s="451"/>
      <c r="K784" s="442"/>
      <c r="L784" s="442"/>
      <c r="M784" s="441"/>
    </row>
    <row r="785">
      <c r="A785" s="443"/>
      <c r="B785" s="443"/>
      <c r="C785" s="439"/>
      <c r="F785" s="452"/>
      <c r="G785" s="452"/>
      <c r="H785" s="451"/>
      <c r="K785" s="442"/>
      <c r="L785" s="442"/>
      <c r="M785" s="441"/>
    </row>
    <row r="786">
      <c r="A786" s="443"/>
      <c r="B786" s="443"/>
      <c r="C786" s="439"/>
      <c r="F786" s="452"/>
      <c r="G786" s="452"/>
      <c r="H786" s="451"/>
      <c r="K786" s="442"/>
      <c r="L786" s="442"/>
      <c r="M786" s="441"/>
    </row>
    <row r="787">
      <c r="A787" s="443"/>
      <c r="B787" s="443"/>
      <c r="C787" s="439"/>
      <c r="F787" s="452"/>
      <c r="G787" s="452"/>
      <c r="H787" s="451"/>
      <c r="K787" s="442"/>
      <c r="L787" s="442"/>
      <c r="M787" s="441"/>
    </row>
    <row r="788">
      <c r="A788" s="443"/>
      <c r="B788" s="443"/>
      <c r="C788" s="439"/>
      <c r="F788" s="452"/>
      <c r="G788" s="452"/>
      <c r="H788" s="451"/>
      <c r="K788" s="442"/>
      <c r="L788" s="442"/>
      <c r="M788" s="441"/>
    </row>
    <row r="789">
      <c r="A789" s="443"/>
      <c r="B789" s="443"/>
      <c r="C789" s="439"/>
      <c r="F789" s="452"/>
      <c r="G789" s="452"/>
      <c r="H789" s="451"/>
      <c r="K789" s="442"/>
      <c r="L789" s="442"/>
      <c r="M789" s="441"/>
    </row>
    <row r="790">
      <c r="A790" s="443"/>
      <c r="B790" s="443"/>
      <c r="C790" s="439"/>
      <c r="F790" s="452"/>
      <c r="G790" s="452"/>
      <c r="H790" s="451"/>
      <c r="K790" s="442"/>
      <c r="L790" s="442"/>
      <c r="M790" s="441"/>
    </row>
    <row r="791">
      <c r="A791" s="443"/>
      <c r="B791" s="443"/>
      <c r="C791" s="439"/>
      <c r="F791" s="452"/>
      <c r="G791" s="452"/>
      <c r="H791" s="451"/>
      <c r="K791" s="442"/>
      <c r="L791" s="442"/>
      <c r="M791" s="441"/>
    </row>
    <row r="792">
      <c r="A792" s="443"/>
      <c r="B792" s="443"/>
      <c r="C792" s="439"/>
      <c r="F792" s="452"/>
      <c r="G792" s="452"/>
      <c r="H792" s="451"/>
      <c r="K792" s="442"/>
      <c r="L792" s="442"/>
      <c r="M792" s="441"/>
    </row>
    <row r="793">
      <c r="A793" s="443"/>
      <c r="B793" s="443"/>
      <c r="C793" s="439"/>
      <c r="F793" s="452"/>
      <c r="G793" s="452"/>
      <c r="H793" s="451"/>
      <c r="K793" s="442"/>
      <c r="L793" s="442"/>
      <c r="M793" s="441"/>
    </row>
    <row r="794">
      <c r="A794" s="443"/>
      <c r="B794" s="443"/>
      <c r="C794" s="439"/>
      <c r="F794" s="452"/>
      <c r="G794" s="452"/>
      <c r="H794" s="451"/>
      <c r="K794" s="442"/>
      <c r="L794" s="442"/>
      <c r="M794" s="441"/>
    </row>
    <row r="795">
      <c r="A795" s="443"/>
      <c r="B795" s="443"/>
      <c r="C795" s="439"/>
      <c r="F795" s="452"/>
      <c r="G795" s="452"/>
      <c r="H795" s="451"/>
      <c r="K795" s="442"/>
      <c r="L795" s="442"/>
      <c r="M795" s="441"/>
    </row>
    <row r="796">
      <c r="A796" s="443"/>
      <c r="B796" s="443"/>
      <c r="C796" s="439"/>
      <c r="F796" s="452"/>
      <c r="G796" s="452"/>
      <c r="H796" s="451"/>
      <c r="K796" s="442"/>
      <c r="L796" s="442"/>
      <c r="M796" s="441"/>
    </row>
    <row r="797">
      <c r="A797" s="443"/>
      <c r="B797" s="443"/>
      <c r="C797" s="439"/>
      <c r="F797" s="452"/>
      <c r="G797" s="452"/>
      <c r="H797" s="451"/>
      <c r="K797" s="442"/>
      <c r="L797" s="442"/>
      <c r="M797" s="441"/>
    </row>
    <row r="798">
      <c r="A798" s="443"/>
      <c r="B798" s="443"/>
      <c r="C798" s="439"/>
      <c r="F798" s="452"/>
      <c r="G798" s="452"/>
      <c r="H798" s="451"/>
      <c r="K798" s="442"/>
      <c r="L798" s="442"/>
      <c r="M798" s="441"/>
    </row>
    <row r="799">
      <c r="A799" s="443"/>
      <c r="B799" s="443"/>
      <c r="C799" s="439"/>
      <c r="F799" s="452"/>
      <c r="G799" s="452"/>
      <c r="H799" s="451"/>
      <c r="K799" s="442"/>
      <c r="L799" s="442"/>
      <c r="M799" s="441"/>
    </row>
    <row r="800">
      <c r="A800" s="443"/>
      <c r="B800" s="443"/>
      <c r="C800" s="439"/>
      <c r="F800" s="452"/>
      <c r="G800" s="452"/>
      <c r="H800" s="451"/>
      <c r="K800" s="442"/>
      <c r="L800" s="442"/>
      <c r="M800" s="441"/>
    </row>
    <row r="801">
      <c r="A801" s="443"/>
      <c r="B801" s="443"/>
      <c r="C801" s="439"/>
      <c r="F801" s="452"/>
      <c r="G801" s="452"/>
      <c r="H801" s="451"/>
      <c r="K801" s="442"/>
      <c r="L801" s="442"/>
      <c r="M801" s="441"/>
    </row>
    <row r="802">
      <c r="A802" s="443"/>
      <c r="B802" s="443"/>
      <c r="C802" s="439"/>
      <c r="F802" s="452"/>
      <c r="G802" s="452"/>
      <c r="H802" s="451"/>
      <c r="K802" s="442"/>
      <c r="L802" s="442"/>
      <c r="M802" s="441"/>
    </row>
    <row r="803">
      <c r="A803" s="443"/>
      <c r="B803" s="443"/>
      <c r="C803" s="439"/>
      <c r="F803" s="452"/>
      <c r="G803" s="452"/>
      <c r="H803" s="451"/>
      <c r="K803" s="442"/>
      <c r="L803" s="442"/>
      <c r="M803" s="441"/>
    </row>
    <row r="804">
      <c r="A804" s="443"/>
      <c r="B804" s="443"/>
      <c r="C804" s="439"/>
      <c r="F804" s="452"/>
      <c r="G804" s="452"/>
      <c r="H804" s="451"/>
      <c r="K804" s="442"/>
      <c r="L804" s="442"/>
      <c r="M804" s="441"/>
    </row>
    <row r="805">
      <c r="A805" s="443"/>
      <c r="B805" s="443"/>
      <c r="C805" s="439"/>
      <c r="F805" s="452"/>
      <c r="G805" s="452"/>
      <c r="H805" s="451"/>
      <c r="K805" s="442"/>
      <c r="L805" s="442"/>
      <c r="M805" s="441"/>
    </row>
    <row r="806">
      <c r="A806" s="443"/>
      <c r="B806" s="443"/>
      <c r="C806" s="439"/>
      <c r="F806" s="452"/>
      <c r="G806" s="452"/>
      <c r="H806" s="451"/>
      <c r="K806" s="442"/>
      <c r="L806" s="442"/>
      <c r="M806" s="441"/>
    </row>
    <row r="807">
      <c r="A807" s="443"/>
      <c r="B807" s="443"/>
      <c r="C807" s="439"/>
      <c r="F807" s="452"/>
      <c r="G807" s="452"/>
      <c r="H807" s="451"/>
      <c r="K807" s="442"/>
      <c r="L807" s="442"/>
      <c r="M807" s="441"/>
    </row>
    <row r="808">
      <c r="A808" s="443"/>
      <c r="B808" s="443"/>
      <c r="C808" s="439"/>
      <c r="F808" s="452"/>
      <c r="G808" s="452"/>
      <c r="H808" s="451"/>
      <c r="K808" s="442"/>
      <c r="L808" s="442"/>
      <c r="M808" s="441"/>
    </row>
    <row r="809">
      <c r="A809" s="443"/>
      <c r="B809" s="443"/>
      <c r="C809" s="439"/>
      <c r="F809" s="452"/>
      <c r="G809" s="452"/>
      <c r="H809" s="451"/>
      <c r="K809" s="442"/>
      <c r="L809" s="442"/>
      <c r="M809" s="441"/>
    </row>
    <row r="810">
      <c r="A810" s="443"/>
      <c r="B810" s="443"/>
      <c r="C810" s="439"/>
      <c r="F810" s="452"/>
      <c r="G810" s="452"/>
      <c r="H810" s="451"/>
      <c r="K810" s="442"/>
      <c r="L810" s="442"/>
      <c r="M810" s="441"/>
    </row>
    <row r="811">
      <c r="A811" s="443"/>
      <c r="B811" s="443"/>
      <c r="C811" s="439"/>
      <c r="F811" s="452"/>
      <c r="G811" s="452"/>
      <c r="H811" s="451"/>
      <c r="K811" s="442"/>
      <c r="L811" s="442"/>
      <c r="M811" s="441"/>
    </row>
    <row r="812">
      <c r="A812" s="443"/>
      <c r="B812" s="443"/>
      <c r="C812" s="439"/>
      <c r="F812" s="452"/>
      <c r="G812" s="452"/>
      <c r="H812" s="451"/>
      <c r="K812" s="442"/>
      <c r="L812" s="442"/>
      <c r="M812" s="441"/>
    </row>
    <row r="813">
      <c r="A813" s="443"/>
      <c r="B813" s="443"/>
      <c r="C813" s="439"/>
      <c r="F813" s="452"/>
      <c r="G813" s="452"/>
      <c r="H813" s="451"/>
      <c r="K813" s="442"/>
      <c r="L813" s="442"/>
      <c r="M813" s="441"/>
    </row>
    <row r="814">
      <c r="A814" s="443"/>
      <c r="B814" s="443"/>
      <c r="C814" s="439"/>
      <c r="F814" s="452"/>
      <c r="G814" s="452"/>
      <c r="H814" s="451"/>
      <c r="K814" s="442"/>
      <c r="L814" s="442"/>
      <c r="M814" s="441"/>
    </row>
    <row r="815">
      <c r="A815" s="443"/>
      <c r="B815" s="443"/>
      <c r="C815" s="439"/>
      <c r="F815" s="452"/>
      <c r="G815" s="452"/>
      <c r="H815" s="451"/>
      <c r="K815" s="442"/>
      <c r="L815" s="442"/>
      <c r="M815" s="441"/>
    </row>
    <row r="816">
      <c r="A816" s="443"/>
      <c r="B816" s="443"/>
      <c r="C816" s="439"/>
      <c r="F816" s="452"/>
      <c r="G816" s="452"/>
      <c r="H816" s="451"/>
      <c r="K816" s="442"/>
      <c r="L816" s="442"/>
      <c r="M816" s="441"/>
    </row>
    <row r="817">
      <c r="A817" s="443"/>
      <c r="B817" s="443"/>
      <c r="C817" s="439"/>
      <c r="F817" s="452"/>
      <c r="G817" s="452"/>
      <c r="H817" s="451"/>
      <c r="K817" s="442"/>
      <c r="L817" s="442"/>
      <c r="M817" s="441"/>
    </row>
    <row r="818">
      <c r="A818" s="443"/>
      <c r="B818" s="443"/>
      <c r="C818" s="439"/>
      <c r="F818" s="452"/>
      <c r="G818" s="452"/>
      <c r="H818" s="451"/>
      <c r="K818" s="442"/>
      <c r="L818" s="442"/>
      <c r="M818" s="441"/>
    </row>
    <row r="819">
      <c r="A819" s="443"/>
      <c r="B819" s="443"/>
      <c r="C819" s="439"/>
      <c r="F819" s="452"/>
      <c r="G819" s="452"/>
      <c r="H819" s="451"/>
      <c r="K819" s="442"/>
      <c r="L819" s="442"/>
      <c r="M819" s="441"/>
    </row>
    <row r="820">
      <c r="A820" s="443"/>
      <c r="B820" s="443"/>
      <c r="C820" s="439"/>
      <c r="F820" s="452"/>
      <c r="G820" s="452"/>
      <c r="H820" s="451"/>
      <c r="K820" s="442"/>
      <c r="L820" s="442"/>
      <c r="M820" s="441"/>
    </row>
    <row r="821">
      <c r="A821" s="443"/>
      <c r="B821" s="443"/>
      <c r="C821" s="439"/>
      <c r="F821" s="452"/>
      <c r="G821" s="452"/>
      <c r="H821" s="451"/>
      <c r="K821" s="442"/>
      <c r="L821" s="442"/>
      <c r="M821" s="441"/>
    </row>
    <row r="822">
      <c r="A822" s="443"/>
      <c r="B822" s="443"/>
      <c r="C822" s="439"/>
      <c r="F822" s="452"/>
      <c r="G822" s="452"/>
      <c r="H822" s="451"/>
      <c r="K822" s="442"/>
      <c r="L822" s="442"/>
      <c r="M822" s="441"/>
    </row>
    <row r="823">
      <c r="A823" s="443"/>
      <c r="B823" s="443"/>
      <c r="C823" s="439"/>
      <c r="F823" s="452"/>
      <c r="G823" s="452"/>
      <c r="H823" s="451"/>
      <c r="K823" s="442"/>
      <c r="L823" s="442"/>
      <c r="M823" s="441"/>
    </row>
    <row r="824">
      <c r="A824" s="443"/>
      <c r="B824" s="443"/>
      <c r="C824" s="439"/>
      <c r="F824" s="452"/>
      <c r="G824" s="452"/>
      <c r="H824" s="451"/>
      <c r="K824" s="442"/>
      <c r="L824" s="442"/>
      <c r="M824" s="441"/>
    </row>
    <row r="825">
      <c r="A825" s="443"/>
      <c r="B825" s="443"/>
      <c r="C825" s="439"/>
      <c r="F825" s="452"/>
      <c r="G825" s="452"/>
      <c r="H825" s="451"/>
      <c r="K825" s="442"/>
      <c r="L825" s="442"/>
      <c r="M825" s="441"/>
    </row>
    <row r="826">
      <c r="A826" s="443"/>
      <c r="B826" s="443"/>
      <c r="C826" s="439"/>
      <c r="F826" s="452"/>
      <c r="G826" s="452"/>
      <c r="H826" s="451"/>
      <c r="K826" s="442"/>
      <c r="L826" s="442"/>
      <c r="M826" s="441"/>
    </row>
    <row r="827">
      <c r="A827" s="443"/>
      <c r="B827" s="443"/>
      <c r="C827" s="439"/>
      <c r="F827" s="452"/>
      <c r="G827" s="452"/>
      <c r="H827" s="451"/>
      <c r="K827" s="442"/>
      <c r="L827" s="442"/>
      <c r="M827" s="441"/>
    </row>
    <row r="828">
      <c r="A828" s="443"/>
      <c r="B828" s="443"/>
      <c r="C828" s="439"/>
      <c r="F828" s="452"/>
      <c r="G828" s="452"/>
      <c r="H828" s="451"/>
      <c r="K828" s="442"/>
      <c r="L828" s="442"/>
      <c r="M828" s="441"/>
    </row>
    <row r="829">
      <c r="A829" s="443"/>
      <c r="B829" s="443"/>
      <c r="C829" s="439"/>
      <c r="F829" s="452"/>
      <c r="G829" s="452"/>
      <c r="H829" s="451"/>
      <c r="K829" s="442"/>
      <c r="L829" s="442"/>
      <c r="M829" s="441"/>
    </row>
    <row r="830">
      <c r="A830" s="443"/>
      <c r="B830" s="443"/>
      <c r="C830" s="439"/>
      <c r="F830" s="452"/>
      <c r="G830" s="452"/>
      <c r="H830" s="451"/>
      <c r="K830" s="442"/>
      <c r="L830" s="442"/>
      <c r="M830" s="441"/>
    </row>
    <row r="831">
      <c r="A831" s="443"/>
      <c r="B831" s="443"/>
      <c r="C831" s="439"/>
      <c r="F831" s="452"/>
      <c r="G831" s="452"/>
      <c r="H831" s="451"/>
      <c r="K831" s="442"/>
      <c r="L831" s="442"/>
      <c r="M831" s="441"/>
    </row>
    <row r="832">
      <c r="A832" s="443"/>
      <c r="B832" s="443"/>
      <c r="C832" s="439"/>
      <c r="F832" s="452"/>
      <c r="G832" s="452"/>
      <c r="H832" s="451"/>
      <c r="K832" s="442"/>
      <c r="L832" s="442"/>
      <c r="M832" s="441"/>
    </row>
    <row r="833">
      <c r="A833" s="443"/>
      <c r="B833" s="443"/>
      <c r="C833" s="439"/>
      <c r="F833" s="452"/>
      <c r="G833" s="452"/>
      <c r="H833" s="451"/>
      <c r="K833" s="442"/>
      <c r="L833" s="442"/>
      <c r="M833" s="441"/>
    </row>
    <row r="834">
      <c r="A834" s="443"/>
      <c r="B834" s="443"/>
      <c r="C834" s="439"/>
      <c r="F834" s="452"/>
      <c r="G834" s="452"/>
      <c r="H834" s="451"/>
      <c r="K834" s="442"/>
      <c r="L834" s="442"/>
      <c r="M834" s="441"/>
    </row>
    <row r="835">
      <c r="A835" s="443"/>
      <c r="B835" s="443"/>
      <c r="C835" s="439"/>
      <c r="F835" s="452"/>
      <c r="G835" s="452"/>
      <c r="H835" s="451"/>
      <c r="K835" s="442"/>
      <c r="L835" s="442"/>
      <c r="M835" s="441"/>
    </row>
    <row r="836">
      <c r="A836" s="443"/>
      <c r="B836" s="443"/>
      <c r="C836" s="439"/>
      <c r="F836" s="452"/>
      <c r="G836" s="452"/>
      <c r="H836" s="451"/>
      <c r="K836" s="442"/>
      <c r="L836" s="442"/>
      <c r="M836" s="441"/>
    </row>
    <row r="837">
      <c r="A837" s="443"/>
      <c r="B837" s="443"/>
      <c r="C837" s="439"/>
      <c r="F837" s="452"/>
      <c r="G837" s="452"/>
      <c r="H837" s="451"/>
      <c r="K837" s="442"/>
      <c r="L837" s="442"/>
      <c r="M837" s="441"/>
    </row>
    <row r="838">
      <c r="A838" s="443"/>
      <c r="B838" s="443"/>
      <c r="C838" s="439"/>
      <c r="F838" s="452"/>
      <c r="G838" s="452"/>
      <c r="H838" s="451"/>
      <c r="K838" s="442"/>
      <c r="L838" s="442"/>
      <c r="M838" s="441"/>
    </row>
    <row r="839">
      <c r="A839" s="443"/>
      <c r="B839" s="443"/>
      <c r="C839" s="439"/>
      <c r="F839" s="452"/>
      <c r="G839" s="452"/>
      <c r="H839" s="451"/>
      <c r="K839" s="442"/>
      <c r="L839" s="442"/>
      <c r="M839" s="441"/>
    </row>
    <row r="840">
      <c r="A840" s="443"/>
      <c r="B840" s="443"/>
      <c r="C840" s="439"/>
      <c r="F840" s="452"/>
      <c r="G840" s="452"/>
      <c r="H840" s="451"/>
      <c r="K840" s="442"/>
      <c r="L840" s="442"/>
      <c r="M840" s="441"/>
    </row>
    <row r="841">
      <c r="A841" s="443"/>
      <c r="B841" s="443"/>
      <c r="C841" s="439"/>
      <c r="F841" s="452"/>
      <c r="G841" s="452"/>
      <c r="H841" s="451"/>
      <c r="K841" s="442"/>
      <c r="L841" s="442"/>
      <c r="M841" s="441"/>
    </row>
    <row r="842">
      <c r="A842" s="443"/>
      <c r="B842" s="443"/>
      <c r="C842" s="439"/>
      <c r="F842" s="452"/>
      <c r="G842" s="452"/>
      <c r="H842" s="451"/>
      <c r="K842" s="442"/>
      <c r="L842" s="442"/>
      <c r="M842" s="441"/>
    </row>
    <row r="843">
      <c r="A843" s="443"/>
      <c r="B843" s="443"/>
      <c r="C843" s="439"/>
      <c r="F843" s="452"/>
      <c r="G843" s="452"/>
      <c r="H843" s="451"/>
      <c r="K843" s="442"/>
      <c r="L843" s="442"/>
      <c r="M843" s="441"/>
    </row>
    <row r="844">
      <c r="A844" s="443"/>
      <c r="B844" s="443"/>
      <c r="C844" s="439"/>
      <c r="F844" s="452"/>
      <c r="G844" s="452"/>
      <c r="H844" s="451"/>
      <c r="K844" s="442"/>
      <c r="L844" s="442"/>
      <c r="M844" s="441"/>
    </row>
    <row r="845">
      <c r="A845" s="443"/>
      <c r="B845" s="443"/>
      <c r="C845" s="439"/>
      <c r="F845" s="452"/>
      <c r="G845" s="452"/>
      <c r="H845" s="451"/>
      <c r="K845" s="442"/>
      <c r="L845" s="442"/>
      <c r="M845" s="441"/>
    </row>
    <row r="846">
      <c r="A846" s="443"/>
      <c r="B846" s="443"/>
      <c r="C846" s="439"/>
      <c r="F846" s="452"/>
      <c r="G846" s="452"/>
      <c r="H846" s="451"/>
      <c r="K846" s="442"/>
      <c r="L846" s="442"/>
      <c r="M846" s="441"/>
    </row>
    <row r="847">
      <c r="A847" s="443"/>
      <c r="B847" s="443"/>
      <c r="C847" s="439"/>
      <c r="F847" s="452"/>
      <c r="G847" s="452"/>
      <c r="H847" s="451"/>
      <c r="K847" s="442"/>
      <c r="L847" s="442"/>
      <c r="M847" s="441"/>
    </row>
    <row r="848">
      <c r="A848" s="443"/>
      <c r="B848" s="443"/>
      <c r="C848" s="439"/>
      <c r="F848" s="452"/>
      <c r="G848" s="452"/>
      <c r="H848" s="451"/>
      <c r="K848" s="442"/>
      <c r="L848" s="442"/>
      <c r="M848" s="441"/>
    </row>
    <row r="849">
      <c r="A849" s="443"/>
      <c r="B849" s="443"/>
      <c r="C849" s="439"/>
      <c r="F849" s="452"/>
      <c r="G849" s="452"/>
      <c r="H849" s="451"/>
      <c r="K849" s="442"/>
      <c r="L849" s="442"/>
      <c r="M849" s="441"/>
    </row>
    <row r="850">
      <c r="A850" s="443"/>
      <c r="B850" s="443"/>
      <c r="C850" s="439"/>
      <c r="F850" s="452"/>
      <c r="G850" s="452"/>
      <c r="H850" s="451"/>
      <c r="K850" s="442"/>
      <c r="L850" s="442"/>
      <c r="M850" s="441"/>
    </row>
    <row r="851">
      <c r="A851" s="443"/>
      <c r="B851" s="443"/>
      <c r="C851" s="439"/>
      <c r="F851" s="452"/>
      <c r="G851" s="452"/>
      <c r="H851" s="451"/>
      <c r="K851" s="442"/>
      <c r="L851" s="442"/>
      <c r="M851" s="441"/>
    </row>
    <row r="852">
      <c r="A852" s="443"/>
      <c r="B852" s="443"/>
      <c r="C852" s="439"/>
      <c r="F852" s="452"/>
      <c r="G852" s="452"/>
      <c r="H852" s="451"/>
      <c r="K852" s="442"/>
      <c r="L852" s="442"/>
      <c r="M852" s="441"/>
    </row>
    <row r="853">
      <c r="A853" s="443"/>
      <c r="B853" s="443"/>
      <c r="C853" s="439"/>
      <c r="F853" s="452"/>
      <c r="G853" s="452"/>
      <c r="H853" s="451"/>
      <c r="K853" s="442"/>
      <c r="L853" s="442"/>
      <c r="M853" s="441"/>
    </row>
    <row r="854">
      <c r="A854" s="443"/>
      <c r="B854" s="443"/>
      <c r="C854" s="439"/>
      <c r="F854" s="452"/>
      <c r="G854" s="452"/>
      <c r="H854" s="451"/>
      <c r="K854" s="442"/>
      <c r="L854" s="442"/>
      <c r="M854" s="441"/>
    </row>
    <row r="855">
      <c r="A855" s="443"/>
      <c r="B855" s="443"/>
      <c r="C855" s="439"/>
      <c r="F855" s="452"/>
      <c r="G855" s="452"/>
      <c r="H855" s="451"/>
      <c r="K855" s="442"/>
      <c r="L855" s="442"/>
      <c r="M855" s="441"/>
    </row>
    <row r="856">
      <c r="A856" s="443"/>
      <c r="B856" s="443"/>
      <c r="C856" s="439"/>
      <c r="F856" s="452"/>
      <c r="G856" s="452"/>
      <c r="H856" s="451"/>
      <c r="K856" s="442"/>
      <c r="L856" s="442"/>
      <c r="M856" s="441"/>
    </row>
    <row r="857">
      <c r="A857" s="443"/>
      <c r="B857" s="443"/>
      <c r="C857" s="439"/>
      <c r="F857" s="452"/>
      <c r="G857" s="452"/>
      <c r="H857" s="451"/>
      <c r="K857" s="442"/>
      <c r="L857" s="442"/>
      <c r="M857" s="441"/>
    </row>
    <row r="858">
      <c r="A858" s="443"/>
      <c r="B858" s="443"/>
      <c r="C858" s="439"/>
      <c r="F858" s="452"/>
      <c r="G858" s="452"/>
      <c r="H858" s="451"/>
      <c r="K858" s="442"/>
      <c r="L858" s="442"/>
      <c r="M858" s="441"/>
    </row>
    <row r="859">
      <c r="A859" s="443"/>
      <c r="B859" s="443"/>
      <c r="C859" s="439"/>
      <c r="F859" s="452"/>
      <c r="G859" s="452"/>
      <c r="H859" s="451"/>
      <c r="K859" s="442"/>
      <c r="L859" s="442"/>
      <c r="M859" s="441"/>
    </row>
    <row r="860">
      <c r="A860" s="443"/>
      <c r="B860" s="443"/>
      <c r="C860" s="439"/>
      <c r="F860" s="452"/>
      <c r="G860" s="452"/>
      <c r="H860" s="451"/>
      <c r="K860" s="442"/>
      <c r="L860" s="442"/>
      <c r="M860" s="441"/>
    </row>
    <row r="861">
      <c r="A861" s="443"/>
      <c r="B861" s="443"/>
      <c r="C861" s="439"/>
      <c r="F861" s="452"/>
      <c r="G861" s="452"/>
      <c r="H861" s="451"/>
      <c r="K861" s="442"/>
      <c r="L861" s="442"/>
      <c r="M861" s="441"/>
    </row>
    <row r="862">
      <c r="A862" s="443"/>
      <c r="B862" s="443"/>
      <c r="C862" s="439"/>
      <c r="F862" s="452"/>
      <c r="G862" s="452"/>
      <c r="H862" s="451"/>
      <c r="K862" s="442"/>
      <c r="L862" s="442"/>
      <c r="M862" s="441"/>
    </row>
    <row r="863">
      <c r="A863" s="443"/>
      <c r="B863" s="443"/>
      <c r="C863" s="439"/>
      <c r="F863" s="452"/>
      <c r="G863" s="452"/>
      <c r="H863" s="451"/>
      <c r="K863" s="442"/>
      <c r="L863" s="442"/>
      <c r="M863" s="441"/>
    </row>
    <row r="864">
      <c r="A864" s="443"/>
      <c r="B864" s="443"/>
      <c r="C864" s="439"/>
      <c r="F864" s="452"/>
      <c r="G864" s="452"/>
      <c r="H864" s="451"/>
      <c r="K864" s="442"/>
      <c r="L864" s="442"/>
      <c r="M864" s="441"/>
    </row>
    <row r="865">
      <c r="A865" s="443"/>
      <c r="B865" s="443"/>
      <c r="C865" s="439"/>
      <c r="F865" s="452"/>
      <c r="G865" s="452"/>
      <c r="H865" s="451"/>
      <c r="K865" s="442"/>
      <c r="L865" s="442"/>
      <c r="M865" s="441"/>
    </row>
    <row r="866">
      <c r="A866" s="443"/>
      <c r="B866" s="443"/>
      <c r="C866" s="439"/>
      <c r="F866" s="452"/>
      <c r="G866" s="452"/>
      <c r="H866" s="451"/>
      <c r="K866" s="442"/>
      <c r="L866" s="442"/>
      <c r="M866" s="441"/>
    </row>
    <row r="867">
      <c r="A867" s="443"/>
      <c r="B867" s="443"/>
      <c r="C867" s="439"/>
      <c r="F867" s="452"/>
      <c r="G867" s="452"/>
      <c r="H867" s="451"/>
      <c r="K867" s="442"/>
      <c r="L867" s="442"/>
      <c r="M867" s="441"/>
    </row>
    <row r="868">
      <c r="A868" s="443"/>
      <c r="B868" s="443"/>
      <c r="C868" s="439"/>
      <c r="F868" s="452"/>
      <c r="G868" s="452"/>
      <c r="H868" s="451"/>
      <c r="K868" s="442"/>
      <c r="L868" s="442"/>
      <c r="M868" s="441"/>
    </row>
    <row r="869">
      <c r="A869" s="443"/>
      <c r="B869" s="443"/>
      <c r="C869" s="439"/>
      <c r="F869" s="452"/>
      <c r="G869" s="452"/>
      <c r="H869" s="451"/>
      <c r="K869" s="442"/>
      <c r="L869" s="442"/>
      <c r="M869" s="441"/>
    </row>
    <row r="870">
      <c r="A870" s="443"/>
      <c r="B870" s="443"/>
      <c r="C870" s="439"/>
      <c r="F870" s="452"/>
      <c r="G870" s="452"/>
      <c r="H870" s="451"/>
      <c r="K870" s="442"/>
      <c r="L870" s="442"/>
      <c r="M870" s="441"/>
    </row>
    <row r="871">
      <c r="A871" s="443"/>
      <c r="B871" s="443"/>
      <c r="C871" s="439"/>
      <c r="F871" s="452"/>
      <c r="G871" s="452"/>
      <c r="H871" s="451"/>
      <c r="K871" s="442"/>
      <c r="L871" s="442"/>
      <c r="M871" s="441"/>
    </row>
    <row r="872">
      <c r="A872" s="443"/>
      <c r="B872" s="443"/>
      <c r="C872" s="439"/>
      <c r="F872" s="452"/>
      <c r="G872" s="452"/>
      <c r="H872" s="451"/>
      <c r="K872" s="442"/>
      <c r="L872" s="442"/>
      <c r="M872" s="441"/>
    </row>
    <row r="873">
      <c r="A873" s="443"/>
      <c r="B873" s="443"/>
      <c r="C873" s="439"/>
      <c r="F873" s="452"/>
      <c r="G873" s="452"/>
      <c r="H873" s="451"/>
      <c r="K873" s="442"/>
      <c r="L873" s="442"/>
      <c r="M873" s="441"/>
    </row>
    <row r="874">
      <c r="A874" s="443"/>
      <c r="B874" s="443"/>
      <c r="C874" s="439"/>
      <c r="F874" s="452"/>
      <c r="G874" s="452"/>
      <c r="H874" s="451"/>
      <c r="K874" s="442"/>
      <c r="L874" s="442"/>
      <c r="M874" s="441"/>
    </row>
    <row r="875">
      <c r="A875" s="443"/>
      <c r="B875" s="443"/>
      <c r="C875" s="439"/>
      <c r="F875" s="452"/>
      <c r="G875" s="452"/>
      <c r="H875" s="451"/>
      <c r="K875" s="442"/>
      <c r="L875" s="442"/>
      <c r="M875" s="441"/>
    </row>
    <row r="876">
      <c r="A876" s="443"/>
      <c r="B876" s="443"/>
      <c r="C876" s="439"/>
      <c r="F876" s="452"/>
      <c r="G876" s="452"/>
      <c r="H876" s="451"/>
      <c r="K876" s="442"/>
      <c r="L876" s="442"/>
      <c r="M876" s="441"/>
    </row>
    <row r="877">
      <c r="A877" s="443"/>
      <c r="B877" s="443"/>
      <c r="C877" s="439"/>
      <c r="F877" s="452"/>
      <c r="G877" s="452"/>
      <c r="H877" s="451"/>
      <c r="K877" s="442"/>
      <c r="L877" s="442"/>
      <c r="M877" s="441"/>
    </row>
    <row r="878">
      <c r="A878" s="443"/>
      <c r="B878" s="443"/>
      <c r="C878" s="439"/>
      <c r="F878" s="452"/>
      <c r="G878" s="452"/>
      <c r="H878" s="451"/>
      <c r="K878" s="442"/>
      <c r="L878" s="442"/>
      <c r="M878" s="441"/>
    </row>
    <row r="879">
      <c r="A879" s="443"/>
      <c r="B879" s="443"/>
      <c r="C879" s="439"/>
      <c r="F879" s="452"/>
      <c r="G879" s="452"/>
      <c r="H879" s="451"/>
      <c r="K879" s="442"/>
      <c r="L879" s="442"/>
      <c r="M879" s="441"/>
    </row>
    <row r="880">
      <c r="A880" s="443"/>
      <c r="B880" s="443"/>
      <c r="C880" s="439"/>
      <c r="F880" s="452"/>
      <c r="G880" s="452"/>
      <c r="H880" s="451"/>
      <c r="K880" s="442"/>
      <c r="L880" s="442"/>
      <c r="M880" s="441"/>
    </row>
    <row r="881">
      <c r="A881" s="443"/>
      <c r="B881" s="443"/>
      <c r="C881" s="439"/>
      <c r="F881" s="452"/>
      <c r="G881" s="452"/>
      <c r="H881" s="451"/>
      <c r="K881" s="442"/>
      <c r="L881" s="442"/>
      <c r="M881" s="441"/>
    </row>
    <row r="882">
      <c r="A882" s="443"/>
      <c r="B882" s="443"/>
      <c r="C882" s="439"/>
      <c r="F882" s="452"/>
      <c r="G882" s="452"/>
      <c r="H882" s="451"/>
      <c r="K882" s="442"/>
      <c r="L882" s="442"/>
      <c r="M882" s="441"/>
    </row>
    <row r="883">
      <c r="A883" s="443"/>
      <c r="B883" s="443"/>
      <c r="C883" s="439"/>
      <c r="F883" s="452"/>
      <c r="G883" s="452"/>
      <c r="H883" s="451"/>
      <c r="K883" s="442"/>
      <c r="L883" s="442"/>
      <c r="M883" s="441"/>
    </row>
    <row r="884">
      <c r="A884" s="443"/>
      <c r="B884" s="443"/>
      <c r="C884" s="439"/>
      <c r="F884" s="452"/>
      <c r="G884" s="452"/>
      <c r="H884" s="451"/>
      <c r="K884" s="442"/>
      <c r="L884" s="442"/>
      <c r="M884" s="441"/>
    </row>
    <row r="885">
      <c r="A885" s="443"/>
      <c r="B885" s="443"/>
      <c r="C885" s="439"/>
      <c r="F885" s="452"/>
      <c r="G885" s="452"/>
      <c r="H885" s="451"/>
      <c r="K885" s="442"/>
      <c r="L885" s="442"/>
      <c r="M885" s="441"/>
    </row>
    <row r="886">
      <c r="A886" s="443"/>
      <c r="B886" s="443"/>
      <c r="C886" s="439"/>
      <c r="F886" s="452"/>
      <c r="G886" s="452"/>
      <c r="H886" s="451"/>
      <c r="K886" s="442"/>
      <c r="L886" s="442"/>
      <c r="M886" s="441"/>
    </row>
    <row r="887">
      <c r="A887" s="443"/>
      <c r="B887" s="443"/>
      <c r="C887" s="439"/>
      <c r="F887" s="452"/>
      <c r="G887" s="452"/>
      <c r="H887" s="451"/>
      <c r="K887" s="442"/>
      <c r="L887" s="442"/>
      <c r="M887" s="441"/>
    </row>
    <row r="888">
      <c r="A888" s="443"/>
      <c r="B888" s="443"/>
      <c r="C888" s="439"/>
      <c r="F888" s="452"/>
      <c r="G888" s="452"/>
      <c r="H888" s="451"/>
      <c r="K888" s="442"/>
      <c r="L888" s="442"/>
      <c r="M888" s="441"/>
    </row>
    <row r="889">
      <c r="A889" s="443"/>
      <c r="B889" s="443"/>
      <c r="C889" s="439"/>
      <c r="F889" s="452"/>
      <c r="G889" s="452"/>
      <c r="H889" s="451"/>
      <c r="K889" s="442"/>
      <c r="L889" s="442"/>
      <c r="M889" s="441"/>
    </row>
    <row r="890">
      <c r="A890" s="443"/>
      <c r="B890" s="443"/>
      <c r="C890" s="439"/>
      <c r="F890" s="452"/>
      <c r="G890" s="452"/>
      <c r="H890" s="451"/>
      <c r="K890" s="442"/>
      <c r="L890" s="442"/>
      <c r="M890" s="441"/>
    </row>
    <row r="891">
      <c r="A891" s="443"/>
      <c r="B891" s="443"/>
      <c r="C891" s="439"/>
      <c r="F891" s="452"/>
      <c r="G891" s="452"/>
      <c r="H891" s="451"/>
      <c r="K891" s="442"/>
      <c r="L891" s="442"/>
      <c r="M891" s="441"/>
    </row>
    <row r="892">
      <c r="A892" s="443"/>
      <c r="B892" s="443"/>
      <c r="C892" s="439"/>
      <c r="F892" s="452"/>
      <c r="G892" s="452"/>
      <c r="H892" s="451"/>
      <c r="K892" s="442"/>
      <c r="L892" s="442"/>
      <c r="M892" s="441"/>
    </row>
    <row r="893">
      <c r="A893" s="443"/>
      <c r="B893" s="443"/>
      <c r="C893" s="439"/>
      <c r="F893" s="452"/>
      <c r="G893" s="452"/>
      <c r="H893" s="451"/>
      <c r="K893" s="442"/>
      <c r="L893" s="442"/>
      <c r="M893" s="441"/>
    </row>
    <row r="894">
      <c r="A894" s="443"/>
      <c r="B894" s="443"/>
      <c r="C894" s="439"/>
      <c r="F894" s="452"/>
      <c r="G894" s="452"/>
      <c r="H894" s="451"/>
      <c r="K894" s="442"/>
      <c r="L894" s="442"/>
      <c r="M894" s="441"/>
    </row>
    <row r="895">
      <c r="A895" s="443"/>
      <c r="B895" s="443"/>
      <c r="C895" s="439"/>
      <c r="F895" s="452"/>
      <c r="G895" s="452"/>
      <c r="H895" s="451"/>
      <c r="K895" s="442"/>
      <c r="L895" s="442"/>
      <c r="M895" s="441"/>
    </row>
    <row r="896">
      <c r="A896" s="443"/>
      <c r="B896" s="443"/>
      <c r="C896" s="439"/>
      <c r="F896" s="452"/>
      <c r="G896" s="452"/>
      <c r="H896" s="451"/>
      <c r="K896" s="442"/>
      <c r="L896" s="442"/>
      <c r="M896" s="441"/>
    </row>
    <row r="897">
      <c r="A897" s="443"/>
      <c r="B897" s="443"/>
      <c r="C897" s="439"/>
      <c r="F897" s="452"/>
      <c r="G897" s="452"/>
      <c r="H897" s="451"/>
      <c r="K897" s="442"/>
      <c r="L897" s="442"/>
      <c r="M897" s="441"/>
    </row>
    <row r="898">
      <c r="A898" s="443"/>
      <c r="B898" s="443"/>
      <c r="C898" s="439"/>
      <c r="F898" s="452"/>
      <c r="G898" s="452"/>
      <c r="H898" s="451"/>
      <c r="K898" s="442"/>
      <c r="L898" s="442"/>
      <c r="M898" s="441"/>
    </row>
    <row r="899">
      <c r="A899" s="443"/>
      <c r="B899" s="443"/>
      <c r="C899" s="439"/>
      <c r="F899" s="452"/>
      <c r="G899" s="452"/>
      <c r="H899" s="451"/>
      <c r="K899" s="442"/>
      <c r="L899" s="442"/>
      <c r="M899" s="441"/>
    </row>
    <row r="900">
      <c r="A900" s="443"/>
      <c r="B900" s="443"/>
      <c r="C900" s="439"/>
      <c r="F900" s="452"/>
      <c r="G900" s="452"/>
      <c r="H900" s="451"/>
      <c r="K900" s="442"/>
      <c r="L900" s="442"/>
      <c r="M900" s="441"/>
    </row>
    <row r="901">
      <c r="A901" s="443"/>
      <c r="B901" s="443"/>
      <c r="C901" s="439"/>
      <c r="F901" s="452"/>
      <c r="G901" s="452"/>
      <c r="H901" s="451"/>
      <c r="K901" s="442"/>
      <c r="L901" s="442"/>
      <c r="M901" s="441"/>
    </row>
    <row r="902">
      <c r="A902" s="443"/>
      <c r="B902" s="443"/>
      <c r="C902" s="439"/>
      <c r="F902" s="452"/>
      <c r="G902" s="452"/>
      <c r="H902" s="451"/>
      <c r="K902" s="442"/>
      <c r="L902" s="442"/>
      <c r="M902" s="441"/>
    </row>
    <row r="903">
      <c r="A903" s="443"/>
      <c r="B903" s="443"/>
      <c r="C903" s="439"/>
      <c r="F903" s="452"/>
      <c r="G903" s="452"/>
      <c r="H903" s="451"/>
      <c r="K903" s="442"/>
      <c r="L903" s="442"/>
      <c r="M903" s="441"/>
    </row>
    <row r="904">
      <c r="A904" s="443"/>
      <c r="B904" s="443"/>
      <c r="C904" s="439"/>
      <c r="F904" s="452"/>
      <c r="G904" s="452"/>
      <c r="H904" s="451"/>
      <c r="K904" s="442"/>
      <c r="L904" s="442"/>
      <c r="M904" s="441"/>
    </row>
    <row r="905">
      <c r="A905" s="443"/>
      <c r="B905" s="443"/>
      <c r="C905" s="439"/>
      <c r="F905" s="452"/>
      <c r="G905" s="452"/>
      <c r="H905" s="451"/>
      <c r="K905" s="442"/>
      <c r="L905" s="442"/>
      <c r="M905" s="441"/>
    </row>
    <row r="906">
      <c r="A906" s="443"/>
      <c r="B906" s="443"/>
      <c r="C906" s="439"/>
      <c r="F906" s="452"/>
      <c r="G906" s="452"/>
      <c r="H906" s="451"/>
      <c r="K906" s="442"/>
      <c r="L906" s="442"/>
      <c r="M906" s="441"/>
    </row>
    <row r="907">
      <c r="A907" s="443"/>
      <c r="B907" s="443"/>
      <c r="C907" s="439"/>
      <c r="F907" s="452"/>
      <c r="G907" s="452"/>
      <c r="H907" s="451"/>
      <c r="K907" s="442"/>
      <c r="L907" s="442"/>
      <c r="M907" s="441"/>
    </row>
    <row r="908">
      <c r="A908" s="443"/>
      <c r="B908" s="443"/>
      <c r="C908" s="439"/>
      <c r="F908" s="452"/>
      <c r="G908" s="452"/>
      <c r="H908" s="451"/>
      <c r="K908" s="442"/>
      <c r="L908" s="442"/>
      <c r="M908" s="441"/>
    </row>
    <row r="909">
      <c r="A909" s="443"/>
      <c r="B909" s="443"/>
      <c r="C909" s="439"/>
      <c r="F909" s="452"/>
      <c r="G909" s="452"/>
      <c r="H909" s="451"/>
      <c r="K909" s="442"/>
      <c r="L909" s="442"/>
      <c r="M909" s="441"/>
    </row>
    <row r="910">
      <c r="A910" s="443"/>
      <c r="B910" s="443"/>
      <c r="C910" s="439"/>
      <c r="F910" s="452"/>
      <c r="G910" s="452"/>
      <c r="H910" s="451"/>
      <c r="K910" s="442"/>
      <c r="L910" s="442"/>
      <c r="M910" s="441"/>
    </row>
    <row r="911">
      <c r="A911" s="443"/>
      <c r="B911" s="443"/>
      <c r="C911" s="439"/>
      <c r="F911" s="452"/>
      <c r="G911" s="452"/>
      <c r="H911" s="451"/>
      <c r="K911" s="442"/>
      <c r="L911" s="442"/>
      <c r="M911" s="441"/>
    </row>
    <row r="912">
      <c r="A912" s="443"/>
      <c r="B912" s="443"/>
      <c r="C912" s="439"/>
      <c r="F912" s="452"/>
      <c r="G912" s="452"/>
      <c r="H912" s="451"/>
      <c r="K912" s="442"/>
      <c r="L912" s="442"/>
      <c r="M912" s="441"/>
    </row>
    <row r="913">
      <c r="A913" s="443"/>
      <c r="B913" s="443"/>
      <c r="C913" s="439"/>
      <c r="F913" s="452"/>
      <c r="G913" s="452"/>
      <c r="H913" s="451"/>
      <c r="K913" s="442"/>
      <c r="L913" s="442"/>
      <c r="M913" s="441"/>
    </row>
    <row r="914">
      <c r="A914" s="443"/>
      <c r="B914" s="443"/>
      <c r="C914" s="439"/>
      <c r="F914" s="452"/>
      <c r="G914" s="452"/>
      <c r="H914" s="451"/>
      <c r="K914" s="442"/>
      <c r="L914" s="442"/>
      <c r="M914" s="441"/>
    </row>
    <row r="915">
      <c r="A915" s="443"/>
      <c r="B915" s="443"/>
      <c r="C915" s="439"/>
      <c r="F915" s="452"/>
      <c r="G915" s="452"/>
      <c r="H915" s="451"/>
      <c r="K915" s="442"/>
      <c r="L915" s="442"/>
      <c r="M915" s="441"/>
    </row>
    <row r="916">
      <c r="A916" s="443"/>
      <c r="B916" s="443"/>
      <c r="C916" s="439"/>
      <c r="F916" s="452"/>
      <c r="G916" s="452"/>
      <c r="H916" s="451"/>
      <c r="K916" s="442"/>
      <c r="L916" s="442"/>
      <c r="M916" s="441"/>
    </row>
    <row r="917">
      <c r="A917" s="443"/>
      <c r="B917" s="443"/>
      <c r="C917" s="439"/>
      <c r="F917" s="452"/>
      <c r="G917" s="452"/>
      <c r="H917" s="451"/>
      <c r="K917" s="442"/>
      <c r="L917" s="442"/>
      <c r="M917" s="441"/>
    </row>
    <row r="918">
      <c r="A918" s="443"/>
      <c r="B918" s="443"/>
      <c r="C918" s="439"/>
      <c r="F918" s="452"/>
      <c r="G918" s="452"/>
      <c r="H918" s="451"/>
      <c r="K918" s="442"/>
      <c r="L918" s="442"/>
      <c r="M918" s="441"/>
    </row>
    <row r="919">
      <c r="A919" s="443"/>
      <c r="B919" s="443"/>
      <c r="C919" s="439"/>
      <c r="F919" s="452"/>
      <c r="G919" s="452"/>
      <c r="H919" s="451"/>
      <c r="K919" s="442"/>
      <c r="L919" s="442"/>
      <c r="M919" s="441"/>
    </row>
    <row r="920">
      <c r="A920" s="443"/>
      <c r="B920" s="443"/>
      <c r="C920" s="439"/>
      <c r="F920" s="452"/>
      <c r="G920" s="452"/>
      <c r="H920" s="451"/>
      <c r="K920" s="442"/>
      <c r="L920" s="442"/>
      <c r="M920" s="441"/>
    </row>
    <row r="921">
      <c r="A921" s="443"/>
      <c r="B921" s="443"/>
      <c r="C921" s="439"/>
      <c r="F921" s="452"/>
      <c r="G921" s="452"/>
      <c r="H921" s="451"/>
      <c r="K921" s="442"/>
      <c r="L921" s="442"/>
      <c r="M921" s="441"/>
    </row>
    <row r="922">
      <c r="A922" s="443"/>
      <c r="B922" s="443"/>
      <c r="C922" s="439"/>
      <c r="F922" s="452"/>
      <c r="G922" s="452"/>
      <c r="H922" s="451"/>
      <c r="K922" s="442"/>
      <c r="L922" s="442"/>
      <c r="M922" s="441"/>
    </row>
    <row r="923">
      <c r="A923" s="443"/>
      <c r="B923" s="443"/>
      <c r="C923" s="439"/>
      <c r="F923" s="452"/>
      <c r="G923" s="452"/>
      <c r="H923" s="451"/>
      <c r="K923" s="442"/>
      <c r="L923" s="442"/>
      <c r="M923" s="441"/>
    </row>
    <row r="924">
      <c r="A924" s="443"/>
      <c r="B924" s="443"/>
      <c r="C924" s="439"/>
      <c r="F924" s="452"/>
      <c r="G924" s="452"/>
      <c r="H924" s="451"/>
      <c r="K924" s="442"/>
      <c r="L924" s="442"/>
      <c r="M924" s="441"/>
    </row>
    <row r="925">
      <c r="A925" s="443"/>
      <c r="B925" s="443"/>
      <c r="C925" s="439"/>
      <c r="F925" s="452"/>
      <c r="G925" s="452"/>
      <c r="H925" s="451"/>
      <c r="K925" s="442"/>
      <c r="L925" s="442"/>
      <c r="M925" s="441"/>
    </row>
    <row r="926">
      <c r="A926" s="443"/>
      <c r="B926" s="443"/>
      <c r="C926" s="439"/>
      <c r="F926" s="452"/>
      <c r="G926" s="452"/>
      <c r="H926" s="451"/>
      <c r="K926" s="442"/>
      <c r="L926" s="442"/>
      <c r="M926" s="441"/>
    </row>
    <row r="927">
      <c r="A927" s="443"/>
      <c r="B927" s="443"/>
      <c r="C927" s="439"/>
      <c r="F927" s="452"/>
      <c r="G927" s="452"/>
      <c r="H927" s="451"/>
      <c r="K927" s="442"/>
      <c r="L927" s="442"/>
      <c r="M927" s="441"/>
    </row>
    <row r="928">
      <c r="A928" s="443"/>
      <c r="B928" s="443"/>
      <c r="C928" s="439"/>
      <c r="F928" s="452"/>
      <c r="G928" s="452"/>
      <c r="H928" s="451"/>
      <c r="K928" s="442"/>
      <c r="L928" s="442"/>
      <c r="M928" s="441"/>
    </row>
    <row r="929">
      <c r="A929" s="443"/>
      <c r="B929" s="443"/>
      <c r="C929" s="439"/>
      <c r="F929" s="452"/>
      <c r="G929" s="452"/>
      <c r="H929" s="451"/>
      <c r="K929" s="442"/>
      <c r="L929" s="442"/>
      <c r="M929" s="441"/>
    </row>
    <row r="930">
      <c r="A930" s="443"/>
      <c r="B930" s="443"/>
      <c r="C930" s="439"/>
      <c r="F930" s="452"/>
      <c r="G930" s="452"/>
      <c r="H930" s="451"/>
      <c r="K930" s="442"/>
      <c r="L930" s="442"/>
      <c r="M930" s="441"/>
    </row>
    <row r="931">
      <c r="A931" s="443"/>
      <c r="B931" s="443"/>
      <c r="C931" s="439"/>
      <c r="F931" s="452"/>
      <c r="G931" s="452"/>
      <c r="H931" s="451"/>
      <c r="K931" s="442"/>
      <c r="L931" s="442"/>
      <c r="M931" s="441"/>
    </row>
    <row r="932">
      <c r="A932" s="443"/>
      <c r="B932" s="443"/>
      <c r="C932" s="439"/>
      <c r="F932" s="452"/>
      <c r="G932" s="452"/>
      <c r="H932" s="451"/>
      <c r="K932" s="442"/>
      <c r="L932" s="442"/>
      <c r="M932" s="441"/>
    </row>
    <row r="933">
      <c r="A933" s="443"/>
      <c r="B933" s="443"/>
      <c r="C933" s="439"/>
      <c r="F933" s="452"/>
      <c r="G933" s="452"/>
      <c r="H933" s="451"/>
      <c r="K933" s="442"/>
      <c r="L933" s="442"/>
      <c r="M933" s="441"/>
    </row>
    <row r="934">
      <c r="A934" s="443"/>
      <c r="B934" s="443"/>
      <c r="C934" s="439"/>
      <c r="F934" s="452"/>
      <c r="G934" s="452"/>
      <c r="H934" s="451"/>
      <c r="K934" s="442"/>
      <c r="L934" s="442"/>
      <c r="M934" s="441"/>
    </row>
    <row r="935">
      <c r="A935" s="443"/>
      <c r="B935" s="443"/>
      <c r="C935" s="439"/>
      <c r="F935" s="452"/>
      <c r="G935" s="452"/>
      <c r="H935" s="451"/>
      <c r="K935" s="442"/>
      <c r="L935" s="442"/>
      <c r="M935" s="441"/>
    </row>
    <row r="936">
      <c r="A936" s="443"/>
      <c r="B936" s="443"/>
      <c r="C936" s="439"/>
      <c r="F936" s="452"/>
      <c r="G936" s="452"/>
      <c r="H936" s="451"/>
      <c r="K936" s="442"/>
      <c r="L936" s="442"/>
      <c r="M936" s="441"/>
    </row>
    <row r="937">
      <c r="A937" s="443"/>
      <c r="B937" s="443"/>
      <c r="C937" s="439"/>
      <c r="F937" s="452"/>
      <c r="G937" s="452"/>
      <c r="H937" s="451"/>
      <c r="K937" s="442"/>
      <c r="L937" s="442"/>
      <c r="M937" s="441"/>
    </row>
    <row r="938">
      <c r="A938" s="443"/>
      <c r="B938" s="443"/>
      <c r="C938" s="439"/>
      <c r="F938" s="452"/>
      <c r="G938" s="452"/>
      <c r="H938" s="451"/>
      <c r="K938" s="442"/>
      <c r="L938" s="442"/>
      <c r="M938" s="441"/>
    </row>
    <row r="939">
      <c r="A939" s="443"/>
      <c r="B939" s="443"/>
      <c r="C939" s="439"/>
      <c r="F939" s="452"/>
      <c r="G939" s="452"/>
      <c r="H939" s="451"/>
      <c r="K939" s="442"/>
      <c r="L939" s="442"/>
      <c r="M939" s="441"/>
    </row>
    <row r="940">
      <c r="A940" s="443"/>
      <c r="B940" s="443"/>
      <c r="C940" s="439"/>
      <c r="F940" s="452"/>
      <c r="G940" s="452"/>
      <c r="H940" s="451"/>
      <c r="K940" s="442"/>
      <c r="L940" s="442"/>
      <c r="M940" s="441"/>
    </row>
    <row r="941">
      <c r="A941" s="443"/>
      <c r="B941" s="443"/>
      <c r="C941" s="439"/>
      <c r="F941" s="452"/>
      <c r="G941" s="452"/>
      <c r="H941" s="451"/>
      <c r="K941" s="442"/>
      <c r="L941" s="442"/>
      <c r="M941" s="441"/>
    </row>
    <row r="942">
      <c r="A942" s="443"/>
      <c r="B942" s="443"/>
      <c r="C942" s="439"/>
      <c r="F942" s="452"/>
      <c r="G942" s="452"/>
      <c r="H942" s="451"/>
      <c r="K942" s="442"/>
      <c r="L942" s="442"/>
      <c r="M942" s="441"/>
    </row>
    <row r="943">
      <c r="A943" s="443"/>
      <c r="B943" s="443"/>
      <c r="C943" s="439"/>
      <c r="F943" s="452"/>
      <c r="G943" s="452"/>
      <c r="H943" s="451"/>
      <c r="K943" s="442"/>
      <c r="L943" s="442"/>
      <c r="M943" s="441"/>
    </row>
    <row r="944">
      <c r="A944" s="443"/>
      <c r="B944" s="443"/>
      <c r="C944" s="439"/>
      <c r="F944" s="452"/>
      <c r="G944" s="452"/>
      <c r="H944" s="451"/>
      <c r="K944" s="442"/>
      <c r="L944" s="442"/>
      <c r="M944" s="441"/>
    </row>
    <row r="945">
      <c r="A945" s="443"/>
      <c r="B945" s="443"/>
      <c r="C945" s="439"/>
      <c r="F945" s="452"/>
      <c r="G945" s="452"/>
      <c r="H945" s="451"/>
      <c r="K945" s="442"/>
      <c r="L945" s="442"/>
      <c r="M945" s="441"/>
    </row>
    <row r="946">
      <c r="A946" s="443"/>
      <c r="B946" s="443"/>
      <c r="C946" s="439"/>
      <c r="F946" s="452"/>
      <c r="G946" s="452"/>
      <c r="H946" s="451"/>
      <c r="K946" s="442"/>
      <c r="L946" s="442"/>
      <c r="M946" s="441"/>
    </row>
    <row r="947">
      <c r="A947" s="443"/>
      <c r="B947" s="443"/>
      <c r="C947" s="439"/>
      <c r="F947" s="452"/>
      <c r="G947" s="452"/>
      <c r="H947" s="451"/>
      <c r="K947" s="442"/>
      <c r="L947" s="442"/>
      <c r="M947" s="441"/>
    </row>
    <row r="948">
      <c r="A948" s="443"/>
      <c r="B948" s="443"/>
      <c r="C948" s="439"/>
      <c r="F948" s="452"/>
      <c r="G948" s="452"/>
      <c r="H948" s="451"/>
      <c r="K948" s="442"/>
      <c r="L948" s="442"/>
      <c r="M948" s="441"/>
    </row>
    <row r="949">
      <c r="A949" s="443"/>
      <c r="B949" s="443"/>
      <c r="C949" s="439"/>
      <c r="F949" s="452"/>
      <c r="G949" s="452"/>
      <c r="H949" s="451"/>
      <c r="K949" s="442"/>
      <c r="L949" s="442"/>
      <c r="M949" s="441"/>
    </row>
    <row r="950">
      <c r="A950" s="443"/>
      <c r="B950" s="443"/>
      <c r="C950" s="439"/>
      <c r="F950" s="452"/>
      <c r="G950" s="452"/>
      <c r="H950" s="451"/>
      <c r="K950" s="442"/>
      <c r="L950" s="442"/>
      <c r="M950" s="441"/>
    </row>
    <row r="951">
      <c r="A951" s="443"/>
      <c r="B951" s="443"/>
      <c r="C951" s="439"/>
      <c r="F951" s="452"/>
      <c r="G951" s="452"/>
      <c r="H951" s="451"/>
      <c r="K951" s="442"/>
      <c r="L951" s="442"/>
      <c r="M951" s="441"/>
    </row>
    <row r="952">
      <c r="A952" s="443"/>
      <c r="B952" s="443"/>
      <c r="C952" s="439"/>
      <c r="F952" s="452"/>
      <c r="G952" s="452"/>
      <c r="H952" s="451"/>
      <c r="K952" s="442"/>
      <c r="L952" s="442"/>
      <c r="M952" s="441"/>
    </row>
    <row r="953">
      <c r="A953" s="443"/>
      <c r="B953" s="443"/>
      <c r="C953" s="439"/>
      <c r="F953" s="452"/>
      <c r="G953" s="452"/>
      <c r="H953" s="451"/>
      <c r="K953" s="442"/>
      <c r="L953" s="442"/>
      <c r="M953" s="441"/>
    </row>
    <row r="954">
      <c r="A954" s="443"/>
      <c r="B954" s="443"/>
      <c r="C954" s="439"/>
      <c r="F954" s="452"/>
      <c r="G954" s="452"/>
      <c r="H954" s="451"/>
      <c r="K954" s="442"/>
      <c r="L954" s="442"/>
      <c r="M954" s="441"/>
    </row>
    <row r="955">
      <c r="A955" s="443"/>
      <c r="B955" s="443"/>
      <c r="C955" s="439"/>
      <c r="F955" s="452"/>
      <c r="G955" s="452"/>
      <c r="H955" s="451"/>
      <c r="K955" s="442"/>
      <c r="L955" s="442"/>
      <c r="M955" s="441"/>
    </row>
    <row r="956">
      <c r="A956" s="443"/>
      <c r="B956" s="443"/>
      <c r="C956" s="439"/>
      <c r="F956" s="452"/>
      <c r="G956" s="452"/>
      <c r="H956" s="451"/>
      <c r="K956" s="442"/>
      <c r="L956" s="442"/>
      <c r="M956" s="441"/>
    </row>
    <row r="957">
      <c r="A957" s="443"/>
      <c r="B957" s="443"/>
      <c r="C957" s="439"/>
      <c r="F957" s="452"/>
      <c r="G957" s="452"/>
      <c r="H957" s="451"/>
      <c r="K957" s="442"/>
      <c r="L957" s="442"/>
      <c r="M957" s="441"/>
    </row>
    <row r="958">
      <c r="A958" s="443"/>
      <c r="B958" s="443"/>
      <c r="C958" s="439"/>
      <c r="F958" s="452"/>
      <c r="G958" s="452"/>
      <c r="H958" s="451"/>
      <c r="K958" s="442"/>
      <c r="L958" s="442"/>
      <c r="M958" s="441"/>
    </row>
    <row r="959">
      <c r="A959" s="443"/>
      <c r="B959" s="443"/>
      <c r="C959" s="439"/>
      <c r="F959" s="452"/>
      <c r="G959" s="452"/>
      <c r="H959" s="451"/>
      <c r="K959" s="442"/>
      <c r="L959" s="442"/>
      <c r="M959" s="441"/>
    </row>
    <row r="960">
      <c r="A960" s="443"/>
      <c r="B960" s="443"/>
      <c r="C960" s="439"/>
      <c r="F960" s="452"/>
      <c r="G960" s="452"/>
      <c r="H960" s="451"/>
      <c r="K960" s="442"/>
      <c r="L960" s="442"/>
      <c r="M960" s="441"/>
    </row>
    <row r="961">
      <c r="A961" s="443"/>
      <c r="B961" s="443"/>
      <c r="C961" s="439"/>
      <c r="F961" s="452"/>
      <c r="G961" s="452"/>
      <c r="H961" s="451"/>
      <c r="K961" s="442"/>
      <c r="L961" s="442"/>
      <c r="M961" s="441"/>
    </row>
    <row r="962">
      <c r="A962" s="443"/>
      <c r="B962" s="443"/>
      <c r="C962" s="439"/>
      <c r="F962" s="452"/>
      <c r="G962" s="452"/>
      <c r="H962" s="451"/>
      <c r="K962" s="442"/>
      <c r="L962" s="442"/>
      <c r="M962" s="441"/>
    </row>
    <row r="963">
      <c r="A963" s="443"/>
      <c r="B963" s="443"/>
      <c r="C963" s="439"/>
      <c r="F963" s="452"/>
      <c r="G963" s="452"/>
      <c r="H963" s="451"/>
      <c r="K963" s="442"/>
      <c r="L963" s="442"/>
      <c r="M963" s="441"/>
    </row>
    <row r="964">
      <c r="A964" s="443"/>
      <c r="B964" s="443"/>
      <c r="C964" s="439"/>
      <c r="F964" s="452"/>
      <c r="G964" s="452"/>
      <c r="H964" s="451"/>
      <c r="K964" s="442"/>
      <c r="L964" s="442"/>
      <c r="M964" s="441"/>
    </row>
    <row r="965">
      <c r="A965" s="443"/>
      <c r="B965" s="443"/>
      <c r="C965" s="439"/>
      <c r="F965" s="452"/>
      <c r="G965" s="452"/>
      <c r="H965" s="451"/>
      <c r="K965" s="442"/>
      <c r="L965" s="442"/>
      <c r="M965" s="441"/>
    </row>
    <row r="966">
      <c r="A966" s="443"/>
      <c r="B966" s="443"/>
      <c r="C966" s="439"/>
      <c r="F966" s="452"/>
      <c r="G966" s="452"/>
      <c r="H966" s="451"/>
      <c r="K966" s="442"/>
      <c r="L966" s="442"/>
      <c r="M966" s="441"/>
    </row>
    <row r="967">
      <c r="A967" s="443"/>
      <c r="B967" s="443"/>
      <c r="C967" s="439"/>
      <c r="F967" s="452"/>
      <c r="G967" s="452"/>
      <c r="H967" s="451"/>
      <c r="K967" s="442"/>
      <c r="L967" s="442"/>
      <c r="M967" s="441"/>
    </row>
    <row r="968">
      <c r="A968" s="443"/>
      <c r="B968" s="443"/>
      <c r="C968" s="439"/>
      <c r="F968" s="452"/>
      <c r="G968" s="452"/>
      <c r="H968" s="451"/>
      <c r="K968" s="442"/>
      <c r="L968" s="442"/>
      <c r="M968" s="441"/>
    </row>
    <row r="969">
      <c r="A969" s="443"/>
      <c r="B969" s="443"/>
      <c r="C969" s="439"/>
      <c r="F969" s="452"/>
      <c r="G969" s="452"/>
      <c r="H969" s="451"/>
      <c r="K969" s="442"/>
      <c r="L969" s="442"/>
      <c r="M969" s="441"/>
    </row>
    <row r="970">
      <c r="A970" s="443"/>
      <c r="B970" s="443"/>
      <c r="C970" s="439"/>
      <c r="F970" s="452"/>
      <c r="G970" s="452"/>
      <c r="H970" s="451"/>
      <c r="K970" s="442"/>
      <c r="L970" s="442"/>
      <c r="M970" s="441"/>
    </row>
    <row r="971">
      <c r="A971" s="443"/>
      <c r="B971" s="443"/>
      <c r="C971" s="439"/>
      <c r="F971" s="452"/>
      <c r="G971" s="452"/>
      <c r="H971" s="451"/>
      <c r="K971" s="442"/>
      <c r="L971" s="442"/>
      <c r="M971" s="441"/>
    </row>
    <row r="972">
      <c r="A972" s="443"/>
      <c r="B972" s="443"/>
      <c r="C972" s="439"/>
      <c r="F972" s="452"/>
      <c r="G972" s="452"/>
      <c r="H972" s="451"/>
      <c r="K972" s="442"/>
      <c r="L972" s="442"/>
      <c r="M972" s="441"/>
    </row>
    <row r="973">
      <c r="A973" s="443"/>
      <c r="B973" s="443"/>
      <c r="C973" s="439"/>
      <c r="F973" s="452"/>
      <c r="G973" s="452"/>
      <c r="H973" s="451"/>
      <c r="K973" s="442"/>
      <c r="L973" s="442"/>
      <c r="M973" s="441"/>
    </row>
    <row r="974">
      <c r="A974" s="443"/>
      <c r="B974" s="443"/>
      <c r="C974" s="439"/>
      <c r="F974" s="452"/>
      <c r="G974" s="452"/>
      <c r="H974" s="451"/>
      <c r="K974" s="442"/>
      <c r="L974" s="442"/>
      <c r="M974" s="441"/>
    </row>
    <row r="975">
      <c r="A975" s="443"/>
      <c r="B975" s="443"/>
      <c r="C975" s="439"/>
      <c r="F975" s="452"/>
      <c r="G975" s="452"/>
      <c r="H975" s="451"/>
      <c r="K975" s="442"/>
      <c r="L975" s="442"/>
      <c r="M975" s="441"/>
    </row>
    <row r="976">
      <c r="A976" s="443"/>
      <c r="B976" s="443"/>
      <c r="C976" s="439"/>
      <c r="F976" s="452"/>
      <c r="G976" s="452"/>
      <c r="H976" s="451"/>
      <c r="K976" s="442"/>
      <c r="L976" s="442"/>
      <c r="M976" s="441"/>
    </row>
    <row r="977">
      <c r="A977" s="443"/>
      <c r="B977" s="443"/>
      <c r="C977" s="439"/>
      <c r="F977" s="452"/>
      <c r="G977" s="452"/>
      <c r="H977" s="451"/>
      <c r="K977" s="442"/>
      <c r="L977" s="442"/>
      <c r="M977" s="441"/>
    </row>
    <row r="978">
      <c r="A978" s="443"/>
      <c r="B978" s="443"/>
      <c r="C978" s="439"/>
      <c r="F978" s="452"/>
      <c r="G978" s="452"/>
      <c r="H978" s="451"/>
      <c r="K978" s="442"/>
      <c r="L978" s="442"/>
      <c r="M978" s="441"/>
    </row>
    <row r="979">
      <c r="A979" s="443"/>
      <c r="B979" s="443"/>
      <c r="C979" s="439"/>
      <c r="F979" s="452"/>
      <c r="G979" s="452"/>
      <c r="H979" s="451"/>
      <c r="K979" s="442"/>
      <c r="L979" s="442"/>
      <c r="M979" s="441"/>
    </row>
    <row r="980">
      <c r="A980" s="443"/>
      <c r="B980" s="443"/>
      <c r="C980" s="439"/>
      <c r="F980" s="452"/>
      <c r="G980" s="452"/>
      <c r="H980" s="451"/>
      <c r="K980" s="442"/>
      <c r="L980" s="442"/>
      <c r="M980" s="441"/>
    </row>
    <row r="981">
      <c r="A981" s="443"/>
      <c r="B981" s="443"/>
      <c r="C981" s="439"/>
      <c r="F981" s="452"/>
      <c r="G981" s="452"/>
      <c r="H981" s="451"/>
      <c r="K981" s="442"/>
      <c r="L981" s="442"/>
      <c r="M981" s="441"/>
    </row>
    <row r="982">
      <c r="A982" s="443"/>
      <c r="B982" s="443"/>
      <c r="C982" s="439"/>
      <c r="F982" s="452"/>
      <c r="G982" s="452"/>
      <c r="H982" s="451"/>
      <c r="K982" s="442"/>
      <c r="L982" s="442"/>
      <c r="M982" s="441"/>
    </row>
    <row r="983">
      <c r="A983" s="443"/>
      <c r="B983" s="443"/>
      <c r="C983" s="439"/>
      <c r="F983" s="452"/>
      <c r="G983" s="452"/>
      <c r="H983" s="451"/>
      <c r="K983" s="442"/>
      <c r="L983" s="442"/>
      <c r="M983" s="441"/>
    </row>
    <row r="984">
      <c r="A984" s="443"/>
      <c r="B984" s="443"/>
      <c r="C984" s="439"/>
      <c r="F984" s="452"/>
      <c r="G984" s="452"/>
      <c r="H984" s="451"/>
      <c r="K984" s="442"/>
      <c r="L984" s="442"/>
      <c r="M984" s="441"/>
    </row>
    <row r="985">
      <c r="A985" s="443"/>
      <c r="B985" s="443"/>
      <c r="C985" s="439"/>
      <c r="F985" s="452"/>
      <c r="G985" s="452"/>
      <c r="H985" s="451"/>
      <c r="K985" s="442"/>
      <c r="L985" s="442"/>
      <c r="M985" s="441"/>
    </row>
    <row r="986">
      <c r="A986" s="443"/>
      <c r="B986" s="443"/>
      <c r="C986" s="439"/>
      <c r="F986" s="452"/>
      <c r="G986" s="452"/>
      <c r="H986" s="451"/>
      <c r="K986" s="442"/>
      <c r="L986" s="442"/>
      <c r="M986" s="441"/>
    </row>
    <row r="987">
      <c r="A987" s="443"/>
      <c r="B987" s="443"/>
      <c r="C987" s="439"/>
      <c r="F987" s="452"/>
      <c r="G987" s="452"/>
      <c r="H987" s="451"/>
      <c r="K987" s="442"/>
      <c r="L987" s="442"/>
      <c r="M987" s="441"/>
    </row>
    <row r="988">
      <c r="A988" s="443"/>
      <c r="B988" s="443"/>
      <c r="C988" s="439"/>
      <c r="F988" s="452"/>
      <c r="G988" s="452"/>
      <c r="H988" s="451"/>
      <c r="K988" s="442"/>
      <c r="L988" s="442"/>
      <c r="M988" s="441"/>
    </row>
    <row r="989">
      <c r="A989" s="443"/>
      <c r="B989" s="443"/>
      <c r="C989" s="439"/>
      <c r="F989" s="452"/>
      <c r="G989" s="452"/>
      <c r="H989" s="451"/>
      <c r="K989" s="442"/>
      <c r="L989" s="442"/>
      <c r="M989" s="441"/>
    </row>
    <row r="990">
      <c r="A990" s="443"/>
      <c r="B990" s="443"/>
      <c r="C990" s="439"/>
      <c r="F990" s="452"/>
      <c r="G990" s="452"/>
      <c r="H990" s="451"/>
      <c r="K990" s="442"/>
      <c r="L990" s="442"/>
      <c r="M990" s="441"/>
    </row>
    <row r="991">
      <c r="A991" s="443"/>
      <c r="B991" s="443"/>
      <c r="C991" s="439"/>
      <c r="F991" s="452"/>
      <c r="G991" s="452"/>
      <c r="H991" s="451"/>
      <c r="K991" s="442"/>
      <c r="L991" s="442"/>
      <c r="M991" s="441"/>
    </row>
    <row r="992">
      <c r="A992" s="443"/>
      <c r="B992" s="443"/>
      <c r="C992" s="439"/>
      <c r="F992" s="452"/>
      <c r="G992" s="452"/>
      <c r="H992" s="451"/>
      <c r="K992" s="442"/>
      <c r="L992" s="442"/>
      <c r="M992" s="441"/>
    </row>
    <row r="993">
      <c r="A993" s="443"/>
      <c r="B993" s="443"/>
      <c r="C993" s="439"/>
      <c r="F993" s="452"/>
      <c r="G993" s="452"/>
      <c r="H993" s="451"/>
      <c r="K993" s="442"/>
      <c r="L993" s="442"/>
      <c r="M993" s="441"/>
    </row>
    <row r="994">
      <c r="A994" s="443"/>
      <c r="B994" s="443"/>
      <c r="C994" s="439"/>
      <c r="F994" s="452"/>
      <c r="G994" s="452"/>
      <c r="H994" s="451"/>
      <c r="K994" s="442"/>
      <c r="L994" s="442"/>
      <c r="M994" s="441"/>
    </row>
    <row r="995">
      <c r="A995" s="443"/>
      <c r="B995" s="443"/>
      <c r="C995" s="439"/>
      <c r="F995" s="452"/>
      <c r="G995" s="452"/>
      <c r="H995" s="451"/>
      <c r="K995" s="442"/>
      <c r="L995" s="442"/>
      <c r="M995" s="441"/>
    </row>
    <row r="996">
      <c r="A996" s="443"/>
      <c r="B996" s="443"/>
      <c r="C996" s="439"/>
      <c r="F996" s="452"/>
      <c r="G996" s="452"/>
      <c r="H996" s="451"/>
      <c r="K996" s="442"/>
      <c r="L996" s="442"/>
      <c r="M996" s="441"/>
    </row>
    <row r="997">
      <c r="A997" s="443"/>
      <c r="B997" s="443"/>
      <c r="C997" s="439"/>
      <c r="F997" s="452"/>
      <c r="G997" s="452"/>
      <c r="H997" s="451"/>
      <c r="K997" s="442"/>
      <c r="L997" s="442"/>
      <c r="M997" s="441"/>
    </row>
    <row r="998">
      <c r="A998" s="443"/>
      <c r="B998" s="443"/>
      <c r="C998" s="439"/>
      <c r="F998" s="452"/>
      <c r="G998" s="452"/>
      <c r="H998" s="451"/>
      <c r="K998" s="442"/>
      <c r="L998" s="442"/>
      <c r="M998" s="441"/>
    </row>
    <row r="999">
      <c r="A999" s="443"/>
      <c r="B999" s="443"/>
      <c r="C999" s="439"/>
      <c r="F999" s="452"/>
      <c r="G999" s="452"/>
      <c r="H999" s="451"/>
      <c r="K999" s="442"/>
      <c r="L999" s="442"/>
      <c r="M999" s="441"/>
    </row>
    <row r="1000">
      <c r="A1000" s="443"/>
      <c r="B1000" s="443"/>
      <c r="C1000" s="439"/>
      <c r="F1000" s="452"/>
      <c r="G1000" s="452"/>
      <c r="H1000" s="451"/>
      <c r="K1000" s="442"/>
      <c r="L1000" s="442"/>
      <c r="M1000" s="441"/>
    </row>
  </sheetData>
  <mergeCells count="3">
    <mergeCell ref="A1:C1"/>
    <mergeCell ref="F1:H1"/>
    <mergeCell ref="K1:M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14"/>
    <col customWidth="1" min="2" max="4" width="14.43"/>
    <col customWidth="1" min="5" max="5" width="20.0"/>
    <col customWidth="1" min="6" max="6" width="14.43"/>
  </cols>
  <sheetData>
    <row r="1">
      <c r="A1" s="453" t="s">
        <v>24</v>
      </c>
      <c r="B1" s="454">
        <v>0.18</v>
      </c>
    </row>
    <row r="2">
      <c r="A2" s="453" t="s">
        <v>26</v>
      </c>
      <c r="B2" s="455">
        <v>0.065</v>
      </c>
    </row>
    <row r="3">
      <c r="A3" s="456" t="s">
        <v>220</v>
      </c>
      <c r="B3" s="457">
        <v>0.3</v>
      </c>
    </row>
    <row r="4">
      <c r="A4" s="456" t="s">
        <v>221</v>
      </c>
      <c r="B4" s="458">
        <v>0.04</v>
      </c>
      <c r="D4" s="459">
        <v>0.2</v>
      </c>
      <c r="E4" s="459" t="s">
        <v>222</v>
      </c>
    </row>
    <row r="5">
      <c r="A5" s="453" t="s">
        <v>223</v>
      </c>
      <c r="B5" s="460">
        <v>0.27</v>
      </c>
      <c r="D5" s="459">
        <v>0.06</v>
      </c>
      <c r="E5" s="459" t="s">
        <v>224</v>
      </c>
    </row>
    <row r="6">
      <c r="A6" s="453" t="s">
        <v>225</v>
      </c>
      <c r="B6" s="461">
        <v>0.07</v>
      </c>
      <c r="D6" s="459">
        <v>0.2</v>
      </c>
      <c r="E6" s="459" t="s">
        <v>222</v>
      </c>
    </row>
    <row r="7">
      <c r="A7" s="462"/>
      <c r="B7" s="463"/>
      <c r="D7" s="459">
        <v>0.063</v>
      </c>
      <c r="E7" s="459" t="s">
        <v>224</v>
      </c>
    </row>
    <row r="8">
      <c r="A8" s="462"/>
      <c r="B8" s="464"/>
      <c r="D8" s="459">
        <v>0.0</v>
      </c>
      <c r="E8" s="459" t="s">
        <v>226</v>
      </c>
    </row>
    <row r="9">
      <c r="D9" s="459">
        <v>0.06</v>
      </c>
      <c r="E9" s="459" t="s">
        <v>224</v>
      </c>
    </row>
    <row r="10">
      <c r="D10" s="459">
        <v>0.1</v>
      </c>
      <c r="E10" s="459" t="s">
        <v>227</v>
      </c>
    </row>
    <row r="11">
      <c r="D11" s="459">
        <v>0.0</v>
      </c>
      <c r="E11" s="459" t="s">
        <v>228</v>
      </c>
    </row>
    <row r="12">
      <c r="D12" s="459">
        <v>0.1</v>
      </c>
      <c r="E12" s="459" t="s">
        <v>227</v>
      </c>
    </row>
    <row r="13">
      <c r="D13" s="459">
        <v>0.0</v>
      </c>
      <c r="E13" s="459" t="s">
        <v>229</v>
      </c>
    </row>
    <row r="14">
      <c r="D14" s="459">
        <v>0.06</v>
      </c>
      <c r="E14" s="459" t="s">
        <v>224</v>
      </c>
    </row>
    <row r="15">
      <c r="D15" s="459">
        <v>0.0</v>
      </c>
      <c r="E15" s="459" t="s">
        <v>230</v>
      </c>
    </row>
    <row r="16">
      <c r="D16" s="459">
        <v>0.08</v>
      </c>
      <c r="E16" s="459" t="s">
        <v>224</v>
      </c>
    </row>
    <row r="17">
      <c r="D17" s="459">
        <v>0.038</v>
      </c>
      <c r="E17" s="459" t="s">
        <v>224</v>
      </c>
    </row>
    <row r="18">
      <c r="D18" s="459">
        <v>0.0</v>
      </c>
      <c r="E18" s="459" t="s">
        <v>226</v>
      </c>
    </row>
    <row r="19">
      <c r="D19" s="459">
        <v>0.0</v>
      </c>
      <c r="E19" s="459" t="s">
        <v>226</v>
      </c>
    </row>
    <row r="20">
      <c r="D20" s="459">
        <v>0.038</v>
      </c>
      <c r="E20" s="459" t="s">
        <v>224</v>
      </c>
    </row>
    <row r="21" ht="15.75" customHeight="1">
      <c r="D21" s="459">
        <v>0.06</v>
      </c>
      <c r="E21" s="459" t="s">
        <v>224</v>
      </c>
    </row>
    <row r="22" ht="15.75" customHeight="1">
      <c r="D22" s="459">
        <v>0.0</v>
      </c>
      <c r="E22" s="459" t="s">
        <v>231</v>
      </c>
    </row>
    <row r="23" ht="15.75" customHeight="1">
      <c r="D23" s="459">
        <v>0.0</v>
      </c>
      <c r="E23" s="459" t="s">
        <v>232</v>
      </c>
    </row>
    <row r="24" ht="15.75" customHeight="1">
      <c r="D24" s="459">
        <v>0.0</v>
      </c>
      <c r="E24" s="459" t="s">
        <v>233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6.14"/>
    <col customWidth="1" min="2" max="3" width="14.43"/>
    <col customWidth="1" min="4" max="4" width="39.0"/>
    <col customWidth="1" min="5" max="5" width="14.4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>
      <c r="E21" s="465"/>
    </row>
    <row r="22" ht="15.75" customHeight="1">
      <c r="E22" s="465"/>
    </row>
    <row r="23" ht="15.75" customHeight="1">
      <c r="E23" s="465"/>
    </row>
    <row r="24" ht="15.75" customHeight="1">
      <c r="E24" s="465"/>
    </row>
    <row r="25" ht="15.75" customHeight="1">
      <c r="E25" s="465"/>
    </row>
    <row r="26" ht="15.75" customHeight="1">
      <c r="E26" s="465"/>
    </row>
    <row r="27" ht="15.75" customHeight="1">
      <c r="E27" s="465"/>
    </row>
    <row r="28" ht="15.75" customHeight="1">
      <c r="E28" s="465"/>
    </row>
    <row r="29" ht="15.75" customHeight="1">
      <c r="E29" s="465"/>
    </row>
    <row r="30" ht="15.75" customHeight="1">
      <c r="E30" s="465"/>
    </row>
    <row r="31" ht="15.75" customHeight="1">
      <c r="E31" s="465"/>
    </row>
    <row r="32" ht="15.75" customHeight="1">
      <c r="E32" s="465"/>
    </row>
    <row r="33" ht="15.75" customHeight="1">
      <c r="E33" s="465"/>
    </row>
    <row r="34" ht="15.75" customHeight="1">
      <c r="E34" s="465"/>
    </row>
    <row r="35" ht="15.75" customHeight="1">
      <c r="E35" s="465"/>
    </row>
    <row r="36" ht="15.75" customHeight="1">
      <c r="E36" s="465"/>
    </row>
    <row r="37" ht="15.75" customHeight="1">
      <c r="E37" s="465"/>
    </row>
    <row r="38" ht="15.75" customHeight="1">
      <c r="E38" s="465"/>
    </row>
    <row r="39" ht="15.75" customHeight="1">
      <c r="E39" s="465"/>
    </row>
    <row r="40" ht="15.75" customHeight="1">
      <c r="E40" s="465"/>
    </row>
    <row r="41" ht="15.75" customHeight="1">
      <c r="E41" s="465"/>
    </row>
    <row r="42" ht="15.75" customHeight="1">
      <c r="E42" s="465"/>
    </row>
    <row r="43" ht="15.75" customHeight="1">
      <c r="E43" s="465"/>
    </row>
    <row r="44" ht="15.75" customHeight="1">
      <c r="E44" s="465"/>
    </row>
    <row r="45" ht="15.75" customHeight="1">
      <c r="E45" s="465"/>
    </row>
    <row r="46" ht="15.75" customHeight="1">
      <c r="E46" s="465"/>
    </row>
    <row r="47" ht="15.75" customHeight="1">
      <c r="E47" s="465"/>
    </row>
    <row r="48" ht="15.75" customHeight="1">
      <c r="E48" s="465"/>
    </row>
    <row r="49" ht="15.75" customHeight="1">
      <c r="E49" s="465"/>
    </row>
    <row r="50" ht="15.75" customHeight="1">
      <c r="E50" s="465"/>
    </row>
    <row r="51" ht="15.75" customHeight="1">
      <c r="E51" s="465"/>
    </row>
    <row r="52" ht="15.75" customHeight="1">
      <c r="E52" s="465"/>
    </row>
    <row r="53" ht="15.75" customHeight="1">
      <c r="E53" s="465"/>
    </row>
    <row r="54" ht="15.75" customHeight="1">
      <c r="E54" s="465"/>
    </row>
    <row r="55" ht="15.75" customHeight="1">
      <c r="E55" s="465"/>
    </row>
    <row r="56" ht="15.75" customHeight="1">
      <c r="E56" s="465"/>
    </row>
    <row r="57" ht="15.75" customHeight="1">
      <c r="E57" s="465"/>
    </row>
    <row r="58" ht="15.75" customHeight="1">
      <c r="E58" s="465"/>
    </row>
    <row r="59" ht="15.75" customHeight="1">
      <c r="E59" s="465"/>
    </row>
    <row r="60" ht="15.75" customHeight="1">
      <c r="E60" s="465"/>
    </row>
    <row r="61" ht="15.75" customHeight="1">
      <c r="E61" s="465"/>
    </row>
    <row r="62" ht="15.75" customHeight="1">
      <c r="E62" s="465"/>
    </row>
    <row r="63" ht="15.75" customHeight="1">
      <c r="E63" s="465"/>
    </row>
    <row r="64" ht="15.75" customHeight="1">
      <c r="E64" s="465"/>
    </row>
    <row r="65" ht="15.75" customHeight="1">
      <c r="E65" s="465"/>
    </row>
    <row r="66" ht="15.75" customHeight="1">
      <c r="E66" s="465"/>
    </row>
    <row r="67" ht="15.75" customHeight="1">
      <c r="E67" s="465"/>
    </row>
    <row r="68" ht="15.75" customHeight="1">
      <c r="E68" s="465"/>
    </row>
    <row r="69" ht="15.75" customHeight="1">
      <c r="E69" s="465"/>
    </row>
    <row r="70" ht="15.75" customHeight="1">
      <c r="E70" s="465"/>
    </row>
    <row r="71" ht="15.75" customHeight="1">
      <c r="E71" s="465"/>
    </row>
    <row r="72" ht="15.75" customHeight="1">
      <c r="E72" s="465"/>
    </row>
    <row r="73" ht="15.75" customHeight="1">
      <c r="E73" s="465"/>
    </row>
    <row r="74" ht="15.75" customHeight="1">
      <c r="E74" s="465"/>
    </row>
    <row r="75" ht="15.75" customHeight="1">
      <c r="E75" s="465"/>
    </row>
    <row r="76" ht="15.75" customHeight="1">
      <c r="E76" s="465"/>
    </row>
    <row r="77" ht="15.75" customHeight="1">
      <c r="E77" s="465"/>
    </row>
    <row r="78" ht="15.75" customHeight="1">
      <c r="E78" s="465"/>
    </row>
    <row r="79" ht="15.75" customHeight="1">
      <c r="E79" s="465"/>
    </row>
    <row r="80" ht="15.75" customHeight="1">
      <c r="E80" s="465"/>
    </row>
    <row r="81" ht="15.75" customHeight="1">
      <c r="E81" s="465"/>
    </row>
    <row r="82" ht="15.75" customHeight="1">
      <c r="E82" s="465"/>
    </row>
    <row r="83" ht="15.75" customHeight="1">
      <c r="E83" s="465"/>
    </row>
    <row r="84" ht="15.75" customHeight="1">
      <c r="E84" s="465"/>
    </row>
    <row r="85" ht="15.75" customHeight="1">
      <c r="E85" s="465"/>
    </row>
    <row r="86" ht="15.75" customHeight="1">
      <c r="E86" s="465"/>
    </row>
    <row r="87" ht="15.75" customHeight="1">
      <c r="E87" s="465"/>
    </row>
    <row r="88" ht="15.75" customHeight="1">
      <c r="E88" s="465"/>
    </row>
    <row r="89" ht="15.75" customHeight="1">
      <c r="E89" s="465"/>
    </row>
    <row r="90" ht="15.75" customHeight="1">
      <c r="E90" s="465"/>
    </row>
    <row r="91" ht="15.75" customHeight="1">
      <c r="E91" s="465"/>
    </row>
    <row r="92" ht="15.75" customHeight="1">
      <c r="E92" s="465"/>
    </row>
    <row r="93" ht="15.75" customHeight="1">
      <c r="E93" s="465"/>
    </row>
    <row r="94" ht="15.75" customHeight="1">
      <c r="E94" s="465"/>
    </row>
    <row r="95" ht="15.75" customHeight="1">
      <c r="E95" s="465"/>
    </row>
    <row r="96" ht="15.75" customHeight="1">
      <c r="E96" s="465"/>
    </row>
    <row r="97" ht="15.75" customHeight="1">
      <c r="E97" s="465"/>
    </row>
    <row r="98" ht="15.75" customHeight="1">
      <c r="E98" s="465"/>
    </row>
    <row r="99" ht="15.75" customHeight="1">
      <c r="E99" s="465"/>
    </row>
    <row r="100" ht="15.75" customHeight="1">
      <c r="E100" s="465"/>
    </row>
    <row r="101" ht="15.75" customHeight="1">
      <c r="E101" s="465"/>
    </row>
    <row r="102" ht="15.75" customHeight="1">
      <c r="E102" s="465"/>
    </row>
    <row r="103" ht="15.75" customHeight="1">
      <c r="E103" s="465"/>
    </row>
    <row r="104" ht="15.75" customHeight="1">
      <c r="E104" s="465"/>
    </row>
    <row r="105" ht="15.75" customHeight="1">
      <c r="E105" s="465"/>
    </row>
    <row r="106" ht="15.75" customHeight="1">
      <c r="E106" s="465"/>
    </row>
    <row r="107" ht="15.75" customHeight="1">
      <c r="E107" s="465"/>
    </row>
    <row r="108" ht="15.75" customHeight="1">
      <c r="E108" s="465"/>
    </row>
    <row r="109" ht="15.75" customHeight="1">
      <c r="E109" s="465"/>
    </row>
    <row r="110" ht="15.75" customHeight="1">
      <c r="E110" s="465"/>
    </row>
    <row r="111" ht="15.75" customHeight="1">
      <c r="E111" s="465"/>
    </row>
    <row r="112" ht="15.75" customHeight="1">
      <c r="E112" s="465"/>
    </row>
    <row r="113" ht="15.75" customHeight="1">
      <c r="E113" s="465"/>
    </row>
    <row r="114" ht="15.75" customHeight="1">
      <c r="E114" s="465"/>
    </row>
    <row r="115" ht="15.75" customHeight="1">
      <c r="E115" s="465"/>
    </row>
    <row r="116" ht="15.75" customHeight="1">
      <c r="E116" s="465"/>
    </row>
    <row r="117" ht="15.75" customHeight="1">
      <c r="E117" s="465"/>
    </row>
    <row r="118" ht="15.75" customHeight="1">
      <c r="E118" s="465"/>
    </row>
    <row r="119" ht="15.75" customHeight="1">
      <c r="E119" s="465"/>
    </row>
    <row r="120" ht="15.75" customHeight="1">
      <c r="E120" s="465"/>
    </row>
    <row r="121" ht="15.75" customHeight="1">
      <c r="E121" s="465"/>
    </row>
    <row r="122" ht="15.75" customHeight="1">
      <c r="E122" s="465"/>
    </row>
    <row r="123" ht="15.75" customHeight="1">
      <c r="E123" s="465"/>
    </row>
    <row r="124" ht="15.75" customHeight="1">
      <c r="E124" s="465"/>
    </row>
    <row r="125" ht="15.75" customHeight="1">
      <c r="E125" s="465"/>
    </row>
    <row r="126" ht="15.75" customHeight="1">
      <c r="E126" s="465"/>
    </row>
    <row r="127" ht="15.75" customHeight="1">
      <c r="E127" s="465"/>
    </row>
    <row r="128" ht="15.75" customHeight="1">
      <c r="E128" s="465"/>
    </row>
    <row r="129" ht="15.75" customHeight="1">
      <c r="E129" s="465"/>
    </row>
    <row r="130" ht="15.75" customHeight="1">
      <c r="E130" s="465"/>
    </row>
    <row r="131" ht="15.75" customHeight="1">
      <c r="E131" s="465"/>
    </row>
    <row r="132" ht="15.75" customHeight="1">
      <c r="E132" s="465"/>
    </row>
    <row r="133" ht="15.75" customHeight="1">
      <c r="E133" s="465"/>
    </row>
    <row r="134" ht="15.75" customHeight="1">
      <c r="E134" s="465"/>
    </row>
    <row r="135" ht="15.75" customHeight="1">
      <c r="E135" s="465"/>
    </row>
    <row r="136" ht="15.75" customHeight="1">
      <c r="E136" s="465"/>
    </row>
    <row r="137" ht="15.75" customHeight="1">
      <c r="E137" s="465"/>
    </row>
    <row r="138" ht="15.75" customHeight="1">
      <c r="E138" s="465"/>
    </row>
    <row r="139" ht="15.75" customHeight="1">
      <c r="E139" s="465"/>
    </row>
    <row r="140" ht="15.75" customHeight="1">
      <c r="E140" s="465"/>
    </row>
    <row r="141" ht="15.75" customHeight="1">
      <c r="E141" s="465"/>
    </row>
    <row r="142" ht="15.75" customHeight="1">
      <c r="E142" s="465"/>
    </row>
    <row r="143" ht="15.75" customHeight="1">
      <c r="E143" s="465"/>
    </row>
    <row r="144" ht="15.75" customHeight="1">
      <c r="E144" s="465"/>
    </row>
    <row r="145" ht="15.75" customHeight="1">
      <c r="E145" s="465"/>
    </row>
    <row r="146" ht="15.75" customHeight="1">
      <c r="E146" s="465"/>
    </row>
    <row r="147" ht="15.75" customHeight="1">
      <c r="E147" s="465"/>
    </row>
    <row r="148" ht="15.75" customHeight="1">
      <c r="E148" s="465"/>
    </row>
    <row r="149" ht="15.75" customHeight="1">
      <c r="E149" s="465"/>
    </row>
    <row r="150" ht="15.75" customHeight="1">
      <c r="E150" s="465"/>
    </row>
    <row r="151" ht="15.75" customHeight="1">
      <c r="E151" s="465"/>
    </row>
    <row r="152" ht="15.75" customHeight="1">
      <c r="E152" s="465"/>
    </row>
    <row r="153" ht="15.75" customHeight="1">
      <c r="E153" s="465"/>
    </row>
    <row r="154" ht="15.75" customHeight="1">
      <c r="E154" s="465"/>
    </row>
    <row r="155" ht="15.75" customHeight="1">
      <c r="E155" s="465"/>
    </row>
    <row r="156" ht="15.75" customHeight="1">
      <c r="E156" s="465"/>
    </row>
    <row r="157" ht="15.75" customHeight="1">
      <c r="E157" s="465"/>
    </row>
    <row r="158" ht="15.75" customHeight="1">
      <c r="E158" s="465"/>
    </row>
    <row r="159" ht="15.75" customHeight="1">
      <c r="E159" s="465"/>
    </row>
    <row r="160" ht="15.75" customHeight="1">
      <c r="E160" s="465"/>
    </row>
    <row r="161" ht="15.75" customHeight="1">
      <c r="E161" s="465"/>
    </row>
    <row r="162" ht="15.75" customHeight="1">
      <c r="E162" s="465"/>
    </row>
    <row r="163" ht="15.75" customHeight="1">
      <c r="E163" s="465"/>
    </row>
    <row r="164" ht="15.75" customHeight="1">
      <c r="E164" s="465"/>
    </row>
    <row r="165" ht="15.75" customHeight="1">
      <c r="E165" s="465"/>
    </row>
    <row r="166" ht="15.75" customHeight="1">
      <c r="E166" s="465"/>
    </row>
    <row r="167" ht="15.75" customHeight="1">
      <c r="E167" s="465"/>
    </row>
    <row r="168" ht="15.75" customHeight="1">
      <c r="E168" s="465"/>
    </row>
    <row r="169" ht="15.75" customHeight="1">
      <c r="E169" s="465"/>
    </row>
    <row r="170" ht="15.75" customHeight="1">
      <c r="E170" s="465"/>
    </row>
    <row r="171" ht="15.75" customHeight="1">
      <c r="E171" s="465"/>
    </row>
    <row r="172" ht="15.75" customHeight="1">
      <c r="E172" s="465"/>
    </row>
    <row r="173" ht="15.75" customHeight="1">
      <c r="E173" s="465"/>
    </row>
    <row r="174" ht="15.75" customHeight="1">
      <c r="E174" s="465"/>
    </row>
    <row r="175" ht="15.75" customHeight="1">
      <c r="E175" s="465"/>
    </row>
    <row r="176" ht="15.75" customHeight="1">
      <c r="E176" s="465"/>
    </row>
    <row r="177" ht="15.75" customHeight="1">
      <c r="E177" s="465"/>
    </row>
    <row r="178" ht="15.75" customHeight="1">
      <c r="E178" s="465"/>
    </row>
    <row r="179" ht="15.75" customHeight="1">
      <c r="E179" s="465"/>
    </row>
    <row r="180" ht="15.75" customHeight="1">
      <c r="E180" s="465"/>
    </row>
    <row r="181" ht="15.75" customHeight="1">
      <c r="E181" s="465"/>
    </row>
    <row r="182" ht="15.75" customHeight="1">
      <c r="E182" s="465"/>
    </row>
    <row r="183" ht="15.75" customHeight="1">
      <c r="E183" s="465"/>
    </row>
    <row r="184" ht="15.75" customHeight="1">
      <c r="E184" s="465"/>
    </row>
    <row r="185" ht="15.75" customHeight="1">
      <c r="E185" s="465"/>
    </row>
    <row r="186" ht="15.75" customHeight="1">
      <c r="E186" s="465"/>
    </row>
    <row r="187" ht="15.75" customHeight="1">
      <c r="E187" s="465"/>
    </row>
    <row r="188" ht="15.75" customHeight="1">
      <c r="E188" s="465"/>
    </row>
    <row r="189" ht="15.75" customHeight="1">
      <c r="E189" s="465"/>
    </row>
    <row r="190" ht="15.75" customHeight="1">
      <c r="E190" s="465"/>
    </row>
    <row r="191" ht="15.75" customHeight="1">
      <c r="E191" s="465"/>
    </row>
    <row r="192" ht="15.75" customHeight="1">
      <c r="E192" s="465"/>
    </row>
    <row r="193" ht="15.75" customHeight="1">
      <c r="E193" s="465"/>
    </row>
    <row r="194" ht="15.75" customHeight="1">
      <c r="E194" s="465"/>
    </row>
    <row r="195" ht="15.75" customHeight="1">
      <c r="E195" s="465"/>
    </row>
    <row r="196" ht="15.75" customHeight="1">
      <c r="E196" s="465"/>
    </row>
    <row r="197" ht="15.75" customHeight="1">
      <c r="E197" s="465"/>
    </row>
    <row r="198" ht="15.75" customHeight="1">
      <c r="E198" s="465"/>
    </row>
    <row r="199" ht="15.75" customHeight="1">
      <c r="E199" s="465"/>
    </row>
    <row r="200" ht="15.75" customHeight="1">
      <c r="E200" s="465"/>
    </row>
    <row r="201" ht="15.75" customHeight="1">
      <c r="E201" s="465"/>
    </row>
    <row r="202" ht="15.75" customHeight="1">
      <c r="E202" s="465"/>
    </row>
    <row r="203" ht="15.75" customHeight="1">
      <c r="E203" s="465"/>
    </row>
    <row r="204" ht="15.75" customHeight="1">
      <c r="E204" s="465"/>
    </row>
    <row r="205" ht="15.75" customHeight="1">
      <c r="E205" s="465"/>
    </row>
    <row r="206" ht="15.75" customHeight="1">
      <c r="E206" s="465"/>
    </row>
    <row r="207" ht="15.75" customHeight="1">
      <c r="E207" s="465"/>
    </row>
    <row r="208" ht="15.75" customHeight="1">
      <c r="E208" s="465"/>
    </row>
    <row r="209" ht="15.75" customHeight="1">
      <c r="E209" s="465"/>
    </row>
    <row r="210" ht="15.75" customHeight="1">
      <c r="E210" s="465"/>
    </row>
    <row r="211" ht="15.75" customHeight="1">
      <c r="E211" s="465"/>
    </row>
    <row r="212" ht="15.75" customHeight="1">
      <c r="E212" s="465"/>
    </row>
    <row r="213" ht="15.75" customHeight="1">
      <c r="E213" s="465"/>
    </row>
    <row r="214" ht="15.75" customHeight="1">
      <c r="E214" s="465"/>
    </row>
    <row r="215" ht="15.75" customHeight="1">
      <c r="E215" s="465"/>
    </row>
    <row r="216" ht="15.75" customHeight="1">
      <c r="E216" s="465"/>
    </row>
    <row r="217" ht="15.75" customHeight="1">
      <c r="E217" s="465"/>
    </row>
    <row r="218" ht="15.75" customHeight="1">
      <c r="E218" s="465"/>
    </row>
    <row r="219" ht="15.75" customHeight="1">
      <c r="E219" s="465"/>
    </row>
    <row r="220" ht="15.75" customHeight="1">
      <c r="E220" s="465"/>
    </row>
    <row r="221" ht="15.75" customHeight="1">
      <c r="E221" s="465"/>
    </row>
    <row r="222" ht="15.75" customHeight="1">
      <c r="E222" s="465"/>
    </row>
    <row r="223" ht="15.75" customHeight="1">
      <c r="E223" s="465"/>
    </row>
    <row r="224" ht="15.75" customHeight="1">
      <c r="E224" s="465"/>
    </row>
    <row r="225" ht="15.75" customHeight="1">
      <c r="E225" s="465"/>
    </row>
    <row r="226" ht="15.75" customHeight="1">
      <c r="E226" s="465"/>
    </row>
    <row r="227" ht="15.75" customHeight="1">
      <c r="E227" s="465"/>
    </row>
    <row r="228" ht="15.75" customHeight="1">
      <c r="E228" s="465"/>
    </row>
    <row r="229" ht="15.75" customHeight="1">
      <c r="E229" s="465"/>
    </row>
    <row r="230" ht="15.75" customHeight="1">
      <c r="E230" s="465"/>
    </row>
    <row r="231" ht="15.75" customHeight="1">
      <c r="E231" s="465"/>
    </row>
    <row r="232" ht="15.75" customHeight="1">
      <c r="E232" s="465"/>
    </row>
    <row r="233" ht="15.75" customHeight="1">
      <c r="E233" s="465"/>
    </row>
    <row r="234" ht="15.75" customHeight="1">
      <c r="E234" s="465"/>
    </row>
    <row r="235" ht="15.75" customHeight="1">
      <c r="E235" s="465"/>
    </row>
    <row r="236" ht="15.75" customHeight="1">
      <c r="E236" s="465"/>
    </row>
    <row r="237" ht="15.75" customHeight="1">
      <c r="E237" s="465"/>
    </row>
    <row r="238" ht="15.75" customHeight="1">
      <c r="E238" s="465"/>
    </row>
    <row r="239" ht="15.75" customHeight="1">
      <c r="E239" s="465"/>
    </row>
    <row r="240" ht="15.75" customHeight="1">
      <c r="E240" s="465"/>
    </row>
    <row r="241" ht="15.75" customHeight="1">
      <c r="E241" s="465"/>
    </row>
    <row r="242" ht="15.75" customHeight="1">
      <c r="E242" s="465"/>
    </row>
    <row r="243" ht="15.75" customHeight="1">
      <c r="E243" s="465"/>
    </row>
    <row r="244" ht="15.75" customHeight="1">
      <c r="E244" s="465"/>
    </row>
    <row r="245" ht="15.75" customHeight="1">
      <c r="E245" s="465"/>
    </row>
    <row r="246" ht="15.75" customHeight="1">
      <c r="E246" s="465"/>
    </row>
    <row r="247" ht="15.75" customHeight="1">
      <c r="E247" s="465"/>
    </row>
    <row r="248" ht="15.75" customHeight="1">
      <c r="E248" s="465"/>
    </row>
    <row r="249" ht="15.75" customHeight="1">
      <c r="E249" s="465"/>
    </row>
    <row r="250" ht="15.75" customHeight="1">
      <c r="E250" s="465"/>
    </row>
    <row r="251" ht="15.75" customHeight="1">
      <c r="E251" s="465"/>
    </row>
    <row r="252" ht="15.75" customHeight="1">
      <c r="E252" s="465"/>
    </row>
    <row r="253" ht="15.75" customHeight="1">
      <c r="E253" s="465"/>
    </row>
    <row r="254" ht="15.75" customHeight="1">
      <c r="E254" s="465"/>
    </row>
    <row r="255" ht="15.75" customHeight="1">
      <c r="E255" s="465"/>
    </row>
    <row r="256" ht="15.75" customHeight="1">
      <c r="E256" s="465"/>
    </row>
    <row r="257" ht="15.75" customHeight="1">
      <c r="E257" s="465"/>
    </row>
    <row r="258" ht="15.75" customHeight="1">
      <c r="E258" s="465"/>
    </row>
    <row r="259" ht="15.75" customHeight="1">
      <c r="E259" s="465"/>
    </row>
    <row r="260" ht="15.75" customHeight="1">
      <c r="E260" s="465"/>
    </row>
    <row r="261" ht="15.75" customHeight="1">
      <c r="E261" s="465"/>
    </row>
    <row r="262" ht="15.75" customHeight="1">
      <c r="E262" s="465"/>
    </row>
    <row r="263" ht="15.75" customHeight="1">
      <c r="E263" s="465"/>
    </row>
    <row r="264" ht="15.75" customHeight="1">
      <c r="E264" s="465"/>
    </row>
    <row r="265" ht="15.75" customHeight="1">
      <c r="E265" s="465"/>
    </row>
    <row r="266" ht="15.75" customHeight="1">
      <c r="E266" s="465"/>
    </row>
    <row r="267" ht="15.75" customHeight="1">
      <c r="E267" s="465"/>
    </row>
    <row r="268" ht="15.75" customHeight="1">
      <c r="E268" s="465"/>
    </row>
    <row r="269" ht="15.75" customHeight="1">
      <c r="E269" s="465"/>
    </row>
    <row r="270" ht="15.75" customHeight="1">
      <c r="E270" s="465"/>
    </row>
    <row r="271" ht="15.75" customHeight="1">
      <c r="E271" s="465"/>
    </row>
    <row r="272" ht="15.75" customHeight="1">
      <c r="E272" s="465"/>
    </row>
    <row r="273" ht="15.75" customHeight="1">
      <c r="E273" s="465"/>
    </row>
    <row r="274" ht="15.75" customHeight="1">
      <c r="E274" s="465"/>
    </row>
    <row r="275" ht="15.75" customHeight="1">
      <c r="E275" s="465"/>
    </row>
    <row r="276" ht="15.75" customHeight="1">
      <c r="E276" s="465"/>
    </row>
    <row r="277" ht="15.75" customHeight="1">
      <c r="E277" s="465"/>
    </row>
    <row r="278" ht="15.75" customHeight="1">
      <c r="E278" s="465"/>
    </row>
    <row r="279" ht="15.75" customHeight="1">
      <c r="E279" s="465"/>
    </row>
    <row r="280" ht="15.75" customHeight="1">
      <c r="E280" s="465"/>
    </row>
    <row r="281" ht="15.75" customHeight="1">
      <c r="E281" s="465"/>
    </row>
    <row r="282" ht="15.75" customHeight="1">
      <c r="E282" s="465"/>
    </row>
    <row r="283" ht="15.75" customHeight="1">
      <c r="E283" s="465"/>
    </row>
    <row r="284" ht="15.75" customHeight="1">
      <c r="E284" s="465"/>
    </row>
    <row r="285" ht="15.75" customHeight="1">
      <c r="E285" s="465"/>
    </row>
    <row r="286" ht="15.75" customHeight="1">
      <c r="E286" s="465"/>
    </row>
    <row r="287" ht="15.75" customHeight="1">
      <c r="E287" s="465"/>
    </row>
    <row r="288" ht="15.75" customHeight="1">
      <c r="E288" s="465"/>
    </row>
    <row r="289" ht="15.75" customHeight="1">
      <c r="E289" s="465"/>
    </row>
    <row r="290" ht="15.75" customHeight="1">
      <c r="E290" s="465"/>
    </row>
    <row r="291" ht="15.75" customHeight="1">
      <c r="E291" s="465"/>
    </row>
    <row r="292" ht="15.75" customHeight="1">
      <c r="E292" s="465"/>
    </row>
    <row r="293" ht="15.75" customHeight="1">
      <c r="E293" s="465"/>
    </row>
    <row r="294" ht="15.75" customHeight="1">
      <c r="E294" s="465"/>
    </row>
    <row r="295" ht="15.75" customHeight="1">
      <c r="E295" s="465"/>
    </row>
    <row r="296" ht="15.75" customHeight="1">
      <c r="E296" s="465"/>
    </row>
    <row r="297" ht="15.75" customHeight="1">
      <c r="E297" s="465"/>
    </row>
    <row r="298" ht="15.75" customHeight="1">
      <c r="E298" s="465"/>
    </row>
    <row r="299" ht="15.75" customHeight="1">
      <c r="E299" s="465"/>
    </row>
    <row r="300" ht="15.75" customHeight="1">
      <c r="E300" s="465"/>
    </row>
    <row r="301" ht="15.75" customHeight="1">
      <c r="E301" s="465"/>
    </row>
    <row r="302" ht="15.75" customHeight="1">
      <c r="E302" s="465"/>
    </row>
    <row r="303" ht="15.75" customHeight="1">
      <c r="E303" s="465"/>
    </row>
    <row r="304" ht="15.75" customHeight="1">
      <c r="E304" s="465"/>
    </row>
    <row r="305" ht="15.75" customHeight="1">
      <c r="E305" s="465"/>
    </row>
    <row r="306" ht="15.75" customHeight="1">
      <c r="E306" s="465"/>
    </row>
    <row r="307" ht="15.75" customHeight="1">
      <c r="E307" s="465"/>
    </row>
    <row r="308" ht="15.75" customHeight="1">
      <c r="E308" s="465"/>
    </row>
    <row r="309" ht="15.75" customHeight="1">
      <c r="E309" s="465"/>
    </row>
    <row r="310" ht="15.75" customHeight="1">
      <c r="E310" s="465"/>
    </row>
    <row r="311" ht="15.75" customHeight="1">
      <c r="E311" s="465"/>
    </row>
    <row r="312" ht="15.75" customHeight="1">
      <c r="E312" s="465"/>
    </row>
    <row r="313" ht="15.75" customHeight="1">
      <c r="E313" s="465"/>
    </row>
    <row r="314" ht="15.75" customHeight="1">
      <c r="E314" s="465"/>
    </row>
    <row r="315" ht="15.75" customHeight="1">
      <c r="E315" s="465"/>
    </row>
    <row r="316" ht="15.75" customHeight="1">
      <c r="E316" s="465"/>
    </row>
    <row r="317" ht="15.75" customHeight="1">
      <c r="E317" s="465"/>
    </row>
    <row r="318" ht="15.75" customHeight="1">
      <c r="E318" s="465"/>
    </row>
    <row r="319" ht="15.75" customHeight="1">
      <c r="E319" s="465"/>
    </row>
    <row r="320" ht="15.75" customHeight="1">
      <c r="E320" s="465"/>
    </row>
    <row r="321" ht="15.75" customHeight="1">
      <c r="E321" s="465"/>
    </row>
    <row r="322" ht="15.75" customHeight="1">
      <c r="E322" s="465"/>
    </row>
    <row r="323" ht="15.75" customHeight="1">
      <c r="E323" s="465"/>
    </row>
    <row r="324" ht="15.75" customHeight="1">
      <c r="E324" s="465"/>
    </row>
    <row r="325" ht="15.75" customHeight="1">
      <c r="E325" s="465"/>
    </row>
    <row r="326" ht="15.75" customHeight="1">
      <c r="E326" s="465"/>
    </row>
    <row r="327" ht="15.75" customHeight="1">
      <c r="E327" s="465"/>
    </row>
    <row r="328" ht="15.75" customHeight="1">
      <c r="E328" s="465"/>
    </row>
    <row r="329" ht="15.75" customHeight="1">
      <c r="E329" s="465"/>
    </row>
    <row r="330" ht="15.75" customHeight="1">
      <c r="E330" s="465"/>
    </row>
    <row r="331" ht="15.75" customHeight="1">
      <c r="E331" s="465"/>
    </row>
    <row r="332" ht="15.75" customHeight="1">
      <c r="E332" s="465"/>
    </row>
    <row r="333" ht="15.75" customHeight="1">
      <c r="E333" s="465"/>
    </row>
    <row r="334" ht="15.75" customHeight="1">
      <c r="E334" s="465"/>
    </row>
    <row r="335" ht="15.75" customHeight="1">
      <c r="E335" s="465"/>
    </row>
    <row r="336" ht="15.75" customHeight="1">
      <c r="E336" s="465"/>
    </row>
    <row r="337" ht="15.75" customHeight="1">
      <c r="E337" s="465"/>
    </row>
    <row r="338" ht="15.75" customHeight="1">
      <c r="E338" s="465"/>
    </row>
    <row r="339" ht="15.75" customHeight="1">
      <c r="E339" s="465"/>
    </row>
    <row r="340" ht="15.75" customHeight="1">
      <c r="E340" s="465"/>
    </row>
    <row r="341" ht="15.75" customHeight="1">
      <c r="E341" s="465"/>
    </row>
    <row r="342" ht="15.75" customHeight="1">
      <c r="E342" s="465"/>
    </row>
    <row r="343" ht="15.75" customHeight="1">
      <c r="E343" s="465"/>
    </row>
    <row r="344" ht="15.75" customHeight="1">
      <c r="E344" s="465"/>
    </row>
    <row r="345" ht="15.75" customHeight="1">
      <c r="E345" s="465"/>
    </row>
    <row r="346" ht="15.75" customHeight="1">
      <c r="E346" s="465"/>
    </row>
    <row r="347" ht="15.75" customHeight="1">
      <c r="E347" s="465"/>
    </row>
    <row r="348" ht="15.75" customHeight="1">
      <c r="E348" s="465"/>
    </row>
    <row r="349" ht="15.75" customHeight="1">
      <c r="E349" s="465"/>
    </row>
    <row r="350" ht="15.75" customHeight="1">
      <c r="E350" s="465"/>
    </row>
    <row r="351" ht="15.75" customHeight="1">
      <c r="E351" s="465"/>
    </row>
    <row r="352" ht="15.75" customHeight="1">
      <c r="E352" s="465"/>
    </row>
    <row r="353" ht="15.75" customHeight="1">
      <c r="E353" s="465"/>
    </row>
    <row r="354" ht="15.75" customHeight="1">
      <c r="E354" s="465"/>
    </row>
    <row r="355" ht="15.75" customHeight="1">
      <c r="E355" s="465"/>
    </row>
    <row r="356" ht="15.75" customHeight="1">
      <c r="E356" s="465"/>
    </row>
    <row r="357" ht="15.75" customHeight="1">
      <c r="E357" s="465"/>
    </row>
    <row r="358" ht="15.75" customHeight="1">
      <c r="E358" s="465"/>
    </row>
    <row r="359" ht="15.75" customHeight="1">
      <c r="E359" s="465"/>
    </row>
    <row r="360" ht="15.75" customHeight="1">
      <c r="E360" s="465"/>
    </row>
    <row r="361" ht="15.75" customHeight="1">
      <c r="E361" s="465"/>
    </row>
    <row r="362" ht="15.75" customHeight="1">
      <c r="E362" s="465"/>
    </row>
    <row r="363" ht="15.75" customHeight="1">
      <c r="E363" s="465"/>
    </row>
    <row r="364" ht="15.75" customHeight="1">
      <c r="E364" s="465"/>
    </row>
    <row r="365" ht="15.75" customHeight="1">
      <c r="E365" s="465"/>
    </row>
    <row r="366" ht="15.75" customHeight="1">
      <c r="E366" s="465"/>
    </row>
    <row r="367" ht="15.75" customHeight="1">
      <c r="E367" s="465"/>
    </row>
    <row r="368" ht="15.75" customHeight="1">
      <c r="E368" s="465"/>
    </row>
    <row r="369" ht="15.75" customHeight="1">
      <c r="E369" s="465"/>
    </row>
    <row r="370" ht="15.75" customHeight="1">
      <c r="E370" s="465"/>
    </row>
    <row r="371" ht="15.75" customHeight="1">
      <c r="E371" s="465"/>
    </row>
    <row r="372" ht="15.75" customHeight="1">
      <c r="E372" s="465"/>
    </row>
    <row r="373" ht="15.75" customHeight="1">
      <c r="E373" s="465"/>
    </row>
    <row r="374" ht="15.75" customHeight="1">
      <c r="E374" s="465"/>
    </row>
    <row r="375" ht="15.75" customHeight="1">
      <c r="E375" s="465"/>
    </row>
    <row r="376" ht="15.75" customHeight="1">
      <c r="E376" s="465"/>
    </row>
    <row r="377" ht="15.75" customHeight="1">
      <c r="E377" s="465"/>
    </row>
    <row r="378" ht="15.75" customHeight="1">
      <c r="E378" s="465"/>
    </row>
    <row r="379" ht="15.75" customHeight="1">
      <c r="E379" s="465"/>
    </row>
    <row r="380" ht="15.75" customHeight="1">
      <c r="E380" s="465"/>
    </row>
    <row r="381" ht="15.75" customHeight="1">
      <c r="E381" s="465"/>
    </row>
    <row r="382" ht="15.75" customHeight="1">
      <c r="E382" s="465"/>
    </row>
    <row r="383" ht="15.75" customHeight="1">
      <c r="E383" s="465"/>
    </row>
    <row r="384" ht="15.75" customHeight="1">
      <c r="E384" s="465"/>
    </row>
    <row r="385" ht="15.75" customHeight="1">
      <c r="E385" s="465"/>
    </row>
    <row r="386" ht="15.75" customHeight="1">
      <c r="E386" s="465"/>
    </row>
    <row r="387" ht="15.75" customHeight="1">
      <c r="E387" s="465"/>
    </row>
    <row r="388" ht="15.75" customHeight="1">
      <c r="E388" s="465"/>
    </row>
    <row r="389" ht="15.75" customHeight="1">
      <c r="E389" s="465"/>
    </row>
    <row r="390" ht="15.75" customHeight="1">
      <c r="E390" s="465"/>
    </row>
    <row r="391" ht="15.75" customHeight="1">
      <c r="E391" s="465"/>
    </row>
    <row r="392" ht="15.75" customHeight="1">
      <c r="E392" s="465"/>
    </row>
    <row r="393" ht="15.75" customHeight="1">
      <c r="E393" s="465"/>
    </row>
    <row r="394" ht="15.75" customHeight="1">
      <c r="E394" s="465"/>
    </row>
    <row r="395" ht="15.75" customHeight="1">
      <c r="E395" s="465"/>
    </row>
    <row r="396" ht="15.75" customHeight="1">
      <c r="E396" s="465"/>
    </row>
    <row r="397" ht="15.75" customHeight="1">
      <c r="E397" s="465"/>
    </row>
    <row r="398" ht="15.75" customHeight="1">
      <c r="E398" s="465"/>
    </row>
    <row r="399" ht="15.75" customHeight="1">
      <c r="E399" s="465"/>
    </row>
    <row r="400" ht="15.75" customHeight="1">
      <c r="E400" s="465"/>
    </row>
    <row r="401" ht="15.75" customHeight="1">
      <c r="E401" s="465"/>
    </row>
    <row r="402" ht="15.75" customHeight="1">
      <c r="E402" s="465"/>
    </row>
    <row r="403" ht="15.75" customHeight="1">
      <c r="E403" s="465"/>
    </row>
    <row r="404" ht="15.75" customHeight="1">
      <c r="E404" s="465"/>
    </row>
    <row r="405" ht="15.75" customHeight="1">
      <c r="E405" s="465"/>
    </row>
    <row r="406" ht="15.75" customHeight="1">
      <c r="E406" s="465"/>
    </row>
    <row r="407" ht="15.75" customHeight="1">
      <c r="E407" s="465"/>
    </row>
    <row r="408" ht="15.75" customHeight="1">
      <c r="E408" s="465"/>
    </row>
    <row r="409" ht="15.75" customHeight="1">
      <c r="E409" s="465"/>
    </row>
    <row r="410" ht="15.75" customHeight="1">
      <c r="E410" s="465"/>
    </row>
    <row r="411" ht="15.75" customHeight="1">
      <c r="E411" s="465"/>
    </row>
    <row r="412" ht="15.75" customHeight="1">
      <c r="E412" s="465"/>
    </row>
    <row r="413" ht="15.75" customHeight="1">
      <c r="E413" s="465"/>
    </row>
    <row r="414" ht="15.75" customHeight="1">
      <c r="E414" s="465"/>
    </row>
    <row r="415" ht="15.75" customHeight="1">
      <c r="E415" s="465"/>
    </row>
    <row r="416" ht="15.75" customHeight="1">
      <c r="E416" s="465"/>
    </row>
    <row r="417" ht="15.75" customHeight="1">
      <c r="E417" s="465"/>
    </row>
    <row r="418" ht="15.75" customHeight="1">
      <c r="E418" s="465"/>
    </row>
    <row r="419" ht="15.75" customHeight="1">
      <c r="E419" s="465"/>
    </row>
    <row r="420" ht="15.75" customHeight="1">
      <c r="E420" s="465"/>
    </row>
    <row r="421" ht="15.75" customHeight="1">
      <c r="E421" s="465"/>
    </row>
    <row r="422" ht="15.75" customHeight="1">
      <c r="E422" s="465"/>
    </row>
    <row r="423" ht="15.75" customHeight="1">
      <c r="E423" s="465"/>
    </row>
    <row r="424" ht="15.75" customHeight="1">
      <c r="E424" s="465"/>
    </row>
    <row r="425" ht="15.75" customHeight="1">
      <c r="E425" s="465"/>
    </row>
    <row r="426" ht="15.75" customHeight="1">
      <c r="E426" s="465"/>
    </row>
    <row r="427" ht="15.75" customHeight="1">
      <c r="E427" s="465"/>
    </row>
    <row r="428" ht="15.75" customHeight="1">
      <c r="E428" s="465"/>
    </row>
    <row r="429" ht="15.75" customHeight="1">
      <c r="E429" s="465"/>
    </row>
    <row r="430" ht="15.75" customHeight="1">
      <c r="E430" s="465"/>
    </row>
    <row r="431" ht="15.75" customHeight="1">
      <c r="E431" s="465"/>
    </row>
    <row r="432" ht="15.75" customHeight="1">
      <c r="E432" s="465"/>
    </row>
    <row r="433" ht="15.75" customHeight="1">
      <c r="E433" s="465"/>
    </row>
    <row r="434" ht="15.75" customHeight="1">
      <c r="E434" s="465"/>
    </row>
    <row r="435" ht="15.75" customHeight="1">
      <c r="E435" s="465"/>
    </row>
    <row r="436" ht="15.75" customHeight="1">
      <c r="E436" s="465"/>
    </row>
    <row r="437" ht="15.75" customHeight="1">
      <c r="E437" s="465"/>
    </row>
    <row r="438" ht="15.75" customHeight="1">
      <c r="E438" s="465"/>
    </row>
    <row r="439" ht="15.75" customHeight="1">
      <c r="E439" s="465"/>
    </row>
    <row r="440" ht="15.75" customHeight="1">
      <c r="E440" s="465"/>
    </row>
    <row r="441" ht="15.75" customHeight="1">
      <c r="E441" s="465"/>
    </row>
    <row r="442" ht="15.75" customHeight="1">
      <c r="E442" s="465"/>
    </row>
    <row r="443" ht="15.75" customHeight="1">
      <c r="E443" s="465"/>
    </row>
    <row r="444" ht="15.75" customHeight="1">
      <c r="E444" s="465"/>
    </row>
    <row r="445" ht="15.75" customHeight="1">
      <c r="E445" s="465"/>
    </row>
    <row r="446" ht="15.75" customHeight="1">
      <c r="E446" s="465"/>
    </row>
    <row r="447" ht="15.75" customHeight="1">
      <c r="E447" s="465"/>
    </row>
    <row r="448" ht="15.75" customHeight="1">
      <c r="E448" s="465"/>
    </row>
    <row r="449" ht="15.75" customHeight="1">
      <c r="E449" s="465"/>
    </row>
    <row r="450" ht="15.75" customHeight="1">
      <c r="E450" s="465"/>
    </row>
    <row r="451" ht="15.75" customHeight="1">
      <c r="E451" s="465"/>
    </row>
    <row r="452" ht="15.75" customHeight="1">
      <c r="E452" s="465"/>
    </row>
    <row r="453" ht="15.75" customHeight="1">
      <c r="E453" s="465"/>
    </row>
    <row r="454" ht="15.75" customHeight="1">
      <c r="E454" s="465"/>
    </row>
    <row r="455" ht="15.75" customHeight="1">
      <c r="E455" s="465"/>
    </row>
    <row r="456" ht="15.75" customHeight="1">
      <c r="E456" s="465"/>
    </row>
    <row r="457" ht="15.75" customHeight="1">
      <c r="E457" s="465"/>
    </row>
    <row r="458" ht="15.75" customHeight="1">
      <c r="E458" s="465"/>
    </row>
    <row r="459" ht="15.75" customHeight="1">
      <c r="E459" s="465"/>
    </row>
    <row r="460" ht="15.75" customHeight="1">
      <c r="E460" s="465"/>
    </row>
    <row r="461" ht="15.75" customHeight="1">
      <c r="E461" s="465"/>
    </row>
    <row r="462" ht="15.75" customHeight="1">
      <c r="E462" s="465"/>
    </row>
    <row r="463" ht="15.75" customHeight="1">
      <c r="E463" s="465"/>
    </row>
    <row r="464" ht="15.75" customHeight="1">
      <c r="E464" s="465"/>
    </row>
    <row r="465" ht="15.75" customHeight="1">
      <c r="E465" s="465"/>
    </row>
    <row r="466" ht="15.75" customHeight="1">
      <c r="E466" s="465"/>
    </row>
    <row r="467" ht="15.75" customHeight="1">
      <c r="E467" s="465"/>
    </row>
    <row r="468" ht="15.75" customHeight="1">
      <c r="E468" s="465"/>
    </row>
    <row r="469" ht="15.75" customHeight="1">
      <c r="E469" s="465"/>
    </row>
    <row r="470" ht="15.75" customHeight="1">
      <c r="E470" s="465"/>
    </row>
    <row r="471" ht="15.75" customHeight="1">
      <c r="E471" s="465"/>
    </row>
    <row r="472" ht="15.75" customHeight="1">
      <c r="E472" s="465"/>
    </row>
    <row r="473" ht="15.75" customHeight="1">
      <c r="E473" s="465"/>
    </row>
    <row r="474" ht="15.75" customHeight="1">
      <c r="E474" s="465"/>
    </row>
    <row r="475" ht="15.75" customHeight="1">
      <c r="E475" s="465"/>
    </row>
    <row r="476" ht="15.75" customHeight="1">
      <c r="E476" s="465"/>
    </row>
    <row r="477" ht="15.75" customHeight="1">
      <c r="E477" s="465"/>
    </row>
    <row r="478" ht="15.75" customHeight="1">
      <c r="E478" s="465"/>
    </row>
    <row r="479" ht="15.75" customHeight="1">
      <c r="E479" s="465"/>
    </row>
    <row r="480" ht="15.75" customHeight="1">
      <c r="E480" s="465"/>
    </row>
    <row r="481" ht="15.75" customHeight="1">
      <c r="E481" s="465"/>
    </row>
    <row r="482" ht="15.75" customHeight="1">
      <c r="E482" s="465"/>
    </row>
    <row r="483" ht="15.75" customHeight="1">
      <c r="E483" s="465"/>
    </row>
    <row r="484" ht="15.75" customHeight="1">
      <c r="E484" s="465"/>
    </row>
    <row r="485" ht="15.75" customHeight="1">
      <c r="E485" s="465"/>
    </row>
    <row r="486" ht="15.75" customHeight="1">
      <c r="E486" s="465"/>
    </row>
    <row r="487" ht="15.75" customHeight="1">
      <c r="E487" s="465"/>
    </row>
    <row r="488" ht="15.75" customHeight="1">
      <c r="E488" s="465"/>
    </row>
    <row r="489" ht="15.75" customHeight="1">
      <c r="E489" s="465"/>
    </row>
    <row r="490" ht="15.75" customHeight="1">
      <c r="E490" s="465"/>
    </row>
    <row r="491" ht="15.75" customHeight="1">
      <c r="E491" s="465"/>
    </row>
    <row r="492" ht="15.75" customHeight="1">
      <c r="E492" s="465"/>
    </row>
    <row r="493" ht="15.75" customHeight="1">
      <c r="E493" s="465"/>
    </row>
    <row r="494" ht="15.75" customHeight="1">
      <c r="E494" s="465"/>
    </row>
    <row r="495" ht="15.75" customHeight="1">
      <c r="E495" s="465"/>
    </row>
    <row r="496" ht="15.75" customHeight="1">
      <c r="E496" s="465"/>
    </row>
    <row r="497" ht="15.75" customHeight="1">
      <c r="E497" s="465"/>
    </row>
    <row r="498" ht="15.75" customHeight="1">
      <c r="E498" s="465"/>
    </row>
    <row r="499" ht="15.75" customHeight="1">
      <c r="E499" s="465"/>
    </row>
    <row r="500" ht="15.75" customHeight="1">
      <c r="E500" s="465"/>
    </row>
    <row r="501" ht="15.75" customHeight="1">
      <c r="E501" s="465"/>
    </row>
    <row r="502" ht="15.75" customHeight="1">
      <c r="E502" s="465"/>
    </row>
    <row r="503" ht="15.75" customHeight="1">
      <c r="E503" s="465"/>
    </row>
    <row r="504" ht="15.75" customHeight="1">
      <c r="E504" s="465"/>
    </row>
    <row r="505" ht="15.75" customHeight="1">
      <c r="E505" s="465"/>
    </row>
    <row r="506" ht="15.75" customHeight="1">
      <c r="E506" s="465"/>
    </row>
    <row r="507" ht="15.75" customHeight="1">
      <c r="E507" s="465"/>
    </row>
    <row r="508" ht="15.75" customHeight="1">
      <c r="E508" s="465"/>
    </row>
    <row r="509" ht="15.75" customHeight="1">
      <c r="E509" s="465"/>
    </row>
    <row r="510" ht="15.75" customHeight="1">
      <c r="E510" s="465"/>
    </row>
    <row r="511" ht="15.75" customHeight="1">
      <c r="E511" s="465"/>
    </row>
    <row r="512" ht="15.75" customHeight="1">
      <c r="E512" s="465"/>
    </row>
    <row r="513" ht="15.75" customHeight="1">
      <c r="E513" s="465"/>
    </row>
    <row r="514" ht="15.75" customHeight="1">
      <c r="E514" s="465"/>
    </row>
    <row r="515" ht="15.75" customHeight="1">
      <c r="E515" s="465"/>
    </row>
    <row r="516" ht="15.75" customHeight="1">
      <c r="E516" s="465"/>
    </row>
    <row r="517" ht="15.75" customHeight="1">
      <c r="E517" s="465"/>
    </row>
    <row r="518" ht="15.75" customHeight="1">
      <c r="E518" s="465"/>
    </row>
    <row r="519" ht="15.75" customHeight="1">
      <c r="E519" s="465"/>
    </row>
    <row r="520" ht="15.75" customHeight="1">
      <c r="E520" s="465"/>
    </row>
    <row r="521" ht="15.75" customHeight="1">
      <c r="E521" s="465"/>
    </row>
    <row r="522" ht="15.75" customHeight="1">
      <c r="E522" s="465"/>
    </row>
    <row r="523" ht="15.75" customHeight="1">
      <c r="E523" s="465"/>
    </row>
    <row r="524" ht="15.75" customHeight="1">
      <c r="E524" s="465"/>
    </row>
    <row r="525" ht="15.75" customHeight="1">
      <c r="E525" s="465"/>
    </row>
    <row r="526" ht="15.75" customHeight="1">
      <c r="E526" s="465"/>
    </row>
    <row r="527" ht="15.75" customHeight="1">
      <c r="E527" s="465"/>
    </row>
    <row r="528" ht="15.75" customHeight="1">
      <c r="E528" s="465"/>
    </row>
    <row r="529" ht="15.75" customHeight="1">
      <c r="E529" s="465"/>
    </row>
    <row r="530" ht="15.75" customHeight="1">
      <c r="E530" s="465"/>
    </row>
    <row r="531" ht="15.75" customHeight="1">
      <c r="E531" s="465"/>
    </row>
    <row r="532" ht="15.75" customHeight="1">
      <c r="E532" s="465"/>
    </row>
    <row r="533" ht="15.75" customHeight="1">
      <c r="E533" s="465"/>
    </row>
    <row r="534" ht="15.75" customHeight="1">
      <c r="E534" s="465"/>
    </row>
    <row r="535" ht="15.75" customHeight="1">
      <c r="E535" s="465"/>
    </row>
    <row r="536" ht="15.75" customHeight="1">
      <c r="E536" s="465"/>
    </row>
    <row r="537" ht="15.75" customHeight="1">
      <c r="E537" s="465"/>
    </row>
    <row r="538" ht="15.75" customHeight="1">
      <c r="E538" s="465"/>
    </row>
    <row r="539" ht="15.75" customHeight="1">
      <c r="E539" s="465"/>
    </row>
    <row r="540" ht="15.75" customHeight="1">
      <c r="E540" s="465"/>
    </row>
    <row r="541" ht="15.75" customHeight="1">
      <c r="E541" s="465"/>
    </row>
    <row r="542" ht="15.75" customHeight="1">
      <c r="E542" s="465"/>
    </row>
    <row r="543" ht="15.75" customHeight="1">
      <c r="E543" s="465"/>
    </row>
    <row r="544" ht="15.75" customHeight="1">
      <c r="E544" s="465"/>
    </row>
    <row r="545" ht="15.75" customHeight="1">
      <c r="E545" s="465"/>
    </row>
    <row r="546" ht="15.75" customHeight="1">
      <c r="E546" s="465"/>
    </row>
    <row r="547" ht="15.75" customHeight="1">
      <c r="E547" s="465"/>
    </row>
    <row r="548" ht="15.75" customHeight="1">
      <c r="E548" s="465"/>
    </row>
    <row r="549" ht="15.75" customHeight="1">
      <c r="E549" s="465"/>
    </row>
    <row r="550" ht="15.75" customHeight="1">
      <c r="E550" s="465"/>
    </row>
    <row r="551" ht="15.75" customHeight="1">
      <c r="E551" s="465"/>
    </row>
    <row r="552" ht="15.75" customHeight="1">
      <c r="E552" s="465"/>
    </row>
    <row r="553" ht="15.75" customHeight="1">
      <c r="E553" s="465"/>
    </row>
    <row r="554" ht="15.75" customHeight="1">
      <c r="E554" s="465"/>
    </row>
    <row r="555" ht="15.75" customHeight="1">
      <c r="E555" s="465"/>
    </row>
    <row r="556" ht="15.75" customHeight="1">
      <c r="E556" s="465"/>
    </row>
    <row r="557" ht="15.75" customHeight="1">
      <c r="E557" s="465"/>
    </row>
    <row r="558" ht="15.75" customHeight="1">
      <c r="E558" s="465"/>
    </row>
    <row r="559" ht="15.75" customHeight="1">
      <c r="E559" s="465"/>
    </row>
    <row r="560" ht="15.75" customHeight="1">
      <c r="E560" s="465"/>
    </row>
    <row r="561" ht="15.75" customHeight="1">
      <c r="E561" s="465"/>
    </row>
    <row r="562" ht="15.75" customHeight="1">
      <c r="E562" s="465"/>
    </row>
    <row r="563" ht="15.75" customHeight="1">
      <c r="E563" s="465"/>
    </row>
    <row r="564" ht="15.75" customHeight="1">
      <c r="E564" s="465"/>
    </row>
    <row r="565" ht="15.75" customHeight="1">
      <c r="E565" s="465"/>
    </row>
    <row r="566" ht="15.75" customHeight="1">
      <c r="E566" s="465"/>
    </row>
    <row r="567" ht="15.75" customHeight="1">
      <c r="E567" s="465"/>
    </row>
    <row r="568" ht="15.75" customHeight="1">
      <c r="E568" s="465"/>
    </row>
    <row r="569" ht="15.75" customHeight="1">
      <c r="E569" s="465"/>
    </row>
    <row r="570" ht="15.75" customHeight="1">
      <c r="E570" s="465"/>
    </row>
    <row r="571" ht="15.75" customHeight="1">
      <c r="E571" s="465"/>
    </row>
    <row r="572" ht="15.75" customHeight="1">
      <c r="E572" s="465"/>
    </row>
    <row r="573" ht="15.75" customHeight="1">
      <c r="E573" s="465"/>
    </row>
    <row r="574" ht="15.75" customHeight="1">
      <c r="E574" s="465"/>
    </row>
    <row r="575" ht="15.75" customHeight="1">
      <c r="E575" s="465"/>
    </row>
    <row r="576" ht="15.75" customHeight="1">
      <c r="E576" s="465"/>
    </row>
    <row r="577" ht="15.75" customHeight="1">
      <c r="E577" s="465"/>
    </row>
    <row r="578" ht="15.75" customHeight="1">
      <c r="E578" s="465"/>
    </row>
    <row r="579" ht="15.75" customHeight="1">
      <c r="E579" s="465"/>
    </row>
    <row r="580" ht="15.75" customHeight="1">
      <c r="E580" s="465"/>
    </row>
    <row r="581" ht="15.75" customHeight="1">
      <c r="E581" s="465"/>
    </row>
    <row r="582" ht="15.75" customHeight="1">
      <c r="E582" s="465"/>
    </row>
    <row r="583" ht="15.75" customHeight="1">
      <c r="E583" s="465"/>
    </row>
    <row r="584" ht="15.75" customHeight="1">
      <c r="E584" s="465"/>
    </row>
    <row r="585" ht="15.75" customHeight="1">
      <c r="E585" s="465"/>
    </row>
    <row r="586" ht="15.75" customHeight="1">
      <c r="E586" s="465"/>
    </row>
    <row r="587" ht="15.75" customHeight="1">
      <c r="E587" s="465"/>
    </row>
    <row r="588" ht="15.75" customHeight="1">
      <c r="E588" s="465"/>
    </row>
    <row r="589" ht="15.75" customHeight="1">
      <c r="E589" s="465"/>
    </row>
    <row r="590" ht="15.75" customHeight="1">
      <c r="E590" s="465"/>
    </row>
    <row r="591" ht="15.75" customHeight="1">
      <c r="E591" s="465"/>
    </row>
    <row r="592" ht="15.75" customHeight="1">
      <c r="E592" s="465"/>
    </row>
    <row r="593" ht="15.75" customHeight="1">
      <c r="E593" s="465"/>
    </row>
    <row r="594" ht="15.75" customHeight="1">
      <c r="E594" s="465"/>
    </row>
    <row r="595" ht="15.75" customHeight="1">
      <c r="E595" s="465"/>
    </row>
    <row r="596" ht="15.75" customHeight="1">
      <c r="E596" s="465"/>
    </row>
    <row r="597" ht="15.75" customHeight="1">
      <c r="E597" s="465"/>
    </row>
    <row r="598" ht="15.75" customHeight="1">
      <c r="E598" s="465"/>
    </row>
    <row r="599" ht="15.75" customHeight="1">
      <c r="E599" s="465"/>
    </row>
    <row r="600" ht="15.75" customHeight="1">
      <c r="E600" s="465"/>
    </row>
    <row r="601" ht="15.75" customHeight="1">
      <c r="E601" s="465"/>
    </row>
    <row r="602" ht="15.75" customHeight="1">
      <c r="E602" s="465"/>
    </row>
    <row r="603" ht="15.75" customHeight="1">
      <c r="E603" s="465"/>
    </row>
    <row r="604" ht="15.75" customHeight="1">
      <c r="E604" s="465"/>
    </row>
    <row r="605" ht="15.75" customHeight="1">
      <c r="E605" s="465"/>
    </row>
    <row r="606" ht="15.75" customHeight="1">
      <c r="E606" s="465"/>
    </row>
    <row r="607" ht="15.75" customHeight="1">
      <c r="E607" s="465"/>
    </row>
    <row r="608" ht="15.75" customHeight="1">
      <c r="E608" s="465"/>
    </row>
    <row r="609" ht="15.75" customHeight="1">
      <c r="E609" s="465"/>
    </row>
    <row r="610" ht="15.75" customHeight="1">
      <c r="E610" s="465"/>
    </row>
    <row r="611" ht="15.75" customHeight="1">
      <c r="E611" s="465"/>
    </row>
    <row r="612" ht="15.75" customHeight="1">
      <c r="E612" s="465"/>
    </row>
    <row r="613" ht="15.75" customHeight="1">
      <c r="E613" s="465"/>
    </row>
    <row r="614" ht="15.75" customHeight="1">
      <c r="E614" s="465"/>
    </row>
    <row r="615" ht="15.75" customHeight="1">
      <c r="E615" s="465"/>
    </row>
    <row r="616" ht="15.75" customHeight="1">
      <c r="E616" s="465"/>
    </row>
    <row r="617" ht="15.75" customHeight="1">
      <c r="E617" s="465"/>
    </row>
    <row r="618" ht="15.75" customHeight="1">
      <c r="E618" s="465"/>
    </row>
    <row r="619" ht="15.75" customHeight="1">
      <c r="E619" s="465"/>
    </row>
    <row r="620" ht="15.75" customHeight="1">
      <c r="E620" s="465"/>
    </row>
    <row r="621" ht="15.75" customHeight="1">
      <c r="E621" s="465"/>
    </row>
    <row r="622" ht="15.75" customHeight="1">
      <c r="E622" s="465"/>
    </row>
    <row r="623" ht="15.75" customHeight="1">
      <c r="E623" s="465"/>
    </row>
    <row r="624" ht="15.75" customHeight="1">
      <c r="E624" s="465"/>
    </row>
    <row r="625" ht="15.75" customHeight="1">
      <c r="E625" s="465"/>
    </row>
    <row r="626" ht="15.75" customHeight="1">
      <c r="E626" s="465"/>
    </row>
    <row r="627" ht="15.75" customHeight="1">
      <c r="E627" s="465"/>
    </row>
    <row r="628" ht="15.75" customHeight="1">
      <c r="E628" s="465"/>
    </row>
    <row r="629" ht="15.75" customHeight="1">
      <c r="E629" s="465"/>
    </row>
    <row r="630" ht="15.75" customHeight="1">
      <c r="E630" s="465"/>
    </row>
    <row r="631" ht="15.75" customHeight="1">
      <c r="E631" s="465"/>
    </row>
    <row r="632" ht="15.75" customHeight="1">
      <c r="E632" s="465"/>
    </row>
    <row r="633" ht="15.75" customHeight="1">
      <c r="E633" s="465"/>
    </row>
    <row r="634" ht="15.75" customHeight="1">
      <c r="E634" s="465"/>
    </row>
    <row r="635" ht="15.75" customHeight="1">
      <c r="E635" s="465"/>
    </row>
    <row r="636" ht="15.75" customHeight="1">
      <c r="E636" s="465"/>
    </row>
    <row r="637" ht="15.75" customHeight="1">
      <c r="E637" s="465"/>
    </row>
    <row r="638" ht="15.75" customHeight="1">
      <c r="E638" s="465"/>
    </row>
    <row r="639" ht="15.75" customHeight="1">
      <c r="E639" s="465"/>
    </row>
    <row r="640" ht="15.75" customHeight="1">
      <c r="E640" s="465"/>
    </row>
    <row r="641" ht="15.75" customHeight="1">
      <c r="E641" s="465"/>
    </row>
    <row r="642" ht="15.75" customHeight="1">
      <c r="E642" s="465"/>
    </row>
    <row r="643" ht="15.75" customHeight="1">
      <c r="E643" s="465"/>
    </row>
    <row r="644" ht="15.75" customHeight="1">
      <c r="E644" s="465"/>
    </row>
    <row r="645" ht="15.75" customHeight="1">
      <c r="E645" s="465"/>
    </row>
    <row r="646" ht="15.75" customHeight="1">
      <c r="E646" s="465"/>
    </row>
    <row r="647" ht="15.75" customHeight="1">
      <c r="E647" s="465"/>
    </row>
    <row r="648" ht="15.75" customHeight="1">
      <c r="E648" s="465"/>
    </row>
    <row r="649" ht="15.75" customHeight="1">
      <c r="E649" s="465"/>
    </row>
    <row r="650" ht="15.75" customHeight="1">
      <c r="E650" s="465"/>
    </row>
    <row r="651" ht="15.75" customHeight="1">
      <c r="E651" s="465"/>
    </row>
    <row r="652" ht="15.75" customHeight="1">
      <c r="E652" s="465"/>
    </row>
    <row r="653" ht="15.75" customHeight="1">
      <c r="E653" s="465"/>
    </row>
    <row r="654" ht="15.75" customHeight="1">
      <c r="E654" s="465"/>
    </row>
    <row r="655" ht="15.75" customHeight="1">
      <c r="E655" s="465"/>
    </row>
    <row r="656" ht="15.75" customHeight="1">
      <c r="E656" s="465"/>
    </row>
    <row r="657" ht="15.75" customHeight="1">
      <c r="E657" s="465"/>
    </row>
    <row r="658" ht="15.75" customHeight="1">
      <c r="E658" s="465"/>
    </row>
    <row r="659" ht="15.75" customHeight="1">
      <c r="E659" s="465"/>
    </row>
    <row r="660" ht="15.75" customHeight="1">
      <c r="E660" s="465"/>
    </row>
    <row r="661" ht="15.75" customHeight="1">
      <c r="E661" s="465"/>
    </row>
    <row r="662" ht="15.75" customHeight="1">
      <c r="E662" s="465"/>
    </row>
    <row r="663" ht="15.75" customHeight="1">
      <c r="E663" s="465"/>
    </row>
    <row r="664" ht="15.75" customHeight="1">
      <c r="E664" s="465"/>
    </row>
    <row r="665" ht="15.75" customHeight="1">
      <c r="E665" s="465"/>
    </row>
    <row r="666" ht="15.75" customHeight="1">
      <c r="E666" s="465"/>
    </row>
    <row r="667" ht="15.75" customHeight="1">
      <c r="E667" s="465"/>
    </row>
    <row r="668" ht="15.75" customHeight="1">
      <c r="E668" s="465"/>
    </row>
    <row r="669" ht="15.75" customHeight="1">
      <c r="E669" s="465"/>
    </row>
    <row r="670" ht="15.75" customHeight="1">
      <c r="E670" s="465"/>
    </row>
    <row r="671" ht="15.75" customHeight="1">
      <c r="E671" s="465"/>
    </row>
    <row r="672" ht="15.75" customHeight="1">
      <c r="E672" s="465"/>
    </row>
    <row r="673" ht="15.75" customHeight="1">
      <c r="E673" s="465"/>
    </row>
    <row r="674" ht="15.75" customHeight="1">
      <c r="E674" s="465"/>
    </row>
    <row r="675" ht="15.75" customHeight="1">
      <c r="E675" s="465"/>
    </row>
    <row r="676" ht="15.75" customHeight="1">
      <c r="E676" s="465"/>
    </row>
    <row r="677" ht="15.75" customHeight="1">
      <c r="E677" s="465"/>
    </row>
    <row r="678" ht="15.75" customHeight="1">
      <c r="E678" s="465"/>
    </row>
    <row r="679" ht="15.75" customHeight="1">
      <c r="E679" s="465"/>
    </row>
    <row r="680" ht="15.75" customHeight="1">
      <c r="E680" s="465"/>
    </row>
    <row r="681" ht="15.75" customHeight="1">
      <c r="E681" s="465"/>
    </row>
    <row r="682" ht="15.75" customHeight="1">
      <c r="E682" s="465"/>
    </row>
    <row r="683" ht="15.75" customHeight="1">
      <c r="E683" s="465"/>
    </row>
    <row r="684" ht="15.75" customHeight="1">
      <c r="E684" s="465"/>
    </row>
    <row r="685" ht="15.75" customHeight="1">
      <c r="E685" s="465"/>
    </row>
    <row r="686" ht="15.75" customHeight="1">
      <c r="E686" s="465"/>
    </row>
    <row r="687" ht="15.75" customHeight="1">
      <c r="E687" s="465"/>
    </row>
    <row r="688" ht="15.75" customHeight="1">
      <c r="E688" s="465"/>
    </row>
    <row r="689" ht="15.75" customHeight="1">
      <c r="E689" s="465"/>
    </row>
    <row r="690" ht="15.75" customHeight="1">
      <c r="E690" s="465"/>
    </row>
    <row r="691" ht="15.75" customHeight="1">
      <c r="E691" s="465"/>
    </row>
    <row r="692" ht="15.75" customHeight="1">
      <c r="E692" s="465"/>
    </row>
    <row r="693" ht="15.75" customHeight="1">
      <c r="E693" s="465"/>
    </row>
    <row r="694" ht="15.75" customHeight="1">
      <c r="E694" s="465"/>
    </row>
    <row r="695" ht="15.75" customHeight="1">
      <c r="E695" s="465"/>
    </row>
    <row r="696" ht="15.75" customHeight="1">
      <c r="E696" s="465"/>
    </row>
    <row r="697" ht="15.75" customHeight="1">
      <c r="E697" s="465"/>
    </row>
    <row r="698" ht="15.75" customHeight="1">
      <c r="E698" s="465"/>
    </row>
    <row r="699" ht="15.75" customHeight="1">
      <c r="E699" s="465"/>
    </row>
    <row r="700" ht="15.75" customHeight="1">
      <c r="E700" s="465"/>
    </row>
    <row r="701" ht="15.75" customHeight="1">
      <c r="E701" s="465"/>
    </row>
    <row r="702" ht="15.75" customHeight="1">
      <c r="E702" s="465"/>
    </row>
    <row r="703" ht="15.75" customHeight="1">
      <c r="E703" s="465"/>
    </row>
    <row r="704" ht="15.75" customHeight="1">
      <c r="E704" s="465"/>
    </row>
    <row r="705" ht="15.75" customHeight="1">
      <c r="E705" s="465"/>
    </row>
    <row r="706" ht="15.75" customHeight="1">
      <c r="E706" s="465"/>
    </row>
    <row r="707" ht="15.75" customHeight="1">
      <c r="E707" s="465"/>
    </row>
    <row r="708" ht="15.75" customHeight="1">
      <c r="E708" s="465"/>
    </row>
    <row r="709" ht="15.75" customHeight="1">
      <c r="E709" s="465"/>
    </row>
    <row r="710" ht="15.75" customHeight="1">
      <c r="E710" s="465"/>
    </row>
    <row r="711" ht="15.75" customHeight="1">
      <c r="E711" s="465"/>
    </row>
    <row r="712" ht="15.75" customHeight="1">
      <c r="E712" s="465"/>
    </row>
    <row r="713" ht="15.75" customHeight="1">
      <c r="E713" s="465"/>
    </row>
    <row r="714" ht="15.75" customHeight="1">
      <c r="E714" s="465"/>
    </row>
    <row r="715" ht="15.75" customHeight="1">
      <c r="E715" s="465"/>
    </row>
    <row r="716" ht="15.75" customHeight="1">
      <c r="E716" s="465"/>
    </row>
    <row r="717" ht="15.75" customHeight="1">
      <c r="E717" s="465"/>
    </row>
    <row r="718" ht="15.75" customHeight="1">
      <c r="E718" s="465"/>
    </row>
    <row r="719" ht="15.75" customHeight="1">
      <c r="E719" s="465"/>
    </row>
    <row r="720" ht="15.75" customHeight="1">
      <c r="E720" s="465"/>
    </row>
    <row r="721" ht="15.75" customHeight="1">
      <c r="E721" s="465"/>
    </row>
    <row r="722" ht="15.75" customHeight="1">
      <c r="E722" s="465"/>
    </row>
    <row r="723" ht="15.75" customHeight="1">
      <c r="E723" s="465"/>
    </row>
    <row r="724" ht="15.75" customHeight="1">
      <c r="E724" s="465"/>
    </row>
    <row r="725" ht="15.75" customHeight="1">
      <c r="E725" s="465"/>
    </row>
    <row r="726" ht="15.75" customHeight="1">
      <c r="E726" s="465"/>
    </row>
    <row r="727" ht="15.75" customHeight="1">
      <c r="E727" s="465"/>
    </row>
    <row r="728" ht="15.75" customHeight="1">
      <c r="E728" s="465"/>
    </row>
    <row r="729" ht="15.75" customHeight="1">
      <c r="E729" s="465"/>
    </row>
    <row r="730" ht="15.75" customHeight="1">
      <c r="E730" s="465"/>
    </row>
    <row r="731" ht="15.75" customHeight="1">
      <c r="E731" s="465"/>
    </row>
    <row r="732" ht="15.75" customHeight="1">
      <c r="E732" s="465"/>
    </row>
    <row r="733" ht="15.75" customHeight="1">
      <c r="E733" s="465"/>
    </row>
    <row r="734" ht="15.75" customHeight="1">
      <c r="E734" s="465"/>
    </row>
    <row r="735" ht="15.75" customHeight="1">
      <c r="E735" s="465"/>
    </row>
    <row r="736" ht="15.75" customHeight="1">
      <c r="E736" s="465"/>
    </row>
    <row r="737" ht="15.75" customHeight="1">
      <c r="E737" s="465"/>
    </row>
    <row r="738" ht="15.75" customHeight="1">
      <c r="E738" s="465"/>
    </row>
    <row r="739" ht="15.75" customHeight="1">
      <c r="E739" s="465"/>
    </row>
    <row r="740" ht="15.75" customHeight="1">
      <c r="E740" s="465"/>
    </row>
    <row r="741" ht="15.75" customHeight="1">
      <c r="E741" s="465"/>
    </row>
    <row r="742" ht="15.75" customHeight="1">
      <c r="E742" s="465"/>
    </row>
    <row r="743" ht="15.75" customHeight="1">
      <c r="E743" s="465"/>
    </row>
    <row r="744" ht="15.75" customHeight="1">
      <c r="E744" s="465"/>
    </row>
    <row r="745" ht="15.75" customHeight="1">
      <c r="E745" s="465"/>
    </row>
    <row r="746" ht="15.75" customHeight="1">
      <c r="E746" s="465"/>
    </row>
    <row r="747" ht="15.75" customHeight="1">
      <c r="E747" s="465"/>
    </row>
    <row r="748" ht="15.75" customHeight="1">
      <c r="E748" s="465"/>
    </row>
    <row r="749" ht="15.75" customHeight="1">
      <c r="E749" s="465"/>
    </row>
    <row r="750" ht="15.75" customHeight="1">
      <c r="E750" s="465"/>
    </row>
    <row r="751" ht="15.75" customHeight="1">
      <c r="E751" s="465"/>
    </row>
    <row r="752" ht="15.75" customHeight="1">
      <c r="E752" s="465"/>
    </row>
    <row r="753" ht="15.75" customHeight="1">
      <c r="E753" s="465"/>
    </row>
    <row r="754" ht="15.75" customHeight="1">
      <c r="E754" s="465"/>
    </row>
    <row r="755" ht="15.75" customHeight="1">
      <c r="E755" s="465"/>
    </row>
    <row r="756" ht="15.75" customHeight="1">
      <c r="E756" s="465"/>
    </row>
    <row r="757" ht="15.75" customHeight="1">
      <c r="E757" s="465"/>
    </row>
    <row r="758" ht="15.75" customHeight="1">
      <c r="E758" s="465"/>
    </row>
    <row r="759" ht="15.75" customHeight="1">
      <c r="E759" s="465"/>
    </row>
    <row r="760" ht="15.75" customHeight="1">
      <c r="E760" s="465"/>
    </row>
    <row r="761" ht="15.75" customHeight="1">
      <c r="E761" s="465"/>
    </row>
    <row r="762" ht="15.75" customHeight="1">
      <c r="E762" s="465"/>
    </row>
    <row r="763" ht="15.75" customHeight="1">
      <c r="E763" s="465"/>
    </row>
    <row r="764" ht="15.75" customHeight="1">
      <c r="E764" s="465"/>
    </row>
    <row r="765" ht="15.75" customHeight="1">
      <c r="E765" s="465"/>
    </row>
    <row r="766" ht="15.75" customHeight="1">
      <c r="E766" s="465"/>
    </row>
    <row r="767" ht="15.75" customHeight="1">
      <c r="E767" s="465"/>
    </row>
    <row r="768" ht="15.75" customHeight="1">
      <c r="E768" s="465"/>
    </row>
    <row r="769" ht="15.75" customHeight="1">
      <c r="E769" s="465"/>
    </row>
    <row r="770" ht="15.75" customHeight="1">
      <c r="E770" s="465"/>
    </row>
    <row r="771" ht="15.75" customHeight="1">
      <c r="E771" s="465"/>
    </row>
    <row r="772" ht="15.75" customHeight="1">
      <c r="E772" s="465"/>
    </row>
    <row r="773" ht="15.75" customHeight="1">
      <c r="E773" s="465"/>
    </row>
    <row r="774" ht="15.75" customHeight="1">
      <c r="E774" s="465"/>
    </row>
    <row r="775" ht="15.75" customHeight="1">
      <c r="E775" s="465"/>
    </row>
    <row r="776" ht="15.75" customHeight="1">
      <c r="E776" s="465"/>
    </row>
    <row r="777" ht="15.75" customHeight="1">
      <c r="E777" s="465"/>
    </row>
    <row r="778" ht="15.75" customHeight="1">
      <c r="E778" s="465"/>
    </row>
    <row r="779" ht="15.75" customHeight="1">
      <c r="E779" s="465"/>
    </row>
    <row r="780" ht="15.75" customHeight="1">
      <c r="E780" s="465"/>
    </row>
    <row r="781" ht="15.75" customHeight="1">
      <c r="E781" s="465"/>
    </row>
    <row r="782" ht="15.75" customHeight="1">
      <c r="E782" s="465"/>
    </row>
    <row r="783" ht="15.75" customHeight="1">
      <c r="E783" s="465"/>
    </row>
    <row r="784" ht="15.75" customHeight="1">
      <c r="E784" s="465"/>
    </row>
    <row r="785" ht="15.75" customHeight="1">
      <c r="E785" s="465"/>
    </row>
    <row r="786" ht="15.75" customHeight="1">
      <c r="E786" s="465"/>
    </row>
    <row r="787" ht="15.75" customHeight="1">
      <c r="E787" s="465"/>
    </row>
    <row r="788" ht="15.75" customHeight="1">
      <c r="E788" s="465"/>
    </row>
    <row r="789" ht="15.75" customHeight="1">
      <c r="E789" s="465"/>
    </row>
    <row r="790" ht="15.75" customHeight="1">
      <c r="E790" s="465"/>
    </row>
    <row r="791" ht="15.75" customHeight="1">
      <c r="E791" s="465"/>
    </row>
    <row r="792" ht="15.75" customHeight="1">
      <c r="E792" s="465"/>
    </row>
    <row r="793" ht="15.75" customHeight="1">
      <c r="E793" s="465"/>
    </row>
    <row r="794" ht="15.75" customHeight="1">
      <c r="E794" s="465"/>
    </row>
    <row r="795" ht="15.75" customHeight="1">
      <c r="E795" s="465"/>
    </row>
    <row r="796" ht="15.75" customHeight="1">
      <c r="E796" s="465"/>
    </row>
    <row r="797" ht="15.75" customHeight="1">
      <c r="E797" s="465"/>
    </row>
    <row r="798" ht="15.75" customHeight="1">
      <c r="E798" s="465"/>
    </row>
    <row r="799" ht="15.75" customHeight="1">
      <c r="E799" s="465"/>
    </row>
    <row r="800" ht="15.75" customHeight="1">
      <c r="E800" s="465"/>
    </row>
    <row r="801" ht="15.75" customHeight="1">
      <c r="E801" s="465"/>
    </row>
    <row r="802" ht="15.75" customHeight="1">
      <c r="E802" s="465"/>
    </row>
    <row r="803" ht="15.75" customHeight="1">
      <c r="E803" s="465"/>
    </row>
    <row r="804" ht="15.75" customHeight="1">
      <c r="E804" s="465"/>
    </row>
    <row r="805" ht="15.75" customHeight="1">
      <c r="E805" s="465"/>
    </row>
    <row r="806" ht="15.75" customHeight="1">
      <c r="E806" s="465"/>
    </row>
    <row r="807" ht="15.75" customHeight="1">
      <c r="E807" s="465"/>
    </row>
    <row r="808" ht="15.75" customHeight="1">
      <c r="E808" s="465"/>
    </row>
    <row r="809" ht="15.75" customHeight="1">
      <c r="E809" s="465"/>
    </row>
    <row r="810" ht="15.75" customHeight="1">
      <c r="E810" s="465"/>
    </row>
    <row r="811" ht="15.75" customHeight="1">
      <c r="E811" s="465"/>
    </row>
    <row r="812" ht="15.75" customHeight="1">
      <c r="E812" s="465"/>
    </row>
    <row r="813" ht="15.75" customHeight="1">
      <c r="E813" s="465"/>
    </row>
    <row r="814" ht="15.75" customHeight="1">
      <c r="E814" s="465"/>
    </row>
    <row r="815" ht="15.75" customHeight="1">
      <c r="E815" s="465"/>
    </row>
    <row r="816" ht="15.75" customHeight="1">
      <c r="E816" s="465"/>
    </row>
    <row r="817" ht="15.75" customHeight="1">
      <c r="E817" s="465"/>
    </row>
    <row r="818" ht="15.75" customHeight="1">
      <c r="E818" s="465"/>
    </row>
    <row r="819" ht="15.75" customHeight="1">
      <c r="E819" s="465"/>
    </row>
    <row r="820" ht="15.75" customHeight="1">
      <c r="E820" s="465"/>
    </row>
    <row r="821" ht="15.75" customHeight="1">
      <c r="E821" s="465"/>
    </row>
    <row r="822" ht="15.75" customHeight="1">
      <c r="E822" s="465"/>
    </row>
    <row r="823" ht="15.75" customHeight="1">
      <c r="E823" s="465"/>
    </row>
    <row r="824" ht="15.75" customHeight="1">
      <c r="E824" s="465"/>
    </row>
    <row r="825" ht="15.75" customHeight="1">
      <c r="E825" s="465"/>
    </row>
    <row r="826" ht="15.75" customHeight="1">
      <c r="E826" s="465"/>
    </row>
    <row r="827" ht="15.75" customHeight="1">
      <c r="E827" s="465"/>
    </row>
    <row r="828" ht="15.75" customHeight="1">
      <c r="E828" s="465"/>
    </row>
    <row r="829" ht="15.75" customHeight="1">
      <c r="E829" s="465"/>
    </row>
    <row r="830" ht="15.75" customHeight="1">
      <c r="E830" s="465"/>
    </row>
    <row r="831" ht="15.75" customHeight="1">
      <c r="E831" s="465"/>
    </row>
    <row r="832" ht="15.75" customHeight="1">
      <c r="E832" s="465"/>
    </row>
    <row r="833" ht="15.75" customHeight="1">
      <c r="E833" s="465"/>
    </row>
    <row r="834" ht="15.75" customHeight="1">
      <c r="E834" s="465"/>
    </row>
    <row r="835" ht="15.75" customHeight="1">
      <c r="E835" s="465"/>
    </row>
    <row r="836" ht="15.75" customHeight="1">
      <c r="E836" s="465"/>
    </row>
    <row r="837" ht="15.75" customHeight="1">
      <c r="E837" s="465"/>
    </row>
    <row r="838" ht="15.75" customHeight="1">
      <c r="E838" s="465"/>
    </row>
    <row r="839" ht="15.75" customHeight="1">
      <c r="E839" s="465"/>
    </row>
    <row r="840" ht="15.75" customHeight="1">
      <c r="E840" s="465"/>
    </row>
    <row r="841" ht="15.75" customHeight="1">
      <c r="E841" s="465"/>
    </row>
    <row r="842" ht="15.75" customHeight="1">
      <c r="E842" s="465"/>
    </row>
    <row r="843" ht="15.75" customHeight="1">
      <c r="E843" s="465"/>
    </row>
    <row r="844" ht="15.75" customHeight="1">
      <c r="E844" s="465"/>
    </row>
    <row r="845" ht="15.75" customHeight="1">
      <c r="E845" s="465"/>
    </row>
    <row r="846" ht="15.75" customHeight="1">
      <c r="E846" s="465"/>
    </row>
    <row r="847" ht="15.75" customHeight="1">
      <c r="E847" s="465"/>
    </row>
    <row r="848" ht="15.75" customHeight="1">
      <c r="E848" s="465"/>
    </row>
    <row r="849" ht="15.75" customHeight="1">
      <c r="E849" s="465"/>
    </row>
    <row r="850" ht="15.75" customHeight="1">
      <c r="E850" s="465"/>
    </row>
    <row r="851" ht="15.75" customHeight="1">
      <c r="E851" s="465"/>
    </row>
    <row r="852" ht="15.75" customHeight="1">
      <c r="E852" s="465"/>
    </row>
    <row r="853" ht="15.75" customHeight="1">
      <c r="E853" s="465"/>
    </row>
    <row r="854" ht="15.75" customHeight="1">
      <c r="E854" s="465"/>
    </row>
    <row r="855" ht="15.75" customHeight="1">
      <c r="E855" s="465"/>
    </row>
    <row r="856" ht="15.75" customHeight="1">
      <c r="E856" s="465"/>
    </row>
    <row r="857" ht="15.75" customHeight="1">
      <c r="E857" s="465"/>
    </row>
    <row r="858" ht="15.75" customHeight="1">
      <c r="E858" s="465"/>
    </row>
    <row r="859" ht="15.75" customHeight="1">
      <c r="E859" s="465"/>
    </row>
    <row r="860" ht="15.75" customHeight="1">
      <c r="E860" s="465"/>
    </row>
    <row r="861" ht="15.75" customHeight="1">
      <c r="E861" s="465"/>
    </row>
    <row r="862" ht="15.75" customHeight="1">
      <c r="E862" s="465"/>
    </row>
    <row r="863" ht="15.75" customHeight="1">
      <c r="E863" s="465"/>
    </row>
    <row r="864" ht="15.75" customHeight="1">
      <c r="E864" s="465"/>
    </row>
    <row r="865" ht="15.75" customHeight="1">
      <c r="E865" s="465"/>
    </row>
    <row r="866" ht="15.75" customHeight="1">
      <c r="E866" s="465"/>
    </row>
    <row r="867" ht="15.75" customHeight="1">
      <c r="E867" s="465"/>
    </row>
    <row r="868" ht="15.75" customHeight="1">
      <c r="E868" s="465"/>
    </row>
    <row r="869" ht="15.75" customHeight="1">
      <c r="E869" s="465"/>
    </row>
    <row r="870" ht="15.75" customHeight="1">
      <c r="E870" s="465"/>
    </row>
    <row r="871" ht="15.75" customHeight="1">
      <c r="E871" s="465"/>
    </row>
    <row r="872" ht="15.75" customHeight="1">
      <c r="E872" s="465"/>
    </row>
    <row r="873" ht="15.75" customHeight="1">
      <c r="E873" s="465"/>
    </row>
    <row r="874" ht="15.75" customHeight="1">
      <c r="E874" s="465"/>
    </row>
    <row r="875" ht="15.75" customHeight="1">
      <c r="E875" s="465"/>
    </row>
    <row r="876" ht="15.75" customHeight="1">
      <c r="E876" s="465"/>
    </row>
    <row r="877" ht="15.75" customHeight="1">
      <c r="E877" s="465"/>
    </row>
    <row r="878" ht="15.75" customHeight="1">
      <c r="E878" s="465"/>
    </row>
    <row r="879" ht="15.75" customHeight="1">
      <c r="E879" s="465"/>
    </row>
    <row r="880" ht="15.75" customHeight="1">
      <c r="E880" s="465"/>
    </row>
    <row r="881" ht="15.75" customHeight="1">
      <c r="E881" s="465"/>
    </row>
    <row r="882" ht="15.75" customHeight="1">
      <c r="E882" s="465"/>
    </row>
    <row r="883" ht="15.75" customHeight="1">
      <c r="E883" s="465"/>
    </row>
    <row r="884" ht="15.75" customHeight="1">
      <c r="E884" s="465"/>
    </row>
    <row r="885" ht="15.75" customHeight="1">
      <c r="E885" s="465"/>
    </row>
    <row r="886" ht="15.75" customHeight="1">
      <c r="E886" s="465"/>
    </row>
    <row r="887" ht="15.75" customHeight="1">
      <c r="E887" s="465"/>
    </row>
    <row r="888" ht="15.75" customHeight="1">
      <c r="E888" s="465"/>
    </row>
    <row r="889" ht="15.75" customHeight="1">
      <c r="E889" s="465"/>
    </row>
    <row r="890" ht="15.75" customHeight="1">
      <c r="E890" s="465"/>
    </row>
    <row r="891" ht="15.75" customHeight="1">
      <c r="E891" s="465"/>
    </row>
    <row r="892" ht="15.75" customHeight="1">
      <c r="E892" s="465"/>
    </row>
    <row r="893" ht="15.75" customHeight="1">
      <c r="E893" s="465"/>
    </row>
    <row r="894" ht="15.75" customHeight="1">
      <c r="E894" s="465"/>
    </row>
    <row r="895" ht="15.75" customHeight="1">
      <c r="E895" s="465"/>
    </row>
    <row r="896" ht="15.75" customHeight="1">
      <c r="E896" s="465"/>
    </row>
    <row r="897" ht="15.75" customHeight="1">
      <c r="E897" s="465"/>
    </row>
    <row r="898" ht="15.75" customHeight="1">
      <c r="E898" s="465"/>
    </row>
    <row r="899" ht="15.75" customHeight="1">
      <c r="E899" s="465"/>
    </row>
    <row r="900" ht="15.75" customHeight="1">
      <c r="E900" s="465"/>
    </row>
    <row r="901" ht="15.75" customHeight="1">
      <c r="E901" s="465"/>
    </row>
    <row r="902" ht="15.75" customHeight="1">
      <c r="E902" s="465"/>
    </row>
    <row r="903" ht="15.75" customHeight="1">
      <c r="E903" s="465"/>
    </row>
    <row r="904" ht="15.75" customHeight="1">
      <c r="E904" s="465"/>
    </row>
    <row r="905" ht="15.75" customHeight="1">
      <c r="E905" s="465"/>
    </row>
    <row r="906" ht="15.75" customHeight="1">
      <c r="E906" s="465"/>
    </row>
    <row r="907" ht="15.75" customHeight="1">
      <c r="E907" s="465"/>
    </row>
    <row r="908" ht="15.75" customHeight="1">
      <c r="E908" s="465"/>
    </row>
    <row r="909" ht="15.75" customHeight="1">
      <c r="E909" s="465"/>
    </row>
    <row r="910" ht="15.75" customHeight="1">
      <c r="E910" s="465"/>
    </row>
    <row r="911" ht="15.75" customHeight="1">
      <c r="E911" s="465"/>
    </row>
    <row r="912" ht="15.75" customHeight="1">
      <c r="E912" s="465"/>
    </row>
    <row r="913" ht="15.75" customHeight="1">
      <c r="E913" s="465"/>
    </row>
    <row r="914" ht="15.75" customHeight="1">
      <c r="E914" s="465"/>
    </row>
    <row r="915" ht="15.75" customHeight="1">
      <c r="E915" s="465"/>
    </row>
    <row r="916" ht="15.75" customHeight="1">
      <c r="E916" s="465"/>
    </row>
    <row r="917" ht="15.75" customHeight="1">
      <c r="E917" s="465"/>
    </row>
    <row r="918" ht="15.75" customHeight="1">
      <c r="E918" s="465"/>
    </row>
    <row r="919" ht="15.75" customHeight="1">
      <c r="E919" s="465"/>
    </row>
    <row r="920" ht="15.75" customHeight="1">
      <c r="E920" s="465"/>
    </row>
    <row r="921" ht="15.75" customHeight="1">
      <c r="E921" s="465"/>
    </row>
    <row r="922" ht="15.75" customHeight="1">
      <c r="E922" s="465"/>
    </row>
    <row r="923" ht="15.75" customHeight="1">
      <c r="E923" s="465"/>
    </row>
    <row r="924" ht="15.75" customHeight="1">
      <c r="E924" s="465"/>
    </row>
    <row r="925" ht="15.75" customHeight="1">
      <c r="E925" s="465"/>
    </row>
    <row r="926" ht="15.75" customHeight="1">
      <c r="E926" s="465"/>
    </row>
    <row r="927" ht="15.75" customHeight="1">
      <c r="E927" s="465"/>
    </row>
    <row r="928" ht="15.75" customHeight="1">
      <c r="E928" s="465"/>
    </row>
    <row r="929" ht="15.75" customHeight="1">
      <c r="E929" s="465"/>
    </row>
    <row r="930" ht="15.75" customHeight="1">
      <c r="E930" s="465"/>
    </row>
    <row r="931" ht="15.75" customHeight="1">
      <c r="E931" s="465"/>
    </row>
    <row r="932" ht="15.75" customHeight="1">
      <c r="E932" s="465"/>
    </row>
    <row r="933" ht="15.75" customHeight="1">
      <c r="E933" s="465"/>
    </row>
    <row r="934" ht="15.75" customHeight="1">
      <c r="E934" s="465"/>
    </row>
    <row r="935" ht="15.75" customHeight="1">
      <c r="E935" s="465"/>
    </row>
    <row r="936" ht="15.75" customHeight="1">
      <c r="E936" s="465"/>
    </row>
    <row r="937" ht="15.75" customHeight="1">
      <c r="E937" s="465"/>
    </row>
    <row r="938" ht="15.75" customHeight="1">
      <c r="E938" s="465"/>
    </row>
    <row r="939" ht="15.75" customHeight="1">
      <c r="E939" s="465"/>
    </row>
    <row r="940" ht="15.75" customHeight="1">
      <c r="E940" s="465"/>
    </row>
    <row r="941" ht="15.75" customHeight="1">
      <c r="E941" s="465"/>
    </row>
    <row r="942" ht="15.75" customHeight="1">
      <c r="E942" s="465"/>
    </row>
    <row r="943" ht="15.75" customHeight="1">
      <c r="E943" s="465"/>
    </row>
    <row r="944" ht="15.75" customHeight="1">
      <c r="E944" s="465"/>
    </row>
    <row r="945" ht="15.75" customHeight="1">
      <c r="E945" s="465"/>
    </row>
    <row r="946" ht="15.75" customHeight="1">
      <c r="E946" s="465"/>
    </row>
    <row r="947" ht="15.75" customHeight="1">
      <c r="E947" s="465"/>
    </row>
    <row r="948" ht="15.75" customHeight="1">
      <c r="E948" s="465"/>
    </row>
    <row r="949" ht="15.75" customHeight="1">
      <c r="E949" s="465"/>
    </row>
    <row r="950" ht="15.75" customHeight="1">
      <c r="E950" s="465"/>
    </row>
    <row r="951" ht="15.75" customHeight="1">
      <c r="E951" s="465"/>
    </row>
    <row r="952" ht="15.75" customHeight="1">
      <c r="E952" s="465"/>
    </row>
    <row r="953" ht="15.75" customHeight="1">
      <c r="E953" s="465"/>
    </row>
    <row r="954" ht="15.75" customHeight="1">
      <c r="E954" s="465"/>
    </row>
    <row r="955" ht="15.75" customHeight="1">
      <c r="E955" s="465"/>
    </row>
    <row r="956" ht="15.75" customHeight="1">
      <c r="E956" s="465"/>
    </row>
    <row r="957" ht="15.75" customHeight="1">
      <c r="E957" s="465"/>
    </row>
    <row r="958" ht="15.75" customHeight="1">
      <c r="E958" s="465"/>
    </row>
    <row r="959" ht="15.75" customHeight="1">
      <c r="E959" s="465"/>
    </row>
    <row r="960" ht="15.75" customHeight="1">
      <c r="E960" s="465"/>
    </row>
    <row r="961" ht="15.75" customHeight="1">
      <c r="E961" s="465"/>
    </row>
    <row r="962" ht="15.75" customHeight="1">
      <c r="E962" s="465"/>
    </row>
    <row r="963" ht="15.75" customHeight="1">
      <c r="E963" s="465"/>
    </row>
    <row r="964" ht="15.75" customHeight="1">
      <c r="E964" s="465"/>
    </row>
    <row r="965" ht="15.75" customHeight="1">
      <c r="E965" s="465"/>
    </row>
    <row r="966" ht="15.75" customHeight="1">
      <c r="E966" s="465"/>
    </row>
    <row r="967" ht="15.75" customHeight="1">
      <c r="E967" s="465"/>
    </row>
    <row r="968" ht="15.75" customHeight="1">
      <c r="E968" s="465"/>
    </row>
    <row r="969" ht="15.75" customHeight="1">
      <c r="E969" s="465"/>
    </row>
    <row r="970" ht="15.75" customHeight="1">
      <c r="E970" s="465"/>
    </row>
    <row r="971" ht="15.75" customHeight="1">
      <c r="E971" s="465"/>
    </row>
    <row r="972" ht="15.75" customHeight="1">
      <c r="E972" s="465"/>
    </row>
    <row r="973" ht="15.75" customHeight="1">
      <c r="E973" s="465"/>
    </row>
    <row r="974" ht="15.75" customHeight="1">
      <c r="E974" s="465"/>
    </row>
    <row r="975" ht="15.75" customHeight="1">
      <c r="E975" s="465"/>
    </row>
    <row r="976" ht="15.75" customHeight="1">
      <c r="E976" s="465"/>
    </row>
    <row r="977" ht="15.75" customHeight="1">
      <c r="E977" s="465"/>
    </row>
    <row r="978" ht="15.75" customHeight="1">
      <c r="E978" s="465"/>
    </row>
    <row r="979" ht="15.75" customHeight="1">
      <c r="E979" s="465"/>
    </row>
    <row r="980" ht="15.75" customHeight="1">
      <c r="E980" s="465"/>
    </row>
    <row r="981" ht="15.75" customHeight="1">
      <c r="E981" s="465"/>
    </row>
    <row r="982" ht="15.75" customHeight="1">
      <c r="E982" s="465"/>
    </row>
    <row r="983" ht="15.75" customHeight="1">
      <c r="E983" s="465"/>
    </row>
    <row r="984" ht="15.75" customHeight="1">
      <c r="E984" s="465"/>
    </row>
    <row r="985" ht="15.75" customHeight="1">
      <c r="E985" s="465"/>
    </row>
    <row r="986" ht="15.75" customHeight="1">
      <c r="E986" s="465"/>
    </row>
    <row r="987" ht="15.75" customHeight="1">
      <c r="E987" s="465"/>
    </row>
    <row r="988" ht="15.75" customHeight="1">
      <c r="E988" s="465"/>
    </row>
    <row r="989" ht="15.75" customHeight="1">
      <c r="E989" s="465"/>
    </row>
    <row r="990" ht="15.75" customHeight="1">
      <c r="E990" s="465"/>
    </row>
    <row r="991" ht="15.75" customHeight="1">
      <c r="E991" s="465"/>
    </row>
    <row r="992" ht="15.75" customHeight="1">
      <c r="E992" s="465"/>
    </row>
    <row r="993" ht="15.75" customHeight="1">
      <c r="E993" s="465"/>
    </row>
    <row r="994" ht="15.75" customHeight="1">
      <c r="E994" s="465"/>
    </row>
    <row r="995" ht="15.75" customHeight="1">
      <c r="E995" s="465"/>
    </row>
    <row r="996" ht="15.75" customHeight="1">
      <c r="E996" s="465"/>
    </row>
    <row r="997" ht="15.75" customHeight="1">
      <c r="E997" s="465"/>
    </row>
    <row r="998" ht="15.75" customHeight="1">
      <c r="E998" s="465"/>
    </row>
    <row r="999" ht="15.75" customHeight="1">
      <c r="E999" s="465"/>
    </row>
    <row r="1000" ht="15.75" customHeight="1">
      <c r="E1000" s="465"/>
    </row>
  </sheetData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0.14"/>
    <col customWidth="1" min="2" max="4" width="32.14"/>
    <col customWidth="1" min="5" max="33" width="8.86"/>
  </cols>
  <sheetData>
    <row r="1">
      <c r="A1" s="416" t="s">
        <v>250</v>
      </c>
      <c r="B1" s="416" t="s">
        <v>251</v>
      </c>
      <c r="C1" s="417" t="s">
        <v>252</v>
      </c>
      <c r="D1" s="416" t="s">
        <v>253</v>
      </c>
      <c r="E1" s="416"/>
      <c r="F1" s="416"/>
      <c r="G1" s="416" t="s">
        <v>254</v>
      </c>
      <c r="H1" s="416"/>
      <c r="I1" s="417"/>
      <c r="J1" s="417"/>
      <c r="K1" s="416"/>
      <c r="L1" s="416"/>
    </row>
    <row r="2">
      <c r="A2" s="25" t="s">
        <v>31</v>
      </c>
      <c r="B2" s="326">
        <v>13.0</v>
      </c>
      <c r="C2" s="132">
        <v>5.0</v>
      </c>
      <c r="D2" s="15"/>
      <c r="E2" s="25"/>
      <c r="F2" s="25"/>
      <c r="G2" s="25" t="s">
        <v>255</v>
      </c>
      <c r="H2" s="25"/>
      <c r="I2" s="132"/>
      <c r="J2" s="132"/>
      <c r="K2" s="25"/>
      <c r="L2" s="25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467"/>
      <c r="AB2" s="467"/>
      <c r="AC2" s="467"/>
      <c r="AD2" s="467"/>
      <c r="AE2" s="467"/>
      <c r="AF2" s="467"/>
      <c r="AG2" s="467"/>
    </row>
    <row r="3">
      <c r="A3" s="81" t="s">
        <v>49</v>
      </c>
      <c r="B3" s="381">
        <v>2.0</v>
      </c>
      <c r="C3" s="81">
        <v>10.0</v>
      </c>
      <c r="D3" s="381">
        <v>1.0</v>
      </c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468"/>
      <c r="AB3" s="468"/>
      <c r="AC3" s="468"/>
      <c r="AD3" s="468"/>
      <c r="AE3" s="468"/>
      <c r="AF3" s="468"/>
      <c r="AG3" s="468"/>
    </row>
    <row r="4">
      <c r="A4" s="469" t="s">
        <v>37</v>
      </c>
      <c r="B4" s="470">
        <v>7.0</v>
      </c>
      <c r="C4" s="469">
        <v>5.0</v>
      </c>
      <c r="D4" s="469"/>
      <c r="E4" s="469"/>
      <c r="F4" s="469"/>
      <c r="G4" s="469"/>
      <c r="H4" s="469"/>
      <c r="I4" s="469"/>
      <c r="J4" s="469"/>
      <c r="K4" s="469"/>
      <c r="L4" s="469"/>
      <c r="M4" s="469"/>
      <c r="N4" s="469"/>
      <c r="O4" s="469"/>
      <c r="P4" s="469"/>
      <c r="Q4" s="469"/>
      <c r="R4" s="469"/>
      <c r="S4" s="469"/>
      <c r="T4" s="469"/>
      <c r="U4" s="469"/>
      <c r="V4" s="469"/>
      <c r="W4" s="469"/>
      <c r="X4" s="469"/>
      <c r="Y4" s="469"/>
      <c r="Z4" s="469"/>
      <c r="AA4" s="469"/>
      <c r="AB4" s="469"/>
      <c r="AC4" s="469"/>
      <c r="AD4" s="469"/>
      <c r="AE4" s="469"/>
      <c r="AF4" s="469"/>
      <c r="AG4" s="469"/>
    </row>
    <row r="5">
      <c r="A5" s="117" t="s">
        <v>45</v>
      </c>
      <c r="B5" s="386">
        <v>6.0</v>
      </c>
      <c r="C5" s="117">
        <v>10.0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471"/>
      <c r="AB5" s="471"/>
      <c r="AC5" s="471"/>
      <c r="AD5" s="471"/>
      <c r="AE5" s="471"/>
      <c r="AF5" s="471"/>
      <c r="AG5" s="471"/>
    </row>
    <row r="6">
      <c r="A6" s="198" t="s">
        <v>78</v>
      </c>
      <c r="B6" s="198">
        <v>0.0</v>
      </c>
      <c r="C6" s="198">
        <v>15.0</v>
      </c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472"/>
      <c r="AB6" s="472"/>
      <c r="AC6" s="472"/>
      <c r="AD6" s="472"/>
      <c r="AE6" s="472"/>
      <c r="AF6" s="472"/>
      <c r="AG6" s="472"/>
    </row>
    <row r="7">
      <c r="A7" s="473" t="s">
        <v>56</v>
      </c>
      <c r="B7" s="474">
        <v>8.0</v>
      </c>
      <c r="C7" s="473"/>
      <c r="D7" s="473"/>
      <c r="E7" s="473"/>
      <c r="F7" s="473"/>
      <c r="G7" s="473"/>
      <c r="H7" s="473"/>
      <c r="I7" s="473"/>
      <c r="J7" s="473"/>
      <c r="K7" s="473"/>
      <c r="L7" s="473"/>
      <c r="M7" s="473"/>
      <c r="N7" s="473"/>
      <c r="O7" s="473"/>
      <c r="P7" s="473"/>
      <c r="Q7" s="473"/>
      <c r="R7" s="473"/>
      <c r="S7" s="473"/>
      <c r="T7" s="473"/>
      <c r="U7" s="473"/>
      <c r="V7" s="473"/>
      <c r="W7" s="473"/>
      <c r="X7" s="473"/>
      <c r="Y7" s="473"/>
      <c r="Z7" s="473"/>
      <c r="AA7" s="475"/>
      <c r="AB7" s="475"/>
      <c r="AC7" s="475"/>
      <c r="AD7" s="475"/>
      <c r="AE7" s="475"/>
      <c r="AF7" s="475"/>
      <c r="AG7" s="475"/>
    </row>
    <row r="8">
      <c r="A8" s="142" t="s">
        <v>256</v>
      </c>
      <c r="B8" s="382">
        <v>4.0</v>
      </c>
      <c r="C8" s="158"/>
      <c r="D8" s="158"/>
      <c r="E8" s="159"/>
      <c r="F8" s="160"/>
      <c r="G8" s="161"/>
      <c r="H8" s="162"/>
      <c r="I8" s="163"/>
      <c r="J8" s="164"/>
      <c r="K8" s="164"/>
      <c r="L8" s="164"/>
      <c r="M8" s="165"/>
      <c r="N8" s="166"/>
      <c r="O8" s="167"/>
      <c r="P8" s="158"/>
      <c r="Q8" s="166"/>
      <c r="R8" s="158"/>
      <c r="S8" s="159"/>
      <c r="T8" s="159"/>
      <c r="U8" s="163"/>
      <c r="V8" s="163"/>
      <c r="W8" s="168"/>
      <c r="X8" s="169"/>
      <c r="Y8" s="170"/>
      <c r="Z8" s="164"/>
      <c r="AA8" s="164"/>
      <c r="AB8" s="164"/>
      <c r="AC8" s="164"/>
      <c r="AD8" s="164"/>
      <c r="AE8" s="164"/>
      <c r="AF8" s="168"/>
      <c r="AG8" s="168"/>
    </row>
    <row r="9">
      <c r="A9" s="476" t="s">
        <v>90</v>
      </c>
      <c r="B9" s="477">
        <v>5.0</v>
      </c>
      <c r="C9" s="476">
        <v>15.0</v>
      </c>
      <c r="D9" s="476"/>
      <c r="E9" s="476"/>
      <c r="F9" s="476"/>
      <c r="G9" s="476"/>
      <c r="H9" s="476"/>
      <c r="I9" s="476"/>
      <c r="J9" s="476"/>
      <c r="K9" s="476"/>
      <c r="L9" s="476"/>
      <c r="M9" s="476"/>
      <c r="N9" s="476"/>
      <c r="O9" s="476"/>
      <c r="P9" s="476"/>
      <c r="Q9" s="476"/>
      <c r="R9" s="476"/>
      <c r="S9" s="476"/>
      <c r="T9" s="476"/>
      <c r="U9" s="476"/>
      <c r="V9" s="476"/>
      <c r="W9" s="476"/>
      <c r="X9" s="476"/>
      <c r="Y9" s="476"/>
      <c r="Z9" s="476"/>
      <c r="AA9" s="476"/>
      <c r="AB9" s="476"/>
      <c r="AC9" s="476"/>
      <c r="AD9" s="476"/>
      <c r="AE9" s="476"/>
      <c r="AF9" s="476"/>
      <c r="AG9" s="476"/>
    </row>
    <row r="10">
      <c r="A10" s="478" t="s">
        <v>53</v>
      </c>
      <c r="B10" s="479">
        <v>14.0</v>
      </c>
      <c r="C10" s="478"/>
      <c r="D10" s="478"/>
      <c r="E10" s="478"/>
      <c r="F10" s="478"/>
      <c r="G10" s="478"/>
      <c r="H10" s="478"/>
      <c r="I10" s="478"/>
      <c r="J10" s="478"/>
      <c r="K10" s="478"/>
      <c r="L10" s="478"/>
      <c r="M10" s="478"/>
      <c r="N10" s="478"/>
      <c r="O10" s="478"/>
      <c r="P10" s="478"/>
      <c r="Q10" s="478"/>
      <c r="R10" s="478"/>
      <c r="S10" s="478"/>
      <c r="T10" s="478"/>
      <c r="U10" s="478"/>
      <c r="V10" s="478"/>
      <c r="W10" s="478"/>
      <c r="X10" s="478"/>
      <c r="Y10" s="478"/>
      <c r="Z10" s="478"/>
      <c r="AA10" s="478"/>
      <c r="AB10" s="478"/>
      <c r="AC10" s="478"/>
      <c r="AD10" s="478"/>
      <c r="AE10" s="478"/>
      <c r="AF10" s="478"/>
      <c r="AG10" s="478"/>
    </row>
    <row r="11">
      <c r="A11" s="308" t="s">
        <v>127</v>
      </c>
      <c r="B11" s="368">
        <v>8.0</v>
      </c>
      <c r="C11" s="309">
        <v>5.0</v>
      </c>
      <c r="D11" s="308"/>
      <c r="E11" s="308"/>
      <c r="F11" s="308"/>
      <c r="G11" s="308"/>
      <c r="H11" s="308"/>
      <c r="I11" s="309"/>
      <c r="J11" s="309"/>
      <c r="K11" s="308"/>
      <c r="L11" s="308"/>
      <c r="M11" s="318"/>
      <c r="N11" s="318"/>
      <c r="O11" s="318"/>
      <c r="P11" s="318"/>
      <c r="Q11" s="318"/>
      <c r="R11" s="318"/>
      <c r="S11" s="318"/>
      <c r="T11" s="318"/>
      <c r="U11" s="318"/>
      <c r="V11" s="318"/>
      <c r="W11" s="318"/>
      <c r="X11" s="318"/>
      <c r="Y11" s="318"/>
      <c r="Z11" s="318"/>
      <c r="AA11" s="318"/>
      <c r="AB11" s="318"/>
      <c r="AC11" s="318"/>
      <c r="AD11" s="318"/>
      <c r="AE11" s="318"/>
      <c r="AF11" s="318"/>
      <c r="AG11" s="318"/>
    </row>
    <row r="12">
      <c r="A12" s="353" t="s">
        <v>146</v>
      </c>
      <c r="B12" s="353">
        <v>0.0</v>
      </c>
      <c r="C12" s="363">
        <v>5.0</v>
      </c>
      <c r="D12" s="363"/>
      <c r="E12" s="363"/>
      <c r="F12" s="363"/>
      <c r="G12" s="363"/>
      <c r="H12" s="363"/>
      <c r="I12" s="363"/>
      <c r="J12" s="363"/>
      <c r="K12" s="363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3"/>
      <c r="AA12" s="480"/>
      <c r="AB12" s="480"/>
      <c r="AC12" s="480"/>
      <c r="AD12" s="480"/>
      <c r="AE12" s="480"/>
      <c r="AF12" s="480"/>
      <c r="AG12" s="480"/>
    </row>
    <row r="13">
      <c r="A13" s="396" t="s">
        <v>257</v>
      </c>
      <c r="B13" s="396">
        <v>1.0</v>
      </c>
      <c r="C13" s="400">
        <v>5.0</v>
      </c>
      <c r="D13" s="396"/>
      <c r="E13" s="396"/>
      <c r="F13" s="396"/>
      <c r="G13" s="396"/>
      <c r="H13" s="396"/>
      <c r="I13" s="400"/>
      <c r="J13" s="400"/>
      <c r="K13" s="396"/>
      <c r="L13" s="396"/>
      <c r="M13" s="481"/>
      <c r="N13" s="481"/>
      <c r="O13" s="481"/>
      <c r="P13" s="481"/>
      <c r="Q13" s="481"/>
      <c r="R13" s="481"/>
      <c r="S13" s="481"/>
      <c r="T13" s="481"/>
      <c r="U13" s="481"/>
      <c r="V13" s="481"/>
      <c r="W13" s="481"/>
      <c r="X13" s="481"/>
      <c r="Y13" s="481"/>
      <c r="Z13" s="481"/>
      <c r="AA13" s="481"/>
      <c r="AB13" s="481"/>
      <c r="AC13" s="481"/>
      <c r="AD13" s="481"/>
      <c r="AE13" s="481"/>
      <c r="AF13" s="481"/>
      <c r="AG13" s="481"/>
    </row>
    <row r="14">
      <c r="A14" s="482" t="s">
        <v>258</v>
      </c>
      <c r="B14" s="482">
        <v>2.0</v>
      </c>
      <c r="C14" s="483">
        <v>5.0</v>
      </c>
      <c r="D14" s="484"/>
      <c r="E14" s="482"/>
      <c r="F14" s="482"/>
      <c r="G14" s="482"/>
      <c r="H14" s="482"/>
      <c r="I14" s="485"/>
      <c r="J14" s="485"/>
      <c r="K14" s="482"/>
      <c r="L14" s="482"/>
      <c r="M14" s="486"/>
      <c r="N14" s="486"/>
      <c r="O14" s="486"/>
      <c r="P14" s="486"/>
      <c r="Q14" s="486"/>
      <c r="R14" s="486"/>
      <c r="S14" s="486"/>
      <c r="T14" s="486"/>
      <c r="U14" s="486"/>
      <c r="V14" s="486"/>
      <c r="W14" s="486"/>
      <c r="X14" s="486"/>
      <c r="Y14" s="486"/>
      <c r="Z14" s="486"/>
      <c r="AA14" s="487"/>
      <c r="AB14" s="487"/>
      <c r="AC14" s="487"/>
      <c r="AD14" s="487"/>
      <c r="AE14" s="487"/>
      <c r="AF14" s="487"/>
      <c r="AG14" s="487"/>
    </row>
    <row r="15">
      <c r="A15" s="488" t="s">
        <v>259</v>
      </c>
      <c r="B15" s="488">
        <v>2.0</v>
      </c>
      <c r="C15" s="489">
        <v>5.0</v>
      </c>
      <c r="D15" s="488"/>
      <c r="E15" s="488"/>
      <c r="F15" s="488"/>
      <c r="G15" s="488"/>
      <c r="H15" s="488"/>
      <c r="I15" s="489"/>
      <c r="J15" s="489"/>
      <c r="K15" s="488"/>
      <c r="L15" s="488"/>
      <c r="M15" s="490"/>
      <c r="N15" s="490"/>
      <c r="O15" s="490"/>
      <c r="P15" s="490"/>
      <c r="Q15" s="490"/>
      <c r="R15" s="490"/>
      <c r="S15" s="490"/>
      <c r="T15" s="490"/>
      <c r="U15" s="490"/>
      <c r="V15" s="490"/>
      <c r="W15" s="490"/>
      <c r="X15" s="490"/>
      <c r="Y15" s="490"/>
      <c r="Z15" s="490"/>
      <c r="AA15" s="490"/>
      <c r="AB15" s="490"/>
      <c r="AC15" s="490"/>
      <c r="AD15" s="490"/>
      <c r="AE15" s="490"/>
      <c r="AF15" s="490"/>
      <c r="AG15" s="490"/>
    </row>
    <row r="16">
      <c r="A16" s="25" t="s">
        <v>92</v>
      </c>
      <c r="B16" s="326">
        <v>8.0</v>
      </c>
      <c r="C16" s="132">
        <v>5.0</v>
      </c>
      <c r="D16" s="15"/>
      <c r="E16" s="25"/>
      <c r="F16" s="25"/>
      <c r="G16" s="25"/>
      <c r="H16" s="25"/>
      <c r="I16" s="132"/>
      <c r="J16" s="132"/>
      <c r="K16" s="25"/>
      <c r="L16" s="25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467"/>
      <c r="AB16" s="467"/>
      <c r="AC16" s="467"/>
      <c r="AD16" s="467"/>
      <c r="AE16" s="467"/>
      <c r="AF16" s="467"/>
      <c r="AG16" s="467"/>
    </row>
    <row r="17">
      <c r="A17" s="117" t="s">
        <v>88</v>
      </c>
      <c r="B17" s="117">
        <v>3.0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471"/>
      <c r="AB17" s="471"/>
      <c r="AC17" s="471"/>
      <c r="AD17" s="471"/>
      <c r="AE17" s="471"/>
      <c r="AF17" s="471"/>
      <c r="AG17" s="471"/>
    </row>
    <row r="18">
      <c r="A18" s="198" t="s">
        <v>260</v>
      </c>
      <c r="B18" s="198">
        <v>2.0</v>
      </c>
      <c r="C18" s="198"/>
      <c r="D18" s="198"/>
      <c r="E18" s="198"/>
      <c r="F18" s="198"/>
      <c r="G18" s="198"/>
      <c r="H18" s="198"/>
      <c r="I18" s="198"/>
      <c r="J18" s="198"/>
      <c r="K18" s="198"/>
      <c r="L18" s="198"/>
      <c r="M18" s="198"/>
      <c r="N18" s="198"/>
      <c r="O18" s="198"/>
      <c r="P18" s="198"/>
      <c r="Q18" s="198"/>
      <c r="R18" s="198"/>
      <c r="S18" s="198"/>
      <c r="T18" s="198"/>
      <c r="U18" s="198"/>
      <c r="V18" s="198"/>
      <c r="W18" s="198"/>
      <c r="X18" s="198"/>
      <c r="Y18" s="198"/>
      <c r="Z18" s="198"/>
      <c r="AA18" s="472"/>
      <c r="AB18" s="472"/>
      <c r="AC18" s="472"/>
      <c r="AD18" s="472"/>
      <c r="AE18" s="472"/>
      <c r="AF18" s="472"/>
      <c r="AG18" s="472"/>
    </row>
    <row r="19">
      <c r="A19" s="308" t="s">
        <v>261</v>
      </c>
      <c r="B19" s="308">
        <v>2.0</v>
      </c>
      <c r="C19" s="309">
        <v>5.0</v>
      </c>
      <c r="D19" s="308"/>
      <c r="E19" s="308"/>
      <c r="F19" s="308"/>
      <c r="G19" s="308"/>
      <c r="H19" s="308"/>
      <c r="I19" s="309"/>
      <c r="J19" s="309"/>
      <c r="K19" s="308"/>
      <c r="L19" s="308"/>
      <c r="M19" s="318"/>
      <c r="N19" s="318"/>
      <c r="O19" s="318"/>
      <c r="P19" s="318"/>
      <c r="Q19" s="318"/>
      <c r="R19" s="318"/>
      <c r="S19" s="318"/>
      <c r="T19" s="318"/>
      <c r="U19" s="318"/>
      <c r="V19" s="318"/>
      <c r="W19" s="318"/>
      <c r="X19" s="318"/>
      <c r="Y19" s="318"/>
      <c r="Z19" s="318"/>
      <c r="AA19" s="318"/>
      <c r="AB19" s="318"/>
      <c r="AC19" s="318"/>
      <c r="AD19" s="318"/>
      <c r="AE19" s="318"/>
      <c r="AF19" s="318"/>
      <c r="AG19" s="318"/>
    </row>
    <row r="20">
      <c r="A20" s="81" t="s">
        <v>262</v>
      </c>
      <c r="B20" s="81">
        <v>2.0</v>
      </c>
      <c r="C20" s="81">
        <v>3.0</v>
      </c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468"/>
      <c r="AB20" s="468"/>
      <c r="AC20" s="468"/>
      <c r="AD20" s="468"/>
      <c r="AE20" s="468"/>
      <c r="AF20" s="468"/>
      <c r="AG20" s="468"/>
    </row>
    <row r="21" ht="15.75" customHeight="1">
      <c r="A21" s="482" t="s">
        <v>263</v>
      </c>
      <c r="B21" s="482">
        <v>2.0</v>
      </c>
      <c r="C21" s="483">
        <v>3.0</v>
      </c>
      <c r="D21" s="484"/>
      <c r="E21" s="482"/>
      <c r="F21" s="482"/>
      <c r="G21" s="482"/>
      <c r="H21" s="482"/>
      <c r="I21" s="485"/>
      <c r="J21" s="485"/>
      <c r="K21" s="482"/>
      <c r="L21" s="482"/>
      <c r="M21" s="486"/>
      <c r="N21" s="486"/>
      <c r="O21" s="486"/>
      <c r="P21" s="486"/>
      <c r="Q21" s="486"/>
      <c r="R21" s="486"/>
      <c r="S21" s="486"/>
      <c r="T21" s="486"/>
      <c r="U21" s="486"/>
      <c r="V21" s="486"/>
      <c r="W21" s="486"/>
      <c r="X21" s="486"/>
      <c r="Y21" s="486"/>
      <c r="Z21" s="486"/>
      <c r="AA21" s="487"/>
      <c r="AB21" s="487"/>
      <c r="AC21" s="487"/>
      <c r="AD21" s="487"/>
      <c r="AE21" s="487"/>
      <c r="AF21" s="487"/>
      <c r="AG21" s="487"/>
    </row>
    <row r="22" ht="15.75" customHeight="1">
      <c r="A22" s="25" t="s">
        <v>264</v>
      </c>
      <c r="B22" s="25">
        <v>35.0</v>
      </c>
      <c r="C22" s="132"/>
      <c r="D22" s="15"/>
      <c r="E22" s="25"/>
      <c r="F22" s="25"/>
      <c r="G22" s="25"/>
      <c r="H22" s="25"/>
      <c r="I22" s="132"/>
      <c r="J22" s="132"/>
      <c r="K22" s="25"/>
      <c r="L22" s="25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467"/>
      <c r="AB22" s="467"/>
      <c r="AC22" s="467"/>
      <c r="AD22" s="467"/>
      <c r="AE22" s="467"/>
      <c r="AF22" s="467"/>
      <c r="AG22" s="467"/>
    </row>
    <row r="23" ht="15.75" customHeight="1">
      <c r="A23" s="117" t="s">
        <v>265</v>
      </c>
      <c r="B23" s="117">
        <v>32.0</v>
      </c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471"/>
      <c r="AB23" s="471"/>
      <c r="AC23" s="471"/>
      <c r="AD23" s="471"/>
      <c r="AE23" s="471"/>
      <c r="AF23" s="471"/>
      <c r="AG23" s="471"/>
    </row>
    <row r="24" ht="15.75" customHeight="1">
      <c r="A24" s="198" t="s">
        <v>266</v>
      </c>
      <c r="B24" s="198">
        <v>20.0</v>
      </c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198"/>
      <c r="O24" s="198"/>
      <c r="P24" s="198"/>
      <c r="Q24" s="198"/>
      <c r="R24" s="198"/>
      <c r="S24" s="198"/>
      <c r="T24" s="198"/>
      <c r="U24" s="198"/>
      <c r="V24" s="198"/>
      <c r="W24" s="198"/>
      <c r="X24" s="198"/>
      <c r="Y24" s="198"/>
      <c r="Z24" s="198"/>
      <c r="AA24" s="472"/>
      <c r="AB24" s="472"/>
      <c r="AC24" s="472"/>
      <c r="AD24" s="472"/>
      <c r="AE24" s="472"/>
      <c r="AF24" s="472"/>
      <c r="AG24" s="472"/>
    </row>
    <row r="25" ht="15.75" customHeight="1">
      <c r="A25" s="491" t="s">
        <v>267</v>
      </c>
    </row>
    <row r="26" ht="15.75" customHeight="1">
      <c r="A26" s="492" t="s">
        <v>268</v>
      </c>
      <c r="B26" s="492"/>
      <c r="C26" s="493"/>
      <c r="D26" s="494"/>
      <c r="E26" s="492"/>
      <c r="F26" s="492"/>
      <c r="G26" s="492"/>
      <c r="H26" s="492"/>
      <c r="I26" s="493"/>
      <c r="J26" s="493"/>
      <c r="K26" s="492"/>
      <c r="L26" s="492"/>
      <c r="M26" s="495"/>
      <c r="N26" s="495"/>
      <c r="O26" s="495"/>
      <c r="P26" s="495"/>
      <c r="Q26" s="495"/>
      <c r="R26" s="495"/>
      <c r="S26" s="495"/>
      <c r="T26" s="495"/>
      <c r="U26" s="495"/>
      <c r="V26" s="495"/>
      <c r="W26" s="495"/>
      <c r="X26" s="495"/>
      <c r="Y26" s="495"/>
      <c r="Z26" s="495"/>
      <c r="AA26" s="496"/>
      <c r="AB26" s="496"/>
      <c r="AC26" s="496"/>
      <c r="AD26" s="496"/>
      <c r="AE26" s="496"/>
      <c r="AF26" s="496"/>
      <c r="AG26" s="496"/>
    </row>
    <row r="27" ht="15.75" customHeight="1"/>
    <row r="28" ht="15.75" customHeight="1">
      <c r="B28" s="491" t="s">
        <v>269</v>
      </c>
      <c r="C28" s="491" t="s">
        <v>270</v>
      </c>
    </row>
    <row r="29" ht="15.75" customHeight="1">
      <c r="A29" s="491" t="s">
        <v>271</v>
      </c>
      <c r="B29" s="491">
        <f>sum(C2:C15)</f>
        <v>85</v>
      </c>
      <c r="C29" s="497">
        <v>0.0</v>
      </c>
    </row>
    <row r="30" ht="15.75" customHeight="1">
      <c r="A30" s="491" t="s">
        <v>272</v>
      </c>
      <c r="B30" s="491">
        <f>sum(C16:C21)</f>
        <v>16</v>
      </c>
      <c r="C30" s="491">
        <v>5.0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D$26"/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4" width="14.43"/>
    <col customWidth="1" min="5" max="5" width="25.43"/>
    <col customWidth="1" min="6" max="7" width="14.43"/>
    <col customWidth="1" min="10" max="10" width="16.0"/>
  </cols>
  <sheetData>
    <row r="1">
      <c r="A1" s="498" t="s">
        <v>273</v>
      </c>
      <c r="B1" s="499"/>
      <c r="C1" s="499"/>
      <c r="D1" s="499"/>
      <c r="E1" s="500"/>
      <c r="G1" s="498" t="s">
        <v>274</v>
      </c>
      <c r="H1" s="499"/>
      <c r="I1" s="500"/>
      <c r="K1" s="501" t="s">
        <v>275</v>
      </c>
      <c r="L1" s="502"/>
      <c r="M1" s="503"/>
      <c r="O1" s="501" t="s">
        <v>276</v>
      </c>
      <c r="P1" s="502"/>
      <c r="Q1" s="502"/>
      <c r="R1" s="503"/>
      <c r="S1" s="504" t="s">
        <v>277</v>
      </c>
      <c r="T1" s="505" t="s">
        <v>278</v>
      </c>
    </row>
    <row r="2">
      <c r="A2" s="506" t="s">
        <v>279</v>
      </c>
      <c r="B2" s="507">
        <f t="shared" ref="B2:D2" si="1">SUM(B4:B10000)</f>
        <v>240853.84</v>
      </c>
      <c r="C2" s="507">
        <f t="shared" si="1"/>
        <v>131724</v>
      </c>
      <c r="D2" s="507">
        <f t="shared" si="1"/>
        <v>42950</v>
      </c>
      <c r="E2" s="508">
        <f>B2+C2+D2</f>
        <v>415527.84</v>
      </c>
      <c r="G2" s="509" t="s">
        <v>279</v>
      </c>
      <c r="H2" s="507">
        <f t="shared" ref="H2:I2" si="2">SUM(H4:H1000)</f>
        <v>80000</v>
      </c>
      <c r="I2" s="507">
        <f t="shared" si="2"/>
        <v>0</v>
      </c>
      <c r="K2" s="510"/>
      <c r="L2" s="511"/>
      <c r="M2" s="512"/>
      <c r="O2" s="510"/>
      <c r="P2" s="511"/>
      <c r="Q2" s="511"/>
      <c r="R2" s="512"/>
      <c r="S2" s="513"/>
      <c r="T2" s="513"/>
    </row>
    <row r="3">
      <c r="A3" s="514" t="s">
        <v>280</v>
      </c>
      <c r="B3" s="515" t="s">
        <v>281</v>
      </c>
      <c r="C3" s="515" t="s">
        <v>282</v>
      </c>
      <c r="D3" s="515" t="s">
        <v>283</v>
      </c>
      <c r="E3" s="514" t="s">
        <v>284</v>
      </c>
      <c r="G3" s="514" t="s">
        <v>280</v>
      </c>
      <c r="H3" s="516" t="s">
        <v>282</v>
      </c>
      <c r="I3" s="517" t="s">
        <v>283</v>
      </c>
      <c r="K3" s="514" t="s">
        <v>282</v>
      </c>
      <c r="L3" s="514" t="s">
        <v>283</v>
      </c>
      <c r="M3" s="514" t="s">
        <v>285</v>
      </c>
      <c r="O3" s="514" t="s">
        <v>35</v>
      </c>
      <c r="P3" s="514" t="s">
        <v>286</v>
      </c>
      <c r="Q3" s="514" t="s">
        <v>287</v>
      </c>
      <c r="R3" s="514" t="s">
        <v>288</v>
      </c>
      <c r="S3" s="518"/>
      <c r="T3" s="518"/>
    </row>
    <row r="4">
      <c r="A4" s="519">
        <v>45354.0</v>
      </c>
      <c r="B4" s="520"/>
      <c r="C4" s="520">
        <v>2200.0</v>
      </c>
      <c r="D4" s="521"/>
      <c r="E4" s="491" t="s">
        <v>289</v>
      </c>
      <c r="G4" s="519">
        <v>45546.0</v>
      </c>
      <c r="H4" s="522">
        <v>40000.0</v>
      </c>
      <c r="I4" s="521"/>
      <c r="K4" s="522">
        <f t="shared" ref="K4:L4" si="3">C2-H2</f>
        <v>51724</v>
      </c>
      <c r="L4" s="522">
        <f t="shared" si="3"/>
        <v>42950</v>
      </c>
      <c r="M4" s="522">
        <f>K4-L4</f>
        <v>8774</v>
      </c>
      <c r="O4" s="523">
        <f>SUM('Eldások'!L:L)</f>
        <v>252564.84</v>
      </c>
      <c r="P4" s="523">
        <f>SUM('Eldások'!K:K)*400</f>
        <v>168629.6064</v>
      </c>
      <c r="Q4" s="523">
        <f>E2-O4</f>
        <v>162963</v>
      </c>
      <c r="R4" s="524">
        <f>SUM(O4:Q4)</f>
        <v>584157.4464</v>
      </c>
      <c r="S4" s="524">
        <f>SUM('Eldások'!I:J)*400</f>
        <v>990104</v>
      </c>
      <c r="T4" s="525">
        <f>S4-R4</f>
        <v>405946.5536</v>
      </c>
    </row>
    <row r="5">
      <c r="A5" s="519">
        <v>45356.0</v>
      </c>
      <c r="B5" s="520"/>
      <c r="C5" s="520">
        <v>11000.0</v>
      </c>
      <c r="D5" s="521"/>
      <c r="E5" s="491" t="s">
        <v>290</v>
      </c>
      <c r="G5" s="519">
        <v>45554.0</v>
      </c>
      <c r="H5" s="522">
        <v>40000.0</v>
      </c>
      <c r="I5" s="521"/>
    </row>
    <row r="6">
      <c r="A6" s="519">
        <v>45355.0</v>
      </c>
      <c r="B6" s="521"/>
      <c r="C6" s="521"/>
      <c r="D6" s="520">
        <v>3250.0</v>
      </c>
      <c r="E6" s="497" t="s">
        <v>35</v>
      </c>
      <c r="H6" s="521"/>
      <c r="I6" s="521"/>
      <c r="P6" s="521"/>
    </row>
    <row r="7">
      <c r="A7" s="519">
        <v>45365.0</v>
      </c>
      <c r="B7" s="520"/>
      <c r="C7" s="520">
        <v>1300.0</v>
      </c>
      <c r="D7" s="521"/>
      <c r="E7" s="491" t="s">
        <v>291</v>
      </c>
      <c r="H7" s="521"/>
      <c r="I7" s="521"/>
      <c r="P7" s="521"/>
    </row>
    <row r="8">
      <c r="A8" s="519">
        <v>45369.0</v>
      </c>
      <c r="B8" s="521"/>
      <c r="C8" s="521"/>
      <c r="D8" s="520">
        <v>1300.0</v>
      </c>
      <c r="E8" s="491" t="s">
        <v>292</v>
      </c>
      <c r="H8" s="521"/>
      <c r="I8" s="521"/>
      <c r="P8" s="521"/>
    </row>
    <row r="9">
      <c r="A9" s="519">
        <v>45371.0</v>
      </c>
      <c r="B9" s="520"/>
      <c r="C9" s="520">
        <v>1699.0</v>
      </c>
      <c r="D9" s="521"/>
      <c r="E9" s="491" t="s">
        <v>35</v>
      </c>
      <c r="H9" s="521"/>
      <c r="I9" s="521"/>
      <c r="P9" s="521"/>
    </row>
    <row r="10">
      <c r="A10" s="519">
        <v>45379.0</v>
      </c>
      <c r="B10" s="521"/>
      <c r="C10" s="521"/>
      <c r="D10" s="520">
        <v>5000.0</v>
      </c>
      <c r="E10" s="491" t="s">
        <v>293</v>
      </c>
      <c r="H10" s="521"/>
      <c r="I10" s="521"/>
      <c r="P10" s="521"/>
    </row>
    <row r="11">
      <c r="A11" s="519">
        <v>45384.0</v>
      </c>
      <c r="B11" s="520"/>
      <c r="C11" s="520">
        <v>1350.0</v>
      </c>
      <c r="D11" s="521"/>
      <c r="E11" s="491" t="s">
        <v>291</v>
      </c>
      <c r="H11" s="521"/>
      <c r="I11" s="521"/>
      <c r="P11" s="521"/>
    </row>
    <row r="12">
      <c r="A12" s="519">
        <v>45386.0</v>
      </c>
      <c r="B12" s="520"/>
      <c r="C12" s="520">
        <v>1900.0</v>
      </c>
      <c r="D12" s="521"/>
      <c r="E12" s="491" t="s">
        <v>294</v>
      </c>
      <c r="H12" s="521"/>
      <c r="I12" s="521"/>
      <c r="P12" s="521"/>
    </row>
    <row r="13">
      <c r="A13" s="519">
        <v>45387.0</v>
      </c>
      <c r="B13" s="520"/>
      <c r="C13" s="520">
        <v>3750.0</v>
      </c>
      <c r="D13" s="521"/>
      <c r="E13" s="491" t="s">
        <v>295</v>
      </c>
      <c r="H13" s="521"/>
      <c r="I13" s="521"/>
      <c r="P13" s="521"/>
    </row>
    <row r="14">
      <c r="A14" s="519">
        <v>45390.0</v>
      </c>
      <c r="B14" s="520"/>
      <c r="C14" s="520">
        <v>1700.0</v>
      </c>
      <c r="D14" s="521"/>
      <c r="E14" s="491" t="s">
        <v>35</v>
      </c>
      <c r="H14" s="521"/>
      <c r="I14" s="521"/>
      <c r="P14" s="521"/>
    </row>
    <row r="15">
      <c r="A15" s="519">
        <v>45392.0</v>
      </c>
      <c r="B15" s="520"/>
      <c r="C15" s="520">
        <v>1700.0</v>
      </c>
      <c r="D15" s="521"/>
      <c r="E15" s="491" t="s">
        <v>35</v>
      </c>
      <c r="H15" s="521"/>
      <c r="I15" s="521"/>
      <c r="P15" s="521"/>
    </row>
    <row r="16">
      <c r="A16" s="519">
        <v>45397.0</v>
      </c>
      <c r="B16" s="520"/>
      <c r="C16" s="520">
        <v>15000.0</v>
      </c>
      <c r="D16" s="521"/>
      <c r="E16" s="491" t="s">
        <v>296</v>
      </c>
      <c r="H16" s="521"/>
      <c r="I16" s="521"/>
      <c r="P16" s="521"/>
    </row>
    <row r="17">
      <c r="A17" s="519">
        <v>45401.0</v>
      </c>
      <c r="B17" s="520"/>
      <c r="C17" s="520">
        <v>1700.0</v>
      </c>
      <c r="D17" s="521"/>
      <c r="E17" s="491" t="s">
        <v>35</v>
      </c>
      <c r="H17" s="521"/>
      <c r="I17" s="521"/>
      <c r="P17" s="521"/>
    </row>
    <row r="18">
      <c r="A18" s="519">
        <v>45401.0</v>
      </c>
      <c r="B18" s="520"/>
      <c r="C18" s="520">
        <v>1050.0</v>
      </c>
      <c r="D18" s="521"/>
      <c r="E18" s="491" t="s">
        <v>35</v>
      </c>
      <c r="H18" s="521"/>
      <c r="I18" s="521"/>
      <c r="P18" s="521"/>
    </row>
    <row r="19">
      <c r="A19" s="519">
        <v>45404.0</v>
      </c>
      <c r="B19" s="520"/>
      <c r="C19" s="520">
        <v>400.0</v>
      </c>
      <c r="D19" s="521"/>
      <c r="E19" s="491" t="s">
        <v>297</v>
      </c>
      <c r="H19" s="521"/>
      <c r="I19" s="521"/>
      <c r="P19" s="521"/>
    </row>
    <row r="20">
      <c r="A20" s="519">
        <v>45404.0</v>
      </c>
      <c r="B20" s="520"/>
      <c r="C20" s="520">
        <v>2050.0</v>
      </c>
      <c r="D20" s="521"/>
      <c r="E20" s="491" t="s">
        <v>298</v>
      </c>
      <c r="H20" s="521"/>
      <c r="I20" s="521"/>
      <c r="P20" s="521"/>
    </row>
    <row r="21" ht="15.75" customHeight="1">
      <c r="A21" s="519">
        <v>45405.0</v>
      </c>
      <c r="B21" s="520"/>
      <c r="C21" s="520">
        <v>14000.0</v>
      </c>
      <c r="D21" s="521"/>
      <c r="E21" s="491" t="s">
        <v>299</v>
      </c>
      <c r="H21" s="521"/>
      <c r="I21" s="521"/>
      <c r="P21" s="521"/>
    </row>
    <row r="22" ht="15.75" customHeight="1">
      <c r="A22" s="519">
        <v>45406.0</v>
      </c>
      <c r="B22" s="520"/>
      <c r="C22" s="520">
        <v>1700.0</v>
      </c>
      <c r="D22" s="521"/>
      <c r="E22" s="491" t="s">
        <v>35</v>
      </c>
      <c r="H22" s="521"/>
      <c r="I22" s="521"/>
      <c r="P22" s="521"/>
    </row>
    <row r="23" ht="15.75" customHeight="1">
      <c r="A23" s="519">
        <v>45408.0</v>
      </c>
      <c r="B23" s="520"/>
      <c r="C23" s="520">
        <v>1700.0</v>
      </c>
      <c r="D23" s="521"/>
      <c r="E23" s="491" t="s">
        <v>35</v>
      </c>
      <c r="H23" s="521"/>
      <c r="I23" s="521"/>
      <c r="P23" s="521"/>
    </row>
    <row r="24" ht="15.75" customHeight="1">
      <c r="A24" s="519">
        <v>45408.0</v>
      </c>
      <c r="B24" s="520"/>
      <c r="C24" s="520">
        <v>400.0</v>
      </c>
      <c r="D24" s="521"/>
      <c r="E24" s="491" t="s">
        <v>300</v>
      </c>
      <c r="H24" s="521"/>
      <c r="I24" s="521"/>
      <c r="P24" s="521"/>
    </row>
    <row r="25" ht="15.75" customHeight="1">
      <c r="A25" s="519">
        <v>45408.0</v>
      </c>
      <c r="B25" s="520"/>
      <c r="C25" s="520">
        <v>1050.0</v>
      </c>
      <c r="D25" s="521"/>
      <c r="E25" s="491" t="s">
        <v>35</v>
      </c>
      <c r="H25" s="521"/>
      <c r="I25" s="521"/>
      <c r="P25" s="521"/>
    </row>
    <row r="26" ht="15.75" customHeight="1">
      <c r="A26" s="519">
        <v>45408.0</v>
      </c>
      <c r="B26" s="520">
        <v>6000.0</v>
      </c>
      <c r="C26" s="521"/>
      <c r="D26" s="521"/>
      <c r="E26" s="491" t="s">
        <v>301</v>
      </c>
      <c r="H26" s="521"/>
      <c r="I26" s="521"/>
      <c r="P26" s="521"/>
    </row>
    <row r="27" ht="15.75" customHeight="1">
      <c r="A27" s="519">
        <v>45411.0</v>
      </c>
      <c r="B27" s="520"/>
      <c r="C27" s="520">
        <v>5070.0</v>
      </c>
      <c r="D27" s="521"/>
      <c r="E27" s="491" t="s">
        <v>302</v>
      </c>
      <c r="H27" s="521"/>
      <c r="I27" s="521"/>
      <c r="P27" s="521"/>
    </row>
    <row r="28" ht="15.75" customHeight="1">
      <c r="A28" s="519">
        <v>45418.0</v>
      </c>
      <c r="B28" s="520"/>
      <c r="C28" s="520">
        <v>1600.0</v>
      </c>
      <c r="D28" s="521"/>
      <c r="E28" s="491" t="s">
        <v>35</v>
      </c>
      <c r="H28" s="521"/>
      <c r="I28" s="521"/>
      <c r="P28" s="521"/>
    </row>
    <row r="29" ht="15.75" customHeight="1">
      <c r="A29" s="519">
        <v>45425.0</v>
      </c>
      <c r="B29" s="520"/>
      <c r="C29" s="520">
        <v>1050.0</v>
      </c>
      <c r="D29" s="521"/>
      <c r="E29" s="491" t="s">
        <v>35</v>
      </c>
      <c r="H29" s="521"/>
      <c r="I29" s="521"/>
      <c r="P29" s="521"/>
    </row>
    <row r="30" ht="15.75" customHeight="1">
      <c r="A30" s="519">
        <v>45428.0</v>
      </c>
      <c r="B30" s="520"/>
      <c r="C30" s="520">
        <v>1500.0</v>
      </c>
      <c r="D30" s="521"/>
      <c r="E30" s="491" t="s">
        <v>35</v>
      </c>
      <c r="H30" s="521"/>
      <c r="I30" s="521"/>
      <c r="P30" s="521"/>
    </row>
    <row r="31" ht="15.75" customHeight="1">
      <c r="A31" s="519">
        <v>45433.0</v>
      </c>
      <c r="B31" s="520"/>
      <c r="C31" s="520">
        <v>1690.0</v>
      </c>
      <c r="D31" s="521"/>
      <c r="E31" s="491" t="s">
        <v>35</v>
      </c>
      <c r="H31" s="521"/>
      <c r="I31" s="521"/>
      <c r="P31" s="521"/>
    </row>
    <row r="32" ht="15.75" customHeight="1">
      <c r="A32" s="519">
        <v>45434.0</v>
      </c>
      <c r="B32" s="520"/>
      <c r="C32" s="520">
        <v>1510.0</v>
      </c>
      <c r="D32" s="521"/>
      <c r="E32" s="491" t="s">
        <v>35</v>
      </c>
      <c r="H32" s="521"/>
      <c r="I32" s="521"/>
      <c r="P32" s="521"/>
    </row>
    <row r="33" ht="15.75" customHeight="1">
      <c r="A33" s="519">
        <v>45436.0</v>
      </c>
      <c r="B33" s="521"/>
      <c r="C33" s="520">
        <v>1690.0</v>
      </c>
      <c r="D33" s="521"/>
      <c r="E33" s="491" t="s">
        <v>35</v>
      </c>
      <c r="H33" s="521"/>
      <c r="I33" s="521"/>
      <c r="P33" s="521"/>
    </row>
    <row r="34" ht="15.75" customHeight="1">
      <c r="A34" s="519">
        <v>45439.0</v>
      </c>
      <c r="B34" s="521"/>
      <c r="C34" s="520">
        <v>1690.0</v>
      </c>
      <c r="D34" s="521"/>
      <c r="E34" s="491" t="s">
        <v>35</v>
      </c>
      <c r="H34" s="521"/>
      <c r="I34" s="521"/>
      <c r="P34" s="521"/>
    </row>
    <row r="35" ht="15.75" customHeight="1">
      <c r="A35" s="519">
        <v>45439.0</v>
      </c>
      <c r="B35" s="521"/>
      <c r="C35" s="520">
        <v>1590.0</v>
      </c>
      <c r="D35" s="521"/>
      <c r="E35" s="491" t="s">
        <v>35</v>
      </c>
      <c r="H35" s="521"/>
      <c r="I35" s="521"/>
      <c r="P35" s="521"/>
    </row>
    <row r="36" ht="15.75" customHeight="1">
      <c r="A36" s="519">
        <v>45440.0</v>
      </c>
      <c r="B36" s="521"/>
      <c r="C36" s="520">
        <v>1690.0</v>
      </c>
      <c r="D36" s="521"/>
      <c r="E36" s="491" t="s">
        <v>35</v>
      </c>
      <c r="H36" s="521"/>
      <c r="I36" s="521"/>
      <c r="P36" s="521"/>
    </row>
    <row r="37" ht="15.75" customHeight="1">
      <c r="A37" s="519">
        <v>45454.0</v>
      </c>
      <c r="B37" s="521"/>
      <c r="C37" s="520">
        <v>1050.0</v>
      </c>
      <c r="D37" s="521"/>
      <c r="E37" s="491" t="s">
        <v>35</v>
      </c>
      <c r="H37" s="521"/>
      <c r="I37" s="521"/>
      <c r="P37" s="521"/>
    </row>
    <row r="38" ht="15.75" customHeight="1">
      <c r="A38" s="519">
        <v>45454.0</v>
      </c>
      <c r="B38" s="521"/>
      <c r="C38" s="521"/>
      <c r="D38" s="520">
        <v>23400.0</v>
      </c>
      <c r="E38" s="491" t="s">
        <v>303</v>
      </c>
      <c r="H38" s="521"/>
      <c r="I38" s="521"/>
      <c r="P38" s="521"/>
    </row>
    <row r="39" ht="15.75" customHeight="1">
      <c r="A39" s="519">
        <v>45460.0</v>
      </c>
      <c r="B39" s="521"/>
      <c r="C39" s="520">
        <v>1510.0</v>
      </c>
      <c r="D39" s="521"/>
      <c r="E39" s="491" t="s">
        <v>35</v>
      </c>
      <c r="H39" s="521"/>
      <c r="I39" s="521"/>
      <c r="P39" s="521"/>
    </row>
    <row r="40" ht="15.75" customHeight="1">
      <c r="A40" s="519">
        <v>45462.0</v>
      </c>
      <c r="B40" s="520">
        <v>2000.0</v>
      </c>
      <c r="C40" s="521"/>
      <c r="D40" s="521"/>
      <c r="E40" s="491" t="s">
        <v>289</v>
      </c>
      <c r="H40" s="521"/>
      <c r="I40" s="521"/>
      <c r="P40" s="521"/>
    </row>
    <row r="41" ht="15.75" customHeight="1">
      <c r="A41" s="519">
        <v>45464.0</v>
      </c>
      <c r="B41" s="521"/>
      <c r="C41" s="521"/>
      <c r="D41" s="520">
        <v>10000.0</v>
      </c>
      <c r="E41" s="491" t="s">
        <v>304</v>
      </c>
      <c r="H41" s="521"/>
      <c r="I41" s="521"/>
      <c r="P41" s="521"/>
    </row>
    <row r="42" ht="15.75" customHeight="1">
      <c r="A42" s="519">
        <v>45468.0</v>
      </c>
      <c r="B42" s="521"/>
      <c r="C42" s="520">
        <v>3590.0</v>
      </c>
      <c r="D42" s="521"/>
      <c r="E42" s="491" t="s">
        <v>35</v>
      </c>
      <c r="H42" s="521"/>
      <c r="I42" s="521"/>
      <c r="P42" s="521"/>
    </row>
    <row r="43" ht="15.75" customHeight="1">
      <c r="A43" s="519">
        <v>45472.0</v>
      </c>
      <c r="B43" s="521"/>
      <c r="C43" s="520">
        <v>1690.0</v>
      </c>
      <c r="D43" s="521"/>
      <c r="E43" s="491" t="s">
        <v>35</v>
      </c>
      <c r="H43" s="521"/>
      <c r="I43" s="521"/>
      <c r="P43" s="521"/>
    </row>
    <row r="44" ht="15.75" customHeight="1">
      <c r="A44" s="519">
        <v>45477.0</v>
      </c>
      <c r="B44" s="521"/>
      <c r="C44" s="520">
        <v>3080.0</v>
      </c>
      <c r="D44" s="521"/>
      <c r="E44" s="491" t="s">
        <v>35</v>
      </c>
      <c r="H44" s="521"/>
      <c r="I44" s="521"/>
      <c r="P44" s="521"/>
    </row>
    <row r="45" ht="15.75" customHeight="1">
      <c r="A45" s="519">
        <v>45484.0</v>
      </c>
      <c r="B45" s="521"/>
      <c r="C45" s="520">
        <v>1850.0</v>
      </c>
      <c r="D45" s="521"/>
      <c r="E45" s="491" t="s">
        <v>35</v>
      </c>
      <c r="H45" s="521"/>
      <c r="I45" s="521"/>
      <c r="P45" s="521"/>
    </row>
    <row r="46" ht="15.75" customHeight="1">
      <c r="A46" s="519">
        <v>45490.0</v>
      </c>
      <c r="B46" s="521"/>
      <c r="C46" s="520">
        <v>1850.0</v>
      </c>
      <c r="D46" s="521"/>
      <c r="E46" s="491" t="s">
        <v>35</v>
      </c>
      <c r="H46" s="521"/>
      <c r="I46" s="521"/>
      <c r="P46" s="521"/>
    </row>
    <row r="47" ht="15.75" customHeight="1">
      <c r="A47" s="519">
        <v>45495.0</v>
      </c>
      <c r="B47" s="521"/>
      <c r="C47" s="520">
        <v>1750.0</v>
      </c>
      <c r="D47" s="521"/>
      <c r="E47" s="491" t="s">
        <v>35</v>
      </c>
      <c r="H47" s="521"/>
      <c r="I47" s="521"/>
      <c r="P47" s="521"/>
    </row>
    <row r="48" ht="15.75" customHeight="1">
      <c r="A48" s="519">
        <v>45496.0</v>
      </c>
      <c r="B48" s="521"/>
      <c r="C48" s="520">
        <v>1850.0</v>
      </c>
      <c r="D48" s="521"/>
      <c r="E48" s="491" t="s">
        <v>35</v>
      </c>
      <c r="H48" s="521"/>
      <c r="I48" s="521"/>
      <c r="P48" s="521"/>
    </row>
    <row r="49" ht="15.75" customHeight="1">
      <c r="A49" s="519">
        <v>45497.0</v>
      </c>
      <c r="B49" s="521"/>
      <c r="C49" s="520">
        <v>3750.0</v>
      </c>
      <c r="D49" s="521"/>
      <c r="E49" s="491" t="s">
        <v>302</v>
      </c>
      <c r="H49" s="521"/>
      <c r="I49" s="521"/>
      <c r="P49" s="521"/>
    </row>
    <row r="50" ht="15.75" customHeight="1">
      <c r="A50" s="519">
        <v>45498.0</v>
      </c>
      <c r="B50" s="521"/>
      <c r="C50" s="520">
        <v>4100.0</v>
      </c>
      <c r="D50" s="521"/>
      <c r="E50" s="491" t="s">
        <v>305</v>
      </c>
      <c r="H50" s="521"/>
      <c r="I50" s="521"/>
      <c r="P50" s="521"/>
    </row>
    <row r="51" ht="15.75" customHeight="1">
      <c r="A51" s="519">
        <v>45517.0</v>
      </c>
      <c r="B51" s="521"/>
      <c r="C51" s="520">
        <v>1160.0</v>
      </c>
      <c r="D51" s="521"/>
      <c r="E51" s="491" t="s">
        <v>35</v>
      </c>
      <c r="H51" s="521"/>
      <c r="I51" s="521"/>
      <c r="P51" s="521"/>
    </row>
    <row r="52" ht="15.75" customHeight="1">
      <c r="A52" s="519">
        <v>45525.0</v>
      </c>
      <c r="B52" s="521"/>
      <c r="C52" s="520">
        <v>1160.0</v>
      </c>
      <c r="D52" s="521"/>
      <c r="E52" s="491" t="s">
        <v>35</v>
      </c>
      <c r="H52" s="521"/>
      <c r="I52" s="521"/>
      <c r="P52" s="521"/>
    </row>
    <row r="53" ht="15.75" customHeight="1">
      <c r="A53" s="519">
        <v>45526.0</v>
      </c>
      <c r="B53" s="521"/>
      <c r="C53" s="520">
        <v>1690.0</v>
      </c>
      <c r="D53" s="521"/>
      <c r="E53" s="491" t="s">
        <v>35</v>
      </c>
      <c r="H53" s="521"/>
      <c r="I53" s="521"/>
      <c r="P53" s="521"/>
    </row>
    <row r="54" ht="15.75" customHeight="1">
      <c r="A54" s="519">
        <v>45527.0</v>
      </c>
      <c r="B54" s="520">
        <v>11400.0</v>
      </c>
      <c r="C54" s="521"/>
      <c r="D54" s="521"/>
      <c r="E54" s="491" t="s">
        <v>306</v>
      </c>
      <c r="H54" s="521"/>
      <c r="I54" s="521"/>
      <c r="P54" s="521"/>
    </row>
    <row r="55" ht="15.75" customHeight="1">
      <c r="A55" s="519">
        <v>45530.0</v>
      </c>
      <c r="B55" s="521"/>
      <c r="C55" s="520">
        <v>1750.0</v>
      </c>
      <c r="D55" s="521"/>
      <c r="E55" s="491" t="s">
        <v>35</v>
      </c>
      <c r="H55" s="521"/>
      <c r="I55" s="521"/>
      <c r="P55" s="521"/>
    </row>
    <row r="56" ht="15.75" customHeight="1">
      <c r="A56" s="519">
        <v>45531.0</v>
      </c>
      <c r="B56" s="521"/>
      <c r="C56" s="520">
        <v>1860.0</v>
      </c>
      <c r="D56" s="521"/>
      <c r="E56" s="491" t="s">
        <v>35</v>
      </c>
      <c r="H56" s="521"/>
      <c r="I56" s="521"/>
      <c r="P56" s="521"/>
    </row>
    <row r="57" ht="15.75" customHeight="1">
      <c r="A57" s="519">
        <v>45534.0</v>
      </c>
      <c r="B57" s="521"/>
      <c r="C57" s="520">
        <v>1850.0</v>
      </c>
      <c r="D57" s="521"/>
      <c r="E57" s="491" t="s">
        <v>35</v>
      </c>
      <c r="H57" s="521"/>
      <c r="I57" s="521"/>
      <c r="P57" s="521"/>
    </row>
    <row r="58" ht="15.75" customHeight="1">
      <c r="A58" s="519">
        <v>45537.0</v>
      </c>
      <c r="B58" s="521"/>
      <c r="C58" s="520">
        <v>1160.0</v>
      </c>
      <c r="D58" s="521"/>
      <c r="E58" s="491" t="s">
        <v>35</v>
      </c>
      <c r="H58" s="521"/>
      <c r="I58" s="521"/>
      <c r="P58" s="521"/>
    </row>
    <row r="59" ht="15.75" customHeight="1">
      <c r="A59" s="519">
        <v>45537.0</v>
      </c>
      <c r="B59" s="521"/>
      <c r="C59" s="520">
        <v>3085.0</v>
      </c>
      <c r="D59" s="521"/>
      <c r="E59" s="491" t="s">
        <v>35</v>
      </c>
      <c r="H59" s="521"/>
      <c r="I59" s="521"/>
      <c r="P59" s="521"/>
    </row>
    <row r="60" ht="15.75" customHeight="1">
      <c r="A60" s="519">
        <v>45537.0</v>
      </c>
      <c r="B60" s="521"/>
      <c r="C60" s="520">
        <v>1860.0</v>
      </c>
      <c r="D60" s="521"/>
      <c r="E60" s="491" t="s">
        <v>35</v>
      </c>
      <c r="H60" s="521"/>
      <c r="I60" s="521"/>
      <c r="P60" s="521"/>
    </row>
    <row r="61" ht="15.75" customHeight="1">
      <c r="A61" s="519">
        <v>45537.0</v>
      </c>
      <c r="B61" s="520">
        <v>400.0</v>
      </c>
      <c r="C61" s="521"/>
      <c r="D61" s="521"/>
      <c r="E61" s="491" t="s">
        <v>307</v>
      </c>
      <c r="H61" s="521"/>
      <c r="I61" s="521"/>
      <c r="P61" s="521"/>
    </row>
    <row r="62" ht="15.75" customHeight="1">
      <c r="A62" s="519">
        <v>45537.0</v>
      </c>
      <c r="B62" s="520">
        <v>3250.0</v>
      </c>
      <c r="C62" s="521"/>
      <c r="D62" s="521"/>
      <c r="E62" s="491" t="s">
        <v>308</v>
      </c>
      <c r="H62" s="521"/>
      <c r="I62" s="521"/>
      <c r="P62" s="521"/>
    </row>
    <row r="63" ht="15.75" customHeight="1">
      <c r="A63" s="519">
        <v>45538.0</v>
      </c>
      <c r="B63" s="521"/>
      <c r="C63" s="520">
        <v>500.0</v>
      </c>
      <c r="D63" s="521"/>
      <c r="E63" s="491" t="s">
        <v>309</v>
      </c>
      <c r="H63" s="521"/>
      <c r="I63" s="521"/>
      <c r="P63" s="521"/>
    </row>
    <row r="64" ht="15.75" customHeight="1">
      <c r="A64" s="519">
        <v>45544.0</v>
      </c>
      <c r="B64" s="521"/>
      <c r="C64" s="520">
        <v>1850.0</v>
      </c>
      <c r="D64" s="521"/>
      <c r="E64" s="491" t="s">
        <v>35</v>
      </c>
      <c r="H64" s="521"/>
      <c r="I64" s="521"/>
      <c r="P64" s="521"/>
    </row>
    <row r="65" ht="15.75" customHeight="1">
      <c r="A65" s="519">
        <v>45544.0</v>
      </c>
      <c r="B65" s="520">
        <v>9610.0</v>
      </c>
      <c r="C65" s="521"/>
      <c r="D65" s="521"/>
      <c r="E65" s="491" t="s">
        <v>310</v>
      </c>
      <c r="H65" s="521"/>
      <c r="I65" s="521"/>
      <c r="P65" s="521"/>
    </row>
    <row r="66" ht="15.75" customHeight="1">
      <c r="A66" s="519">
        <v>45545.0</v>
      </c>
      <c r="B66" s="521"/>
      <c r="C66" s="520">
        <v>1150.0</v>
      </c>
      <c r="D66" s="521"/>
      <c r="E66" s="491" t="s">
        <v>35</v>
      </c>
      <c r="H66" s="521"/>
      <c r="I66" s="521"/>
      <c r="P66" s="521"/>
    </row>
    <row r="67" ht="15.75" customHeight="1">
      <c r="A67" s="519">
        <v>45546.0</v>
      </c>
      <c r="B67" s="520">
        <v>1850.0</v>
      </c>
      <c r="C67" s="521"/>
      <c r="D67" s="521"/>
      <c r="E67" s="491" t="s">
        <v>35</v>
      </c>
      <c r="H67" s="521"/>
      <c r="I67" s="521"/>
      <c r="P67" s="521"/>
    </row>
    <row r="68" ht="15.75" customHeight="1">
      <c r="A68" s="519">
        <v>45549.0</v>
      </c>
      <c r="B68" s="520">
        <v>2700.0</v>
      </c>
      <c r="C68" s="521"/>
      <c r="D68" s="521"/>
      <c r="E68" s="491" t="s">
        <v>289</v>
      </c>
      <c r="H68" s="521"/>
      <c r="I68" s="521"/>
      <c r="P68" s="521"/>
    </row>
    <row r="69" ht="15.75" customHeight="1">
      <c r="A69" s="519">
        <v>45551.0</v>
      </c>
      <c r="B69" s="520">
        <v>2000.0</v>
      </c>
      <c r="C69" s="521"/>
      <c r="D69" s="521"/>
      <c r="E69" s="497" t="s">
        <v>311</v>
      </c>
      <c r="H69" s="521"/>
      <c r="I69" s="521"/>
      <c r="P69" s="521"/>
    </row>
    <row r="70" ht="15.75" customHeight="1">
      <c r="A70" s="519">
        <v>45551.0</v>
      </c>
      <c r="B70" s="520">
        <v>650.0</v>
      </c>
      <c r="C70" s="521"/>
      <c r="D70" s="521"/>
      <c r="E70" s="497" t="s">
        <v>307</v>
      </c>
      <c r="H70" s="521"/>
      <c r="I70" s="521"/>
      <c r="P70" s="521"/>
    </row>
    <row r="71" ht="15.75" customHeight="1">
      <c r="A71" s="519">
        <v>45560.0</v>
      </c>
      <c r="B71" s="520">
        <v>1750.0</v>
      </c>
      <c r="C71" s="521"/>
      <c r="D71" s="521"/>
      <c r="E71" s="491" t="s">
        <v>35</v>
      </c>
      <c r="H71" s="521"/>
      <c r="I71" s="521"/>
      <c r="P71" s="521"/>
    </row>
    <row r="72" ht="15.75" customHeight="1">
      <c r="A72" s="519">
        <v>45565.0</v>
      </c>
      <c r="B72" s="520">
        <v>1750.0</v>
      </c>
      <c r="C72" s="521"/>
      <c r="D72" s="521"/>
      <c r="E72" s="491" t="s">
        <v>35</v>
      </c>
      <c r="H72" s="521"/>
      <c r="I72" s="521"/>
      <c r="P72" s="521"/>
    </row>
    <row r="73" ht="15.75" customHeight="1">
      <c r="A73" s="519">
        <v>45565.0</v>
      </c>
      <c r="B73" s="520">
        <v>7800.0</v>
      </c>
      <c r="C73" s="521"/>
      <c r="D73" s="521"/>
      <c r="E73" s="491" t="s">
        <v>312</v>
      </c>
      <c r="H73" s="521"/>
      <c r="I73" s="521"/>
      <c r="P73" s="521"/>
    </row>
    <row r="74" ht="15.75" customHeight="1">
      <c r="A74" s="519">
        <v>45567.0</v>
      </c>
      <c r="B74" s="520">
        <v>4110.0</v>
      </c>
      <c r="C74" s="521"/>
      <c r="D74" s="521"/>
      <c r="E74" s="491" t="s">
        <v>35</v>
      </c>
      <c r="H74" s="521"/>
      <c r="I74" s="521"/>
      <c r="P74" s="521"/>
    </row>
    <row r="75" ht="15.75" customHeight="1">
      <c r="A75" s="519">
        <v>45567.0</v>
      </c>
      <c r="B75" s="520">
        <v>23219.0</v>
      </c>
      <c r="C75" s="521"/>
      <c r="D75" s="521"/>
      <c r="E75" s="491" t="s">
        <v>313</v>
      </c>
      <c r="H75" s="521"/>
      <c r="I75" s="521"/>
      <c r="P75" s="521"/>
    </row>
    <row r="76" ht="15.75" customHeight="1">
      <c r="A76" s="519">
        <v>45568.0</v>
      </c>
      <c r="B76" s="520">
        <v>1750.0</v>
      </c>
      <c r="C76" s="521"/>
      <c r="D76" s="521"/>
      <c r="E76" s="491" t="s">
        <v>35</v>
      </c>
      <c r="H76" s="521"/>
      <c r="I76" s="521"/>
      <c r="P76" s="521"/>
    </row>
    <row r="77" ht="15.75" customHeight="1">
      <c r="A77" s="526">
        <v>45572.0</v>
      </c>
      <c r="B77" s="527">
        <v>1650.0</v>
      </c>
      <c r="C77" s="521"/>
      <c r="D77" s="521"/>
      <c r="E77" s="491" t="s">
        <v>35</v>
      </c>
      <c r="H77" s="521"/>
      <c r="I77" s="521"/>
      <c r="P77" s="521"/>
    </row>
    <row r="78" ht="15.75" customHeight="1">
      <c r="A78" s="526">
        <v>45572.0</v>
      </c>
      <c r="B78" s="527">
        <v>1150.0</v>
      </c>
      <c r="C78" s="521"/>
      <c r="D78" s="521"/>
      <c r="E78" s="491" t="s">
        <v>35</v>
      </c>
      <c r="H78" s="521"/>
      <c r="I78" s="521"/>
      <c r="P78" s="521"/>
    </row>
    <row r="79" ht="15.75" customHeight="1">
      <c r="A79" s="526">
        <v>45572.0</v>
      </c>
      <c r="B79" s="527">
        <v>550.0</v>
      </c>
      <c r="C79" s="521"/>
      <c r="D79" s="521"/>
      <c r="E79" s="497" t="s">
        <v>307</v>
      </c>
      <c r="H79" s="521"/>
      <c r="I79" s="521"/>
      <c r="P79" s="521"/>
    </row>
    <row r="80" ht="15.75" customHeight="1">
      <c r="A80" s="526">
        <v>45572.0</v>
      </c>
      <c r="B80" s="527">
        <v>1850.0</v>
      </c>
      <c r="C80" s="521"/>
      <c r="D80" s="521"/>
      <c r="E80" s="491" t="s">
        <v>35</v>
      </c>
      <c r="H80" s="521"/>
      <c r="I80" s="521"/>
      <c r="P80" s="521"/>
    </row>
    <row r="81" ht="15.75" customHeight="1">
      <c r="A81" s="526">
        <v>45586.0</v>
      </c>
      <c r="B81" s="527">
        <v>1700.0</v>
      </c>
      <c r="C81" s="521"/>
      <c r="D81" s="521"/>
      <c r="E81" s="497" t="s">
        <v>35</v>
      </c>
      <c r="H81" s="521"/>
      <c r="I81" s="521"/>
      <c r="P81" s="521"/>
    </row>
    <row r="82" ht="15.75" customHeight="1">
      <c r="A82" s="526">
        <v>45587.0</v>
      </c>
      <c r="B82" s="520"/>
      <c r="C82" s="528">
        <v>1850.0</v>
      </c>
      <c r="D82" s="521"/>
      <c r="E82" s="497" t="s">
        <v>35</v>
      </c>
      <c r="H82" s="521"/>
      <c r="I82" s="521"/>
      <c r="P82" s="521"/>
    </row>
    <row r="83" ht="15.75" customHeight="1">
      <c r="A83" s="526">
        <v>45590.0</v>
      </c>
      <c r="B83" s="527">
        <v>600.0</v>
      </c>
      <c r="C83" s="521"/>
      <c r="D83" s="521"/>
      <c r="E83" s="497" t="s">
        <v>307</v>
      </c>
      <c r="H83" s="521"/>
      <c r="I83" s="521"/>
      <c r="P83" s="521"/>
    </row>
    <row r="84" ht="15.75" customHeight="1">
      <c r="A84" s="526">
        <v>45590.0</v>
      </c>
      <c r="B84" s="527">
        <v>1860.0</v>
      </c>
      <c r="C84" s="521"/>
      <c r="D84" s="521"/>
      <c r="E84" s="497" t="s">
        <v>35</v>
      </c>
      <c r="H84" s="521"/>
      <c r="I84" s="521"/>
      <c r="P84" s="521"/>
    </row>
    <row r="85" ht="15.75" customHeight="1">
      <c r="A85" s="526">
        <v>45593.0</v>
      </c>
      <c r="B85" s="527">
        <v>3100.0</v>
      </c>
      <c r="C85" s="521"/>
      <c r="D85" s="521"/>
      <c r="E85" s="497" t="s">
        <v>35</v>
      </c>
      <c r="H85" s="521"/>
      <c r="I85" s="521"/>
      <c r="P85" s="521"/>
    </row>
    <row r="86" ht="15.75" customHeight="1">
      <c r="A86" s="526">
        <v>45593.0</v>
      </c>
      <c r="B86" s="527">
        <v>1650.0</v>
      </c>
      <c r="C86" s="521"/>
      <c r="D86" s="521"/>
      <c r="E86" s="497" t="s">
        <v>314</v>
      </c>
      <c r="H86" s="521"/>
      <c r="I86" s="521"/>
      <c r="P86" s="521"/>
    </row>
    <row r="87" ht="15.75" customHeight="1">
      <c r="A87" s="526">
        <v>45596.0</v>
      </c>
      <c r="B87" s="527">
        <v>1860.0</v>
      </c>
      <c r="C87" s="521"/>
      <c r="D87" s="521"/>
      <c r="E87" s="497" t="s">
        <v>35</v>
      </c>
      <c r="H87" s="521"/>
      <c r="I87" s="521"/>
      <c r="P87" s="521"/>
    </row>
    <row r="88" ht="15.75" customHeight="1">
      <c r="A88" s="526">
        <v>45600.0</v>
      </c>
      <c r="B88" s="527">
        <v>4250.0</v>
      </c>
      <c r="C88" s="521"/>
      <c r="D88" s="521"/>
      <c r="E88" s="497" t="s">
        <v>315</v>
      </c>
      <c r="H88" s="521"/>
      <c r="I88" s="521"/>
      <c r="P88" s="521"/>
    </row>
    <row r="89" ht="15.75" customHeight="1">
      <c r="A89" s="526">
        <v>45600.0</v>
      </c>
      <c r="B89" s="527">
        <v>1150.0</v>
      </c>
      <c r="C89" s="521"/>
      <c r="D89" s="521"/>
      <c r="E89" s="497" t="s">
        <v>35</v>
      </c>
      <c r="H89" s="521"/>
      <c r="I89" s="521"/>
      <c r="P89" s="521"/>
    </row>
    <row r="90" ht="15.75" customHeight="1">
      <c r="A90" s="526">
        <v>45601.0</v>
      </c>
      <c r="B90" s="527">
        <v>18262.0</v>
      </c>
      <c r="C90" s="521"/>
      <c r="D90" s="521"/>
      <c r="E90" s="497" t="s">
        <v>316</v>
      </c>
      <c r="H90" s="521"/>
      <c r="I90" s="521"/>
      <c r="P90" s="521"/>
    </row>
    <row r="91" ht="15.75" customHeight="1">
      <c r="A91" s="526">
        <v>45601.0</v>
      </c>
      <c r="B91" s="529">
        <v>1141.73</v>
      </c>
      <c r="C91" s="521"/>
      <c r="D91" s="521"/>
      <c r="E91" s="459" t="s">
        <v>112</v>
      </c>
      <c r="H91" s="521"/>
      <c r="I91" s="521"/>
      <c r="P91" s="521"/>
    </row>
    <row r="92" ht="15.75" customHeight="1">
      <c r="A92" s="526">
        <v>45601.0</v>
      </c>
      <c r="B92" s="529">
        <v>1261.1100000000001</v>
      </c>
      <c r="C92" s="521"/>
      <c r="D92" s="521"/>
      <c r="E92" s="459" t="s">
        <v>112</v>
      </c>
      <c r="H92" s="521"/>
      <c r="I92" s="521"/>
      <c r="P92" s="521"/>
    </row>
    <row r="93" ht="15.75" customHeight="1">
      <c r="A93" s="526">
        <v>45601.0</v>
      </c>
      <c r="B93" s="528">
        <v>5360.0</v>
      </c>
      <c r="C93" s="521"/>
      <c r="D93" s="521"/>
      <c r="E93" s="459" t="s">
        <v>112</v>
      </c>
      <c r="H93" s="521"/>
      <c r="I93" s="521"/>
      <c r="P93" s="521"/>
    </row>
    <row r="94" ht="15.75" customHeight="1">
      <c r="A94" s="526">
        <v>45601.0</v>
      </c>
      <c r="B94" s="528">
        <v>1150.0</v>
      </c>
      <c r="C94" s="521"/>
      <c r="D94" s="521"/>
      <c r="E94" s="459" t="s">
        <v>35</v>
      </c>
      <c r="H94" s="521"/>
      <c r="I94" s="521"/>
      <c r="P94" s="521"/>
    </row>
    <row r="95" ht="15.75" customHeight="1">
      <c r="A95" s="526">
        <v>45603.0</v>
      </c>
      <c r="B95" s="528">
        <v>1150.0</v>
      </c>
      <c r="C95" s="521"/>
      <c r="D95" s="521"/>
      <c r="E95" s="459" t="s">
        <v>35</v>
      </c>
      <c r="H95" s="521"/>
      <c r="I95" s="521"/>
      <c r="P95" s="521"/>
    </row>
    <row r="96" ht="15.75" customHeight="1">
      <c r="A96" s="526">
        <v>45603.0</v>
      </c>
      <c r="B96" s="528">
        <v>1860.0</v>
      </c>
      <c r="C96" s="521"/>
      <c r="D96" s="521"/>
      <c r="E96" s="459" t="s">
        <v>35</v>
      </c>
      <c r="H96" s="521"/>
      <c r="I96" s="521"/>
      <c r="P96" s="521"/>
    </row>
    <row r="97" ht="15.75" customHeight="1">
      <c r="A97" s="526">
        <v>45603.0</v>
      </c>
      <c r="B97" s="528">
        <v>1860.0</v>
      </c>
      <c r="C97" s="521"/>
      <c r="D97" s="521"/>
      <c r="E97" s="459" t="s">
        <v>35</v>
      </c>
      <c r="H97" s="521"/>
      <c r="I97" s="521"/>
      <c r="P97" s="521"/>
    </row>
    <row r="98" ht="15.75" customHeight="1">
      <c r="A98" s="526">
        <v>45603.0</v>
      </c>
      <c r="B98" s="528">
        <v>1860.0</v>
      </c>
      <c r="C98" s="521"/>
      <c r="D98" s="521"/>
      <c r="E98" s="459" t="s">
        <v>35</v>
      </c>
      <c r="H98" s="521"/>
      <c r="I98" s="521"/>
      <c r="P98" s="521"/>
    </row>
    <row r="99" ht="15.75" customHeight="1">
      <c r="A99" s="526">
        <v>45603.0</v>
      </c>
      <c r="B99" s="528">
        <v>1860.0</v>
      </c>
      <c r="C99" s="521"/>
      <c r="D99" s="521"/>
      <c r="E99" s="459" t="s">
        <v>35</v>
      </c>
      <c r="H99" s="521"/>
      <c r="I99" s="521"/>
      <c r="P99" s="521"/>
    </row>
    <row r="100" ht="15.75" customHeight="1">
      <c r="A100" s="526">
        <v>45603.0</v>
      </c>
      <c r="B100" s="528">
        <v>5550.0</v>
      </c>
      <c r="C100" s="521"/>
      <c r="D100" s="521"/>
      <c r="E100" s="491" t="s">
        <v>295</v>
      </c>
      <c r="H100" s="521"/>
      <c r="I100" s="521"/>
      <c r="P100" s="521"/>
    </row>
    <row r="101" ht="15.75" customHeight="1">
      <c r="A101" s="526">
        <v>45604.0</v>
      </c>
      <c r="B101" s="528">
        <v>1860.0</v>
      </c>
      <c r="C101" s="521"/>
      <c r="D101" s="521"/>
      <c r="E101" s="459" t="s">
        <v>35</v>
      </c>
      <c r="H101" s="521"/>
      <c r="I101" s="521"/>
      <c r="P101" s="521"/>
    </row>
    <row r="102" ht="15.75" customHeight="1">
      <c r="A102" s="526">
        <v>45604.0</v>
      </c>
      <c r="B102" s="528">
        <v>21000.0</v>
      </c>
      <c r="C102" s="521"/>
      <c r="D102" s="521"/>
      <c r="E102" s="459" t="s">
        <v>317</v>
      </c>
      <c r="H102" s="521"/>
      <c r="I102" s="521"/>
      <c r="P102" s="521"/>
    </row>
    <row r="103" ht="15.75" customHeight="1">
      <c r="A103" s="526">
        <v>45605.0</v>
      </c>
      <c r="B103" s="528">
        <v>1190.0</v>
      </c>
      <c r="C103" s="521"/>
      <c r="D103" s="521"/>
      <c r="E103" s="459" t="s">
        <v>318</v>
      </c>
      <c r="H103" s="521"/>
      <c r="I103" s="521"/>
      <c r="P103" s="521"/>
    </row>
    <row r="104" ht="15.75" customHeight="1">
      <c r="A104" s="526">
        <v>45607.0</v>
      </c>
      <c r="B104" s="528">
        <v>1750.0</v>
      </c>
      <c r="C104" s="521"/>
      <c r="D104" s="521"/>
      <c r="E104" s="459" t="s">
        <v>35</v>
      </c>
      <c r="H104" s="521"/>
      <c r="I104" s="521"/>
      <c r="P104" s="521"/>
    </row>
    <row r="105" ht="15.75" customHeight="1">
      <c r="A105" s="526">
        <v>45607.0</v>
      </c>
      <c r="B105" s="528">
        <v>1750.0</v>
      </c>
      <c r="C105" s="521"/>
      <c r="D105" s="521"/>
      <c r="E105" s="459" t="s">
        <v>35</v>
      </c>
      <c r="H105" s="521"/>
      <c r="I105" s="521"/>
      <c r="P105" s="521"/>
    </row>
    <row r="106" ht="15.75" customHeight="1">
      <c r="A106" s="526">
        <v>45607.0</v>
      </c>
      <c r="B106" s="528">
        <v>1860.0</v>
      </c>
      <c r="C106" s="521"/>
      <c r="D106" s="521"/>
      <c r="E106" s="459" t="s">
        <v>35</v>
      </c>
      <c r="H106" s="521"/>
      <c r="I106" s="521"/>
      <c r="P106" s="521"/>
    </row>
    <row r="107" ht="15.75" customHeight="1">
      <c r="A107" s="526">
        <v>45609.0</v>
      </c>
      <c r="B107" s="528">
        <v>1160.0</v>
      </c>
      <c r="C107" s="521"/>
      <c r="D107" s="521"/>
      <c r="E107" s="459" t="s">
        <v>35</v>
      </c>
      <c r="H107" s="521"/>
      <c r="I107" s="521"/>
      <c r="P107" s="521"/>
    </row>
    <row r="108" ht="15.75" customHeight="1">
      <c r="A108" s="526">
        <v>45609.0</v>
      </c>
      <c r="B108" s="528">
        <v>1160.0</v>
      </c>
      <c r="C108" s="521"/>
      <c r="D108" s="521"/>
      <c r="E108" s="459" t="s">
        <v>35</v>
      </c>
      <c r="H108" s="521"/>
      <c r="I108" s="521"/>
      <c r="P108" s="521"/>
    </row>
    <row r="109" ht="15.75" customHeight="1">
      <c r="A109" s="526">
        <v>45609.0</v>
      </c>
      <c r="B109" s="528">
        <v>1860.0</v>
      </c>
      <c r="C109" s="521"/>
      <c r="D109" s="521"/>
      <c r="E109" s="459" t="s">
        <v>35</v>
      </c>
      <c r="H109" s="521"/>
      <c r="I109" s="521"/>
      <c r="P109" s="521"/>
    </row>
    <row r="110" ht="15.75" customHeight="1">
      <c r="A110" s="526">
        <v>45609.0</v>
      </c>
      <c r="B110" s="528">
        <v>1860.0</v>
      </c>
      <c r="C110" s="521"/>
      <c r="D110" s="521"/>
      <c r="E110" s="459" t="s">
        <v>35</v>
      </c>
      <c r="H110" s="521"/>
      <c r="I110" s="521"/>
      <c r="P110" s="521"/>
    </row>
    <row r="111" ht="15.75" customHeight="1">
      <c r="A111" s="526">
        <v>45611.0</v>
      </c>
      <c r="B111" s="528">
        <v>1160.0</v>
      </c>
      <c r="C111" s="521"/>
      <c r="D111" s="521"/>
      <c r="E111" s="459" t="s">
        <v>35</v>
      </c>
      <c r="H111" s="521"/>
      <c r="I111" s="521"/>
      <c r="P111" s="521"/>
    </row>
    <row r="112" ht="15.75" customHeight="1">
      <c r="A112" s="526">
        <v>45611.0</v>
      </c>
      <c r="B112" s="528">
        <v>1860.0</v>
      </c>
      <c r="C112" s="521"/>
      <c r="D112" s="521"/>
      <c r="E112" s="459" t="s">
        <v>35</v>
      </c>
      <c r="H112" s="521"/>
      <c r="I112" s="521"/>
      <c r="P112" s="521"/>
    </row>
    <row r="113" ht="15.75" customHeight="1">
      <c r="A113" s="526">
        <v>45611.0</v>
      </c>
      <c r="B113" s="528">
        <v>1860.0</v>
      </c>
      <c r="C113" s="521"/>
      <c r="D113" s="521"/>
      <c r="E113" s="459" t="s">
        <v>35</v>
      </c>
      <c r="H113" s="521"/>
      <c r="I113" s="521"/>
      <c r="P113" s="521"/>
    </row>
    <row r="114" ht="15.75" customHeight="1">
      <c r="A114" s="526">
        <v>45612.0</v>
      </c>
      <c r="B114" s="528">
        <v>1860.0</v>
      </c>
      <c r="C114" s="521"/>
      <c r="D114" s="521"/>
      <c r="E114" s="459" t="s">
        <v>35</v>
      </c>
      <c r="H114" s="521"/>
      <c r="I114" s="521"/>
      <c r="P114" s="521"/>
    </row>
    <row r="115" ht="15.75" customHeight="1">
      <c r="A115" s="526">
        <v>45612.0</v>
      </c>
      <c r="B115" s="528">
        <v>1860.0</v>
      </c>
      <c r="C115" s="521"/>
      <c r="D115" s="521"/>
      <c r="E115" s="459" t="s">
        <v>35</v>
      </c>
      <c r="H115" s="521"/>
      <c r="I115" s="521"/>
      <c r="P115" s="521"/>
    </row>
    <row r="116" ht="15.75" customHeight="1">
      <c r="A116" s="526">
        <v>45613.0</v>
      </c>
      <c r="B116" s="528">
        <v>3750.0</v>
      </c>
      <c r="C116" s="521"/>
      <c r="D116" s="521"/>
      <c r="E116" s="491" t="s">
        <v>295</v>
      </c>
      <c r="H116" s="521"/>
      <c r="I116" s="521"/>
      <c r="P116" s="521"/>
    </row>
    <row r="117" ht="15.75" customHeight="1">
      <c r="A117" s="526">
        <v>45614.0</v>
      </c>
      <c r="B117" s="528">
        <v>1860.0</v>
      </c>
      <c r="C117" s="521"/>
      <c r="D117" s="521"/>
      <c r="E117" s="459" t="s">
        <v>35</v>
      </c>
      <c r="H117" s="521"/>
      <c r="I117" s="521"/>
      <c r="P117" s="521"/>
    </row>
    <row r="118" ht="15.75" customHeight="1">
      <c r="A118" s="526">
        <v>45614.0</v>
      </c>
      <c r="B118" s="528">
        <v>1860.0</v>
      </c>
      <c r="C118" s="521"/>
      <c r="D118" s="521"/>
      <c r="E118" s="459" t="s">
        <v>35</v>
      </c>
      <c r="H118" s="521"/>
      <c r="I118" s="521"/>
      <c r="P118" s="521"/>
    </row>
    <row r="119" ht="15.75" customHeight="1">
      <c r="A119" s="526">
        <v>45614.0</v>
      </c>
      <c r="B119" s="528">
        <v>1860.0</v>
      </c>
      <c r="C119" s="521"/>
      <c r="D119" s="521"/>
      <c r="E119" s="459" t="s">
        <v>35</v>
      </c>
      <c r="H119" s="521"/>
      <c r="I119" s="521"/>
      <c r="P119" s="521"/>
    </row>
    <row r="120" ht="15.75" customHeight="1">
      <c r="A120" s="526">
        <v>45614.0</v>
      </c>
      <c r="B120" s="528">
        <v>1860.0</v>
      </c>
      <c r="C120" s="521"/>
      <c r="D120" s="521"/>
      <c r="E120" s="459" t="s">
        <v>35</v>
      </c>
      <c r="H120" s="521"/>
      <c r="I120" s="521"/>
      <c r="P120" s="521"/>
    </row>
    <row r="121" ht="15.75" customHeight="1">
      <c r="A121" s="526">
        <v>45614.0</v>
      </c>
      <c r="B121" s="528">
        <v>1860.0</v>
      </c>
      <c r="C121" s="521"/>
      <c r="D121" s="521"/>
      <c r="E121" s="459" t="s">
        <v>35</v>
      </c>
      <c r="H121" s="521"/>
      <c r="I121" s="521"/>
      <c r="P121" s="521"/>
    </row>
    <row r="122" ht="15.75" customHeight="1">
      <c r="A122" s="526">
        <v>45614.0</v>
      </c>
      <c r="B122" s="528">
        <v>1860.0</v>
      </c>
      <c r="C122" s="521"/>
      <c r="D122" s="521"/>
      <c r="E122" s="459" t="s">
        <v>35</v>
      </c>
      <c r="H122" s="521"/>
      <c r="I122" s="521"/>
      <c r="P122" s="521"/>
    </row>
    <row r="123" ht="15.75" customHeight="1">
      <c r="A123" s="526">
        <v>45614.0</v>
      </c>
      <c r="B123" s="528">
        <v>1860.0</v>
      </c>
      <c r="C123" s="521"/>
      <c r="D123" s="521"/>
      <c r="E123" s="459" t="s">
        <v>35</v>
      </c>
      <c r="H123" s="521"/>
      <c r="I123" s="521"/>
      <c r="P123" s="521"/>
    </row>
    <row r="124" ht="15.75" customHeight="1">
      <c r="A124" s="526">
        <v>45615.0</v>
      </c>
      <c r="B124" s="528">
        <v>1860.0</v>
      </c>
      <c r="C124" s="521"/>
      <c r="D124" s="521"/>
      <c r="E124" s="459" t="s">
        <v>35</v>
      </c>
      <c r="H124" s="521"/>
      <c r="I124" s="521"/>
      <c r="P124" s="521"/>
    </row>
    <row r="125" ht="15.75" customHeight="1">
      <c r="A125" s="526">
        <v>45615.0</v>
      </c>
      <c r="B125" s="528">
        <v>1860.0</v>
      </c>
      <c r="C125" s="521"/>
      <c r="D125" s="521"/>
      <c r="E125" s="459" t="s">
        <v>35</v>
      </c>
      <c r="H125" s="521"/>
      <c r="I125" s="521"/>
      <c r="P125" s="521"/>
    </row>
    <row r="126" ht="15.75" customHeight="1">
      <c r="A126" s="526">
        <v>45615.0</v>
      </c>
      <c r="B126" s="528">
        <v>1150.0</v>
      </c>
      <c r="C126" s="521"/>
      <c r="D126" s="521"/>
      <c r="E126" s="459" t="s">
        <v>35</v>
      </c>
      <c r="H126" s="521"/>
      <c r="I126" s="521"/>
      <c r="P126" s="521"/>
    </row>
    <row r="127" ht="15.75" customHeight="1">
      <c r="A127" s="526">
        <v>45618.0</v>
      </c>
      <c r="B127" s="528">
        <v>1860.0</v>
      </c>
      <c r="C127" s="521"/>
      <c r="D127" s="521"/>
      <c r="E127" s="459" t="s">
        <v>35</v>
      </c>
      <c r="H127" s="521"/>
      <c r="I127" s="521"/>
      <c r="P127" s="521"/>
    </row>
    <row r="128" ht="15.75" customHeight="1">
      <c r="A128" s="526">
        <v>45618.0</v>
      </c>
      <c r="B128" s="528">
        <v>1860.0</v>
      </c>
      <c r="C128" s="521"/>
      <c r="D128" s="521"/>
      <c r="E128" s="459" t="s">
        <v>35</v>
      </c>
      <c r="H128" s="521"/>
      <c r="I128" s="521"/>
      <c r="P128" s="521"/>
    </row>
    <row r="129" ht="15.75" customHeight="1">
      <c r="A129" s="526">
        <v>45618.0</v>
      </c>
      <c r="B129" s="528">
        <v>1860.0</v>
      </c>
      <c r="C129" s="521"/>
      <c r="D129" s="521"/>
      <c r="E129" s="459" t="s">
        <v>35</v>
      </c>
      <c r="H129" s="521"/>
      <c r="I129" s="521"/>
      <c r="P129" s="521"/>
    </row>
    <row r="130" ht="15.75" customHeight="1">
      <c r="A130" s="526">
        <v>45618.0</v>
      </c>
      <c r="B130" s="528">
        <v>1860.0</v>
      </c>
      <c r="C130" s="521"/>
      <c r="D130" s="521"/>
      <c r="E130" s="459" t="s">
        <v>35</v>
      </c>
      <c r="H130" s="521"/>
      <c r="I130" s="521"/>
      <c r="P130" s="521"/>
    </row>
    <row r="131" ht="15.75" customHeight="1">
      <c r="A131" s="526">
        <v>45618.0</v>
      </c>
      <c r="B131" s="528">
        <v>1860.0</v>
      </c>
      <c r="C131" s="521"/>
      <c r="D131" s="521"/>
      <c r="E131" s="459" t="s">
        <v>35</v>
      </c>
      <c r="H131" s="521"/>
      <c r="I131" s="521"/>
      <c r="P131" s="521"/>
    </row>
    <row r="132" ht="15.75" customHeight="1">
      <c r="A132" s="526">
        <v>45619.0</v>
      </c>
      <c r="B132" s="528">
        <v>1330.0</v>
      </c>
      <c r="C132" s="521"/>
      <c r="D132" s="521"/>
      <c r="E132" s="459" t="s">
        <v>319</v>
      </c>
      <c r="H132" s="521"/>
      <c r="I132" s="521"/>
      <c r="P132" s="521"/>
    </row>
    <row r="133" ht="15.75" customHeight="1">
      <c r="A133" s="526">
        <v>45619.0</v>
      </c>
      <c r="B133" s="528">
        <v>1860.0</v>
      </c>
      <c r="C133" s="521"/>
      <c r="D133" s="521"/>
      <c r="E133" s="459" t="s">
        <v>35</v>
      </c>
      <c r="H133" s="521"/>
      <c r="I133" s="521"/>
      <c r="P133" s="521"/>
    </row>
    <row r="134" ht="15.75" customHeight="1">
      <c r="A134" s="526">
        <v>45619.0</v>
      </c>
      <c r="B134" s="528">
        <v>1860.0</v>
      </c>
      <c r="C134" s="521"/>
      <c r="D134" s="521"/>
      <c r="E134" s="459" t="s">
        <v>35</v>
      </c>
      <c r="H134" s="521"/>
      <c r="I134" s="521"/>
      <c r="P134" s="521"/>
    </row>
    <row r="135" ht="15.75" customHeight="1">
      <c r="A135" s="526">
        <v>45619.0</v>
      </c>
      <c r="B135" s="528">
        <v>1860.0</v>
      </c>
      <c r="C135" s="521"/>
      <c r="D135" s="521"/>
      <c r="E135" s="459" t="s">
        <v>35</v>
      </c>
      <c r="H135" s="521"/>
      <c r="I135" s="521"/>
      <c r="P135" s="521"/>
    </row>
    <row r="136" ht="15.75" customHeight="1">
      <c r="A136" s="526">
        <v>45621.0</v>
      </c>
      <c r="B136" s="528">
        <v>1860.0</v>
      </c>
      <c r="C136" s="521"/>
      <c r="D136" s="521"/>
      <c r="E136" s="459" t="s">
        <v>35</v>
      </c>
      <c r="H136" s="521"/>
      <c r="I136" s="521"/>
      <c r="P136" s="521"/>
    </row>
    <row r="137" ht="15.75" customHeight="1">
      <c r="A137" s="526">
        <v>45621.0</v>
      </c>
      <c r="B137" s="528">
        <v>1860.0</v>
      </c>
      <c r="C137" s="521"/>
      <c r="D137" s="521"/>
      <c r="E137" s="459" t="s">
        <v>35</v>
      </c>
      <c r="H137" s="521"/>
      <c r="I137" s="521"/>
      <c r="P137" s="521"/>
    </row>
    <row r="138" ht="15.75" customHeight="1">
      <c r="A138" s="526">
        <v>45621.0</v>
      </c>
      <c r="B138" s="528">
        <v>1860.0</v>
      </c>
      <c r="C138" s="521"/>
      <c r="D138" s="521"/>
      <c r="E138" s="459" t="s">
        <v>35</v>
      </c>
      <c r="H138" s="521"/>
      <c r="I138" s="521"/>
      <c r="P138" s="521"/>
    </row>
    <row r="139" ht="15.75" customHeight="1">
      <c r="A139" s="526">
        <v>45621.0</v>
      </c>
      <c r="B139" s="528">
        <v>1860.0</v>
      </c>
      <c r="C139" s="521"/>
      <c r="D139" s="521"/>
      <c r="E139" s="459" t="s">
        <v>35</v>
      </c>
      <c r="H139" s="521"/>
      <c r="I139" s="521"/>
      <c r="P139" s="521"/>
    </row>
    <row r="140" ht="15.75" customHeight="1">
      <c r="A140" s="526">
        <v>45623.0</v>
      </c>
      <c r="B140" s="528">
        <v>1860.0</v>
      </c>
      <c r="C140" s="521"/>
      <c r="D140" s="521"/>
      <c r="E140" s="459" t="s">
        <v>35</v>
      </c>
      <c r="H140" s="521"/>
      <c r="I140" s="521"/>
      <c r="P140" s="521"/>
    </row>
    <row r="141" ht="15.75" customHeight="1">
      <c r="A141" s="526">
        <v>45623.0</v>
      </c>
      <c r="B141" s="528">
        <v>1860.0</v>
      </c>
      <c r="C141" s="521"/>
      <c r="D141" s="521"/>
      <c r="E141" s="459" t="s">
        <v>35</v>
      </c>
      <c r="H141" s="521"/>
      <c r="I141" s="521"/>
      <c r="P141" s="521"/>
    </row>
    <row r="142" ht="15.75" customHeight="1">
      <c r="A142" s="526">
        <v>45623.0</v>
      </c>
      <c r="B142" s="528">
        <v>1150.0</v>
      </c>
      <c r="C142" s="521"/>
      <c r="D142" s="521"/>
      <c r="E142" s="459" t="s">
        <v>35</v>
      </c>
      <c r="H142" s="521"/>
      <c r="I142" s="521"/>
      <c r="P142" s="521"/>
    </row>
    <row r="143" ht="15.75" customHeight="1">
      <c r="A143" s="526">
        <v>45624.0</v>
      </c>
      <c r="B143" s="528">
        <v>1860.0</v>
      </c>
      <c r="C143" s="521"/>
      <c r="D143" s="521"/>
      <c r="E143" s="459" t="s">
        <v>35</v>
      </c>
      <c r="H143" s="521"/>
      <c r="I143" s="521"/>
      <c r="P143" s="521"/>
    </row>
    <row r="144" ht="15.75" customHeight="1">
      <c r="A144" s="526">
        <v>45625.0</v>
      </c>
      <c r="B144" s="528">
        <v>1860.0</v>
      </c>
      <c r="C144" s="521"/>
      <c r="D144" s="521"/>
      <c r="E144" s="459" t="s">
        <v>35</v>
      </c>
      <c r="H144" s="521"/>
      <c r="I144" s="521"/>
      <c r="P144" s="521"/>
    </row>
    <row r="145" ht="15.75" customHeight="1">
      <c r="B145" s="521"/>
      <c r="C145" s="521"/>
      <c r="D145" s="521"/>
      <c r="E145" s="428"/>
      <c r="H145" s="521"/>
      <c r="I145" s="521"/>
      <c r="P145" s="521"/>
    </row>
    <row r="146" ht="15.75" customHeight="1">
      <c r="B146" s="521"/>
      <c r="C146" s="521"/>
      <c r="D146" s="521"/>
      <c r="E146" s="428"/>
      <c r="H146" s="521"/>
      <c r="I146" s="521"/>
      <c r="P146" s="521"/>
    </row>
    <row r="147" ht="15.75" customHeight="1">
      <c r="B147" s="521"/>
      <c r="C147" s="521"/>
      <c r="D147" s="521"/>
      <c r="E147" s="428"/>
      <c r="H147" s="521"/>
      <c r="I147" s="521"/>
      <c r="P147" s="521"/>
    </row>
    <row r="148" ht="15.75" customHeight="1">
      <c r="B148" s="521"/>
      <c r="C148" s="521"/>
      <c r="D148" s="521"/>
      <c r="E148" s="428"/>
      <c r="H148" s="521"/>
      <c r="I148" s="521"/>
      <c r="P148" s="521"/>
    </row>
    <row r="149" ht="15.75" customHeight="1">
      <c r="B149" s="521"/>
      <c r="C149" s="521"/>
      <c r="D149" s="521"/>
      <c r="E149" s="428"/>
      <c r="H149" s="521"/>
      <c r="I149" s="521"/>
      <c r="P149" s="521"/>
    </row>
    <row r="150" ht="15.75" customHeight="1">
      <c r="B150" s="521"/>
      <c r="C150" s="521"/>
      <c r="D150" s="521"/>
      <c r="E150" s="428"/>
      <c r="H150" s="521"/>
      <c r="I150" s="521"/>
      <c r="P150" s="521"/>
    </row>
    <row r="151" ht="15.75" customHeight="1">
      <c r="B151" s="521"/>
      <c r="C151" s="521"/>
      <c r="D151" s="521"/>
      <c r="E151" s="428"/>
      <c r="H151" s="521"/>
      <c r="I151" s="521"/>
      <c r="P151" s="521"/>
    </row>
    <row r="152" ht="15.75" customHeight="1">
      <c r="B152" s="521"/>
      <c r="C152" s="521"/>
      <c r="D152" s="521"/>
      <c r="E152" s="428"/>
      <c r="H152" s="521"/>
      <c r="I152" s="521"/>
      <c r="P152" s="521"/>
    </row>
    <row r="153" ht="15.75" customHeight="1">
      <c r="B153" s="521"/>
      <c r="C153" s="521"/>
      <c r="D153" s="521"/>
      <c r="E153" s="428"/>
      <c r="H153" s="521"/>
      <c r="I153" s="521"/>
      <c r="P153" s="521"/>
    </row>
    <row r="154" ht="15.75" customHeight="1">
      <c r="B154" s="521"/>
      <c r="C154" s="521"/>
      <c r="D154" s="521"/>
      <c r="E154" s="428"/>
      <c r="H154" s="521"/>
      <c r="I154" s="521"/>
      <c r="P154" s="521"/>
    </row>
    <row r="155" ht="15.75" customHeight="1">
      <c r="B155" s="521"/>
      <c r="C155" s="521"/>
      <c r="D155" s="521"/>
      <c r="E155" s="428"/>
      <c r="H155" s="521"/>
      <c r="I155" s="521"/>
      <c r="P155" s="521"/>
    </row>
    <row r="156" ht="15.75" customHeight="1">
      <c r="B156" s="521"/>
      <c r="C156" s="521"/>
      <c r="D156" s="521"/>
      <c r="E156" s="428"/>
      <c r="H156" s="521"/>
      <c r="I156" s="521"/>
      <c r="P156" s="521"/>
    </row>
    <row r="157" ht="15.75" customHeight="1">
      <c r="B157" s="521"/>
      <c r="C157" s="521"/>
      <c r="D157" s="521"/>
      <c r="E157" s="428"/>
      <c r="H157" s="521"/>
      <c r="I157" s="521"/>
      <c r="P157" s="521"/>
    </row>
    <row r="158" ht="15.75" customHeight="1">
      <c r="B158" s="521"/>
      <c r="C158" s="521"/>
      <c r="D158" s="521"/>
      <c r="E158" s="428"/>
      <c r="H158" s="521"/>
      <c r="I158" s="521"/>
      <c r="P158" s="521"/>
    </row>
    <row r="159" ht="15.75" customHeight="1">
      <c r="B159" s="521"/>
      <c r="C159" s="521"/>
      <c r="D159" s="521"/>
      <c r="E159" s="428"/>
      <c r="H159" s="521"/>
      <c r="I159" s="521"/>
      <c r="P159" s="521"/>
    </row>
    <row r="160" ht="15.75" customHeight="1">
      <c r="B160" s="521"/>
      <c r="C160" s="521"/>
      <c r="D160" s="521"/>
      <c r="E160" s="428"/>
      <c r="H160" s="521"/>
      <c r="I160" s="521"/>
      <c r="P160" s="521"/>
    </row>
    <row r="161" ht="15.75" customHeight="1">
      <c r="B161" s="521"/>
      <c r="C161" s="521"/>
      <c r="D161" s="521"/>
      <c r="E161" s="428"/>
      <c r="H161" s="521"/>
      <c r="I161" s="521"/>
      <c r="P161" s="521"/>
    </row>
    <row r="162" ht="15.75" customHeight="1">
      <c r="B162" s="521"/>
      <c r="C162" s="521"/>
      <c r="D162" s="521"/>
      <c r="E162" s="428"/>
      <c r="H162" s="521"/>
      <c r="I162" s="521"/>
      <c r="P162" s="521"/>
    </row>
    <row r="163" ht="15.75" customHeight="1">
      <c r="B163" s="521"/>
      <c r="C163" s="521"/>
      <c r="D163" s="521"/>
      <c r="E163" s="428"/>
      <c r="H163" s="521"/>
      <c r="I163" s="521"/>
      <c r="P163" s="521"/>
    </row>
    <row r="164" ht="15.75" customHeight="1">
      <c r="B164" s="521"/>
      <c r="C164" s="521"/>
      <c r="D164" s="521"/>
      <c r="E164" s="428"/>
      <c r="H164" s="521"/>
      <c r="I164" s="521"/>
      <c r="P164" s="521"/>
    </row>
    <row r="165" ht="15.75" customHeight="1">
      <c r="B165" s="521"/>
      <c r="C165" s="521"/>
      <c r="D165" s="521"/>
      <c r="E165" s="428"/>
      <c r="H165" s="521"/>
      <c r="I165" s="521"/>
      <c r="P165" s="521"/>
    </row>
    <row r="166" ht="15.75" customHeight="1">
      <c r="B166" s="521"/>
      <c r="C166" s="521"/>
      <c r="D166" s="521"/>
      <c r="E166" s="428"/>
      <c r="H166" s="521"/>
      <c r="I166" s="521"/>
      <c r="P166" s="521"/>
    </row>
    <row r="167" ht="15.75" customHeight="1">
      <c r="B167" s="521"/>
      <c r="C167" s="521"/>
      <c r="D167" s="521"/>
      <c r="E167" s="428"/>
      <c r="H167" s="521"/>
      <c r="I167" s="521"/>
      <c r="P167" s="521"/>
    </row>
    <row r="168" ht="15.75" customHeight="1">
      <c r="B168" s="521"/>
      <c r="C168" s="521"/>
      <c r="D168" s="521"/>
      <c r="E168" s="428"/>
      <c r="H168" s="521"/>
      <c r="I168" s="521"/>
      <c r="P168" s="521"/>
    </row>
    <row r="169" ht="15.75" customHeight="1">
      <c r="B169" s="521"/>
      <c r="C169" s="521"/>
      <c r="D169" s="521"/>
      <c r="E169" s="428"/>
      <c r="H169" s="521"/>
      <c r="I169" s="521"/>
      <c r="P169" s="521"/>
    </row>
    <row r="170" ht="15.75" customHeight="1">
      <c r="B170" s="521"/>
      <c r="C170" s="521"/>
      <c r="D170" s="521"/>
      <c r="E170" s="428"/>
      <c r="H170" s="521"/>
      <c r="I170" s="521"/>
      <c r="P170" s="521"/>
    </row>
    <row r="171" ht="15.75" customHeight="1">
      <c r="B171" s="521"/>
      <c r="C171" s="521"/>
      <c r="D171" s="521"/>
      <c r="E171" s="428"/>
      <c r="H171" s="521"/>
      <c r="I171" s="521"/>
      <c r="P171" s="521"/>
    </row>
    <row r="172" ht="15.75" customHeight="1">
      <c r="B172" s="521"/>
      <c r="C172" s="521"/>
      <c r="D172" s="521"/>
      <c r="E172" s="428"/>
      <c r="H172" s="521"/>
      <c r="I172" s="521"/>
      <c r="P172" s="521"/>
    </row>
    <row r="173" ht="15.75" customHeight="1">
      <c r="B173" s="521"/>
      <c r="C173" s="521"/>
      <c r="D173" s="521"/>
      <c r="E173" s="428"/>
      <c r="H173" s="521"/>
      <c r="I173" s="521"/>
      <c r="P173" s="521"/>
    </row>
    <row r="174" ht="15.75" customHeight="1">
      <c r="B174" s="521"/>
      <c r="C174" s="521"/>
      <c r="D174" s="521"/>
      <c r="E174" s="428"/>
      <c r="H174" s="521"/>
      <c r="I174" s="521"/>
      <c r="P174" s="521"/>
    </row>
    <row r="175" ht="15.75" customHeight="1">
      <c r="B175" s="521"/>
      <c r="C175" s="521"/>
      <c r="D175" s="521"/>
      <c r="E175" s="428"/>
      <c r="H175" s="521"/>
      <c r="I175" s="521"/>
      <c r="P175" s="521"/>
    </row>
    <row r="176" ht="15.75" customHeight="1">
      <c r="B176" s="521"/>
      <c r="C176" s="521"/>
      <c r="D176" s="521"/>
      <c r="E176" s="428"/>
      <c r="H176" s="521"/>
      <c r="I176" s="521"/>
      <c r="P176" s="521"/>
    </row>
    <row r="177" ht="15.75" customHeight="1">
      <c r="B177" s="521"/>
      <c r="C177" s="521"/>
      <c r="D177" s="521"/>
      <c r="E177" s="428"/>
      <c r="H177" s="521"/>
      <c r="I177" s="521"/>
      <c r="P177" s="521"/>
    </row>
    <row r="178" ht="15.75" customHeight="1">
      <c r="B178" s="521"/>
      <c r="C178" s="521"/>
      <c r="D178" s="521"/>
      <c r="E178" s="428"/>
      <c r="H178" s="521"/>
      <c r="I178" s="521"/>
      <c r="P178" s="521"/>
    </row>
    <row r="179" ht="15.75" customHeight="1">
      <c r="B179" s="521"/>
      <c r="C179" s="521"/>
      <c r="D179" s="521"/>
      <c r="E179" s="428"/>
      <c r="H179" s="521"/>
      <c r="I179" s="521"/>
      <c r="P179" s="521"/>
    </row>
    <row r="180" ht="15.75" customHeight="1">
      <c r="B180" s="521"/>
      <c r="C180" s="521"/>
      <c r="D180" s="521"/>
      <c r="E180" s="428"/>
      <c r="H180" s="521"/>
      <c r="I180" s="521"/>
      <c r="P180" s="521"/>
    </row>
    <row r="181" ht="15.75" customHeight="1">
      <c r="B181" s="521"/>
      <c r="C181" s="521"/>
      <c r="D181" s="521"/>
      <c r="E181" s="428"/>
      <c r="H181" s="521"/>
      <c r="I181" s="521"/>
      <c r="P181" s="521"/>
    </row>
    <row r="182" ht="15.75" customHeight="1">
      <c r="B182" s="521"/>
      <c r="C182" s="521"/>
      <c r="D182" s="521"/>
      <c r="E182" s="428"/>
      <c r="H182" s="521"/>
      <c r="I182" s="521"/>
      <c r="P182" s="521"/>
    </row>
    <row r="183" ht="15.75" customHeight="1">
      <c r="B183" s="521"/>
      <c r="C183" s="521"/>
      <c r="D183" s="521"/>
      <c r="E183" s="428"/>
      <c r="H183" s="521"/>
      <c r="I183" s="521"/>
      <c r="P183" s="521"/>
    </row>
    <row r="184" ht="15.75" customHeight="1">
      <c r="B184" s="521"/>
      <c r="C184" s="521"/>
      <c r="D184" s="521"/>
      <c r="E184" s="428"/>
      <c r="H184" s="521"/>
      <c r="I184" s="521"/>
      <c r="P184" s="521"/>
    </row>
    <row r="185" ht="15.75" customHeight="1">
      <c r="B185" s="521"/>
      <c r="C185" s="521"/>
      <c r="D185" s="521"/>
      <c r="E185" s="428"/>
      <c r="H185" s="521"/>
      <c r="I185" s="521"/>
      <c r="P185" s="521"/>
    </row>
    <row r="186" ht="15.75" customHeight="1">
      <c r="B186" s="521"/>
      <c r="C186" s="521"/>
      <c r="D186" s="521"/>
      <c r="E186" s="428"/>
      <c r="H186" s="521"/>
      <c r="I186" s="521"/>
      <c r="P186" s="521"/>
    </row>
    <row r="187" ht="15.75" customHeight="1">
      <c r="B187" s="521"/>
      <c r="C187" s="521"/>
      <c r="D187" s="521"/>
      <c r="E187" s="428"/>
      <c r="H187" s="521"/>
      <c r="I187" s="521"/>
      <c r="P187" s="521"/>
    </row>
    <row r="188" ht="15.75" customHeight="1">
      <c r="B188" s="521"/>
      <c r="C188" s="521"/>
      <c r="D188" s="521"/>
      <c r="E188" s="428"/>
      <c r="H188" s="521"/>
      <c r="I188" s="521"/>
      <c r="P188" s="521"/>
    </row>
    <row r="189" ht="15.75" customHeight="1">
      <c r="B189" s="521"/>
      <c r="C189" s="521"/>
      <c r="D189" s="521"/>
      <c r="E189" s="428"/>
      <c r="H189" s="521"/>
      <c r="I189" s="521"/>
      <c r="P189" s="521"/>
    </row>
    <row r="190" ht="15.75" customHeight="1">
      <c r="B190" s="521"/>
      <c r="C190" s="521"/>
      <c r="D190" s="521"/>
      <c r="E190" s="428"/>
      <c r="H190" s="521"/>
      <c r="I190" s="521"/>
      <c r="P190" s="521"/>
    </row>
    <row r="191" ht="15.75" customHeight="1">
      <c r="B191" s="521"/>
      <c r="C191" s="521"/>
      <c r="D191" s="521"/>
      <c r="E191" s="428"/>
      <c r="H191" s="521"/>
      <c r="I191" s="521"/>
      <c r="P191" s="521"/>
    </row>
    <row r="192" ht="15.75" customHeight="1">
      <c r="B192" s="521"/>
      <c r="C192" s="521"/>
      <c r="D192" s="521"/>
      <c r="E192" s="428"/>
      <c r="H192" s="521"/>
      <c r="I192" s="521"/>
      <c r="P192" s="521"/>
    </row>
    <row r="193" ht="15.75" customHeight="1">
      <c r="B193" s="521"/>
      <c r="C193" s="521"/>
      <c r="D193" s="521"/>
      <c r="E193" s="428"/>
      <c r="H193" s="521"/>
      <c r="I193" s="521"/>
      <c r="P193" s="521"/>
    </row>
    <row r="194" ht="15.75" customHeight="1">
      <c r="B194" s="521"/>
      <c r="C194" s="521"/>
      <c r="D194" s="521"/>
      <c r="E194" s="428"/>
      <c r="H194" s="521"/>
      <c r="I194" s="521"/>
      <c r="P194" s="521"/>
    </row>
    <row r="195" ht="15.75" customHeight="1">
      <c r="B195" s="521"/>
      <c r="C195" s="521"/>
      <c r="D195" s="521"/>
      <c r="E195" s="428"/>
      <c r="H195" s="521"/>
      <c r="I195" s="521"/>
      <c r="P195" s="521"/>
    </row>
    <row r="196" ht="15.75" customHeight="1">
      <c r="B196" s="521"/>
      <c r="C196" s="521"/>
      <c r="D196" s="521"/>
      <c r="E196" s="428"/>
      <c r="H196" s="521"/>
      <c r="I196" s="521"/>
      <c r="P196" s="521"/>
    </row>
    <row r="197" ht="15.75" customHeight="1">
      <c r="B197" s="521"/>
      <c r="C197" s="521"/>
      <c r="D197" s="521"/>
      <c r="E197" s="428"/>
      <c r="H197" s="521"/>
      <c r="I197" s="521"/>
      <c r="P197" s="521"/>
    </row>
    <row r="198" ht="15.75" customHeight="1">
      <c r="B198" s="521"/>
      <c r="C198" s="521"/>
      <c r="D198" s="521"/>
      <c r="E198" s="428"/>
      <c r="H198" s="521"/>
      <c r="I198" s="521"/>
      <c r="P198" s="521"/>
    </row>
    <row r="199" ht="15.75" customHeight="1">
      <c r="B199" s="521"/>
      <c r="C199" s="521"/>
      <c r="D199" s="521"/>
      <c r="E199" s="428"/>
      <c r="H199" s="521"/>
      <c r="I199" s="521"/>
      <c r="P199" s="521"/>
    </row>
    <row r="200" ht="15.75" customHeight="1">
      <c r="B200" s="521"/>
      <c r="C200" s="521"/>
      <c r="D200" s="521"/>
      <c r="E200" s="428"/>
      <c r="H200" s="521"/>
      <c r="I200" s="521"/>
      <c r="P200" s="521"/>
    </row>
    <row r="201" ht="15.75" customHeight="1">
      <c r="B201" s="521"/>
      <c r="C201" s="521"/>
      <c r="D201" s="521"/>
      <c r="E201" s="428"/>
      <c r="H201" s="521"/>
      <c r="I201" s="521"/>
      <c r="P201" s="521"/>
    </row>
    <row r="202" ht="15.75" customHeight="1">
      <c r="B202" s="521"/>
      <c r="C202" s="521"/>
      <c r="D202" s="521"/>
      <c r="E202" s="428"/>
      <c r="H202" s="521"/>
      <c r="I202" s="521"/>
      <c r="P202" s="521"/>
    </row>
    <row r="203" ht="15.75" customHeight="1">
      <c r="B203" s="521"/>
      <c r="C203" s="521"/>
      <c r="D203" s="521"/>
      <c r="E203" s="428"/>
      <c r="H203" s="521"/>
      <c r="I203" s="521"/>
      <c r="P203" s="521"/>
    </row>
    <row r="204" ht="15.75" customHeight="1">
      <c r="B204" s="521"/>
      <c r="C204" s="521"/>
      <c r="D204" s="521"/>
      <c r="E204" s="428"/>
      <c r="H204" s="521"/>
      <c r="I204" s="521"/>
      <c r="P204" s="521"/>
    </row>
    <row r="205" ht="15.75" customHeight="1">
      <c r="B205" s="521"/>
      <c r="C205" s="521"/>
      <c r="D205" s="521"/>
      <c r="E205" s="428"/>
      <c r="H205" s="521"/>
      <c r="I205" s="521"/>
      <c r="P205" s="521"/>
    </row>
    <row r="206" ht="15.75" customHeight="1">
      <c r="B206" s="521"/>
      <c r="C206" s="521"/>
      <c r="D206" s="521"/>
      <c r="E206" s="428"/>
      <c r="H206" s="521"/>
      <c r="I206" s="521"/>
      <c r="P206" s="521"/>
    </row>
    <row r="207" ht="15.75" customHeight="1">
      <c r="B207" s="521"/>
      <c r="C207" s="521"/>
      <c r="D207" s="521"/>
      <c r="E207" s="428"/>
      <c r="H207" s="521"/>
      <c r="I207" s="521"/>
      <c r="P207" s="521"/>
    </row>
    <row r="208" ht="15.75" customHeight="1">
      <c r="B208" s="521"/>
      <c r="C208" s="521"/>
      <c r="D208" s="521"/>
      <c r="E208" s="428"/>
      <c r="H208" s="521"/>
      <c r="I208" s="521"/>
      <c r="P208" s="521"/>
    </row>
    <row r="209" ht="15.75" customHeight="1">
      <c r="B209" s="521"/>
      <c r="C209" s="521"/>
      <c r="D209" s="521"/>
      <c r="E209" s="428"/>
      <c r="H209" s="521"/>
      <c r="I209" s="521"/>
      <c r="P209" s="521"/>
    </row>
    <row r="210" ht="15.75" customHeight="1">
      <c r="B210" s="521"/>
      <c r="C210" s="521"/>
      <c r="D210" s="521"/>
      <c r="E210" s="428"/>
      <c r="H210" s="521"/>
      <c r="I210" s="521"/>
      <c r="P210" s="521"/>
    </row>
    <row r="211" ht="15.75" customHeight="1">
      <c r="B211" s="521"/>
      <c r="C211" s="521"/>
      <c r="D211" s="521"/>
      <c r="E211" s="428"/>
      <c r="H211" s="521"/>
      <c r="I211" s="521"/>
      <c r="P211" s="521"/>
    </row>
    <row r="212" ht="15.75" customHeight="1">
      <c r="B212" s="521"/>
      <c r="C212" s="521"/>
      <c r="D212" s="521"/>
      <c r="E212" s="428"/>
      <c r="H212" s="521"/>
      <c r="I212" s="521"/>
      <c r="P212" s="521"/>
    </row>
    <row r="213" ht="15.75" customHeight="1">
      <c r="B213" s="521"/>
      <c r="C213" s="521"/>
      <c r="D213" s="521"/>
      <c r="E213" s="428"/>
      <c r="H213" s="521"/>
      <c r="I213" s="521"/>
      <c r="P213" s="521"/>
    </row>
    <row r="214" ht="15.75" customHeight="1">
      <c r="B214" s="521"/>
      <c r="C214" s="521"/>
      <c r="D214" s="521"/>
      <c r="E214" s="428"/>
      <c r="H214" s="521"/>
      <c r="I214" s="521"/>
      <c r="P214" s="521"/>
    </row>
    <row r="215" ht="15.75" customHeight="1">
      <c r="B215" s="521"/>
      <c r="C215" s="521"/>
      <c r="D215" s="521"/>
      <c r="E215" s="428"/>
      <c r="H215" s="521"/>
      <c r="I215" s="521"/>
      <c r="P215" s="521"/>
    </row>
    <row r="216" ht="15.75" customHeight="1">
      <c r="B216" s="521"/>
      <c r="C216" s="521"/>
      <c r="D216" s="521"/>
      <c r="E216" s="428"/>
      <c r="H216" s="521"/>
      <c r="I216" s="521"/>
      <c r="P216" s="521"/>
    </row>
    <row r="217" ht="15.75" customHeight="1">
      <c r="B217" s="521"/>
      <c r="C217" s="521"/>
      <c r="D217" s="521"/>
      <c r="E217" s="428"/>
      <c r="H217" s="521"/>
      <c r="I217" s="521"/>
      <c r="P217" s="521"/>
    </row>
    <row r="218" ht="15.75" customHeight="1">
      <c r="B218" s="521"/>
      <c r="C218" s="521"/>
      <c r="D218" s="521"/>
      <c r="E218" s="428"/>
      <c r="H218" s="521"/>
      <c r="I218" s="521"/>
      <c r="P218" s="521"/>
    </row>
    <row r="219" ht="15.75" customHeight="1">
      <c r="B219" s="521"/>
      <c r="C219" s="521"/>
      <c r="D219" s="521"/>
      <c r="E219" s="428"/>
      <c r="H219" s="521"/>
      <c r="I219" s="521"/>
      <c r="P219" s="521"/>
    </row>
    <row r="220" ht="15.75" customHeight="1">
      <c r="B220" s="521"/>
      <c r="C220" s="521"/>
      <c r="D220" s="521"/>
      <c r="E220" s="428"/>
      <c r="H220" s="521"/>
      <c r="I220" s="521"/>
      <c r="P220" s="521"/>
    </row>
    <row r="221" ht="15.75" customHeight="1">
      <c r="B221" s="521"/>
      <c r="C221" s="521"/>
      <c r="D221" s="521"/>
      <c r="E221" s="428"/>
      <c r="H221" s="521"/>
      <c r="I221" s="521"/>
      <c r="P221" s="521"/>
    </row>
    <row r="222" ht="15.75" customHeight="1">
      <c r="B222" s="521"/>
      <c r="C222" s="521"/>
      <c r="D222" s="521"/>
      <c r="E222" s="428"/>
      <c r="H222" s="521"/>
      <c r="I222" s="521"/>
      <c r="P222" s="521"/>
    </row>
    <row r="223" ht="15.75" customHeight="1">
      <c r="B223" s="521"/>
      <c r="C223" s="521"/>
      <c r="D223" s="521"/>
      <c r="E223" s="428"/>
      <c r="H223" s="521"/>
      <c r="I223" s="521"/>
      <c r="P223" s="521"/>
    </row>
    <row r="224" ht="15.75" customHeight="1">
      <c r="B224" s="521"/>
      <c r="C224" s="521"/>
      <c r="D224" s="521"/>
      <c r="E224" s="428"/>
      <c r="H224" s="521"/>
      <c r="I224" s="521"/>
      <c r="P224" s="521"/>
    </row>
    <row r="225" ht="15.75" customHeight="1">
      <c r="B225" s="521"/>
      <c r="C225" s="521"/>
      <c r="D225" s="521"/>
      <c r="E225" s="428"/>
      <c r="H225" s="521"/>
      <c r="I225" s="521"/>
      <c r="P225" s="521"/>
    </row>
    <row r="226" ht="15.75" customHeight="1">
      <c r="B226" s="521"/>
      <c r="C226" s="521"/>
      <c r="D226" s="521"/>
      <c r="E226" s="428"/>
      <c r="H226" s="521"/>
      <c r="I226" s="521"/>
      <c r="P226" s="521"/>
    </row>
    <row r="227" ht="15.75" customHeight="1">
      <c r="B227" s="521"/>
      <c r="C227" s="521"/>
      <c r="D227" s="521"/>
      <c r="E227" s="428"/>
      <c r="H227" s="521"/>
      <c r="I227" s="521"/>
      <c r="P227" s="521"/>
    </row>
    <row r="228" ht="15.75" customHeight="1">
      <c r="B228" s="521"/>
      <c r="C228" s="521"/>
      <c r="D228" s="521"/>
      <c r="E228" s="428"/>
      <c r="H228" s="521"/>
      <c r="I228" s="521"/>
      <c r="P228" s="521"/>
    </row>
    <row r="229" ht="15.75" customHeight="1">
      <c r="B229" s="521"/>
      <c r="C229" s="521"/>
      <c r="D229" s="521"/>
      <c r="E229" s="428"/>
      <c r="H229" s="521"/>
      <c r="I229" s="521"/>
      <c r="P229" s="521"/>
    </row>
    <row r="230" ht="15.75" customHeight="1">
      <c r="B230" s="521"/>
      <c r="C230" s="521"/>
      <c r="D230" s="521"/>
      <c r="E230" s="428"/>
      <c r="H230" s="521"/>
      <c r="I230" s="521"/>
      <c r="P230" s="521"/>
    </row>
    <row r="231" ht="15.75" customHeight="1">
      <c r="B231" s="521"/>
      <c r="C231" s="521"/>
      <c r="D231" s="521"/>
      <c r="E231" s="428"/>
      <c r="H231" s="521"/>
      <c r="I231" s="521"/>
      <c r="P231" s="521"/>
    </row>
    <row r="232" ht="15.75" customHeight="1">
      <c r="B232" s="521"/>
      <c r="C232" s="521"/>
      <c r="D232" s="521"/>
      <c r="E232" s="428"/>
      <c r="H232" s="521"/>
      <c r="I232" s="521"/>
      <c r="P232" s="521"/>
    </row>
    <row r="233" ht="15.75" customHeight="1">
      <c r="B233" s="521"/>
      <c r="C233" s="521"/>
      <c r="D233" s="521"/>
      <c r="E233" s="428"/>
      <c r="H233" s="521"/>
      <c r="I233" s="521"/>
      <c r="P233" s="521"/>
    </row>
    <row r="234" ht="15.75" customHeight="1">
      <c r="B234" s="521"/>
      <c r="C234" s="521"/>
      <c r="D234" s="521"/>
      <c r="E234" s="428"/>
      <c r="H234" s="521"/>
      <c r="I234" s="521"/>
      <c r="P234" s="521"/>
    </row>
    <row r="235" ht="15.75" customHeight="1">
      <c r="B235" s="521"/>
      <c r="C235" s="521"/>
      <c r="D235" s="521"/>
      <c r="E235" s="428"/>
      <c r="H235" s="521"/>
      <c r="I235" s="521"/>
      <c r="P235" s="521"/>
    </row>
    <row r="236" ht="15.75" customHeight="1">
      <c r="B236" s="521"/>
      <c r="C236" s="521"/>
      <c r="D236" s="521"/>
      <c r="E236" s="428"/>
      <c r="H236" s="521"/>
      <c r="I236" s="521"/>
      <c r="P236" s="521"/>
    </row>
    <row r="237" ht="15.75" customHeight="1">
      <c r="B237" s="521"/>
      <c r="C237" s="521"/>
      <c r="D237" s="521"/>
      <c r="E237" s="428"/>
      <c r="H237" s="521"/>
      <c r="I237" s="521"/>
      <c r="P237" s="521"/>
    </row>
    <row r="238" ht="15.75" customHeight="1">
      <c r="B238" s="521"/>
      <c r="C238" s="521"/>
      <c r="D238" s="521"/>
      <c r="E238" s="428"/>
      <c r="H238" s="521"/>
      <c r="I238" s="521"/>
      <c r="P238" s="521"/>
    </row>
    <row r="239" ht="15.75" customHeight="1">
      <c r="B239" s="521"/>
      <c r="C239" s="521"/>
      <c r="D239" s="521"/>
      <c r="E239" s="428"/>
      <c r="H239" s="521"/>
      <c r="I239" s="521"/>
      <c r="P239" s="521"/>
    </row>
    <row r="240" ht="15.75" customHeight="1">
      <c r="B240" s="521"/>
      <c r="C240" s="521"/>
      <c r="D240" s="521"/>
      <c r="E240" s="428"/>
      <c r="H240" s="521"/>
      <c r="I240" s="521"/>
      <c r="P240" s="521"/>
    </row>
    <row r="241" ht="15.75" customHeight="1">
      <c r="B241" s="521"/>
      <c r="C241" s="521"/>
      <c r="D241" s="521"/>
      <c r="E241" s="428"/>
      <c r="H241" s="521"/>
      <c r="I241" s="521"/>
      <c r="P241" s="521"/>
    </row>
    <row r="242" ht="15.75" customHeight="1">
      <c r="B242" s="521"/>
      <c r="C242" s="521"/>
      <c r="D242" s="521"/>
      <c r="E242" s="428"/>
      <c r="H242" s="521"/>
      <c r="I242" s="521"/>
      <c r="P242" s="521"/>
    </row>
    <row r="243" ht="15.75" customHeight="1">
      <c r="B243" s="521"/>
      <c r="C243" s="521"/>
      <c r="D243" s="521"/>
      <c r="E243" s="428"/>
      <c r="H243" s="521"/>
      <c r="I243" s="521"/>
      <c r="P243" s="521"/>
    </row>
    <row r="244" ht="15.75" customHeight="1">
      <c r="B244" s="521"/>
      <c r="C244" s="521"/>
      <c r="D244" s="521"/>
      <c r="E244" s="428"/>
      <c r="H244" s="521"/>
      <c r="I244" s="521"/>
      <c r="P244" s="521"/>
    </row>
    <row r="245" ht="15.75" customHeight="1">
      <c r="B245" s="521"/>
      <c r="C245" s="521"/>
      <c r="D245" s="521"/>
      <c r="E245" s="428"/>
      <c r="H245" s="521"/>
      <c r="I245" s="521"/>
      <c r="P245" s="521"/>
    </row>
    <row r="246" ht="15.75" customHeight="1">
      <c r="B246" s="521"/>
      <c r="C246" s="521"/>
      <c r="D246" s="521"/>
      <c r="E246" s="428"/>
      <c r="H246" s="521"/>
      <c r="I246" s="521"/>
      <c r="P246" s="521"/>
    </row>
    <row r="247" ht="15.75" customHeight="1">
      <c r="B247" s="521"/>
      <c r="C247" s="521"/>
      <c r="D247" s="521"/>
      <c r="E247" s="428"/>
      <c r="H247" s="521"/>
      <c r="I247" s="521"/>
      <c r="P247" s="521"/>
    </row>
    <row r="248" ht="15.75" customHeight="1">
      <c r="B248" s="521"/>
      <c r="C248" s="521"/>
      <c r="D248" s="521"/>
      <c r="E248" s="428"/>
      <c r="H248" s="521"/>
      <c r="I248" s="521"/>
      <c r="P248" s="521"/>
    </row>
    <row r="249" ht="15.75" customHeight="1">
      <c r="B249" s="521"/>
      <c r="C249" s="521"/>
      <c r="D249" s="521"/>
      <c r="E249" s="428"/>
      <c r="H249" s="521"/>
      <c r="I249" s="521"/>
      <c r="P249" s="521"/>
    </row>
    <row r="250" ht="15.75" customHeight="1">
      <c r="B250" s="521"/>
      <c r="C250" s="521"/>
      <c r="D250" s="521"/>
      <c r="E250" s="428"/>
      <c r="H250" s="521"/>
      <c r="I250" s="521"/>
      <c r="P250" s="521"/>
    </row>
    <row r="251" ht="15.75" customHeight="1">
      <c r="B251" s="521"/>
      <c r="C251" s="521"/>
      <c r="D251" s="521"/>
      <c r="E251" s="428"/>
      <c r="H251" s="521"/>
      <c r="I251" s="521"/>
      <c r="P251" s="521"/>
    </row>
    <row r="252" ht="15.75" customHeight="1">
      <c r="B252" s="521"/>
      <c r="C252" s="521"/>
      <c r="D252" s="521"/>
      <c r="E252" s="428"/>
      <c r="H252" s="521"/>
      <c r="I252" s="521"/>
      <c r="P252" s="521"/>
    </row>
    <row r="253" ht="15.75" customHeight="1">
      <c r="B253" s="521"/>
      <c r="C253" s="521"/>
      <c r="D253" s="521"/>
      <c r="E253" s="428"/>
      <c r="H253" s="521"/>
      <c r="I253" s="521"/>
      <c r="P253" s="521"/>
    </row>
    <row r="254" ht="15.75" customHeight="1">
      <c r="B254" s="521"/>
      <c r="C254" s="521"/>
      <c r="D254" s="521"/>
      <c r="E254" s="428"/>
      <c r="H254" s="521"/>
      <c r="I254" s="521"/>
      <c r="P254" s="521"/>
    </row>
    <row r="255" ht="15.75" customHeight="1">
      <c r="B255" s="521"/>
      <c r="C255" s="521"/>
      <c r="D255" s="521"/>
      <c r="E255" s="428"/>
      <c r="H255" s="521"/>
      <c r="I255" s="521"/>
      <c r="P255" s="521"/>
    </row>
    <row r="256" ht="15.75" customHeight="1">
      <c r="B256" s="521"/>
      <c r="C256" s="521"/>
      <c r="D256" s="521"/>
      <c r="E256" s="428"/>
      <c r="H256" s="521"/>
      <c r="I256" s="521"/>
      <c r="P256" s="521"/>
    </row>
    <row r="257" ht="15.75" customHeight="1">
      <c r="B257" s="521"/>
      <c r="C257" s="521"/>
      <c r="D257" s="521"/>
      <c r="E257" s="428"/>
      <c r="H257" s="521"/>
      <c r="I257" s="521"/>
      <c r="P257" s="521"/>
    </row>
    <row r="258" ht="15.75" customHeight="1">
      <c r="B258" s="521"/>
      <c r="C258" s="521"/>
      <c r="D258" s="521"/>
      <c r="E258" s="428"/>
      <c r="H258" s="521"/>
      <c r="I258" s="521"/>
      <c r="P258" s="521"/>
    </row>
    <row r="259" ht="15.75" customHeight="1">
      <c r="B259" s="521"/>
      <c r="C259" s="521"/>
      <c r="D259" s="521"/>
      <c r="E259" s="428"/>
      <c r="H259" s="521"/>
      <c r="I259" s="521"/>
      <c r="P259" s="521"/>
    </row>
    <row r="260" ht="15.75" customHeight="1">
      <c r="B260" s="521"/>
      <c r="C260" s="521"/>
      <c r="D260" s="521"/>
      <c r="E260" s="428"/>
      <c r="H260" s="521"/>
      <c r="I260" s="521"/>
      <c r="P260" s="521"/>
    </row>
    <row r="261" ht="15.75" customHeight="1">
      <c r="B261" s="521"/>
      <c r="C261" s="521"/>
      <c r="D261" s="521"/>
      <c r="E261" s="428"/>
      <c r="H261" s="521"/>
      <c r="I261" s="521"/>
      <c r="P261" s="521"/>
    </row>
    <row r="262" ht="15.75" customHeight="1">
      <c r="B262" s="521"/>
      <c r="C262" s="521"/>
      <c r="D262" s="521"/>
      <c r="E262" s="428"/>
      <c r="H262" s="521"/>
      <c r="I262" s="521"/>
      <c r="P262" s="521"/>
    </row>
    <row r="263" ht="15.75" customHeight="1">
      <c r="B263" s="521"/>
      <c r="C263" s="521"/>
      <c r="D263" s="521"/>
      <c r="E263" s="428"/>
      <c r="H263" s="521"/>
      <c r="I263" s="521"/>
      <c r="P263" s="521"/>
    </row>
    <row r="264" ht="15.75" customHeight="1">
      <c r="B264" s="521"/>
      <c r="C264" s="521"/>
      <c r="D264" s="521"/>
      <c r="E264" s="428"/>
      <c r="H264" s="521"/>
      <c r="I264" s="521"/>
      <c r="P264" s="521"/>
    </row>
    <row r="265" ht="15.75" customHeight="1">
      <c r="B265" s="521"/>
      <c r="C265" s="521"/>
      <c r="D265" s="521"/>
      <c r="E265" s="428"/>
      <c r="H265" s="521"/>
      <c r="I265" s="521"/>
      <c r="P265" s="521"/>
    </row>
    <row r="266" ht="15.75" customHeight="1">
      <c r="B266" s="521"/>
      <c r="C266" s="521"/>
      <c r="D266" s="521"/>
      <c r="E266" s="428"/>
      <c r="H266" s="521"/>
      <c r="I266" s="521"/>
      <c r="P266" s="521"/>
    </row>
    <row r="267" ht="15.75" customHeight="1">
      <c r="B267" s="521"/>
      <c r="C267" s="521"/>
      <c r="D267" s="521"/>
      <c r="E267" s="428"/>
      <c r="H267" s="521"/>
      <c r="I267" s="521"/>
      <c r="P267" s="521"/>
    </row>
    <row r="268" ht="15.75" customHeight="1">
      <c r="B268" s="521"/>
      <c r="C268" s="521"/>
      <c r="D268" s="521"/>
      <c r="E268" s="428"/>
      <c r="H268" s="521"/>
      <c r="I268" s="521"/>
      <c r="P268" s="521"/>
    </row>
    <row r="269" ht="15.75" customHeight="1">
      <c r="B269" s="521"/>
      <c r="C269" s="521"/>
      <c r="D269" s="521"/>
      <c r="E269" s="428"/>
      <c r="H269" s="521"/>
      <c r="I269" s="521"/>
      <c r="P269" s="521"/>
    </row>
    <row r="270" ht="15.75" customHeight="1">
      <c r="B270" s="521"/>
      <c r="C270" s="521"/>
      <c r="D270" s="521"/>
      <c r="E270" s="428"/>
      <c r="H270" s="521"/>
      <c r="I270" s="521"/>
      <c r="P270" s="521"/>
    </row>
    <row r="271" ht="15.75" customHeight="1">
      <c r="B271" s="521"/>
      <c r="C271" s="521"/>
      <c r="D271" s="521"/>
      <c r="E271" s="428"/>
      <c r="H271" s="521"/>
      <c r="I271" s="521"/>
      <c r="P271" s="521"/>
    </row>
    <row r="272" ht="15.75" customHeight="1">
      <c r="B272" s="521"/>
      <c r="C272" s="521"/>
      <c r="D272" s="521"/>
      <c r="E272" s="428"/>
      <c r="H272" s="521"/>
      <c r="I272" s="521"/>
      <c r="P272" s="521"/>
    </row>
    <row r="273" ht="15.75" customHeight="1">
      <c r="B273" s="521"/>
      <c r="C273" s="521"/>
      <c r="D273" s="521"/>
      <c r="E273" s="428"/>
      <c r="H273" s="521"/>
      <c r="I273" s="521"/>
      <c r="P273" s="521"/>
    </row>
    <row r="274" ht="15.75" customHeight="1">
      <c r="B274" s="521"/>
      <c r="C274" s="521"/>
      <c r="D274" s="521"/>
      <c r="E274" s="428"/>
      <c r="H274" s="521"/>
      <c r="I274" s="521"/>
      <c r="P274" s="521"/>
    </row>
    <row r="275" ht="15.75" customHeight="1">
      <c r="B275" s="521"/>
      <c r="C275" s="521"/>
      <c r="D275" s="521"/>
      <c r="E275" s="428"/>
      <c r="H275" s="521"/>
      <c r="I275" s="521"/>
      <c r="P275" s="521"/>
    </row>
    <row r="276" ht="15.75" customHeight="1">
      <c r="B276" s="521"/>
      <c r="C276" s="521"/>
      <c r="D276" s="521"/>
      <c r="E276" s="428"/>
      <c r="H276" s="521"/>
      <c r="I276" s="521"/>
      <c r="P276" s="521"/>
    </row>
    <row r="277" ht="15.75" customHeight="1">
      <c r="B277" s="521"/>
      <c r="C277" s="521"/>
      <c r="D277" s="521"/>
      <c r="E277" s="428"/>
      <c r="H277" s="521"/>
      <c r="I277" s="521"/>
      <c r="P277" s="521"/>
    </row>
    <row r="278" ht="15.75" customHeight="1">
      <c r="B278" s="521"/>
      <c r="C278" s="521"/>
      <c r="D278" s="521"/>
      <c r="E278" s="428"/>
      <c r="H278" s="521"/>
      <c r="I278" s="521"/>
      <c r="P278" s="521"/>
    </row>
    <row r="279" ht="15.75" customHeight="1">
      <c r="B279" s="521"/>
      <c r="C279" s="521"/>
      <c r="D279" s="521"/>
      <c r="E279" s="428"/>
      <c r="H279" s="521"/>
      <c r="I279" s="521"/>
      <c r="P279" s="521"/>
    </row>
    <row r="280" ht="15.75" customHeight="1">
      <c r="B280" s="521"/>
      <c r="C280" s="521"/>
      <c r="D280" s="521"/>
      <c r="E280" s="428"/>
      <c r="H280" s="521"/>
      <c r="I280" s="521"/>
      <c r="P280" s="521"/>
    </row>
    <row r="281" ht="15.75" customHeight="1">
      <c r="B281" s="521"/>
      <c r="C281" s="521"/>
      <c r="D281" s="521"/>
      <c r="E281" s="428"/>
      <c r="H281" s="521"/>
      <c r="I281" s="521"/>
      <c r="P281" s="521"/>
    </row>
    <row r="282" ht="15.75" customHeight="1">
      <c r="B282" s="521"/>
      <c r="C282" s="521"/>
      <c r="D282" s="521"/>
      <c r="E282" s="428"/>
      <c r="H282" s="521"/>
      <c r="I282" s="521"/>
      <c r="P282" s="521"/>
    </row>
    <row r="283" ht="15.75" customHeight="1">
      <c r="B283" s="521"/>
      <c r="C283" s="521"/>
      <c r="D283" s="521"/>
      <c r="E283" s="428"/>
      <c r="H283" s="521"/>
      <c r="I283" s="521"/>
      <c r="P283" s="521"/>
    </row>
    <row r="284" ht="15.75" customHeight="1">
      <c r="B284" s="521"/>
      <c r="C284" s="521"/>
      <c r="D284" s="521"/>
      <c r="E284" s="428"/>
      <c r="H284" s="521"/>
      <c r="I284" s="521"/>
      <c r="P284" s="521"/>
    </row>
    <row r="285" ht="15.75" customHeight="1">
      <c r="B285" s="521"/>
      <c r="C285" s="521"/>
      <c r="D285" s="521"/>
      <c r="E285" s="428"/>
      <c r="H285" s="521"/>
      <c r="I285" s="521"/>
      <c r="P285" s="521"/>
    </row>
    <row r="286" ht="15.75" customHeight="1">
      <c r="B286" s="521"/>
      <c r="C286" s="521"/>
      <c r="D286" s="521"/>
      <c r="E286" s="428"/>
      <c r="H286" s="521"/>
      <c r="I286" s="521"/>
      <c r="P286" s="521"/>
    </row>
    <row r="287" ht="15.75" customHeight="1">
      <c r="B287" s="521"/>
      <c r="C287" s="521"/>
      <c r="D287" s="521"/>
      <c r="E287" s="428"/>
      <c r="H287" s="521"/>
      <c r="I287" s="521"/>
      <c r="P287" s="521"/>
    </row>
    <row r="288" ht="15.75" customHeight="1">
      <c r="B288" s="521"/>
      <c r="C288" s="521"/>
      <c r="D288" s="521"/>
      <c r="E288" s="428"/>
      <c r="H288" s="521"/>
      <c r="I288" s="521"/>
      <c r="P288" s="521"/>
    </row>
    <row r="289" ht="15.75" customHeight="1">
      <c r="B289" s="521"/>
      <c r="C289" s="521"/>
      <c r="D289" s="521"/>
      <c r="E289" s="428"/>
      <c r="H289" s="521"/>
      <c r="I289" s="521"/>
      <c r="P289" s="521"/>
    </row>
    <row r="290" ht="15.75" customHeight="1">
      <c r="B290" s="521"/>
      <c r="C290" s="521"/>
      <c r="D290" s="521"/>
      <c r="E290" s="428"/>
      <c r="H290" s="521"/>
      <c r="I290" s="521"/>
      <c r="P290" s="521"/>
    </row>
    <row r="291" ht="15.75" customHeight="1">
      <c r="B291" s="521"/>
      <c r="C291" s="521"/>
      <c r="D291" s="521"/>
      <c r="E291" s="428"/>
      <c r="H291" s="521"/>
      <c r="I291" s="521"/>
      <c r="P291" s="521"/>
    </row>
    <row r="292" ht="15.75" customHeight="1">
      <c r="B292" s="521"/>
      <c r="C292" s="521"/>
      <c r="D292" s="521"/>
      <c r="E292" s="428"/>
      <c r="H292" s="521"/>
      <c r="I292" s="521"/>
      <c r="P292" s="521"/>
    </row>
    <row r="293" ht="15.75" customHeight="1">
      <c r="B293" s="521"/>
      <c r="C293" s="521"/>
      <c r="D293" s="521"/>
      <c r="E293" s="428"/>
      <c r="H293" s="521"/>
      <c r="I293" s="521"/>
      <c r="P293" s="521"/>
    </row>
    <row r="294" ht="15.75" customHeight="1">
      <c r="B294" s="521"/>
      <c r="C294" s="521"/>
      <c r="D294" s="521"/>
      <c r="E294" s="428"/>
      <c r="H294" s="521"/>
      <c r="I294" s="521"/>
      <c r="P294" s="521"/>
    </row>
    <row r="295" ht="15.75" customHeight="1">
      <c r="B295" s="521"/>
      <c r="C295" s="521"/>
      <c r="D295" s="521"/>
      <c r="E295" s="428"/>
      <c r="H295" s="521"/>
      <c r="I295" s="521"/>
      <c r="P295" s="521"/>
    </row>
    <row r="296" ht="15.75" customHeight="1">
      <c r="B296" s="521"/>
      <c r="C296" s="521"/>
      <c r="D296" s="521"/>
      <c r="E296" s="428"/>
      <c r="H296" s="521"/>
      <c r="I296" s="521"/>
      <c r="P296" s="521"/>
    </row>
    <row r="297" ht="15.75" customHeight="1">
      <c r="B297" s="521"/>
      <c r="C297" s="521"/>
      <c r="D297" s="521"/>
      <c r="E297" s="428"/>
      <c r="H297" s="521"/>
      <c r="I297" s="521"/>
      <c r="P297" s="521"/>
    </row>
    <row r="298" ht="15.75" customHeight="1">
      <c r="B298" s="521"/>
      <c r="C298" s="521"/>
      <c r="D298" s="521"/>
      <c r="E298" s="428"/>
      <c r="H298" s="521"/>
      <c r="I298" s="521"/>
      <c r="P298" s="521"/>
    </row>
    <row r="299" ht="15.75" customHeight="1">
      <c r="B299" s="521"/>
      <c r="C299" s="521"/>
      <c r="D299" s="521"/>
      <c r="E299" s="428"/>
      <c r="H299" s="521"/>
      <c r="I299" s="521"/>
      <c r="P299" s="521"/>
    </row>
    <row r="300" ht="15.75" customHeight="1">
      <c r="B300" s="521"/>
      <c r="C300" s="521"/>
      <c r="D300" s="521"/>
      <c r="E300" s="428"/>
      <c r="H300" s="521"/>
      <c r="I300" s="521"/>
      <c r="P300" s="521"/>
    </row>
    <row r="301" ht="15.75" customHeight="1">
      <c r="B301" s="521"/>
      <c r="C301" s="521"/>
      <c r="D301" s="521"/>
      <c r="E301" s="428"/>
      <c r="H301" s="521"/>
      <c r="I301" s="521"/>
      <c r="P301" s="521"/>
    </row>
    <row r="302" ht="15.75" customHeight="1">
      <c r="B302" s="521"/>
      <c r="C302" s="521"/>
      <c r="D302" s="521"/>
      <c r="E302" s="428"/>
      <c r="H302" s="521"/>
      <c r="I302" s="521"/>
      <c r="P302" s="521"/>
    </row>
    <row r="303" ht="15.75" customHeight="1">
      <c r="B303" s="521"/>
      <c r="C303" s="521"/>
      <c r="D303" s="521"/>
      <c r="E303" s="428"/>
      <c r="H303" s="521"/>
      <c r="I303" s="521"/>
      <c r="P303" s="521"/>
    </row>
    <row r="304" ht="15.75" customHeight="1">
      <c r="B304" s="521"/>
      <c r="C304" s="521"/>
      <c r="D304" s="521"/>
      <c r="E304" s="428"/>
      <c r="H304" s="521"/>
      <c r="I304" s="521"/>
      <c r="P304" s="521"/>
    </row>
    <row r="305" ht="15.75" customHeight="1">
      <c r="B305" s="521"/>
      <c r="C305" s="521"/>
      <c r="D305" s="521"/>
      <c r="E305" s="428"/>
      <c r="H305" s="521"/>
      <c r="I305" s="521"/>
      <c r="P305" s="521"/>
    </row>
    <row r="306" ht="15.75" customHeight="1">
      <c r="B306" s="521"/>
      <c r="C306" s="521"/>
      <c r="D306" s="521"/>
      <c r="E306" s="428"/>
      <c r="H306" s="521"/>
      <c r="I306" s="521"/>
      <c r="P306" s="521"/>
    </row>
    <row r="307" ht="15.75" customHeight="1">
      <c r="B307" s="521"/>
      <c r="C307" s="521"/>
      <c r="D307" s="521"/>
      <c r="E307" s="428"/>
      <c r="H307" s="521"/>
      <c r="I307" s="521"/>
      <c r="P307" s="521"/>
    </row>
    <row r="308" ht="15.75" customHeight="1">
      <c r="B308" s="521"/>
      <c r="C308" s="521"/>
      <c r="D308" s="521"/>
      <c r="E308" s="428"/>
      <c r="H308" s="521"/>
      <c r="I308" s="521"/>
      <c r="P308" s="521"/>
    </row>
    <row r="309" ht="15.75" customHeight="1">
      <c r="B309" s="521"/>
      <c r="C309" s="521"/>
      <c r="D309" s="521"/>
      <c r="E309" s="428"/>
      <c r="H309" s="521"/>
      <c r="I309" s="521"/>
      <c r="P309" s="521"/>
    </row>
    <row r="310" ht="15.75" customHeight="1">
      <c r="B310" s="521"/>
      <c r="C310" s="521"/>
      <c r="D310" s="521"/>
      <c r="E310" s="428"/>
      <c r="H310" s="521"/>
      <c r="I310" s="521"/>
      <c r="P310" s="521"/>
    </row>
    <row r="311" ht="15.75" customHeight="1">
      <c r="B311" s="521"/>
      <c r="C311" s="521"/>
      <c r="D311" s="521"/>
      <c r="E311" s="428"/>
      <c r="H311" s="521"/>
      <c r="I311" s="521"/>
      <c r="P311" s="521"/>
    </row>
    <row r="312" ht="15.75" customHeight="1">
      <c r="B312" s="521"/>
      <c r="C312" s="521"/>
      <c r="D312" s="521"/>
      <c r="E312" s="428"/>
      <c r="H312" s="521"/>
      <c r="I312" s="521"/>
      <c r="P312" s="521"/>
    </row>
    <row r="313" ht="15.75" customHeight="1">
      <c r="B313" s="521"/>
      <c r="C313" s="521"/>
      <c r="D313" s="521"/>
      <c r="E313" s="428"/>
      <c r="H313" s="521"/>
      <c r="I313" s="521"/>
      <c r="P313" s="521"/>
    </row>
    <row r="314" ht="15.75" customHeight="1">
      <c r="B314" s="521"/>
      <c r="C314" s="521"/>
      <c r="D314" s="521"/>
      <c r="E314" s="428"/>
      <c r="H314" s="521"/>
      <c r="I314" s="521"/>
      <c r="P314" s="521"/>
    </row>
    <row r="315" ht="15.75" customHeight="1">
      <c r="B315" s="521"/>
      <c r="C315" s="521"/>
      <c r="D315" s="521"/>
      <c r="E315" s="428"/>
      <c r="H315" s="521"/>
      <c r="I315" s="521"/>
      <c r="P315" s="521"/>
    </row>
    <row r="316" ht="15.75" customHeight="1">
      <c r="B316" s="521"/>
      <c r="C316" s="521"/>
      <c r="D316" s="521"/>
      <c r="E316" s="428"/>
      <c r="H316" s="521"/>
      <c r="I316" s="521"/>
      <c r="P316" s="521"/>
    </row>
    <row r="317" ht="15.75" customHeight="1">
      <c r="B317" s="521"/>
      <c r="C317" s="521"/>
      <c r="D317" s="521"/>
      <c r="E317" s="428"/>
      <c r="H317" s="521"/>
      <c r="I317" s="521"/>
      <c r="P317" s="521"/>
    </row>
    <row r="318" ht="15.75" customHeight="1">
      <c r="B318" s="521"/>
      <c r="C318" s="521"/>
      <c r="D318" s="521"/>
      <c r="E318" s="428"/>
      <c r="H318" s="521"/>
      <c r="I318" s="521"/>
      <c r="P318" s="521"/>
    </row>
    <row r="319" ht="15.75" customHeight="1">
      <c r="B319" s="521"/>
      <c r="C319" s="521"/>
      <c r="D319" s="521"/>
      <c r="E319" s="428"/>
      <c r="H319" s="521"/>
      <c r="I319" s="521"/>
      <c r="P319" s="521"/>
    </row>
    <row r="320" ht="15.75" customHeight="1">
      <c r="B320" s="521"/>
      <c r="C320" s="521"/>
      <c r="D320" s="521"/>
      <c r="E320" s="428"/>
      <c r="H320" s="521"/>
      <c r="I320" s="521"/>
      <c r="P320" s="521"/>
    </row>
    <row r="321" ht="15.75" customHeight="1">
      <c r="B321" s="521"/>
      <c r="C321" s="521"/>
      <c r="D321" s="521"/>
      <c r="E321" s="428"/>
      <c r="H321" s="521"/>
      <c r="I321" s="521"/>
      <c r="P321" s="521"/>
    </row>
    <row r="322" ht="15.75" customHeight="1">
      <c r="B322" s="521"/>
      <c r="C322" s="521"/>
      <c r="D322" s="521"/>
      <c r="E322" s="428"/>
      <c r="H322" s="521"/>
      <c r="I322" s="521"/>
      <c r="P322" s="521"/>
    </row>
    <row r="323" ht="15.75" customHeight="1">
      <c r="B323" s="521"/>
      <c r="C323" s="521"/>
      <c r="D323" s="521"/>
      <c r="E323" s="428"/>
      <c r="H323" s="521"/>
      <c r="I323" s="521"/>
      <c r="P323" s="521"/>
    </row>
    <row r="324" ht="15.75" customHeight="1">
      <c r="B324" s="521"/>
      <c r="C324" s="521"/>
      <c r="D324" s="521"/>
      <c r="E324" s="428"/>
      <c r="H324" s="521"/>
      <c r="I324" s="521"/>
      <c r="P324" s="521"/>
    </row>
    <row r="325" ht="15.75" customHeight="1">
      <c r="B325" s="521"/>
      <c r="C325" s="521"/>
      <c r="D325" s="521"/>
      <c r="E325" s="428"/>
      <c r="H325" s="521"/>
      <c r="I325" s="521"/>
      <c r="P325" s="521"/>
    </row>
    <row r="326" ht="15.75" customHeight="1">
      <c r="B326" s="521"/>
      <c r="C326" s="521"/>
      <c r="D326" s="521"/>
      <c r="E326" s="428"/>
      <c r="H326" s="521"/>
      <c r="I326" s="521"/>
      <c r="P326" s="521"/>
    </row>
    <row r="327" ht="15.75" customHeight="1">
      <c r="B327" s="521"/>
      <c r="C327" s="521"/>
      <c r="D327" s="521"/>
      <c r="E327" s="428"/>
      <c r="H327" s="521"/>
      <c r="I327" s="521"/>
      <c r="P327" s="521"/>
    </row>
    <row r="328" ht="15.75" customHeight="1">
      <c r="B328" s="521"/>
      <c r="C328" s="521"/>
      <c r="D328" s="521"/>
      <c r="E328" s="428"/>
      <c r="H328" s="521"/>
      <c r="I328" s="521"/>
      <c r="P328" s="521"/>
    </row>
    <row r="329" ht="15.75" customHeight="1">
      <c r="B329" s="521"/>
      <c r="C329" s="521"/>
      <c r="D329" s="521"/>
      <c r="E329" s="428"/>
      <c r="H329" s="521"/>
      <c r="I329" s="521"/>
      <c r="P329" s="521"/>
    </row>
    <row r="330" ht="15.75" customHeight="1">
      <c r="B330" s="521"/>
      <c r="C330" s="521"/>
      <c r="D330" s="521"/>
      <c r="E330" s="428"/>
      <c r="H330" s="521"/>
      <c r="I330" s="521"/>
      <c r="P330" s="521"/>
    </row>
    <row r="331" ht="15.75" customHeight="1">
      <c r="B331" s="521"/>
      <c r="C331" s="521"/>
      <c r="D331" s="521"/>
      <c r="E331" s="428"/>
      <c r="H331" s="521"/>
      <c r="I331" s="521"/>
      <c r="P331" s="521"/>
    </row>
    <row r="332" ht="15.75" customHeight="1">
      <c r="B332" s="521"/>
      <c r="C332" s="521"/>
      <c r="D332" s="521"/>
      <c r="E332" s="428"/>
      <c r="H332" s="521"/>
      <c r="I332" s="521"/>
      <c r="P332" s="521"/>
    </row>
    <row r="333" ht="15.75" customHeight="1">
      <c r="B333" s="521"/>
      <c r="C333" s="521"/>
      <c r="D333" s="521"/>
      <c r="E333" s="428"/>
      <c r="H333" s="521"/>
      <c r="I333" s="521"/>
      <c r="P333" s="521"/>
    </row>
    <row r="334" ht="15.75" customHeight="1">
      <c r="B334" s="521"/>
      <c r="C334" s="521"/>
      <c r="D334" s="521"/>
      <c r="E334" s="428"/>
      <c r="H334" s="521"/>
      <c r="I334" s="521"/>
      <c r="P334" s="521"/>
    </row>
    <row r="335" ht="15.75" customHeight="1">
      <c r="B335" s="521"/>
      <c r="C335" s="521"/>
      <c r="D335" s="521"/>
      <c r="E335" s="428"/>
      <c r="H335" s="521"/>
      <c r="I335" s="521"/>
      <c r="P335" s="521"/>
    </row>
    <row r="336" ht="15.75" customHeight="1">
      <c r="B336" s="521"/>
      <c r="C336" s="521"/>
      <c r="D336" s="521"/>
      <c r="E336" s="428"/>
      <c r="H336" s="521"/>
      <c r="I336" s="521"/>
      <c r="P336" s="521"/>
    </row>
    <row r="337" ht="15.75" customHeight="1">
      <c r="B337" s="521"/>
      <c r="C337" s="521"/>
      <c r="D337" s="521"/>
      <c r="E337" s="428"/>
      <c r="H337" s="521"/>
      <c r="I337" s="521"/>
      <c r="P337" s="521"/>
    </row>
    <row r="338" ht="15.75" customHeight="1">
      <c r="B338" s="521"/>
      <c r="C338" s="521"/>
      <c r="D338" s="521"/>
      <c r="E338" s="428"/>
      <c r="H338" s="521"/>
      <c r="I338" s="521"/>
      <c r="P338" s="521"/>
    </row>
    <row r="339" ht="15.75" customHeight="1">
      <c r="B339" s="521"/>
      <c r="C339" s="521"/>
      <c r="D339" s="521"/>
      <c r="E339" s="428"/>
      <c r="H339" s="521"/>
      <c r="I339" s="521"/>
      <c r="P339" s="521"/>
    </row>
    <row r="340" ht="15.75" customHeight="1">
      <c r="B340" s="521"/>
      <c r="C340" s="521"/>
      <c r="D340" s="521"/>
      <c r="E340" s="428"/>
      <c r="H340" s="521"/>
      <c r="I340" s="521"/>
      <c r="P340" s="521"/>
    </row>
    <row r="341" ht="15.75" customHeight="1">
      <c r="B341" s="521"/>
      <c r="C341" s="521"/>
      <c r="D341" s="521"/>
      <c r="E341" s="428"/>
      <c r="H341" s="521"/>
      <c r="I341" s="521"/>
      <c r="P341" s="521"/>
    </row>
    <row r="342" ht="15.75" customHeight="1">
      <c r="B342" s="521"/>
      <c r="C342" s="521"/>
      <c r="D342" s="521"/>
      <c r="E342" s="428"/>
      <c r="H342" s="521"/>
      <c r="I342" s="521"/>
      <c r="P342" s="521"/>
    </row>
    <row r="343" ht="15.75" customHeight="1">
      <c r="B343" s="521"/>
      <c r="C343" s="521"/>
      <c r="D343" s="521"/>
      <c r="E343" s="428"/>
      <c r="H343" s="521"/>
      <c r="I343" s="521"/>
      <c r="P343" s="521"/>
    </row>
    <row r="344" ht="15.75" customHeight="1">
      <c r="B344" s="521"/>
      <c r="C344" s="521"/>
      <c r="D344" s="521"/>
      <c r="E344" s="428"/>
      <c r="H344" s="521"/>
      <c r="I344" s="521"/>
      <c r="P344" s="521"/>
    </row>
    <row r="345" ht="15.75" customHeight="1">
      <c r="B345" s="521"/>
      <c r="C345" s="521"/>
      <c r="D345" s="521"/>
      <c r="E345" s="428"/>
      <c r="H345" s="521"/>
      <c r="I345" s="521"/>
      <c r="P345" s="521"/>
    </row>
    <row r="346" ht="15.75" customHeight="1">
      <c r="B346" s="521"/>
      <c r="C346" s="521"/>
      <c r="D346" s="521"/>
      <c r="E346" s="428"/>
      <c r="H346" s="521"/>
      <c r="I346" s="521"/>
      <c r="P346" s="521"/>
    </row>
    <row r="347" ht="15.75" customHeight="1">
      <c r="B347" s="521"/>
      <c r="C347" s="521"/>
      <c r="D347" s="521"/>
      <c r="E347" s="428"/>
      <c r="H347" s="521"/>
      <c r="I347" s="521"/>
      <c r="P347" s="521"/>
    </row>
    <row r="348" ht="15.75" customHeight="1">
      <c r="B348" s="521"/>
      <c r="C348" s="521"/>
      <c r="D348" s="521"/>
      <c r="E348" s="428"/>
      <c r="H348" s="521"/>
      <c r="I348" s="521"/>
      <c r="P348" s="521"/>
    </row>
    <row r="349" ht="15.75" customHeight="1">
      <c r="B349" s="521"/>
      <c r="C349" s="521"/>
      <c r="D349" s="521"/>
      <c r="E349" s="428"/>
      <c r="H349" s="521"/>
      <c r="I349" s="521"/>
      <c r="P349" s="521"/>
    </row>
    <row r="350" ht="15.75" customHeight="1">
      <c r="B350" s="521"/>
      <c r="C350" s="521"/>
      <c r="D350" s="521"/>
      <c r="E350" s="428"/>
      <c r="H350" s="521"/>
      <c r="I350" s="521"/>
      <c r="P350" s="521"/>
    </row>
    <row r="351" ht="15.75" customHeight="1">
      <c r="B351" s="521"/>
      <c r="C351" s="521"/>
      <c r="D351" s="521"/>
      <c r="E351" s="428"/>
      <c r="H351" s="521"/>
      <c r="I351" s="521"/>
      <c r="P351" s="521"/>
    </row>
    <row r="352" ht="15.75" customHeight="1">
      <c r="B352" s="521"/>
      <c r="C352" s="521"/>
      <c r="D352" s="521"/>
      <c r="E352" s="428"/>
      <c r="H352" s="521"/>
      <c r="I352" s="521"/>
      <c r="P352" s="521"/>
    </row>
    <row r="353" ht="15.75" customHeight="1">
      <c r="B353" s="521"/>
      <c r="C353" s="521"/>
      <c r="D353" s="521"/>
      <c r="E353" s="428"/>
      <c r="H353" s="521"/>
      <c r="I353" s="521"/>
      <c r="P353" s="521"/>
    </row>
    <row r="354" ht="15.75" customHeight="1">
      <c r="B354" s="521"/>
      <c r="C354" s="521"/>
      <c r="D354" s="521"/>
      <c r="E354" s="428"/>
      <c r="H354" s="521"/>
      <c r="I354" s="521"/>
      <c r="P354" s="521"/>
    </row>
    <row r="355" ht="15.75" customHeight="1">
      <c r="B355" s="521"/>
      <c r="C355" s="521"/>
      <c r="D355" s="521"/>
      <c r="E355" s="428"/>
      <c r="H355" s="521"/>
      <c r="I355" s="521"/>
      <c r="P355" s="521"/>
    </row>
    <row r="356" ht="15.75" customHeight="1">
      <c r="B356" s="521"/>
      <c r="C356" s="521"/>
      <c r="D356" s="521"/>
      <c r="E356" s="428"/>
      <c r="H356" s="521"/>
      <c r="I356" s="521"/>
      <c r="P356" s="521"/>
    </row>
    <row r="357" ht="15.75" customHeight="1">
      <c r="B357" s="521"/>
      <c r="C357" s="521"/>
      <c r="D357" s="521"/>
      <c r="E357" s="428"/>
      <c r="H357" s="521"/>
      <c r="I357" s="521"/>
      <c r="P357" s="521"/>
    </row>
    <row r="358" ht="15.75" customHeight="1">
      <c r="B358" s="521"/>
      <c r="C358" s="521"/>
      <c r="D358" s="521"/>
      <c r="E358" s="428"/>
      <c r="H358" s="521"/>
      <c r="I358" s="521"/>
      <c r="P358" s="521"/>
    </row>
    <row r="359" ht="15.75" customHeight="1">
      <c r="B359" s="521"/>
      <c r="C359" s="521"/>
      <c r="D359" s="521"/>
      <c r="E359" s="428"/>
      <c r="H359" s="521"/>
      <c r="I359" s="521"/>
      <c r="P359" s="521"/>
    </row>
    <row r="360" ht="15.75" customHeight="1">
      <c r="B360" s="521"/>
      <c r="C360" s="521"/>
      <c r="D360" s="521"/>
      <c r="E360" s="428"/>
      <c r="H360" s="521"/>
      <c r="I360" s="521"/>
      <c r="P360" s="521"/>
    </row>
    <row r="361" ht="15.75" customHeight="1">
      <c r="B361" s="521"/>
      <c r="C361" s="521"/>
      <c r="D361" s="521"/>
      <c r="E361" s="428"/>
      <c r="H361" s="521"/>
      <c r="I361" s="521"/>
      <c r="P361" s="521"/>
    </row>
    <row r="362" ht="15.75" customHeight="1">
      <c r="B362" s="521"/>
      <c r="C362" s="521"/>
      <c r="D362" s="521"/>
      <c r="E362" s="428"/>
      <c r="H362" s="521"/>
      <c r="I362" s="521"/>
      <c r="P362" s="521"/>
    </row>
    <row r="363" ht="15.75" customHeight="1">
      <c r="B363" s="521"/>
      <c r="C363" s="521"/>
      <c r="D363" s="521"/>
      <c r="E363" s="428"/>
      <c r="H363" s="521"/>
      <c r="I363" s="521"/>
      <c r="P363" s="521"/>
    </row>
    <row r="364" ht="15.75" customHeight="1">
      <c r="B364" s="521"/>
      <c r="C364" s="521"/>
      <c r="D364" s="521"/>
      <c r="E364" s="428"/>
      <c r="H364" s="521"/>
      <c r="I364" s="521"/>
      <c r="P364" s="521"/>
    </row>
    <row r="365" ht="15.75" customHeight="1">
      <c r="B365" s="521"/>
      <c r="C365" s="521"/>
      <c r="D365" s="521"/>
      <c r="E365" s="428"/>
      <c r="H365" s="521"/>
      <c r="I365" s="521"/>
      <c r="P365" s="521"/>
    </row>
    <row r="366" ht="15.75" customHeight="1">
      <c r="B366" s="521"/>
      <c r="C366" s="521"/>
      <c r="D366" s="521"/>
      <c r="E366" s="428"/>
      <c r="H366" s="521"/>
      <c r="I366" s="521"/>
      <c r="P366" s="521"/>
    </row>
    <row r="367" ht="15.75" customHeight="1">
      <c r="B367" s="521"/>
      <c r="C367" s="521"/>
      <c r="D367" s="521"/>
      <c r="E367" s="428"/>
      <c r="H367" s="521"/>
      <c r="I367" s="521"/>
      <c r="P367" s="521"/>
    </row>
    <row r="368" ht="15.75" customHeight="1">
      <c r="B368" s="521"/>
      <c r="C368" s="521"/>
      <c r="D368" s="521"/>
      <c r="E368" s="428"/>
      <c r="H368" s="521"/>
      <c r="I368" s="521"/>
      <c r="P368" s="521"/>
    </row>
    <row r="369" ht="15.75" customHeight="1">
      <c r="B369" s="521"/>
      <c r="C369" s="521"/>
      <c r="D369" s="521"/>
      <c r="E369" s="428"/>
      <c r="H369" s="521"/>
      <c r="I369" s="521"/>
      <c r="P369" s="521"/>
    </row>
    <row r="370" ht="15.75" customHeight="1">
      <c r="B370" s="521"/>
      <c r="C370" s="521"/>
      <c r="D370" s="521"/>
      <c r="E370" s="428"/>
      <c r="H370" s="521"/>
      <c r="I370" s="521"/>
      <c r="P370" s="521"/>
    </row>
    <row r="371" ht="15.75" customHeight="1">
      <c r="B371" s="521"/>
      <c r="C371" s="521"/>
      <c r="D371" s="521"/>
      <c r="E371" s="428"/>
      <c r="H371" s="521"/>
      <c r="I371" s="521"/>
      <c r="P371" s="521"/>
    </row>
    <row r="372" ht="15.75" customHeight="1">
      <c r="B372" s="521"/>
      <c r="C372" s="521"/>
      <c r="D372" s="521"/>
      <c r="E372" s="428"/>
      <c r="H372" s="521"/>
      <c r="I372" s="521"/>
      <c r="P372" s="521"/>
    </row>
    <row r="373" ht="15.75" customHeight="1">
      <c r="B373" s="521"/>
      <c r="C373" s="521"/>
      <c r="D373" s="521"/>
      <c r="E373" s="428"/>
      <c r="H373" s="521"/>
      <c r="I373" s="521"/>
      <c r="P373" s="521"/>
    </row>
    <row r="374" ht="15.75" customHeight="1">
      <c r="B374" s="521"/>
      <c r="C374" s="521"/>
      <c r="D374" s="521"/>
      <c r="E374" s="428"/>
      <c r="H374" s="521"/>
      <c r="I374" s="521"/>
      <c r="P374" s="521"/>
    </row>
    <row r="375" ht="15.75" customHeight="1">
      <c r="B375" s="521"/>
      <c r="C375" s="521"/>
      <c r="D375" s="521"/>
      <c r="E375" s="428"/>
      <c r="H375" s="521"/>
      <c r="I375" s="521"/>
      <c r="P375" s="521"/>
    </row>
    <row r="376" ht="15.75" customHeight="1">
      <c r="B376" s="521"/>
      <c r="C376" s="521"/>
      <c r="D376" s="521"/>
      <c r="E376" s="428"/>
      <c r="H376" s="521"/>
      <c r="I376" s="521"/>
      <c r="P376" s="521"/>
    </row>
    <row r="377" ht="15.75" customHeight="1">
      <c r="B377" s="521"/>
      <c r="C377" s="521"/>
      <c r="D377" s="521"/>
      <c r="E377" s="428"/>
      <c r="H377" s="521"/>
      <c r="I377" s="521"/>
      <c r="P377" s="521"/>
    </row>
    <row r="378" ht="15.75" customHeight="1">
      <c r="B378" s="521"/>
      <c r="C378" s="521"/>
      <c r="D378" s="521"/>
      <c r="E378" s="428"/>
      <c r="H378" s="521"/>
      <c r="I378" s="521"/>
      <c r="P378" s="521"/>
    </row>
    <row r="379" ht="15.75" customHeight="1">
      <c r="B379" s="521"/>
      <c r="C379" s="521"/>
      <c r="D379" s="521"/>
      <c r="E379" s="428"/>
      <c r="H379" s="521"/>
      <c r="I379" s="521"/>
      <c r="P379" s="521"/>
    </row>
    <row r="380" ht="15.75" customHeight="1">
      <c r="B380" s="521"/>
      <c r="C380" s="521"/>
      <c r="D380" s="521"/>
      <c r="E380" s="428"/>
      <c r="H380" s="521"/>
      <c r="I380" s="521"/>
      <c r="P380" s="521"/>
    </row>
    <row r="381" ht="15.75" customHeight="1">
      <c r="B381" s="521"/>
      <c r="C381" s="521"/>
      <c r="D381" s="521"/>
      <c r="E381" s="428"/>
      <c r="H381" s="521"/>
      <c r="I381" s="521"/>
      <c r="P381" s="521"/>
    </row>
    <row r="382" ht="15.75" customHeight="1">
      <c r="B382" s="521"/>
      <c r="C382" s="521"/>
      <c r="D382" s="521"/>
      <c r="E382" s="428"/>
      <c r="H382" s="521"/>
      <c r="I382" s="521"/>
      <c r="P382" s="521"/>
    </row>
    <row r="383" ht="15.75" customHeight="1">
      <c r="B383" s="521"/>
      <c r="C383" s="521"/>
      <c r="D383" s="521"/>
      <c r="E383" s="428"/>
      <c r="H383" s="521"/>
      <c r="I383" s="521"/>
      <c r="P383" s="521"/>
    </row>
    <row r="384" ht="15.75" customHeight="1">
      <c r="B384" s="521"/>
      <c r="C384" s="521"/>
      <c r="D384" s="521"/>
      <c r="E384" s="428"/>
      <c r="H384" s="521"/>
      <c r="I384" s="521"/>
      <c r="P384" s="521"/>
    </row>
    <row r="385" ht="15.75" customHeight="1">
      <c r="B385" s="521"/>
      <c r="C385" s="521"/>
      <c r="D385" s="521"/>
      <c r="E385" s="428"/>
      <c r="H385" s="521"/>
      <c r="I385" s="521"/>
      <c r="P385" s="521"/>
    </row>
    <row r="386" ht="15.75" customHeight="1">
      <c r="B386" s="521"/>
      <c r="C386" s="521"/>
      <c r="D386" s="521"/>
      <c r="E386" s="428"/>
      <c r="H386" s="521"/>
      <c r="I386" s="521"/>
      <c r="P386" s="521"/>
    </row>
    <row r="387" ht="15.75" customHeight="1">
      <c r="B387" s="521"/>
      <c r="C387" s="521"/>
      <c r="D387" s="521"/>
      <c r="E387" s="428"/>
      <c r="H387" s="521"/>
      <c r="I387" s="521"/>
      <c r="P387" s="521"/>
    </row>
    <row r="388" ht="15.75" customHeight="1">
      <c r="B388" s="521"/>
      <c r="C388" s="521"/>
      <c r="D388" s="521"/>
      <c r="E388" s="428"/>
      <c r="H388" s="521"/>
      <c r="I388" s="521"/>
      <c r="P388" s="521"/>
    </row>
    <row r="389" ht="15.75" customHeight="1">
      <c r="B389" s="521"/>
      <c r="C389" s="521"/>
      <c r="D389" s="521"/>
      <c r="E389" s="428"/>
      <c r="H389" s="521"/>
      <c r="I389" s="521"/>
      <c r="P389" s="521"/>
    </row>
    <row r="390" ht="15.75" customHeight="1">
      <c r="B390" s="521"/>
      <c r="C390" s="521"/>
      <c r="D390" s="521"/>
      <c r="E390" s="428"/>
      <c r="H390" s="521"/>
      <c r="I390" s="521"/>
      <c r="P390" s="521"/>
    </row>
    <row r="391" ht="15.75" customHeight="1">
      <c r="B391" s="521"/>
      <c r="C391" s="521"/>
      <c r="D391" s="521"/>
      <c r="E391" s="428"/>
      <c r="H391" s="521"/>
      <c r="I391" s="521"/>
      <c r="P391" s="521"/>
    </row>
    <row r="392" ht="15.75" customHeight="1">
      <c r="B392" s="521"/>
      <c r="C392" s="521"/>
      <c r="D392" s="521"/>
      <c r="E392" s="428"/>
      <c r="H392" s="521"/>
      <c r="I392" s="521"/>
      <c r="P392" s="521"/>
    </row>
    <row r="393" ht="15.75" customHeight="1">
      <c r="B393" s="521"/>
      <c r="C393" s="521"/>
      <c r="D393" s="521"/>
      <c r="E393" s="428"/>
      <c r="H393" s="521"/>
      <c r="I393" s="521"/>
      <c r="P393" s="521"/>
    </row>
    <row r="394" ht="15.75" customHeight="1">
      <c r="B394" s="521"/>
      <c r="C394" s="521"/>
      <c r="D394" s="521"/>
      <c r="E394" s="428"/>
      <c r="H394" s="521"/>
      <c r="I394" s="521"/>
      <c r="P394" s="521"/>
    </row>
    <row r="395" ht="15.75" customHeight="1">
      <c r="B395" s="521"/>
      <c r="C395" s="521"/>
      <c r="D395" s="521"/>
      <c r="E395" s="428"/>
      <c r="H395" s="521"/>
      <c r="I395" s="521"/>
      <c r="P395" s="521"/>
    </row>
    <row r="396" ht="15.75" customHeight="1">
      <c r="B396" s="521"/>
      <c r="C396" s="521"/>
      <c r="D396" s="521"/>
      <c r="E396" s="428"/>
      <c r="H396" s="521"/>
      <c r="I396" s="521"/>
      <c r="P396" s="521"/>
    </row>
    <row r="397" ht="15.75" customHeight="1">
      <c r="B397" s="521"/>
      <c r="C397" s="521"/>
      <c r="D397" s="521"/>
      <c r="E397" s="428"/>
      <c r="H397" s="521"/>
      <c r="I397" s="521"/>
      <c r="P397" s="521"/>
    </row>
    <row r="398" ht="15.75" customHeight="1">
      <c r="B398" s="521"/>
      <c r="C398" s="521"/>
      <c r="D398" s="521"/>
      <c r="E398" s="428"/>
      <c r="H398" s="521"/>
      <c r="I398" s="521"/>
      <c r="P398" s="521"/>
    </row>
    <row r="399" ht="15.75" customHeight="1">
      <c r="B399" s="521"/>
      <c r="C399" s="521"/>
      <c r="D399" s="521"/>
      <c r="E399" s="428"/>
      <c r="H399" s="521"/>
      <c r="I399" s="521"/>
      <c r="P399" s="521"/>
    </row>
    <row r="400" ht="15.75" customHeight="1">
      <c r="B400" s="521"/>
      <c r="C400" s="521"/>
      <c r="D400" s="521"/>
      <c r="E400" s="428"/>
      <c r="H400" s="521"/>
      <c r="I400" s="521"/>
      <c r="P400" s="521"/>
    </row>
    <row r="401" ht="15.75" customHeight="1">
      <c r="B401" s="521"/>
      <c r="C401" s="521"/>
      <c r="D401" s="521"/>
      <c r="E401" s="428"/>
      <c r="H401" s="521"/>
      <c r="I401" s="521"/>
      <c r="P401" s="521"/>
    </row>
    <row r="402" ht="15.75" customHeight="1">
      <c r="B402" s="521"/>
      <c r="C402" s="521"/>
      <c r="D402" s="521"/>
      <c r="E402" s="428"/>
      <c r="H402" s="521"/>
      <c r="I402" s="521"/>
      <c r="P402" s="521"/>
    </row>
    <row r="403" ht="15.75" customHeight="1">
      <c r="B403" s="521"/>
      <c r="C403" s="521"/>
      <c r="D403" s="521"/>
      <c r="E403" s="428"/>
      <c r="H403" s="521"/>
      <c r="I403" s="521"/>
      <c r="P403" s="521"/>
    </row>
    <row r="404" ht="15.75" customHeight="1">
      <c r="B404" s="521"/>
      <c r="C404" s="521"/>
      <c r="D404" s="521"/>
      <c r="E404" s="428"/>
      <c r="H404" s="521"/>
      <c r="I404" s="521"/>
      <c r="P404" s="521"/>
    </row>
    <row r="405" ht="15.75" customHeight="1">
      <c r="B405" s="521"/>
      <c r="C405" s="521"/>
      <c r="D405" s="521"/>
      <c r="E405" s="428"/>
      <c r="H405" s="521"/>
      <c r="I405" s="521"/>
      <c r="P405" s="521"/>
    </row>
    <row r="406" ht="15.75" customHeight="1">
      <c r="B406" s="521"/>
      <c r="C406" s="521"/>
      <c r="D406" s="521"/>
      <c r="E406" s="428"/>
      <c r="H406" s="521"/>
      <c r="I406" s="521"/>
      <c r="P406" s="521"/>
    </row>
    <row r="407" ht="15.75" customHeight="1">
      <c r="B407" s="521"/>
      <c r="C407" s="521"/>
      <c r="D407" s="521"/>
      <c r="E407" s="428"/>
      <c r="H407" s="521"/>
      <c r="I407" s="521"/>
      <c r="P407" s="521"/>
    </row>
    <row r="408" ht="15.75" customHeight="1">
      <c r="B408" s="521"/>
      <c r="C408" s="521"/>
      <c r="D408" s="521"/>
      <c r="E408" s="428"/>
      <c r="H408" s="521"/>
      <c r="I408" s="521"/>
      <c r="P408" s="521"/>
    </row>
    <row r="409" ht="15.75" customHeight="1">
      <c r="B409" s="521"/>
      <c r="C409" s="521"/>
      <c r="D409" s="521"/>
      <c r="E409" s="428"/>
      <c r="H409" s="521"/>
      <c r="I409" s="521"/>
      <c r="P409" s="521"/>
    </row>
    <row r="410" ht="15.75" customHeight="1">
      <c r="B410" s="521"/>
      <c r="C410" s="521"/>
      <c r="D410" s="521"/>
      <c r="E410" s="428"/>
      <c r="H410" s="521"/>
      <c r="I410" s="521"/>
      <c r="P410" s="521"/>
    </row>
    <row r="411" ht="15.75" customHeight="1">
      <c r="B411" s="521"/>
      <c r="C411" s="521"/>
      <c r="D411" s="521"/>
      <c r="E411" s="428"/>
      <c r="H411" s="521"/>
      <c r="I411" s="521"/>
      <c r="P411" s="521"/>
    </row>
    <row r="412" ht="15.75" customHeight="1">
      <c r="B412" s="521"/>
      <c r="C412" s="521"/>
      <c r="D412" s="521"/>
      <c r="E412" s="428"/>
      <c r="H412" s="521"/>
      <c r="I412" s="521"/>
      <c r="P412" s="521"/>
    </row>
    <row r="413" ht="15.75" customHeight="1">
      <c r="B413" s="521"/>
      <c r="C413" s="521"/>
      <c r="D413" s="521"/>
      <c r="E413" s="428"/>
      <c r="H413" s="521"/>
      <c r="I413" s="521"/>
      <c r="P413" s="521"/>
    </row>
    <row r="414" ht="15.75" customHeight="1">
      <c r="B414" s="521"/>
      <c r="C414" s="521"/>
      <c r="D414" s="521"/>
      <c r="E414" s="428"/>
      <c r="H414" s="521"/>
      <c r="I414" s="521"/>
      <c r="P414" s="521"/>
    </row>
    <row r="415" ht="15.75" customHeight="1">
      <c r="B415" s="521"/>
      <c r="C415" s="521"/>
      <c r="D415" s="521"/>
      <c r="E415" s="428"/>
      <c r="H415" s="521"/>
      <c r="I415" s="521"/>
      <c r="P415" s="521"/>
    </row>
    <row r="416" ht="15.75" customHeight="1">
      <c r="B416" s="521"/>
      <c r="C416" s="521"/>
      <c r="D416" s="521"/>
      <c r="E416" s="428"/>
      <c r="H416" s="521"/>
      <c r="I416" s="521"/>
      <c r="P416" s="521"/>
    </row>
    <row r="417" ht="15.75" customHeight="1">
      <c r="B417" s="521"/>
      <c r="C417" s="521"/>
      <c r="D417" s="521"/>
      <c r="E417" s="428"/>
      <c r="H417" s="521"/>
      <c r="I417" s="521"/>
      <c r="P417" s="521"/>
    </row>
    <row r="418" ht="15.75" customHeight="1">
      <c r="B418" s="521"/>
      <c r="C418" s="521"/>
      <c r="D418" s="521"/>
      <c r="E418" s="428"/>
      <c r="H418" s="521"/>
      <c r="I418" s="521"/>
      <c r="P418" s="521"/>
    </row>
    <row r="419" ht="15.75" customHeight="1">
      <c r="B419" s="521"/>
      <c r="C419" s="521"/>
      <c r="D419" s="521"/>
      <c r="E419" s="428"/>
      <c r="H419" s="521"/>
      <c r="I419" s="521"/>
      <c r="P419" s="521"/>
    </row>
    <row r="420" ht="15.75" customHeight="1">
      <c r="B420" s="521"/>
      <c r="C420" s="521"/>
      <c r="D420" s="521"/>
      <c r="E420" s="428"/>
      <c r="H420" s="521"/>
      <c r="I420" s="521"/>
      <c r="P420" s="521"/>
    </row>
    <row r="421" ht="15.75" customHeight="1">
      <c r="B421" s="521"/>
      <c r="C421" s="521"/>
      <c r="D421" s="521"/>
      <c r="E421" s="428"/>
      <c r="H421" s="521"/>
      <c r="I421" s="521"/>
      <c r="P421" s="521"/>
    </row>
    <row r="422" ht="15.75" customHeight="1">
      <c r="B422" s="521"/>
      <c r="C422" s="521"/>
      <c r="D422" s="521"/>
      <c r="E422" s="428"/>
      <c r="H422" s="521"/>
      <c r="I422" s="521"/>
      <c r="P422" s="521"/>
    </row>
    <row r="423" ht="15.75" customHeight="1">
      <c r="B423" s="521"/>
      <c r="C423" s="521"/>
      <c r="D423" s="521"/>
      <c r="E423" s="428"/>
      <c r="H423" s="521"/>
      <c r="I423" s="521"/>
      <c r="P423" s="521"/>
    </row>
    <row r="424" ht="15.75" customHeight="1">
      <c r="B424" s="521"/>
      <c r="C424" s="521"/>
      <c r="D424" s="521"/>
      <c r="E424" s="428"/>
      <c r="H424" s="521"/>
      <c r="I424" s="521"/>
      <c r="P424" s="521"/>
    </row>
    <row r="425" ht="15.75" customHeight="1">
      <c r="B425" s="521"/>
      <c r="C425" s="521"/>
      <c r="D425" s="521"/>
      <c r="E425" s="428"/>
      <c r="H425" s="521"/>
      <c r="I425" s="521"/>
      <c r="P425" s="521"/>
    </row>
    <row r="426" ht="15.75" customHeight="1">
      <c r="B426" s="521"/>
      <c r="C426" s="521"/>
      <c r="D426" s="521"/>
      <c r="E426" s="428"/>
      <c r="H426" s="521"/>
      <c r="I426" s="521"/>
      <c r="P426" s="521"/>
    </row>
    <row r="427" ht="15.75" customHeight="1">
      <c r="B427" s="521"/>
      <c r="C427" s="521"/>
      <c r="D427" s="521"/>
      <c r="E427" s="428"/>
      <c r="H427" s="521"/>
      <c r="I427" s="521"/>
      <c r="P427" s="521"/>
    </row>
    <row r="428" ht="15.75" customHeight="1">
      <c r="B428" s="521"/>
      <c r="C428" s="521"/>
      <c r="D428" s="521"/>
      <c r="E428" s="428"/>
      <c r="H428" s="521"/>
      <c r="I428" s="521"/>
      <c r="P428" s="521"/>
    </row>
    <row r="429" ht="15.75" customHeight="1">
      <c r="B429" s="521"/>
      <c r="C429" s="521"/>
      <c r="D429" s="521"/>
      <c r="E429" s="428"/>
      <c r="H429" s="521"/>
      <c r="I429" s="521"/>
      <c r="P429" s="521"/>
    </row>
    <row r="430" ht="15.75" customHeight="1">
      <c r="B430" s="521"/>
      <c r="C430" s="521"/>
      <c r="D430" s="521"/>
      <c r="E430" s="428"/>
      <c r="H430" s="521"/>
      <c r="I430" s="521"/>
      <c r="P430" s="521"/>
    </row>
    <row r="431" ht="15.75" customHeight="1">
      <c r="B431" s="521"/>
      <c r="C431" s="521"/>
      <c r="D431" s="521"/>
      <c r="E431" s="428"/>
      <c r="H431" s="521"/>
      <c r="I431" s="521"/>
      <c r="P431" s="521"/>
    </row>
    <row r="432" ht="15.75" customHeight="1">
      <c r="B432" s="521"/>
      <c r="C432" s="521"/>
      <c r="D432" s="521"/>
      <c r="E432" s="428"/>
      <c r="H432" s="521"/>
      <c r="I432" s="521"/>
      <c r="P432" s="521"/>
    </row>
    <row r="433" ht="15.75" customHeight="1">
      <c r="B433" s="521"/>
      <c r="C433" s="521"/>
      <c r="D433" s="521"/>
      <c r="E433" s="428"/>
      <c r="H433" s="521"/>
      <c r="I433" s="521"/>
      <c r="P433" s="521"/>
    </row>
    <row r="434" ht="15.75" customHeight="1">
      <c r="B434" s="521"/>
      <c r="C434" s="521"/>
      <c r="D434" s="521"/>
      <c r="E434" s="428"/>
      <c r="H434" s="521"/>
      <c r="I434" s="521"/>
      <c r="P434" s="521"/>
    </row>
    <row r="435" ht="15.75" customHeight="1">
      <c r="B435" s="521"/>
      <c r="C435" s="521"/>
      <c r="D435" s="521"/>
      <c r="E435" s="428"/>
      <c r="H435" s="521"/>
      <c r="I435" s="521"/>
      <c r="P435" s="521"/>
    </row>
    <row r="436" ht="15.75" customHeight="1">
      <c r="B436" s="521"/>
      <c r="C436" s="521"/>
      <c r="D436" s="521"/>
      <c r="E436" s="428"/>
      <c r="H436" s="521"/>
      <c r="I436" s="521"/>
      <c r="P436" s="521"/>
    </row>
    <row r="437" ht="15.75" customHeight="1">
      <c r="B437" s="521"/>
      <c r="C437" s="521"/>
      <c r="D437" s="521"/>
      <c r="E437" s="428"/>
      <c r="H437" s="521"/>
      <c r="I437" s="521"/>
      <c r="P437" s="521"/>
    </row>
    <row r="438" ht="15.75" customHeight="1">
      <c r="B438" s="521"/>
      <c r="C438" s="521"/>
      <c r="D438" s="521"/>
      <c r="E438" s="428"/>
      <c r="H438" s="521"/>
      <c r="I438" s="521"/>
      <c r="P438" s="521"/>
    </row>
    <row r="439" ht="15.75" customHeight="1">
      <c r="B439" s="521"/>
      <c r="C439" s="521"/>
      <c r="D439" s="521"/>
      <c r="E439" s="428"/>
      <c r="H439" s="521"/>
      <c r="I439" s="521"/>
      <c r="P439" s="521"/>
    </row>
    <row r="440" ht="15.75" customHeight="1">
      <c r="B440" s="521"/>
      <c r="C440" s="521"/>
      <c r="D440" s="521"/>
      <c r="E440" s="428"/>
      <c r="H440" s="521"/>
      <c r="I440" s="521"/>
      <c r="P440" s="521"/>
    </row>
    <row r="441" ht="15.75" customHeight="1">
      <c r="B441" s="521"/>
      <c r="C441" s="521"/>
      <c r="D441" s="521"/>
      <c r="E441" s="428"/>
      <c r="H441" s="521"/>
      <c r="I441" s="521"/>
      <c r="P441" s="521"/>
    </row>
    <row r="442" ht="15.75" customHeight="1">
      <c r="B442" s="521"/>
      <c r="C442" s="521"/>
      <c r="D442" s="521"/>
      <c r="E442" s="428"/>
      <c r="H442" s="521"/>
      <c r="I442" s="521"/>
      <c r="P442" s="521"/>
    </row>
    <row r="443" ht="15.75" customHeight="1">
      <c r="B443" s="521"/>
      <c r="C443" s="521"/>
      <c r="D443" s="521"/>
      <c r="E443" s="428"/>
      <c r="H443" s="521"/>
      <c r="I443" s="521"/>
      <c r="P443" s="521"/>
    </row>
    <row r="444" ht="15.75" customHeight="1">
      <c r="B444" s="521"/>
      <c r="C444" s="521"/>
      <c r="D444" s="521"/>
      <c r="E444" s="428"/>
      <c r="H444" s="521"/>
      <c r="I444" s="521"/>
      <c r="P444" s="521"/>
    </row>
    <row r="445" ht="15.75" customHeight="1">
      <c r="B445" s="521"/>
      <c r="C445" s="521"/>
      <c r="D445" s="521"/>
      <c r="E445" s="428"/>
      <c r="H445" s="521"/>
      <c r="I445" s="521"/>
      <c r="P445" s="521"/>
    </row>
    <row r="446" ht="15.75" customHeight="1">
      <c r="B446" s="521"/>
      <c r="C446" s="521"/>
      <c r="D446" s="521"/>
      <c r="E446" s="428"/>
      <c r="H446" s="521"/>
      <c r="I446" s="521"/>
      <c r="P446" s="521"/>
    </row>
    <row r="447" ht="15.75" customHeight="1">
      <c r="B447" s="521"/>
      <c r="C447" s="521"/>
      <c r="D447" s="521"/>
      <c r="E447" s="428"/>
      <c r="H447" s="521"/>
      <c r="I447" s="521"/>
      <c r="P447" s="521"/>
    </row>
    <row r="448" ht="15.75" customHeight="1">
      <c r="B448" s="521"/>
      <c r="C448" s="521"/>
      <c r="D448" s="521"/>
      <c r="E448" s="428"/>
      <c r="H448" s="521"/>
      <c r="I448" s="521"/>
      <c r="P448" s="521"/>
    </row>
    <row r="449" ht="15.75" customHeight="1">
      <c r="B449" s="521"/>
      <c r="C449" s="521"/>
      <c r="D449" s="521"/>
      <c r="E449" s="428"/>
      <c r="H449" s="521"/>
      <c r="I449" s="521"/>
      <c r="P449" s="521"/>
    </row>
    <row r="450" ht="15.75" customHeight="1">
      <c r="B450" s="521"/>
      <c r="C450" s="521"/>
      <c r="D450" s="521"/>
      <c r="E450" s="428"/>
      <c r="H450" s="521"/>
      <c r="I450" s="521"/>
      <c r="P450" s="521"/>
    </row>
    <row r="451" ht="15.75" customHeight="1">
      <c r="B451" s="521"/>
      <c r="C451" s="521"/>
      <c r="D451" s="521"/>
      <c r="E451" s="428"/>
      <c r="H451" s="521"/>
      <c r="I451" s="521"/>
      <c r="P451" s="521"/>
    </row>
    <row r="452" ht="15.75" customHeight="1">
      <c r="B452" s="521"/>
      <c r="C452" s="521"/>
      <c r="D452" s="521"/>
      <c r="E452" s="428"/>
      <c r="H452" s="521"/>
      <c r="I452" s="521"/>
      <c r="P452" s="521"/>
    </row>
    <row r="453" ht="15.75" customHeight="1">
      <c r="B453" s="521"/>
      <c r="C453" s="521"/>
      <c r="D453" s="521"/>
      <c r="E453" s="428"/>
      <c r="H453" s="521"/>
      <c r="I453" s="521"/>
      <c r="P453" s="521"/>
    </row>
    <row r="454" ht="15.75" customHeight="1">
      <c r="B454" s="521"/>
      <c r="C454" s="521"/>
      <c r="D454" s="521"/>
      <c r="E454" s="428"/>
      <c r="H454" s="521"/>
      <c r="I454" s="521"/>
      <c r="P454" s="521"/>
    </row>
    <row r="455" ht="15.75" customHeight="1">
      <c r="B455" s="521"/>
      <c r="C455" s="521"/>
      <c r="D455" s="521"/>
      <c r="E455" s="428"/>
      <c r="H455" s="521"/>
      <c r="I455" s="521"/>
      <c r="P455" s="521"/>
    </row>
    <row r="456" ht="15.75" customHeight="1">
      <c r="B456" s="521"/>
      <c r="C456" s="521"/>
      <c r="D456" s="521"/>
      <c r="E456" s="428"/>
      <c r="H456" s="521"/>
      <c r="I456" s="521"/>
      <c r="P456" s="521"/>
    </row>
    <row r="457" ht="15.75" customHeight="1">
      <c r="B457" s="521"/>
      <c r="C457" s="521"/>
      <c r="D457" s="521"/>
      <c r="E457" s="428"/>
      <c r="H457" s="521"/>
      <c r="I457" s="521"/>
      <c r="P457" s="521"/>
    </row>
    <row r="458" ht="15.75" customHeight="1">
      <c r="B458" s="521"/>
      <c r="C458" s="521"/>
      <c r="D458" s="521"/>
      <c r="E458" s="428"/>
      <c r="H458" s="521"/>
      <c r="I458" s="521"/>
      <c r="P458" s="521"/>
    </row>
    <row r="459" ht="15.75" customHeight="1">
      <c r="B459" s="521"/>
      <c r="C459" s="521"/>
      <c r="D459" s="521"/>
      <c r="E459" s="428"/>
      <c r="H459" s="521"/>
      <c r="I459" s="521"/>
      <c r="P459" s="521"/>
    </row>
    <row r="460" ht="15.75" customHeight="1">
      <c r="B460" s="521"/>
      <c r="C460" s="521"/>
      <c r="D460" s="521"/>
      <c r="E460" s="428"/>
      <c r="H460" s="521"/>
      <c r="I460" s="521"/>
      <c r="P460" s="521"/>
    </row>
    <row r="461" ht="15.75" customHeight="1">
      <c r="B461" s="521"/>
      <c r="C461" s="521"/>
      <c r="D461" s="521"/>
      <c r="E461" s="428"/>
      <c r="H461" s="521"/>
      <c r="I461" s="521"/>
      <c r="P461" s="521"/>
    </row>
    <row r="462" ht="15.75" customHeight="1">
      <c r="B462" s="521"/>
      <c r="C462" s="521"/>
      <c r="D462" s="521"/>
      <c r="E462" s="428"/>
      <c r="H462" s="521"/>
      <c r="I462" s="521"/>
      <c r="P462" s="521"/>
    </row>
    <row r="463" ht="15.75" customHeight="1">
      <c r="B463" s="521"/>
      <c r="C463" s="521"/>
      <c r="D463" s="521"/>
      <c r="E463" s="428"/>
      <c r="H463" s="521"/>
      <c r="I463" s="521"/>
      <c r="P463" s="521"/>
    </row>
    <row r="464" ht="15.75" customHeight="1">
      <c r="B464" s="521"/>
      <c r="C464" s="521"/>
      <c r="D464" s="521"/>
      <c r="E464" s="428"/>
      <c r="H464" s="521"/>
      <c r="I464" s="521"/>
      <c r="P464" s="521"/>
    </row>
    <row r="465" ht="15.75" customHeight="1">
      <c r="B465" s="521"/>
      <c r="C465" s="521"/>
      <c r="D465" s="521"/>
      <c r="E465" s="428"/>
      <c r="H465" s="521"/>
      <c r="I465" s="521"/>
      <c r="P465" s="521"/>
    </row>
    <row r="466" ht="15.75" customHeight="1">
      <c r="B466" s="521"/>
      <c r="C466" s="521"/>
      <c r="D466" s="521"/>
      <c r="E466" s="428"/>
      <c r="H466" s="521"/>
      <c r="I466" s="521"/>
      <c r="P466" s="521"/>
    </row>
    <row r="467" ht="15.75" customHeight="1">
      <c r="B467" s="521"/>
      <c r="C467" s="521"/>
      <c r="D467" s="521"/>
      <c r="E467" s="428"/>
      <c r="H467" s="521"/>
      <c r="I467" s="521"/>
      <c r="P467" s="521"/>
    </row>
    <row r="468" ht="15.75" customHeight="1">
      <c r="B468" s="521"/>
      <c r="C468" s="521"/>
      <c r="D468" s="521"/>
      <c r="E468" s="428"/>
      <c r="H468" s="521"/>
      <c r="I468" s="521"/>
      <c r="P468" s="521"/>
    </row>
    <row r="469" ht="15.75" customHeight="1">
      <c r="B469" s="521"/>
      <c r="C469" s="521"/>
      <c r="D469" s="521"/>
      <c r="E469" s="428"/>
      <c r="H469" s="521"/>
      <c r="I469" s="521"/>
      <c r="P469" s="521"/>
    </row>
    <row r="470" ht="15.75" customHeight="1">
      <c r="B470" s="521"/>
      <c r="C470" s="521"/>
      <c r="D470" s="521"/>
      <c r="E470" s="428"/>
      <c r="H470" s="521"/>
      <c r="I470" s="521"/>
      <c r="P470" s="521"/>
    </row>
    <row r="471" ht="15.75" customHeight="1">
      <c r="B471" s="521"/>
      <c r="C471" s="521"/>
      <c r="D471" s="521"/>
      <c r="E471" s="428"/>
      <c r="H471" s="521"/>
      <c r="I471" s="521"/>
      <c r="P471" s="521"/>
    </row>
    <row r="472" ht="15.75" customHeight="1">
      <c r="B472" s="521"/>
      <c r="C472" s="521"/>
      <c r="D472" s="521"/>
      <c r="E472" s="428"/>
      <c r="H472" s="521"/>
      <c r="I472" s="521"/>
      <c r="P472" s="521"/>
    </row>
    <row r="473" ht="15.75" customHeight="1">
      <c r="B473" s="521"/>
      <c r="C473" s="521"/>
      <c r="D473" s="521"/>
      <c r="E473" s="428"/>
      <c r="H473" s="521"/>
      <c r="I473" s="521"/>
      <c r="P473" s="521"/>
    </row>
    <row r="474" ht="15.75" customHeight="1">
      <c r="B474" s="521"/>
      <c r="C474" s="521"/>
      <c r="D474" s="521"/>
      <c r="E474" s="428"/>
      <c r="H474" s="521"/>
      <c r="I474" s="521"/>
      <c r="P474" s="521"/>
    </row>
    <row r="475" ht="15.75" customHeight="1">
      <c r="B475" s="521"/>
      <c r="C475" s="521"/>
      <c r="D475" s="521"/>
      <c r="E475" s="428"/>
      <c r="H475" s="521"/>
      <c r="I475" s="521"/>
      <c r="P475" s="521"/>
    </row>
    <row r="476" ht="15.75" customHeight="1">
      <c r="B476" s="521"/>
      <c r="C476" s="521"/>
      <c r="D476" s="521"/>
      <c r="E476" s="428"/>
      <c r="H476" s="521"/>
      <c r="I476" s="521"/>
      <c r="P476" s="521"/>
    </row>
    <row r="477" ht="15.75" customHeight="1">
      <c r="B477" s="521"/>
      <c r="C477" s="521"/>
      <c r="D477" s="521"/>
      <c r="E477" s="428"/>
      <c r="H477" s="521"/>
      <c r="I477" s="521"/>
      <c r="P477" s="521"/>
    </row>
    <row r="478" ht="15.75" customHeight="1">
      <c r="B478" s="521"/>
      <c r="C478" s="521"/>
      <c r="D478" s="521"/>
      <c r="E478" s="428"/>
      <c r="H478" s="521"/>
      <c r="I478" s="521"/>
      <c r="P478" s="521"/>
    </row>
    <row r="479" ht="15.75" customHeight="1">
      <c r="B479" s="521"/>
      <c r="C479" s="521"/>
      <c r="D479" s="521"/>
      <c r="E479" s="428"/>
      <c r="H479" s="521"/>
      <c r="I479" s="521"/>
      <c r="P479" s="521"/>
    </row>
    <row r="480" ht="15.75" customHeight="1">
      <c r="B480" s="521"/>
      <c r="C480" s="521"/>
      <c r="D480" s="521"/>
      <c r="E480" s="428"/>
      <c r="H480" s="521"/>
      <c r="I480" s="521"/>
      <c r="P480" s="521"/>
    </row>
    <row r="481" ht="15.75" customHeight="1">
      <c r="B481" s="521"/>
      <c r="C481" s="521"/>
      <c r="D481" s="521"/>
      <c r="E481" s="428"/>
      <c r="H481" s="521"/>
      <c r="I481" s="521"/>
      <c r="P481" s="521"/>
    </row>
    <row r="482" ht="15.75" customHeight="1">
      <c r="B482" s="521"/>
      <c r="C482" s="521"/>
      <c r="D482" s="521"/>
      <c r="E482" s="428"/>
      <c r="H482" s="521"/>
      <c r="I482" s="521"/>
      <c r="P482" s="521"/>
    </row>
    <row r="483" ht="15.75" customHeight="1">
      <c r="B483" s="521"/>
      <c r="C483" s="521"/>
      <c r="D483" s="521"/>
      <c r="E483" s="428"/>
      <c r="H483" s="521"/>
      <c r="I483" s="521"/>
      <c r="P483" s="521"/>
    </row>
    <row r="484" ht="15.75" customHeight="1">
      <c r="B484" s="521"/>
      <c r="C484" s="521"/>
      <c r="D484" s="521"/>
      <c r="E484" s="428"/>
      <c r="H484" s="521"/>
      <c r="I484" s="521"/>
      <c r="P484" s="521"/>
    </row>
    <row r="485" ht="15.75" customHeight="1">
      <c r="B485" s="521"/>
      <c r="C485" s="521"/>
      <c r="D485" s="521"/>
      <c r="E485" s="428"/>
      <c r="H485" s="521"/>
      <c r="I485" s="521"/>
      <c r="P485" s="521"/>
    </row>
    <row r="486" ht="15.75" customHeight="1">
      <c r="B486" s="521"/>
      <c r="C486" s="521"/>
      <c r="D486" s="521"/>
      <c r="E486" s="428"/>
      <c r="H486" s="521"/>
      <c r="I486" s="521"/>
      <c r="P486" s="521"/>
    </row>
    <row r="487" ht="15.75" customHeight="1">
      <c r="B487" s="521"/>
      <c r="C487" s="521"/>
      <c r="D487" s="521"/>
      <c r="E487" s="428"/>
      <c r="H487" s="521"/>
      <c r="I487" s="521"/>
      <c r="P487" s="521"/>
    </row>
    <row r="488" ht="15.75" customHeight="1">
      <c r="B488" s="521"/>
      <c r="C488" s="521"/>
      <c r="D488" s="521"/>
      <c r="E488" s="428"/>
      <c r="H488" s="521"/>
      <c r="I488" s="521"/>
      <c r="P488" s="521"/>
    </row>
    <row r="489" ht="15.75" customHeight="1">
      <c r="B489" s="521"/>
      <c r="C489" s="521"/>
      <c r="D489" s="521"/>
      <c r="E489" s="428"/>
      <c r="H489" s="521"/>
      <c r="I489" s="521"/>
      <c r="P489" s="521"/>
    </row>
    <row r="490" ht="15.75" customHeight="1">
      <c r="B490" s="521"/>
      <c r="C490" s="521"/>
      <c r="D490" s="521"/>
      <c r="E490" s="428"/>
      <c r="H490" s="521"/>
      <c r="I490" s="521"/>
      <c r="P490" s="521"/>
    </row>
    <row r="491" ht="15.75" customHeight="1">
      <c r="B491" s="521"/>
      <c r="C491" s="521"/>
      <c r="D491" s="521"/>
      <c r="E491" s="428"/>
      <c r="H491" s="521"/>
      <c r="I491" s="521"/>
      <c r="P491" s="521"/>
    </row>
    <row r="492" ht="15.75" customHeight="1">
      <c r="B492" s="521"/>
      <c r="C492" s="521"/>
      <c r="D492" s="521"/>
      <c r="E492" s="428"/>
      <c r="H492" s="521"/>
      <c r="I492" s="521"/>
      <c r="P492" s="521"/>
    </row>
    <row r="493" ht="15.75" customHeight="1">
      <c r="B493" s="521"/>
      <c r="C493" s="521"/>
      <c r="D493" s="521"/>
      <c r="E493" s="428"/>
      <c r="H493" s="521"/>
      <c r="I493" s="521"/>
      <c r="P493" s="521"/>
    </row>
    <row r="494" ht="15.75" customHeight="1">
      <c r="B494" s="521"/>
      <c r="C494" s="521"/>
      <c r="D494" s="521"/>
      <c r="E494" s="428"/>
      <c r="H494" s="521"/>
      <c r="I494" s="521"/>
      <c r="P494" s="521"/>
    </row>
    <row r="495" ht="15.75" customHeight="1">
      <c r="B495" s="521"/>
      <c r="C495" s="521"/>
      <c r="D495" s="521"/>
      <c r="E495" s="428"/>
      <c r="H495" s="521"/>
      <c r="I495" s="521"/>
      <c r="P495" s="521"/>
    </row>
    <row r="496" ht="15.75" customHeight="1">
      <c r="B496" s="521"/>
      <c r="C496" s="521"/>
      <c r="D496" s="521"/>
      <c r="E496" s="428"/>
      <c r="H496" s="521"/>
      <c r="I496" s="521"/>
      <c r="P496" s="521"/>
    </row>
    <row r="497" ht="15.75" customHeight="1">
      <c r="B497" s="521"/>
      <c r="C497" s="521"/>
      <c r="D497" s="521"/>
      <c r="E497" s="428"/>
      <c r="H497" s="521"/>
      <c r="I497" s="521"/>
      <c r="P497" s="521"/>
    </row>
    <row r="498" ht="15.75" customHeight="1">
      <c r="B498" s="521"/>
      <c r="C498" s="521"/>
      <c r="D498" s="521"/>
      <c r="E498" s="428"/>
      <c r="H498" s="521"/>
      <c r="I498" s="521"/>
      <c r="P498" s="521"/>
    </row>
    <row r="499" ht="15.75" customHeight="1">
      <c r="B499" s="521"/>
      <c r="C499" s="521"/>
      <c r="D499" s="521"/>
      <c r="E499" s="428"/>
      <c r="H499" s="521"/>
      <c r="I499" s="521"/>
      <c r="P499" s="521"/>
    </row>
    <row r="500" ht="15.75" customHeight="1">
      <c r="B500" s="521"/>
      <c r="C500" s="521"/>
      <c r="D500" s="521"/>
      <c r="E500" s="428"/>
      <c r="H500" s="521"/>
      <c r="I500" s="521"/>
      <c r="P500" s="521"/>
    </row>
    <row r="501" ht="15.75" customHeight="1">
      <c r="B501" s="521"/>
      <c r="C501" s="521"/>
      <c r="D501" s="521"/>
      <c r="E501" s="428"/>
      <c r="H501" s="521"/>
      <c r="I501" s="521"/>
      <c r="P501" s="521"/>
    </row>
    <row r="502" ht="15.75" customHeight="1">
      <c r="B502" s="521"/>
      <c r="C502" s="521"/>
      <c r="D502" s="521"/>
      <c r="E502" s="428"/>
      <c r="H502" s="521"/>
      <c r="I502" s="521"/>
      <c r="P502" s="521"/>
    </row>
    <row r="503" ht="15.75" customHeight="1">
      <c r="B503" s="521"/>
      <c r="C503" s="521"/>
      <c r="D503" s="521"/>
      <c r="E503" s="428"/>
      <c r="H503" s="521"/>
      <c r="I503" s="521"/>
      <c r="P503" s="521"/>
    </row>
    <row r="504" ht="15.75" customHeight="1">
      <c r="B504" s="521"/>
      <c r="C504" s="521"/>
      <c r="D504" s="521"/>
      <c r="E504" s="428"/>
      <c r="H504" s="521"/>
      <c r="I504" s="521"/>
      <c r="P504" s="521"/>
    </row>
    <row r="505" ht="15.75" customHeight="1">
      <c r="B505" s="521"/>
      <c r="C505" s="521"/>
      <c r="D505" s="521"/>
      <c r="E505" s="428"/>
      <c r="H505" s="521"/>
      <c r="I505" s="521"/>
      <c r="P505" s="521"/>
    </row>
    <row r="506" ht="15.75" customHeight="1">
      <c r="B506" s="521"/>
      <c r="C506" s="521"/>
      <c r="D506" s="521"/>
      <c r="E506" s="428"/>
      <c r="H506" s="521"/>
      <c r="I506" s="521"/>
      <c r="P506" s="521"/>
    </row>
    <row r="507" ht="15.75" customHeight="1">
      <c r="B507" s="521"/>
      <c r="C507" s="521"/>
      <c r="D507" s="521"/>
      <c r="E507" s="428"/>
      <c r="H507" s="521"/>
      <c r="I507" s="521"/>
      <c r="P507" s="521"/>
    </row>
    <row r="508" ht="15.75" customHeight="1">
      <c r="B508" s="521"/>
      <c r="C508" s="521"/>
      <c r="D508" s="521"/>
      <c r="E508" s="428"/>
      <c r="H508" s="521"/>
      <c r="I508" s="521"/>
      <c r="P508" s="521"/>
    </row>
    <row r="509" ht="15.75" customHeight="1">
      <c r="B509" s="521"/>
      <c r="C509" s="521"/>
      <c r="D509" s="521"/>
      <c r="E509" s="428"/>
      <c r="H509" s="521"/>
      <c r="I509" s="521"/>
      <c r="P509" s="521"/>
    </row>
    <row r="510" ht="15.75" customHeight="1">
      <c r="B510" s="521"/>
      <c r="C510" s="521"/>
      <c r="D510" s="521"/>
      <c r="E510" s="428"/>
      <c r="H510" s="521"/>
      <c r="I510" s="521"/>
      <c r="P510" s="521"/>
    </row>
    <row r="511" ht="15.75" customHeight="1">
      <c r="B511" s="521"/>
      <c r="C511" s="521"/>
      <c r="D511" s="521"/>
      <c r="E511" s="428"/>
      <c r="H511" s="521"/>
      <c r="I511" s="521"/>
      <c r="P511" s="521"/>
    </row>
    <row r="512" ht="15.75" customHeight="1">
      <c r="B512" s="521"/>
      <c r="C512" s="521"/>
      <c r="D512" s="521"/>
      <c r="E512" s="428"/>
      <c r="H512" s="521"/>
      <c r="I512" s="521"/>
      <c r="P512" s="521"/>
    </row>
    <row r="513" ht="15.75" customHeight="1">
      <c r="B513" s="521"/>
      <c r="C513" s="521"/>
      <c r="D513" s="521"/>
      <c r="E513" s="428"/>
      <c r="H513" s="521"/>
      <c r="I513" s="521"/>
      <c r="P513" s="521"/>
    </row>
    <row r="514" ht="15.75" customHeight="1">
      <c r="B514" s="521"/>
      <c r="C514" s="521"/>
      <c r="D514" s="521"/>
      <c r="E514" s="428"/>
      <c r="H514" s="521"/>
      <c r="I514" s="521"/>
      <c r="P514" s="521"/>
    </row>
    <row r="515" ht="15.75" customHeight="1">
      <c r="B515" s="521"/>
      <c r="C515" s="521"/>
      <c r="D515" s="521"/>
      <c r="E515" s="428"/>
      <c r="H515" s="521"/>
      <c r="I515" s="521"/>
      <c r="P515" s="521"/>
    </row>
    <row r="516" ht="15.75" customHeight="1">
      <c r="B516" s="521"/>
      <c r="C516" s="521"/>
      <c r="D516" s="521"/>
      <c r="E516" s="428"/>
      <c r="H516" s="521"/>
      <c r="I516" s="521"/>
      <c r="P516" s="521"/>
    </row>
    <row r="517" ht="15.75" customHeight="1">
      <c r="B517" s="521"/>
      <c r="C517" s="521"/>
      <c r="D517" s="521"/>
      <c r="E517" s="428"/>
      <c r="H517" s="521"/>
      <c r="I517" s="521"/>
      <c r="P517" s="521"/>
    </row>
    <row r="518" ht="15.75" customHeight="1">
      <c r="B518" s="521"/>
      <c r="C518" s="521"/>
      <c r="D518" s="521"/>
      <c r="E518" s="428"/>
      <c r="H518" s="521"/>
      <c r="I518" s="521"/>
      <c r="P518" s="521"/>
    </row>
    <row r="519" ht="15.75" customHeight="1">
      <c r="B519" s="521"/>
      <c r="C519" s="521"/>
      <c r="D519" s="521"/>
      <c r="E519" s="428"/>
      <c r="H519" s="521"/>
      <c r="I519" s="521"/>
      <c r="P519" s="521"/>
    </row>
    <row r="520" ht="15.75" customHeight="1">
      <c r="B520" s="521"/>
      <c r="C520" s="521"/>
      <c r="D520" s="521"/>
      <c r="E520" s="428"/>
      <c r="H520" s="521"/>
      <c r="I520" s="521"/>
      <c r="P520" s="521"/>
    </row>
    <row r="521" ht="15.75" customHeight="1">
      <c r="B521" s="521"/>
      <c r="C521" s="521"/>
      <c r="D521" s="521"/>
      <c r="E521" s="428"/>
      <c r="H521" s="521"/>
      <c r="I521" s="521"/>
      <c r="P521" s="521"/>
    </row>
    <row r="522" ht="15.75" customHeight="1">
      <c r="B522" s="521"/>
      <c r="C522" s="521"/>
      <c r="D522" s="521"/>
      <c r="E522" s="428"/>
      <c r="H522" s="521"/>
      <c r="I522" s="521"/>
      <c r="P522" s="521"/>
    </row>
    <row r="523" ht="15.75" customHeight="1">
      <c r="B523" s="521"/>
      <c r="C523" s="521"/>
      <c r="D523" s="521"/>
      <c r="E523" s="428"/>
      <c r="H523" s="521"/>
      <c r="I523" s="521"/>
      <c r="P523" s="521"/>
    </row>
    <row r="524" ht="15.75" customHeight="1">
      <c r="B524" s="521"/>
      <c r="C524" s="521"/>
      <c r="D524" s="521"/>
      <c r="E524" s="428"/>
      <c r="H524" s="521"/>
      <c r="I524" s="521"/>
      <c r="P524" s="521"/>
    </row>
    <row r="525" ht="15.75" customHeight="1">
      <c r="B525" s="521"/>
      <c r="C525" s="521"/>
      <c r="D525" s="521"/>
      <c r="E525" s="428"/>
      <c r="H525" s="521"/>
      <c r="I525" s="521"/>
      <c r="P525" s="521"/>
    </row>
    <row r="526" ht="15.75" customHeight="1">
      <c r="B526" s="521"/>
      <c r="C526" s="521"/>
      <c r="D526" s="521"/>
      <c r="E526" s="428"/>
      <c r="H526" s="521"/>
      <c r="I526" s="521"/>
      <c r="P526" s="521"/>
    </row>
    <row r="527" ht="15.75" customHeight="1">
      <c r="B527" s="521"/>
      <c r="C527" s="521"/>
      <c r="D527" s="521"/>
      <c r="E527" s="428"/>
      <c r="H527" s="521"/>
      <c r="I527" s="521"/>
      <c r="P527" s="521"/>
    </row>
    <row r="528" ht="15.75" customHeight="1">
      <c r="B528" s="521"/>
      <c r="C528" s="521"/>
      <c r="D528" s="521"/>
      <c r="E528" s="428"/>
      <c r="H528" s="521"/>
      <c r="I528" s="521"/>
      <c r="P528" s="521"/>
    </row>
    <row r="529" ht="15.75" customHeight="1">
      <c r="B529" s="521"/>
      <c r="C529" s="521"/>
      <c r="D529" s="521"/>
      <c r="E529" s="428"/>
      <c r="H529" s="521"/>
      <c r="I529" s="521"/>
      <c r="P529" s="521"/>
    </row>
    <row r="530" ht="15.75" customHeight="1">
      <c r="B530" s="521"/>
      <c r="C530" s="521"/>
      <c r="D530" s="521"/>
      <c r="E530" s="428"/>
      <c r="H530" s="521"/>
      <c r="I530" s="521"/>
      <c r="P530" s="521"/>
    </row>
    <row r="531" ht="15.75" customHeight="1">
      <c r="B531" s="521"/>
      <c r="C531" s="521"/>
      <c r="D531" s="521"/>
      <c r="E531" s="428"/>
      <c r="H531" s="521"/>
      <c r="I531" s="521"/>
      <c r="P531" s="521"/>
    </row>
    <row r="532" ht="15.75" customHeight="1">
      <c r="B532" s="521"/>
      <c r="C532" s="521"/>
      <c r="D532" s="521"/>
      <c r="E532" s="428"/>
      <c r="H532" s="521"/>
      <c r="I532" s="521"/>
      <c r="P532" s="521"/>
    </row>
    <row r="533" ht="15.75" customHeight="1">
      <c r="B533" s="521"/>
      <c r="C533" s="521"/>
      <c r="D533" s="521"/>
      <c r="E533" s="428"/>
      <c r="H533" s="521"/>
      <c r="I533" s="521"/>
      <c r="P533" s="521"/>
    </row>
    <row r="534" ht="15.75" customHeight="1">
      <c r="B534" s="521"/>
      <c r="C534" s="521"/>
      <c r="D534" s="521"/>
      <c r="E534" s="428"/>
      <c r="H534" s="521"/>
      <c r="I534" s="521"/>
      <c r="P534" s="521"/>
    </row>
    <row r="535" ht="15.75" customHeight="1">
      <c r="B535" s="521"/>
      <c r="C535" s="521"/>
      <c r="D535" s="521"/>
      <c r="E535" s="428"/>
      <c r="H535" s="521"/>
      <c r="I535" s="521"/>
      <c r="P535" s="521"/>
    </row>
    <row r="536" ht="15.75" customHeight="1">
      <c r="B536" s="521"/>
      <c r="C536" s="521"/>
      <c r="D536" s="521"/>
      <c r="E536" s="428"/>
      <c r="H536" s="521"/>
      <c r="I536" s="521"/>
      <c r="P536" s="521"/>
    </row>
    <row r="537" ht="15.75" customHeight="1">
      <c r="B537" s="521"/>
      <c r="C537" s="521"/>
      <c r="D537" s="521"/>
      <c r="E537" s="428"/>
      <c r="H537" s="521"/>
      <c r="I537" s="521"/>
      <c r="P537" s="521"/>
    </row>
    <row r="538" ht="15.75" customHeight="1">
      <c r="B538" s="521"/>
      <c r="C538" s="521"/>
      <c r="D538" s="521"/>
      <c r="E538" s="428"/>
      <c r="H538" s="521"/>
      <c r="I538" s="521"/>
      <c r="P538" s="521"/>
    </row>
    <row r="539" ht="15.75" customHeight="1">
      <c r="B539" s="521"/>
      <c r="C539" s="521"/>
      <c r="D539" s="521"/>
      <c r="E539" s="428"/>
      <c r="H539" s="521"/>
      <c r="I539" s="521"/>
      <c r="P539" s="521"/>
    </row>
    <row r="540" ht="15.75" customHeight="1">
      <c r="B540" s="521"/>
      <c r="C540" s="521"/>
      <c r="D540" s="521"/>
      <c r="E540" s="428"/>
      <c r="H540" s="521"/>
      <c r="I540" s="521"/>
      <c r="P540" s="521"/>
    </row>
    <row r="541" ht="15.75" customHeight="1">
      <c r="B541" s="521"/>
      <c r="C541" s="521"/>
      <c r="D541" s="521"/>
      <c r="E541" s="428"/>
      <c r="H541" s="521"/>
      <c r="I541" s="521"/>
      <c r="P541" s="521"/>
    </row>
    <row r="542" ht="15.75" customHeight="1">
      <c r="B542" s="521"/>
      <c r="C542" s="521"/>
      <c r="D542" s="521"/>
      <c r="E542" s="428"/>
      <c r="H542" s="521"/>
      <c r="I542" s="521"/>
      <c r="P542" s="521"/>
    </row>
    <row r="543" ht="15.75" customHeight="1">
      <c r="B543" s="521"/>
      <c r="C543" s="521"/>
      <c r="D543" s="521"/>
      <c r="E543" s="428"/>
      <c r="H543" s="521"/>
      <c r="I543" s="521"/>
      <c r="P543" s="521"/>
    </row>
    <row r="544" ht="15.75" customHeight="1">
      <c r="B544" s="521"/>
      <c r="C544" s="521"/>
      <c r="D544" s="521"/>
      <c r="E544" s="428"/>
      <c r="H544" s="521"/>
      <c r="I544" s="521"/>
      <c r="P544" s="521"/>
    </row>
    <row r="545" ht="15.75" customHeight="1">
      <c r="B545" s="521"/>
      <c r="C545" s="521"/>
      <c r="D545" s="521"/>
      <c r="E545" s="428"/>
      <c r="H545" s="521"/>
      <c r="I545" s="521"/>
      <c r="P545" s="521"/>
    </row>
    <row r="546" ht="15.75" customHeight="1">
      <c r="B546" s="521"/>
      <c r="C546" s="521"/>
      <c r="D546" s="521"/>
      <c r="E546" s="428"/>
      <c r="H546" s="521"/>
      <c r="I546" s="521"/>
      <c r="P546" s="521"/>
    </row>
    <row r="547" ht="15.75" customHeight="1">
      <c r="B547" s="521"/>
      <c r="C547" s="521"/>
      <c r="D547" s="521"/>
      <c r="E547" s="428"/>
      <c r="H547" s="521"/>
      <c r="I547" s="521"/>
      <c r="P547" s="521"/>
    </row>
    <row r="548" ht="15.75" customHeight="1">
      <c r="B548" s="521"/>
      <c r="C548" s="521"/>
      <c r="D548" s="521"/>
      <c r="E548" s="428"/>
      <c r="H548" s="521"/>
      <c r="I548" s="521"/>
      <c r="P548" s="521"/>
    </row>
    <row r="549" ht="15.75" customHeight="1">
      <c r="B549" s="521"/>
      <c r="C549" s="521"/>
      <c r="D549" s="521"/>
      <c r="E549" s="428"/>
      <c r="H549" s="521"/>
      <c r="I549" s="521"/>
      <c r="P549" s="521"/>
    </row>
    <row r="550" ht="15.75" customHeight="1">
      <c r="B550" s="521"/>
      <c r="C550" s="521"/>
      <c r="D550" s="521"/>
      <c r="E550" s="428"/>
      <c r="H550" s="521"/>
      <c r="I550" s="521"/>
      <c r="P550" s="521"/>
    </row>
    <row r="551" ht="15.75" customHeight="1">
      <c r="B551" s="521"/>
      <c r="C551" s="521"/>
      <c r="D551" s="521"/>
      <c r="E551" s="428"/>
      <c r="H551" s="521"/>
      <c r="I551" s="521"/>
      <c r="P551" s="521"/>
    </row>
    <row r="552" ht="15.75" customHeight="1">
      <c r="B552" s="521"/>
      <c r="C552" s="521"/>
      <c r="D552" s="521"/>
      <c r="E552" s="428"/>
      <c r="H552" s="521"/>
      <c r="I552" s="521"/>
      <c r="P552" s="521"/>
    </row>
    <row r="553" ht="15.75" customHeight="1">
      <c r="B553" s="521"/>
      <c r="C553" s="521"/>
      <c r="D553" s="521"/>
      <c r="E553" s="428"/>
      <c r="H553" s="521"/>
      <c r="I553" s="521"/>
      <c r="P553" s="521"/>
    </row>
    <row r="554" ht="15.75" customHeight="1">
      <c r="B554" s="521"/>
      <c r="C554" s="521"/>
      <c r="D554" s="521"/>
      <c r="E554" s="428"/>
      <c r="H554" s="521"/>
      <c r="I554" s="521"/>
      <c r="P554" s="521"/>
    </row>
    <row r="555" ht="15.75" customHeight="1">
      <c r="B555" s="521"/>
      <c r="C555" s="521"/>
      <c r="D555" s="521"/>
      <c r="E555" s="428"/>
      <c r="H555" s="521"/>
      <c r="I555" s="521"/>
      <c r="P555" s="521"/>
    </row>
    <row r="556" ht="15.75" customHeight="1">
      <c r="B556" s="521"/>
      <c r="C556" s="521"/>
      <c r="D556" s="521"/>
      <c r="E556" s="428"/>
      <c r="H556" s="521"/>
      <c r="I556" s="521"/>
      <c r="P556" s="521"/>
    </row>
    <row r="557" ht="15.75" customHeight="1">
      <c r="B557" s="521"/>
      <c r="C557" s="521"/>
      <c r="D557" s="521"/>
      <c r="E557" s="428"/>
      <c r="H557" s="521"/>
      <c r="I557" s="521"/>
      <c r="P557" s="521"/>
    </row>
    <row r="558" ht="15.75" customHeight="1">
      <c r="B558" s="521"/>
      <c r="C558" s="521"/>
      <c r="D558" s="521"/>
      <c r="E558" s="428"/>
      <c r="H558" s="521"/>
      <c r="I558" s="521"/>
      <c r="P558" s="521"/>
    </row>
    <row r="559" ht="15.75" customHeight="1">
      <c r="B559" s="521"/>
      <c r="C559" s="521"/>
      <c r="D559" s="521"/>
      <c r="E559" s="428"/>
      <c r="H559" s="521"/>
      <c r="I559" s="521"/>
      <c r="P559" s="521"/>
    </row>
    <row r="560" ht="15.75" customHeight="1">
      <c r="B560" s="521"/>
      <c r="C560" s="521"/>
      <c r="D560" s="521"/>
      <c r="E560" s="428"/>
      <c r="H560" s="521"/>
      <c r="I560" s="521"/>
      <c r="P560" s="521"/>
    </row>
    <row r="561" ht="15.75" customHeight="1">
      <c r="B561" s="521"/>
      <c r="C561" s="521"/>
      <c r="D561" s="521"/>
      <c r="E561" s="428"/>
      <c r="H561" s="521"/>
      <c r="I561" s="521"/>
      <c r="P561" s="521"/>
    </row>
    <row r="562" ht="15.75" customHeight="1">
      <c r="B562" s="521"/>
      <c r="C562" s="521"/>
      <c r="D562" s="521"/>
      <c r="E562" s="428"/>
      <c r="H562" s="521"/>
      <c r="I562" s="521"/>
      <c r="P562" s="521"/>
    </row>
    <row r="563" ht="15.75" customHeight="1">
      <c r="B563" s="521"/>
      <c r="C563" s="521"/>
      <c r="D563" s="521"/>
      <c r="E563" s="428"/>
      <c r="H563" s="521"/>
      <c r="I563" s="521"/>
      <c r="P563" s="521"/>
    </row>
    <row r="564" ht="15.75" customHeight="1">
      <c r="B564" s="521"/>
      <c r="C564" s="521"/>
      <c r="D564" s="521"/>
      <c r="E564" s="428"/>
      <c r="H564" s="521"/>
      <c r="I564" s="521"/>
      <c r="P564" s="521"/>
    </row>
    <row r="565" ht="15.75" customHeight="1">
      <c r="B565" s="521"/>
      <c r="C565" s="521"/>
      <c r="D565" s="521"/>
      <c r="E565" s="428"/>
      <c r="H565" s="521"/>
      <c r="I565" s="521"/>
      <c r="P565" s="521"/>
    </row>
    <row r="566" ht="15.75" customHeight="1">
      <c r="B566" s="521"/>
      <c r="C566" s="521"/>
      <c r="D566" s="521"/>
      <c r="E566" s="428"/>
      <c r="H566" s="521"/>
      <c r="I566" s="521"/>
      <c r="P566" s="521"/>
    </row>
    <row r="567" ht="15.75" customHeight="1">
      <c r="B567" s="521"/>
      <c r="C567" s="521"/>
      <c r="D567" s="521"/>
      <c r="E567" s="428"/>
      <c r="H567" s="521"/>
      <c r="I567" s="521"/>
      <c r="P567" s="521"/>
    </row>
    <row r="568" ht="15.75" customHeight="1">
      <c r="B568" s="521"/>
      <c r="C568" s="521"/>
      <c r="D568" s="521"/>
      <c r="E568" s="428"/>
      <c r="H568" s="521"/>
      <c r="I568" s="521"/>
      <c r="P568" s="521"/>
    </row>
    <row r="569" ht="15.75" customHeight="1">
      <c r="B569" s="521"/>
      <c r="C569" s="521"/>
      <c r="D569" s="521"/>
      <c r="E569" s="428"/>
      <c r="H569" s="521"/>
      <c r="I569" s="521"/>
      <c r="P569" s="521"/>
    </row>
    <row r="570" ht="15.75" customHeight="1">
      <c r="B570" s="521"/>
      <c r="C570" s="521"/>
      <c r="D570" s="521"/>
      <c r="E570" s="428"/>
      <c r="H570" s="521"/>
      <c r="I570" s="521"/>
      <c r="P570" s="521"/>
    </row>
    <row r="571" ht="15.75" customHeight="1">
      <c r="B571" s="521"/>
      <c r="C571" s="521"/>
      <c r="D571" s="521"/>
      <c r="E571" s="428"/>
      <c r="H571" s="521"/>
      <c r="I571" s="521"/>
      <c r="P571" s="521"/>
    </row>
    <row r="572" ht="15.75" customHeight="1">
      <c r="B572" s="521"/>
      <c r="C572" s="521"/>
      <c r="D572" s="521"/>
      <c r="E572" s="428"/>
      <c r="H572" s="521"/>
      <c r="I572" s="521"/>
      <c r="P572" s="521"/>
    </row>
    <row r="573" ht="15.75" customHeight="1">
      <c r="B573" s="521"/>
      <c r="C573" s="521"/>
      <c r="D573" s="521"/>
      <c r="E573" s="428"/>
      <c r="H573" s="521"/>
      <c r="I573" s="521"/>
      <c r="P573" s="521"/>
    </row>
    <row r="574" ht="15.75" customHeight="1">
      <c r="B574" s="521"/>
      <c r="C574" s="521"/>
      <c r="D574" s="521"/>
      <c r="E574" s="428"/>
      <c r="H574" s="521"/>
      <c r="I574" s="521"/>
      <c r="P574" s="521"/>
    </row>
    <row r="575" ht="15.75" customHeight="1">
      <c r="B575" s="521"/>
      <c r="C575" s="521"/>
      <c r="D575" s="521"/>
      <c r="E575" s="428"/>
      <c r="H575" s="521"/>
      <c r="I575" s="521"/>
      <c r="P575" s="521"/>
    </row>
    <row r="576" ht="15.75" customHeight="1">
      <c r="B576" s="521"/>
      <c r="C576" s="521"/>
      <c r="D576" s="521"/>
      <c r="E576" s="428"/>
      <c r="H576" s="521"/>
      <c r="I576" s="521"/>
      <c r="P576" s="521"/>
    </row>
    <row r="577" ht="15.75" customHeight="1">
      <c r="B577" s="521"/>
      <c r="C577" s="521"/>
      <c r="D577" s="521"/>
      <c r="E577" s="428"/>
      <c r="H577" s="521"/>
      <c r="I577" s="521"/>
      <c r="P577" s="521"/>
    </row>
    <row r="578" ht="15.75" customHeight="1">
      <c r="B578" s="521"/>
      <c r="C578" s="521"/>
      <c r="D578" s="521"/>
      <c r="E578" s="428"/>
      <c r="H578" s="521"/>
      <c r="I578" s="521"/>
      <c r="P578" s="521"/>
    </row>
    <row r="579" ht="15.75" customHeight="1">
      <c r="B579" s="521"/>
      <c r="C579" s="521"/>
      <c r="D579" s="521"/>
      <c r="E579" s="428"/>
      <c r="H579" s="521"/>
      <c r="I579" s="521"/>
      <c r="P579" s="521"/>
    </row>
    <row r="580" ht="15.75" customHeight="1">
      <c r="B580" s="521"/>
      <c r="C580" s="521"/>
      <c r="D580" s="521"/>
      <c r="E580" s="428"/>
      <c r="H580" s="521"/>
      <c r="I580" s="521"/>
      <c r="P580" s="521"/>
    </row>
    <row r="581" ht="15.75" customHeight="1">
      <c r="B581" s="521"/>
      <c r="C581" s="521"/>
      <c r="D581" s="521"/>
      <c r="E581" s="428"/>
      <c r="H581" s="521"/>
      <c r="I581" s="521"/>
      <c r="P581" s="521"/>
    </row>
    <row r="582" ht="15.75" customHeight="1">
      <c r="B582" s="521"/>
      <c r="C582" s="521"/>
      <c r="D582" s="521"/>
      <c r="E582" s="428"/>
      <c r="H582" s="521"/>
      <c r="I582" s="521"/>
      <c r="P582" s="521"/>
    </row>
    <row r="583" ht="15.75" customHeight="1">
      <c r="B583" s="521"/>
      <c r="C583" s="521"/>
      <c r="D583" s="521"/>
      <c r="E583" s="428"/>
      <c r="H583" s="521"/>
      <c r="I583" s="521"/>
      <c r="P583" s="521"/>
    </row>
    <row r="584" ht="15.75" customHeight="1">
      <c r="B584" s="521"/>
      <c r="C584" s="521"/>
      <c r="D584" s="521"/>
      <c r="E584" s="428"/>
      <c r="H584" s="521"/>
      <c r="I584" s="521"/>
      <c r="P584" s="521"/>
    </row>
    <row r="585" ht="15.75" customHeight="1">
      <c r="B585" s="521"/>
      <c r="C585" s="521"/>
      <c r="D585" s="521"/>
      <c r="E585" s="428"/>
      <c r="H585" s="521"/>
      <c r="I585" s="521"/>
      <c r="P585" s="521"/>
    </row>
    <row r="586" ht="15.75" customHeight="1">
      <c r="B586" s="521"/>
      <c r="C586" s="521"/>
      <c r="D586" s="521"/>
      <c r="E586" s="428"/>
      <c r="H586" s="521"/>
      <c r="I586" s="521"/>
      <c r="P586" s="521"/>
    </row>
    <row r="587" ht="15.75" customHeight="1">
      <c r="B587" s="521"/>
      <c r="C587" s="521"/>
      <c r="D587" s="521"/>
      <c r="E587" s="428"/>
      <c r="H587" s="521"/>
      <c r="I587" s="521"/>
      <c r="P587" s="521"/>
    </row>
    <row r="588" ht="15.75" customHeight="1">
      <c r="B588" s="521"/>
      <c r="C588" s="521"/>
      <c r="D588" s="521"/>
      <c r="E588" s="428"/>
      <c r="H588" s="521"/>
      <c r="I588" s="521"/>
      <c r="P588" s="521"/>
    </row>
    <row r="589" ht="15.75" customHeight="1">
      <c r="B589" s="521"/>
      <c r="C589" s="521"/>
      <c r="D589" s="521"/>
      <c r="E589" s="428"/>
      <c r="H589" s="521"/>
      <c r="I589" s="521"/>
      <c r="P589" s="521"/>
    </row>
    <row r="590" ht="15.75" customHeight="1">
      <c r="B590" s="521"/>
      <c r="C590" s="521"/>
      <c r="D590" s="521"/>
      <c r="E590" s="428"/>
      <c r="H590" s="521"/>
      <c r="I590" s="521"/>
      <c r="P590" s="521"/>
    </row>
    <row r="591" ht="15.75" customHeight="1">
      <c r="B591" s="521"/>
      <c r="C591" s="521"/>
      <c r="D591" s="521"/>
      <c r="E591" s="428"/>
      <c r="H591" s="521"/>
      <c r="I591" s="521"/>
      <c r="P591" s="521"/>
    </row>
    <row r="592" ht="15.75" customHeight="1">
      <c r="B592" s="521"/>
      <c r="C592" s="521"/>
      <c r="D592" s="521"/>
      <c r="E592" s="428"/>
      <c r="H592" s="521"/>
      <c r="I592" s="521"/>
      <c r="P592" s="521"/>
    </row>
    <row r="593" ht="15.75" customHeight="1">
      <c r="B593" s="521"/>
      <c r="C593" s="521"/>
      <c r="D593" s="521"/>
      <c r="E593" s="428"/>
      <c r="H593" s="521"/>
      <c r="I593" s="521"/>
      <c r="P593" s="521"/>
    </row>
    <row r="594" ht="15.75" customHeight="1">
      <c r="B594" s="521"/>
      <c r="C594" s="521"/>
      <c r="D594" s="521"/>
      <c r="E594" s="428"/>
      <c r="H594" s="521"/>
      <c r="I594" s="521"/>
      <c r="P594" s="521"/>
    </row>
    <row r="595" ht="15.75" customHeight="1">
      <c r="B595" s="521"/>
      <c r="C595" s="521"/>
      <c r="D595" s="521"/>
      <c r="E595" s="428"/>
      <c r="H595" s="521"/>
      <c r="I595" s="521"/>
      <c r="P595" s="521"/>
    </row>
    <row r="596" ht="15.75" customHeight="1">
      <c r="B596" s="521"/>
      <c r="C596" s="521"/>
      <c r="D596" s="521"/>
      <c r="E596" s="428"/>
      <c r="H596" s="521"/>
      <c r="I596" s="521"/>
      <c r="P596" s="521"/>
    </row>
    <row r="597" ht="15.75" customHeight="1">
      <c r="B597" s="521"/>
      <c r="C597" s="521"/>
      <c r="D597" s="521"/>
      <c r="E597" s="428"/>
      <c r="H597" s="521"/>
      <c r="I597" s="521"/>
      <c r="P597" s="521"/>
    </row>
    <row r="598" ht="15.75" customHeight="1">
      <c r="B598" s="521"/>
      <c r="C598" s="521"/>
      <c r="D598" s="521"/>
      <c r="E598" s="428"/>
      <c r="H598" s="521"/>
      <c r="I598" s="521"/>
      <c r="P598" s="521"/>
    </row>
    <row r="599" ht="15.75" customHeight="1">
      <c r="B599" s="521"/>
      <c r="C599" s="521"/>
      <c r="D599" s="521"/>
      <c r="E599" s="428"/>
      <c r="H599" s="521"/>
      <c r="I599" s="521"/>
      <c r="P599" s="521"/>
    </row>
    <row r="600" ht="15.75" customHeight="1">
      <c r="B600" s="521"/>
      <c r="C600" s="521"/>
      <c r="D600" s="521"/>
      <c r="E600" s="428"/>
      <c r="H600" s="521"/>
      <c r="I600" s="521"/>
      <c r="P600" s="521"/>
    </row>
    <row r="601" ht="15.75" customHeight="1">
      <c r="B601" s="521"/>
      <c r="C601" s="521"/>
      <c r="D601" s="521"/>
      <c r="E601" s="428"/>
      <c r="H601" s="521"/>
      <c r="I601" s="521"/>
      <c r="P601" s="521"/>
    </row>
    <row r="602" ht="15.75" customHeight="1">
      <c r="B602" s="521"/>
      <c r="C602" s="521"/>
      <c r="D602" s="521"/>
      <c r="E602" s="428"/>
      <c r="H602" s="521"/>
      <c r="I602" s="521"/>
      <c r="P602" s="521"/>
    </row>
    <row r="603" ht="15.75" customHeight="1">
      <c r="B603" s="521"/>
      <c r="C603" s="521"/>
      <c r="D603" s="521"/>
      <c r="E603" s="428"/>
      <c r="H603" s="521"/>
      <c r="I603" s="521"/>
      <c r="P603" s="521"/>
    </row>
    <row r="604" ht="15.75" customHeight="1">
      <c r="B604" s="521"/>
      <c r="C604" s="521"/>
      <c r="D604" s="521"/>
      <c r="E604" s="428"/>
      <c r="H604" s="521"/>
      <c r="I604" s="521"/>
      <c r="P604" s="521"/>
    </row>
    <row r="605" ht="15.75" customHeight="1">
      <c r="B605" s="521"/>
      <c r="C605" s="521"/>
      <c r="D605" s="521"/>
      <c r="E605" s="428"/>
      <c r="H605" s="521"/>
      <c r="I605" s="521"/>
      <c r="P605" s="521"/>
    </row>
    <row r="606" ht="15.75" customHeight="1">
      <c r="B606" s="521"/>
      <c r="C606" s="521"/>
      <c r="D606" s="521"/>
      <c r="E606" s="428"/>
      <c r="H606" s="521"/>
      <c r="I606" s="521"/>
      <c r="P606" s="521"/>
    </row>
    <row r="607" ht="15.75" customHeight="1">
      <c r="B607" s="521"/>
      <c r="C607" s="521"/>
      <c r="D607" s="521"/>
      <c r="E607" s="428"/>
      <c r="H607" s="521"/>
      <c r="I607" s="521"/>
      <c r="P607" s="521"/>
    </row>
    <row r="608" ht="15.75" customHeight="1">
      <c r="B608" s="521"/>
      <c r="C608" s="521"/>
      <c r="D608" s="521"/>
      <c r="E608" s="428"/>
      <c r="H608" s="521"/>
      <c r="I608" s="521"/>
      <c r="P608" s="521"/>
    </row>
    <row r="609" ht="15.75" customHeight="1">
      <c r="B609" s="521"/>
      <c r="C609" s="521"/>
      <c r="D609" s="521"/>
      <c r="E609" s="428"/>
      <c r="H609" s="521"/>
      <c r="I609" s="521"/>
      <c r="P609" s="521"/>
    </row>
    <row r="610" ht="15.75" customHeight="1">
      <c r="B610" s="521"/>
      <c r="C610" s="521"/>
      <c r="D610" s="521"/>
      <c r="E610" s="428"/>
      <c r="H610" s="521"/>
      <c r="I610" s="521"/>
      <c r="P610" s="521"/>
    </row>
    <row r="611" ht="15.75" customHeight="1">
      <c r="B611" s="521"/>
      <c r="C611" s="521"/>
      <c r="D611" s="521"/>
      <c r="E611" s="428"/>
      <c r="H611" s="521"/>
      <c r="I611" s="521"/>
      <c r="P611" s="521"/>
    </row>
    <row r="612" ht="15.75" customHeight="1">
      <c r="B612" s="521"/>
      <c r="C612" s="521"/>
      <c r="D612" s="521"/>
      <c r="E612" s="428"/>
      <c r="H612" s="521"/>
      <c r="I612" s="521"/>
      <c r="P612" s="521"/>
    </row>
    <row r="613" ht="15.75" customHeight="1">
      <c r="B613" s="521"/>
      <c r="C613" s="521"/>
      <c r="D613" s="521"/>
      <c r="E613" s="428"/>
      <c r="H613" s="521"/>
      <c r="I613" s="521"/>
      <c r="P613" s="521"/>
    </row>
    <row r="614" ht="15.75" customHeight="1">
      <c r="B614" s="521"/>
      <c r="C614" s="521"/>
      <c r="D614" s="521"/>
      <c r="E614" s="428"/>
      <c r="H614" s="521"/>
      <c r="I614" s="521"/>
      <c r="P614" s="521"/>
    </row>
    <row r="615" ht="15.75" customHeight="1">
      <c r="B615" s="521"/>
      <c r="C615" s="521"/>
      <c r="D615" s="521"/>
      <c r="E615" s="428"/>
      <c r="H615" s="521"/>
      <c r="I615" s="521"/>
      <c r="P615" s="521"/>
    </row>
    <row r="616" ht="15.75" customHeight="1">
      <c r="B616" s="521"/>
      <c r="C616" s="521"/>
      <c r="D616" s="521"/>
      <c r="E616" s="428"/>
      <c r="H616" s="521"/>
      <c r="I616" s="521"/>
      <c r="P616" s="521"/>
    </row>
    <row r="617" ht="15.75" customHeight="1">
      <c r="B617" s="521"/>
      <c r="C617" s="521"/>
      <c r="D617" s="521"/>
      <c r="E617" s="428"/>
      <c r="H617" s="521"/>
      <c r="I617" s="521"/>
      <c r="P617" s="521"/>
    </row>
    <row r="618" ht="15.75" customHeight="1">
      <c r="B618" s="521"/>
      <c r="C618" s="521"/>
      <c r="D618" s="521"/>
      <c r="E618" s="428"/>
      <c r="H618" s="521"/>
      <c r="I618" s="521"/>
      <c r="P618" s="521"/>
    </row>
    <row r="619" ht="15.75" customHeight="1">
      <c r="B619" s="521"/>
      <c r="C619" s="521"/>
      <c r="D619" s="521"/>
      <c r="E619" s="428"/>
      <c r="H619" s="521"/>
      <c r="I619" s="521"/>
      <c r="P619" s="521"/>
    </row>
    <row r="620" ht="15.75" customHeight="1">
      <c r="B620" s="521"/>
      <c r="C620" s="521"/>
      <c r="D620" s="521"/>
      <c r="E620" s="428"/>
      <c r="H620" s="521"/>
      <c r="I620" s="521"/>
      <c r="P620" s="521"/>
    </row>
    <row r="621" ht="15.75" customHeight="1">
      <c r="B621" s="521"/>
      <c r="C621" s="521"/>
      <c r="D621" s="521"/>
      <c r="E621" s="428"/>
      <c r="H621" s="521"/>
      <c r="I621" s="521"/>
      <c r="P621" s="521"/>
    </row>
    <row r="622" ht="15.75" customHeight="1">
      <c r="B622" s="521"/>
      <c r="C622" s="521"/>
      <c r="D622" s="521"/>
      <c r="E622" s="428"/>
      <c r="H622" s="521"/>
      <c r="I622" s="521"/>
      <c r="P622" s="521"/>
    </row>
    <row r="623" ht="15.75" customHeight="1">
      <c r="B623" s="521"/>
      <c r="C623" s="521"/>
      <c r="D623" s="521"/>
      <c r="E623" s="428"/>
      <c r="H623" s="521"/>
      <c r="I623" s="521"/>
      <c r="P623" s="521"/>
    </row>
    <row r="624" ht="15.75" customHeight="1">
      <c r="B624" s="521"/>
      <c r="C624" s="521"/>
      <c r="D624" s="521"/>
      <c r="E624" s="428"/>
      <c r="H624" s="521"/>
      <c r="I624" s="521"/>
      <c r="P624" s="521"/>
    </row>
    <row r="625" ht="15.75" customHeight="1">
      <c r="B625" s="521"/>
      <c r="C625" s="521"/>
      <c r="D625" s="521"/>
      <c r="E625" s="428"/>
      <c r="H625" s="521"/>
      <c r="I625" s="521"/>
      <c r="P625" s="521"/>
    </row>
    <row r="626" ht="15.75" customHeight="1">
      <c r="B626" s="521"/>
      <c r="C626" s="521"/>
      <c r="D626" s="521"/>
      <c r="E626" s="428"/>
      <c r="H626" s="521"/>
      <c r="I626" s="521"/>
      <c r="P626" s="521"/>
    </row>
    <row r="627" ht="15.75" customHeight="1">
      <c r="B627" s="521"/>
      <c r="C627" s="521"/>
      <c r="D627" s="521"/>
      <c r="E627" s="428"/>
      <c r="H627" s="521"/>
      <c r="I627" s="521"/>
      <c r="P627" s="521"/>
    </row>
    <row r="628" ht="15.75" customHeight="1">
      <c r="B628" s="521"/>
      <c r="C628" s="521"/>
      <c r="D628" s="521"/>
      <c r="E628" s="428"/>
      <c r="H628" s="521"/>
      <c r="I628" s="521"/>
      <c r="P628" s="521"/>
    </row>
    <row r="629" ht="15.75" customHeight="1">
      <c r="B629" s="521"/>
      <c r="C629" s="521"/>
      <c r="D629" s="521"/>
      <c r="E629" s="428"/>
      <c r="H629" s="521"/>
      <c r="I629" s="521"/>
      <c r="P629" s="521"/>
    </row>
    <row r="630" ht="15.75" customHeight="1">
      <c r="B630" s="521"/>
      <c r="C630" s="521"/>
      <c r="D630" s="521"/>
      <c r="E630" s="428"/>
      <c r="H630" s="521"/>
      <c r="I630" s="521"/>
      <c r="P630" s="521"/>
    </row>
    <row r="631" ht="15.75" customHeight="1">
      <c r="B631" s="521"/>
      <c r="C631" s="521"/>
      <c r="D631" s="521"/>
      <c r="E631" s="428"/>
      <c r="H631" s="521"/>
      <c r="I631" s="521"/>
      <c r="P631" s="521"/>
    </row>
    <row r="632" ht="15.75" customHeight="1">
      <c r="B632" s="521"/>
      <c r="C632" s="521"/>
      <c r="D632" s="521"/>
      <c r="E632" s="428"/>
      <c r="H632" s="521"/>
      <c r="I632" s="521"/>
      <c r="P632" s="521"/>
    </row>
    <row r="633" ht="15.75" customHeight="1">
      <c r="B633" s="521"/>
      <c r="C633" s="521"/>
      <c r="D633" s="521"/>
      <c r="E633" s="428"/>
      <c r="H633" s="521"/>
      <c r="I633" s="521"/>
      <c r="P633" s="521"/>
    </row>
    <row r="634" ht="15.75" customHeight="1">
      <c r="B634" s="521"/>
      <c r="C634" s="521"/>
      <c r="D634" s="521"/>
      <c r="E634" s="428"/>
      <c r="H634" s="521"/>
      <c r="I634" s="521"/>
      <c r="P634" s="521"/>
    </row>
    <row r="635" ht="15.75" customHeight="1">
      <c r="B635" s="521"/>
      <c r="C635" s="521"/>
      <c r="D635" s="521"/>
      <c r="E635" s="428"/>
      <c r="H635" s="521"/>
      <c r="I635" s="521"/>
      <c r="P635" s="521"/>
    </row>
    <row r="636" ht="15.75" customHeight="1">
      <c r="B636" s="521"/>
      <c r="C636" s="521"/>
      <c r="D636" s="521"/>
      <c r="E636" s="428"/>
      <c r="H636" s="521"/>
      <c r="I636" s="521"/>
      <c r="P636" s="521"/>
    </row>
    <row r="637" ht="15.75" customHeight="1">
      <c r="B637" s="521"/>
      <c r="C637" s="521"/>
      <c r="D637" s="521"/>
      <c r="E637" s="428"/>
      <c r="H637" s="521"/>
      <c r="I637" s="521"/>
      <c r="P637" s="521"/>
    </row>
    <row r="638" ht="15.75" customHeight="1">
      <c r="B638" s="521"/>
      <c r="C638" s="521"/>
      <c r="D638" s="521"/>
      <c r="E638" s="428"/>
      <c r="H638" s="521"/>
      <c r="I638" s="521"/>
      <c r="P638" s="521"/>
    </row>
    <row r="639" ht="15.75" customHeight="1">
      <c r="B639" s="521"/>
      <c r="C639" s="521"/>
      <c r="D639" s="521"/>
      <c r="E639" s="428"/>
      <c r="H639" s="521"/>
      <c r="I639" s="521"/>
      <c r="P639" s="521"/>
    </row>
    <row r="640" ht="15.75" customHeight="1">
      <c r="B640" s="521"/>
      <c r="C640" s="521"/>
      <c r="D640" s="521"/>
      <c r="E640" s="428"/>
      <c r="H640" s="521"/>
      <c r="I640" s="521"/>
      <c r="P640" s="521"/>
    </row>
    <row r="641" ht="15.75" customHeight="1">
      <c r="B641" s="521"/>
      <c r="C641" s="521"/>
      <c r="D641" s="521"/>
      <c r="E641" s="428"/>
      <c r="H641" s="521"/>
      <c r="I641" s="521"/>
      <c r="P641" s="521"/>
    </row>
    <row r="642" ht="15.75" customHeight="1">
      <c r="B642" s="521"/>
      <c r="C642" s="521"/>
      <c r="D642" s="521"/>
      <c r="E642" s="428"/>
      <c r="H642" s="521"/>
      <c r="I642" s="521"/>
      <c r="P642" s="521"/>
    </row>
    <row r="643" ht="15.75" customHeight="1">
      <c r="B643" s="521"/>
      <c r="C643" s="521"/>
      <c r="D643" s="521"/>
      <c r="E643" s="428"/>
      <c r="H643" s="521"/>
      <c r="I643" s="521"/>
      <c r="P643" s="521"/>
    </row>
    <row r="644" ht="15.75" customHeight="1">
      <c r="B644" s="521"/>
      <c r="C644" s="521"/>
      <c r="D644" s="521"/>
      <c r="E644" s="428"/>
      <c r="H644" s="521"/>
      <c r="I644" s="521"/>
      <c r="P644" s="521"/>
    </row>
    <row r="645" ht="15.75" customHeight="1">
      <c r="B645" s="521"/>
      <c r="C645" s="521"/>
      <c r="D645" s="521"/>
      <c r="E645" s="428"/>
      <c r="H645" s="521"/>
      <c r="I645" s="521"/>
      <c r="P645" s="521"/>
    </row>
    <row r="646" ht="15.75" customHeight="1">
      <c r="B646" s="521"/>
      <c r="C646" s="521"/>
      <c r="D646" s="521"/>
      <c r="E646" s="428"/>
      <c r="H646" s="521"/>
      <c r="I646" s="521"/>
      <c r="P646" s="521"/>
    </row>
    <row r="647" ht="15.75" customHeight="1">
      <c r="B647" s="521"/>
      <c r="C647" s="521"/>
      <c r="D647" s="521"/>
      <c r="E647" s="428"/>
      <c r="H647" s="521"/>
      <c r="I647" s="521"/>
      <c r="P647" s="521"/>
    </row>
    <row r="648" ht="15.75" customHeight="1">
      <c r="B648" s="521"/>
      <c r="C648" s="521"/>
      <c r="D648" s="521"/>
      <c r="E648" s="428"/>
      <c r="H648" s="521"/>
      <c r="I648" s="521"/>
      <c r="P648" s="521"/>
    </row>
    <row r="649" ht="15.75" customHeight="1">
      <c r="B649" s="521"/>
      <c r="C649" s="521"/>
      <c r="D649" s="521"/>
      <c r="E649" s="428"/>
      <c r="H649" s="521"/>
      <c r="I649" s="521"/>
      <c r="P649" s="521"/>
    </row>
    <row r="650" ht="15.75" customHeight="1">
      <c r="B650" s="521"/>
      <c r="C650" s="521"/>
      <c r="D650" s="521"/>
      <c r="E650" s="428"/>
      <c r="H650" s="521"/>
      <c r="I650" s="521"/>
      <c r="P650" s="521"/>
    </row>
    <row r="651" ht="15.75" customHeight="1">
      <c r="B651" s="521"/>
      <c r="C651" s="521"/>
      <c r="D651" s="521"/>
      <c r="E651" s="428"/>
      <c r="H651" s="521"/>
      <c r="I651" s="521"/>
      <c r="P651" s="521"/>
    </row>
    <row r="652" ht="15.75" customHeight="1">
      <c r="B652" s="521"/>
      <c r="C652" s="521"/>
      <c r="D652" s="521"/>
      <c r="E652" s="428"/>
      <c r="H652" s="521"/>
      <c r="I652" s="521"/>
      <c r="P652" s="521"/>
    </row>
    <row r="653" ht="15.75" customHeight="1">
      <c r="B653" s="521"/>
      <c r="C653" s="521"/>
      <c r="D653" s="521"/>
      <c r="E653" s="428"/>
      <c r="H653" s="521"/>
      <c r="I653" s="521"/>
      <c r="P653" s="521"/>
    </row>
    <row r="654" ht="15.75" customHeight="1">
      <c r="B654" s="521"/>
      <c r="C654" s="521"/>
      <c r="D654" s="521"/>
      <c r="E654" s="428"/>
      <c r="H654" s="521"/>
      <c r="I654" s="521"/>
      <c r="P654" s="521"/>
    </row>
    <row r="655" ht="15.75" customHeight="1">
      <c r="B655" s="521"/>
      <c r="C655" s="521"/>
      <c r="D655" s="521"/>
      <c r="E655" s="428"/>
      <c r="H655" s="521"/>
      <c r="I655" s="521"/>
      <c r="P655" s="521"/>
    </row>
    <row r="656" ht="15.75" customHeight="1">
      <c r="B656" s="521"/>
      <c r="C656" s="521"/>
      <c r="D656" s="521"/>
      <c r="E656" s="428"/>
      <c r="H656" s="521"/>
      <c r="I656" s="521"/>
      <c r="P656" s="521"/>
    </row>
    <row r="657" ht="15.75" customHeight="1">
      <c r="B657" s="521"/>
      <c r="C657" s="521"/>
      <c r="D657" s="521"/>
      <c r="E657" s="428"/>
      <c r="H657" s="521"/>
      <c r="I657" s="521"/>
      <c r="P657" s="521"/>
    </row>
    <row r="658" ht="15.75" customHeight="1">
      <c r="B658" s="521"/>
      <c r="C658" s="521"/>
      <c r="D658" s="521"/>
      <c r="E658" s="428"/>
      <c r="H658" s="521"/>
      <c r="I658" s="521"/>
      <c r="P658" s="521"/>
    </row>
    <row r="659" ht="15.75" customHeight="1">
      <c r="B659" s="521"/>
      <c r="C659" s="521"/>
      <c r="D659" s="521"/>
      <c r="E659" s="428"/>
      <c r="H659" s="521"/>
      <c r="I659" s="521"/>
      <c r="P659" s="521"/>
    </row>
    <row r="660" ht="15.75" customHeight="1">
      <c r="B660" s="521"/>
      <c r="C660" s="521"/>
      <c r="D660" s="521"/>
      <c r="E660" s="428"/>
      <c r="H660" s="521"/>
      <c r="I660" s="521"/>
      <c r="P660" s="521"/>
    </row>
    <row r="661" ht="15.75" customHeight="1">
      <c r="B661" s="521"/>
      <c r="C661" s="521"/>
      <c r="D661" s="521"/>
      <c r="E661" s="428"/>
      <c r="H661" s="521"/>
      <c r="I661" s="521"/>
      <c r="P661" s="521"/>
    </row>
    <row r="662" ht="15.75" customHeight="1">
      <c r="B662" s="521"/>
      <c r="C662" s="521"/>
      <c r="D662" s="521"/>
      <c r="E662" s="428"/>
      <c r="H662" s="521"/>
      <c r="I662" s="521"/>
      <c r="P662" s="521"/>
    </row>
    <row r="663" ht="15.75" customHeight="1">
      <c r="B663" s="521"/>
      <c r="C663" s="521"/>
      <c r="D663" s="521"/>
      <c r="E663" s="428"/>
      <c r="H663" s="521"/>
      <c r="I663" s="521"/>
      <c r="P663" s="521"/>
    </row>
    <row r="664" ht="15.75" customHeight="1">
      <c r="B664" s="521"/>
      <c r="C664" s="521"/>
      <c r="D664" s="521"/>
      <c r="E664" s="428"/>
      <c r="H664" s="521"/>
      <c r="I664" s="521"/>
      <c r="P664" s="521"/>
    </row>
    <row r="665" ht="15.75" customHeight="1">
      <c r="B665" s="521"/>
      <c r="C665" s="521"/>
      <c r="D665" s="521"/>
      <c r="E665" s="428"/>
      <c r="H665" s="521"/>
      <c r="I665" s="521"/>
      <c r="P665" s="521"/>
    </row>
    <row r="666" ht="15.75" customHeight="1">
      <c r="B666" s="521"/>
      <c r="C666" s="521"/>
      <c r="D666" s="521"/>
      <c r="E666" s="428"/>
      <c r="H666" s="521"/>
      <c r="I666" s="521"/>
      <c r="P666" s="521"/>
    </row>
    <row r="667" ht="15.75" customHeight="1">
      <c r="B667" s="521"/>
      <c r="C667" s="521"/>
      <c r="D667" s="521"/>
      <c r="E667" s="428"/>
      <c r="H667" s="521"/>
      <c r="I667" s="521"/>
      <c r="P667" s="521"/>
    </row>
    <row r="668" ht="15.75" customHeight="1">
      <c r="B668" s="521"/>
      <c r="C668" s="521"/>
      <c r="D668" s="521"/>
      <c r="E668" s="428"/>
      <c r="H668" s="521"/>
      <c r="I668" s="521"/>
      <c r="P668" s="521"/>
    </row>
    <row r="669" ht="15.75" customHeight="1">
      <c r="B669" s="521"/>
      <c r="C669" s="521"/>
      <c r="D669" s="521"/>
      <c r="E669" s="428"/>
      <c r="H669" s="521"/>
      <c r="I669" s="521"/>
      <c r="P669" s="521"/>
    </row>
    <row r="670" ht="15.75" customHeight="1">
      <c r="B670" s="521"/>
      <c r="C670" s="521"/>
      <c r="D670" s="521"/>
      <c r="E670" s="428"/>
      <c r="H670" s="521"/>
      <c r="I670" s="521"/>
      <c r="P670" s="521"/>
    </row>
    <row r="671" ht="15.75" customHeight="1">
      <c r="B671" s="521"/>
      <c r="C671" s="521"/>
      <c r="D671" s="521"/>
      <c r="E671" s="428"/>
      <c r="H671" s="521"/>
      <c r="I671" s="521"/>
      <c r="P671" s="521"/>
    </row>
    <row r="672" ht="15.75" customHeight="1">
      <c r="B672" s="521"/>
      <c r="C672" s="521"/>
      <c r="D672" s="521"/>
      <c r="E672" s="428"/>
      <c r="H672" s="521"/>
      <c r="I672" s="521"/>
      <c r="P672" s="521"/>
    </row>
    <row r="673" ht="15.75" customHeight="1">
      <c r="B673" s="521"/>
      <c r="C673" s="521"/>
      <c r="D673" s="521"/>
      <c r="E673" s="428"/>
      <c r="H673" s="521"/>
      <c r="I673" s="521"/>
      <c r="P673" s="521"/>
    </row>
    <row r="674" ht="15.75" customHeight="1">
      <c r="B674" s="521"/>
      <c r="C674" s="521"/>
      <c r="D674" s="521"/>
      <c r="E674" s="428"/>
      <c r="H674" s="521"/>
      <c r="I674" s="521"/>
      <c r="P674" s="521"/>
    </row>
    <row r="675" ht="15.75" customHeight="1">
      <c r="B675" s="521"/>
      <c r="C675" s="521"/>
      <c r="D675" s="521"/>
      <c r="E675" s="428"/>
      <c r="H675" s="521"/>
      <c r="I675" s="521"/>
      <c r="P675" s="521"/>
    </row>
    <row r="676" ht="15.75" customHeight="1">
      <c r="B676" s="521"/>
      <c r="C676" s="521"/>
      <c r="D676" s="521"/>
      <c r="E676" s="428"/>
      <c r="H676" s="521"/>
      <c r="I676" s="521"/>
      <c r="P676" s="521"/>
    </row>
    <row r="677" ht="15.75" customHeight="1">
      <c r="B677" s="521"/>
      <c r="C677" s="521"/>
      <c r="D677" s="521"/>
      <c r="E677" s="428"/>
      <c r="H677" s="521"/>
      <c r="I677" s="521"/>
      <c r="P677" s="521"/>
    </row>
    <row r="678" ht="15.75" customHeight="1">
      <c r="B678" s="521"/>
      <c r="C678" s="521"/>
      <c r="D678" s="521"/>
      <c r="E678" s="428"/>
      <c r="H678" s="521"/>
      <c r="I678" s="521"/>
      <c r="P678" s="521"/>
    </row>
    <row r="679" ht="15.75" customHeight="1">
      <c r="B679" s="521"/>
      <c r="C679" s="521"/>
      <c r="D679" s="521"/>
      <c r="E679" s="428"/>
      <c r="H679" s="521"/>
      <c r="I679" s="521"/>
      <c r="P679" s="521"/>
    </row>
    <row r="680" ht="15.75" customHeight="1">
      <c r="B680" s="521"/>
      <c r="C680" s="521"/>
      <c r="D680" s="521"/>
      <c r="E680" s="428"/>
      <c r="H680" s="521"/>
      <c r="I680" s="521"/>
      <c r="P680" s="521"/>
    </row>
    <row r="681" ht="15.75" customHeight="1">
      <c r="B681" s="521"/>
      <c r="C681" s="521"/>
      <c r="D681" s="521"/>
      <c r="E681" s="428"/>
      <c r="H681" s="521"/>
      <c r="I681" s="521"/>
      <c r="P681" s="521"/>
    </row>
    <row r="682" ht="15.75" customHeight="1">
      <c r="B682" s="521"/>
      <c r="C682" s="521"/>
      <c r="D682" s="521"/>
      <c r="E682" s="428"/>
      <c r="H682" s="521"/>
      <c r="I682" s="521"/>
      <c r="P682" s="521"/>
    </row>
    <row r="683" ht="15.75" customHeight="1">
      <c r="B683" s="521"/>
      <c r="C683" s="521"/>
      <c r="D683" s="521"/>
      <c r="E683" s="428"/>
      <c r="H683" s="521"/>
      <c r="I683" s="521"/>
      <c r="P683" s="521"/>
    </row>
    <row r="684" ht="15.75" customHeight="1">
      <c r="B684" s="521"/>
      <c r="C684" s="521"/>
      <c r="D684" s="521"/>
      <c r="E684" s="428"/>
      <c r="H684" s="521"/>
      <c r="I684" s="521"/>
      <c r="P684" s="521"/>
    </row>
    <row r="685" ht="15.75" customHeight="1">
      <c r="B685" s="521"/>
      <c r="C685" s="521"/>
      <c r="D685" s="521"/>
      <c r="E685" s="428"/>
      <c r="H685" s="521"/>
      <c r="I685" s="521"/>
      <c r="P685" s="521"/>
    </row>
    <row r="686" ht="15.75" customHeight="1">
      <c r="B686" s="521"/>
      <c r="C686" s="521"/>
      <c r="D686" s="521"/>
      <c r="E686" s="428"/>
      <c r="H686" s="521"/>
      <c r="I686" s="521"/>
      <c r="P686" s="521"/>
    </row>
    <row r="687" ht="15.75" customHeight="1">
      <c r="B687" s="521"/>
      <c r="C687" s="521"/>
      <c r="D687" s="521"/>
      <c r="E687" s="428"/>
      <c r="H687" s="521"/>
      <c r="I687" s="521"/>
      <c r="P687" s="521"/>
    </row>
    <row r="688" ht="15.75" customHeight="1">
      <c r="B688" s="521"/>
      <c r="C688" s="521"/>
      <c r="D688" s="521"/>
      <c r="E688" s="428"/>
      <c r="H688" s="521"/>
      <c r="I688" s="521"/>
      <c r="P688" s="521"/>
    </row>
    <row r="689" ht="15.75" customHeight="1">
      <c r="B689" s="521"/>
      <c r="C689" s="521"/>
      <c r="D689" s="521"/>
      <c r="E689" s="428"/>
      <c r="H689" s="521"/>
      <c r="I689" s="521"/>
      <c r="P689" s="521"/>
    </row>
    <row r="690" ht="15.75" customHeight="1">
      <c r="B690" s="521"/>
      <c r="C690" s="521"/>
      <c r="D690" s="521"/>
      <c r="E690" s="428"/>
      <c r="H690" s="521"/>
      <c r="I690" s="521"/>
      <c r="P690" s="521"/>
    </row>
    <row r="691" ht="15.75" customHeight="1">
      <c r="B691" s="521"/>
      <c r="C691" s="521"/>
      <c r="D691" s="521"/>
      <c r="E691" s="428"/>
      <c r="H691" s="521"/>
      <c r="I691" s="521"/>
      <c r="P691" s="521"/>
    </row>
    <row r="692" ht="15.75" customHeight="1">
      <c r="B692" s="521"/>
      <c r="C692" s="521"/>
      <c r="D692" s="521"/>
      <c r="E692" s="428"/>
      <c r="H692" s="521"/>
      <c r="I692" s="521"/>
      <c r="P692" s="521"/>
    </row>
    <row r="693" ht="15.75" customHeight="1">
      <c r="B693" s="521"/>
      <c r="C693" s="521"/>
      <c r="D693" s="521"/>
      <c r="E693" s="428"/>
      <c r="H693" s="521"/>
      <c r="I693" s="521"/>
      <c r="P693" s="521"/>
    </row>
    <row r="694" ht="15.75" customHeight="1">
      <c r="B694" s="521"/>
      <c r="C694" s="521"/>
      <c r="D694" s="521"/>
      <c r="E694" s="428"/>
      <c r="H694" s="521"/>
      <c r="I694" s="521"/>
      <c r="P694" s="521"/>
    </row>
    <row r="695" ht="15.75" customHeight="1">
      <c r="B695" s="521"/>
      <c r="C695" s="521"/>
      <c r="D695" s="521"/>
      <c r="E695" s="428"/>
      <c r="H695" s="521"/>
      <c r="I695" s="521"/>
      <c r="P695" s="521"/>
    </row>
    <row r="696" ht="15.75" customHeight="1">
      <c r="B696" s="521"/>
      <c r="C696" s="521"/>
      <c r="D696" s="521"/>
      <c r="E696" s="428"/>
      <c r="H696" s="521"/>
      <c r="I696" s="521"/>
      <c r="P696" s="521"/>
    </row>
    <row r="697" ht="15.75" customHeight="1">
      <c r="B697" s="521"/>
      <c r="C697" s="521"/>
      <c r="D697" s="521"/>
      <c r="E697" s="428"/>
      <c r="H697" s="521"/>
      <c r="I697" s="521"/>
      <c r="P697" s="521"/>
    </row>
    <row r="698" ht="15.75" customHeight="1">
      <c r="B698" s="521"/>
      <c r="C698" s="521"/>
      <c r="D698" s="521"/>
      <c r="E698" s="428"/>
      <c r="H698" s="521"/>
      <c r="I698" s="521"/>
      <c r="P698" s="521"/>
    </row>
    <row r="699" ht="15.75" customHeight="1">
      <c r="B699" s="521"/>
      <c r="C699" s="521"/>
      <c r="D699" s="521"/>
      <c r="E699" s="428"/>
      <c r="H699" s="521"/>
      <c r="I699" s="521"/>
      <c r="P699" s="521"/>
    </row>
    <row r="700" ht="15.75" customHeight="1">
      <c r="B700" s="521"/>
      <c r="C700" s="521"/>
      <c r="D700" s="521"/>
      <c r="E700" s="428"/>
      <c r="H700" s="521"/>
      <c r="I700" s="521"/>
      <c r="P700" s="521"/>
    </row>
    <row r="701" ht="15.75" customHeight="1">
      <c r="B701" s="521"/>
      <c r="C701" s="521"/>
      <c r="D701" s="521"/>
      <c r="E701" s="428"/>
      <c r="H701" s="521"/>
      <c r="I701" s="521"/>
      <c r="P701" s="521"/>
    </row>
    <row r="702" ht="15.75" customHeight="1">
      <c r="B702" s="521"/>
      <c r="C702" s="521"/>
      <c r="D702" s="521"/>
      <c r="E702" s="428"/>
      <c r="H702" s="521"/>
      <c r="I702" s="521"/>
      <c r="P702" s="521"/>
    </row>
    <row r="703" ht="15.75" customHeight="1">
      <c r="B703" s="521"/>
      <c r="C703" s="521"/>
      <c r="D703" s="521"/>
      <c r="E703" s="428"/>
      <c r="H703" s="521"/>
      <c r="I703" s="521"/>
      <c r="P703" s="521"/>
    </row>
    <row r="704" ht="15.75" customHeight="1">
      <c r="B704" s="521"/>
      <c r="C704" s="521"/>
      <c r="D704" s="521"/>
      <c r="E704" s="428"/>
      <c r="H704" s="521"/>
      <c r="I704" s="521"/>
      <c r="P704" s="521"/>
    </row>
    <row r="705" ht="15.75" customHeight="1">
      <c r="B705" s="521"/>
      <c r="C705" s="521"/>
      <c r="D705" s="521"/>
      <c r="E705" s="428"/>
      <c r="H705" s="521"/>
      <c r="I705" s="521"/>
      <c r="P705" s="521"/>
    </row>
    <row r="706" ht="15.75" customHeight="1">
      <c r="B706" s="521"/>
      <c r="C706" s="521"/>
      <c r="D706" s="521"/>
      <c r="E706" s="428"/>
      <c r="H706" s="521"/>
      <c r="I706" s="521"/>
      <c r="P706" s="521"/>
    </row>
    <row r="707" ht="15.75" customHeight="1">
      <c r="B707" s="521"/>
      <c r="C707" s="521"/>
      <c r="D707" s="521"/>
      <c r="E707" s="428"/>
      <c r="H707" s="521"/>
      <c r="I707" s="521"/>
      <c r="P707" s="521"/>
    </row>
    <row r="708" ht="15.75" customHeight="1">
      <c r="B708" s="521"/>
      <c r="C708" s="521"/>
      <c r="D708" s="521"/>
      <c r="E708" s="428"/>
      <c r="H708" s="521"/>
      <c r="I708" s="521"/>
      <c r="P708" s="521"/>
    </row>
    <row r="709" ht="15.75" customHeight="1">
      <c r="B709" s="521"/>
      <c r="C709" s="521"/>
      <c r="D709" s="521"/>
      <c r="E709" s="428"/>
      <c r="H709" s="521"/>
      <c r="I709" s="521"/>
      <c r="P709" s="521"/>
    </row>
    <row r="710" ht="15.75" customHeight="1">
      <c r="B710" s="521"/>
      <c r="C710" s="521"/>
      <c r="D710" s="521"/>
      <c r="E710" s="428"/>
      <c r="H710" s="521"/>
      <c r="I710" s="521"/>
      <c r="P710" s="521"/>
    </row>
    <row r="711" ht="15.75" customHeight="1">
      <c r="B711" s="521"/>
      <c r="C711" s="521"/>
      <c r="D711" s="521"/>
      <c r="E711" s="428"/>
      <c r="H711" s="521"/>
      <c r="I711" s="521"/>
      <c r="P711" s="521"/>
    </row>
    <row r="712" ht="15.75" customHeight="1">
      <c r="B712" s="521"/>
      <c r="C712" s="521"/>
      <c r="D712" s="521"/>
      <c r="E712" s="428"/>
      <c r="H712" s="521"/>
      <c r="I712" s="521"/>
      <c r="P712" s="521"/>
    </row>
    <row r="713" ht="15.75" customHeight="1">
      <c r="B713" s="521"/>
      <c r="C713" s="521"/>
      <c r="D713" s="521"/>
      <c r="E713" s="428"/>
      <c r="H713" s="521"/>
      <c r="I713" s="521"/>
      <c r="P713" s="521"/>
    </row>
    <row r="714" ht="15.75" customHeight="1">
      <c r="B714" s="521"/>
      <c r="C714" s="521"/>
      <c r="D714" s="521"/>
      <c r="E714" s="428"/>
      <c r="H714" s="521"/>
      <c r="I714" s="521"/>
      <c r="P714" s="521"/>
    </row>
    <row r="715" ht="15.75" customHeight="1">
      <c r="B715" s="521"/>
      <c r="C715" s="521"/>
      <c r="D715" s="521"/>
      <c r="E715" s="428"/>
      <c r="H715" s="521"/>
      <c r="I715" s="521"/>
      <c r="P715" s="521"/>
    </row>
    <row r="716" ht="15.75" customHeight="1">
      <c r="B716" s="521"/>
      <c r="C716" s="521"/>
      <c r="D716" s="521"/>
      <c r="E716" s="428"/>
      <c r="H716" s="521"/>
      <c r="I716" s="521"/>
      <c r="P716" s="521"/>
    </row>
    <row r="717" ht="15.75" customHeight="1">
      <c r="B717" s="521"/>
      <c r="C717" s="521"/>
      <c r="D717" s="521"/>
      <c r="E717" s="428"/>
      <c r="H717" s="521"/>
      <c r="I717" s="521"/>
      <c r="P717" s="521"/>
    </row>
    <row r="718" ht="15.75" customHeight="1">
      <c r="B718" s="521"/>
      <c r="C718" s="521"/>
      <c r="D718" s="521"/>
      <c r="E718" s="428"/>
      <c r="H718" s="521"/>
      <c r="I718" s="521"/>
      <c r="P718" s="521"/>
    </row>
    <row r="719" ht="15.75" customHeight="1">
      <c r="B719" s="521"/>
      <c r="C719" s="521"/>
      <c r="D719" s="521"/>
      <c r="E719" s="428"/>
      <c r="H719" s="521"/>
      <c r="I719" s="521"/>
      <c r="P719" s="521"/>
    </row>
    <row r="720" ht="15.75" customHeight="1">
      <c r="B720" s="521"/>
      <c r="C720" s="521"/>
      <c r="D720" s="521"/>
      <c r="E720" s="428"/>
      <c r="H720" s="521"/>
      <c r="I720" s="521"/>
      <c r="P720" s="521"/>
    </row>
    <row r="721" ht="15.75" customHeight="1">
      <c r="B721" s="521"/>
      <c r="C721" s="521"/>
      <c r="D721" s="521"/>
      <c r="E721" s="428"/>
      <c r="H721" s="521"/>
      <c r="I721" s="521"/>
      <c r="P721" s="521"/>
    </row>
    <row r="722" ht="15.75" customHeight="1">
      <c r="B722" s="521"/>
      <c r="C722" s="521"/>
      <c r="D722" s="521"/>
      <c r="E722" s="428"/>
      <c r="H722" s="521"/>
      <c r="I722" s="521"/>
      <c r="P722" s="521"/>
    </row>
    <row r="723" ht="15.75" customHeight="1">
      <c r="B723" s="521"/>
      <c r="C723" s="521"/>
      <c r="D723" s="521"/>
      <c r="E723" s="428"/>
      <c r="H723" s="521"/>
      <c r="I723" s="521"/>
      <c r="P723" s="521"/>
    </row>
    <row r="724" ht="15.75" customHeight="1">
      <c r="B724" s="521"/>
      <c r="C724" s="521"/>
      <c r="D724" s="521"/>
      <c r="E724" s="428"/>
      <c r="H724" s="521"/>
      <c r="I724" s="521"/>
      <c r="P724" s="521"/>
    </row>
    <row r="725" ht="15.75" customHeight="1">
      <c r="B725" s="521"/>
      <c r="C725" s="521"/>
      <c r="D725" s="521"/>
      <c r="E725" s="428"/>
      <c r="H725" s="521"/>
      <c r="I725" s="521"/>
      <c r="P725" s="521"/>
    </row>
    <row r="726" ht="15.75" customHeight="1">
      <c r="B726" s="521"/>
      <c r="C726" s="521"/>
      <c r="D726" s="521"/>
      <c r="E726" s="428"/>
      <c r="H726" s="521"/>
      <c r="I726" s="521"/>
      <c r="P726" s="521"/>
    </row>
    <row r="727" ht="15.75" customHeight="1">
      <c r="B727" s="521"/>
      <c r="C727" s="521"/>
      <c r="D727" s="521"/>
      <c r="E727" s="428"/>
      <c r="H727" s="521"/>
      <c r="I727" s="521"/>
      <c r="P727" s="521"/>
    </row>
    <row r="728" ht="15.75" customHeight="1">
      <c r="B728" s="521"/>
      <c r="C728" s="521"/>
      <c r="D728" s="521"/>
      <c r="E728" s="428"/>
      <c r="H728" s="521"/>
      <c r="I728" s="521"/>
      <c r="P728" s="521"/>
    </row>
    <row r="729" ht="15.75" customHeight="1">
      <c r="B729" s="521"/>
      <c r="C729" s="521"/>
      <c r="D729" s="521"/>
      <c r="E729" s="428"/>
      <c r="H729" s="521"/>
      <c r="I729" s="521"/>
      <c r="P729" s="521"/>
    </row>
    <row r="730" ht="15.75" customHeight="1">
      <c r="B730" s="521"/>
      <c r="C730" s="521"/>
      <c r="D730" s="521"/>
      <c r="E730" s="428"/>
      <c r="H730" s="521"/>
      <c r="I730" s="521"/>
      <c r="P730" s="521"/>
    </row>
    <row r="731" ht="15.75" customHeight="1">
      <c r="B731" s="521"/>
      <c r="C731" s="521"/>
      <c r="D731" s="521"/>
      <c r="E731" s="428"/>
      <c r="H731" s="521"/>
      <c r="I731" s="521"/>
      <c r="P731" s="521"/>
    </row>
    <row r="732" ht="15.75" customHeight="1">
      <c r="B732" s="521"/>
      <c r="C732" s="521"/>
      <c r="D732" s="521"/>
      <c r="E732" s="428"/>
      <c r="H732" s="521"/>
      <c r="I732" s="521"/>
      <c r="P732" s="521"/>
    </row>
    <row r="733" ht="15.75" customHeight="1">
      <c r="B733" s="521"/>
      <c r="C733" s="521"/>
      <c r="D733" s="521"/>
      <c r="E733" s="428"/>
      <c r="H733" s="521"/>
      <c r="I733" s="521"/>
      <c r="P733" s="521"/>
    </row>
    <row r="734" ht="15.75" customHeight="1">
      <c r="B734" s="521"/>
      <c r="C734" s="521"/>
      <c r="D734" s="521"/>
      <c r="E734" s="428"/>
      <c r="H734" s="521"/>
      <c r="I734" s="521"/>
      <c r="P734" s="521"/>
    </row>
    <row r="735" ht="15.75" customHeight="1">
      <c r="B735" s="521"/>
      <c r="C735" s="521"/>
      <c r="D735" s="521"/>
      <c r="E735" s="428"/>
      <c r="H735" s="521"/>
      <c r="I735" s="521"/>
      <c r="P735" s="521"/>
    </row>
    <row r="736" ht="15.75" customHeight="1">
      <c r="B736" s="521"/>
      <c r="C736" s="521"/>
      <c r="D736" s="521"/>
      <c r="E736" s="428"/>
      <c r="H736" s="521"/>
      <c r="I736" s="521"/>
      <c r="P736" s="521"/>
    </row>
    <row r="737" ht="15.75" customHeight="1">
      <c r="B737" s="521"/>
      <c r="C737" s="521"/>
      <c r="D737" s="521"/>
      <c r="E737" s="428"/>
      <c r="H737" s="521"/>
      <c r="I737" s="521"/>
      <c r="P737" s="521"/>
    </row>
    <row r="738" ht="15.75" customHeight="1">
      <c r="B738" s="521"/>
      <c r="C738" s="521"/>
      <c r="D738" s="521"/>
      <c r="E738" s="428"/>
      <c r="H738" s="521"/>
      <c r="I738" s="521"/>
      <c r="P738" s="521"/>
    </row>
    <row r="739" ht="15.75" customHeight="1">
      <c r="B739" s="521"/>
      <c r="C739" s="521"/>
      <c r="D739" s="521"/>
      <c r="E739" s="428"/>
      <c r="H739" s="521"/>
      <c r="I739" s="521"/>
      <c r="P739" s="521"/>
    </row>
    <row r="740" ht="15.75" customHeight="1">
      <c r="B740" s="521"/>
      <c r="C740" s="521"/>
      <c r="D740" s="521"/>
      <c r="E740" s="428"/>
      <c r="H740" s="521"/>
      <c r="I740" s="521"/>
      <c r="P740" s="521"/>
    </row>
    <row r="741" ht="15.75" customHeight="1">
      <c r="B741" s="521"/>
      <c r="C741" s="521"/>
      <c r="D741" s="521"/>
      <c r="E741" s="428"/>
      <c r="H741" s="521"/>
      <c r="I741" s="521"/>
      <c r="P741" s="521"/>
    </row>
    <row r="742" ht="15.75" customHeight="1">
      <c r="B742" s="521"/>
      <c r="C742" s="521"/>
      <c r="D742" s="521"/>
      <c r="E742" s="428"/>
      <c r="H742" s="521"/>
      <c r="I742" s="521"/>
      <c r="P742" s="521"/>
    </row>
    <row r="743" ht="15.75" customHeight="1">
      <c r="B743" s="521"/>
      <c r="C743" s="521"/>
      <c r="D743" s="521"/>
      <c r="E743" s="428"/>
      <c r="H743" s="521"/>
      <c r="I743" s="521"/>
      <c r="P743" s="521"/>
    </row>
    <row r="744" ht="15.75" customHeight="1">
      <c r="B744" s="521"/>
      <c r="C744" s="521"/>
      <c r="D744" s="521"/>
      <c r="E744" s="428"/>
      <c r="H744" s="521"/>
      <c r="I744" s="521"/>
      <c r="P744" s="521"/>
    </row>
    <row r="745" ht="15.75" customHeight="1">
      <c r="B745" s="521"/>
      <c r="C745" s="521"/>
      <c r="D745" s="521"/>
      <c r="E745" s="428"/>
      <c r="H745" s="521"/>
      <c r="I745" s="521"/>
      <c r="P745" s="521"/>
    </row>
    <row r="746" ht="15.75" customHeight="1">
      <c r="B746" s="521"/>
      <c r="C746" s="521"/>
      <c r="D746" s="521"/>
      <c r="E746" s="428"/>
      <c r="H746" s="521"/>
      <c r="I746" s="521"/>
      <c r="P746" s="521"/>
    </row>
    <row r="747" ht="15.75" customHeight="1">
      <c r="B747" s="521"/>
      <c r="C747" s="521"/>
      <c r="D747" s="521"/>
      <c r="E747" s="428"/>
      <c r="H747" s="521"/>
      <c r="I747" s="521"/>
      <c r="P747" s="521"/>
    </row>
    <row r="748" ht="15.75" customHeight="1">
      <c r="B748" s="521"/>
      <c r="C748" s="521"/>
      <c r="D748" s="521"/>
      <c r="E748" s="428"/>
      <c r="H748" s="521"/>
      <c r="I748" s="521"/>
      <c r="P748" s="521"/>
    </row>
    <row r="749" ht="15.75" customHeight="1">
      <c r="B749" s="521"/>
      <c r="C749" s="521"/>
      <c r="D749" s="521"/>
      <c r="E749" s="428"/>
      <c r="H749" s="521"/>
      <c r="I749" s="521"/>
      <c r="P749" s="521"/>
    </row>
    <row r="750" ht="15.75" customHeight="1">
      <c r="B750" s="521"/>
      <c r="C750" s="521"/>
      <c r="D750" s="521"/>
      <c r="E750" s="428"/>
      <c r="H750" s="521"/>
      <c r="I750" s="521"/>
      <c r="P750" s="521"/>
    </row>
    <row r="751" ht="15.75" customHeight="1">
      <c r="B751" s="521"/>
      <c r="C751" s="521"/>
      <c r="D751" s="521"/>
      <c r="E751" s="428"/>
      <c r="H751" s="521"/>
      <c r="I751" s="521"/>
      <c r="P751" s="521"/>
    </row>
    <row r="752" ht="15.75" customHeight="1">
      <c r="B752" s="521"/>
      <c r="C752" s="521"/>
      <c r="D752" s="521"/>
      <c r="E752" s="428"/>
      <c r="H752" s="521"/>
      <c r="I752" s="521"/>
      <c r="P752" s="521"/>
    </row>
    <row r="753" ht="15.75" customHeight="1">
      <c r="B753" s="521"/>
      <c r="C753" s="521"/>
      <c r="D753" s="521"/>
      <c r="E753" s="428"/>
      <c r="H753" s="521"/>
      <c r="I753" s="521"/>
      <c r="P753" s="521"/>
    </row>
    <row r="754" ht="15.75" customHeight="1">
      <c r="B754" s="521"/>
      <c r="C754" s="521"/>
      <c r="D754" s="521"/>
      <c r="E754" s="428"/>
      <c r="H754" s="521"/>
      <c r="I754" s="521"/>
      <c r="P754" s="521"/>
    </row>
    <row r="755" ht="15.75" customHeight="1">
      <c r="B755" s="521"/>
      <c r="C755" s="521"/>
      <c r="D755" s="521"/>
      <c r="E755" s="428"/>
      <c r="H755" s="521"/>
      <c r="I755" s="521"/>
      <c r="P755" s="521"/>
    </row>
    <row r="756" ht="15.75" customHeight="1">
      <c r="B756" s="521"/>
      <c r="C756" s="521"/>
      <c r="D756" s="521"/>
      <c r="E756" s="428"/>
      <c r="H756" s="521"/>
      <c r="I756" s="521"/>
      <c r="P756" s="521"/>
    </row>
    <row r="757" ht="15.75" customHeight="1">
      <c r="B757" s="521"/>
      <c r="C757" s="521"/>
      <c r="D757" s="521"/>
      <c r="E757" s="428"/>
      <c r="H757" s="521"/>
      <c r="I757" s="521"/>
      <c r="P757" s="521"/>
    </row>
    <row r="758" ht="15.75" customHeight="1">
      <c r="B758" s="521"/>
      <c r="C758" s="521"/>
      <c r="D758" s="521"/>
      <c r="E758" s="428"/>
      <c r="H758" s="521"/>
      <c r="I758" s="521"/>
      <c r="P758" s="521"/>
    </row>
    <row r="759" ht="15.75" customHeight="1">
      <c r="B759" s="521"/>
      <c r="C759" s="521"/>
      <c r="D759" s="521"/>
      <c r="E759" s="428"/>
      <c r="H759" s="521"/>
      <c r="I759" s="521"/>
      <c r="P759" s="521"/>
    </row>
    <row r="760" ht="15.75" customHeight="1">
      <c r="B760" s="521"/>
      <c r="C760" s="521"/>
      <c r="D760" s="521"/>
      <c r="E760" s="428"/>
      <c r="H760" s="521"/>
      <c r="I760" s="521"/>
      <c r="P760" s="521"/>
    </row>
    <row r="761" ht="15.75" customHeight="1">
      <c r="B761" s="521"/>
      <c r="C761" s="521"/>
      <c r="D761" s="521"/>
      <c r="E761" s="428"/>
      <c r="H761" s="521"/>
      <c r="I761" s="521"/>
      <c r="P761" s="521"/>
    </row>
    <row r="762" ht="15.75" customHeight="1">
      <c r="B762" s="521"/>
      <c r="C762" s="521"/>
      <c r="D762" s="521"/>
      <c r="E762" s="428"/>
      <c r="H762" s="521"/>
      <c r="I762" s="521"/>
      <c r="P762" s="521"/>
    </row>
    <row r="763" ht="15.75" customHeight="1">
      <c r="B763" s="521"/>
      <c r="C763" s="521"/>
      <c r="D763" s="521"/>
      <c r="E763" s="428"/>
      <c r="H763" s="521"/>
      <c r="I763" s="521"/>
      <c r="P763" s="521"/>
    </row>
    <row r="764" ht="15.75" customHeight="1">
      <c r="B764" s="521"/>
      <c r="C764" s="521"/>
      <c r="D764" s="521"/>
      <c r="E764" s="428"/>
      <c r="H764" s="521"/>
      <c r="I764" s="521"/>
      <c r="P764" s="521"/>
    </row>
    <row r="765" ht="15.75" customHeight="1">
      <c r="B765" s="521"/>
      <c r="C765" s="521"/>
      <c r="D765" s="521"/>
      <c r="E765" s="428"/>
      <c r="H765" s="521"/>
      <c r="I765" s="521"/>
      <c r="P765" s="521"/>
    </row>
    <row r="766" ht="15.75" customHeight="1">
      <c r="B766" s="521"/>
      <c r="C766" s="521"/>
      <c r="D766" s="521"/>
      <c r="E766" s="428"/>
      <c r="H766" s="521"/>
      <c r="I766" s="521"/>
      <c r="P766" s="521"/>
    </row>
    <row r="767" ht="15.75" customHeight="1">
      <c r="B767" s="521"/>
      <c r="C767" s="521"/>
      <c r="D767" s="521"/>
      <c r="E767" s="428"/>
      <c r="H767" s="521"/>
      <c r="I767" s="521"/>
      <c r="P767" s="521"/>
    </row>
    <row r="768" ht="15.75" customHeight="1">
      <c r="B768" s="521"/>
      <c r="C768" s="521"/>
      <c r="D768" s="521"/>
      <c r="E768" s="428"/>
      <c r="H768" s="521"/>
      <c r="I768" s="521"/>
      <c r="P768" s="521"/>
    </row>
    <row r="769" ht="15.75" customHeight="1">
      <c r="B769" s="521"/>
      <c r="C769" s="521"/>
      <c r="D769" s="521"/>
      <c r="E769" s="428"/>
      <c r="H769" s="521"/>
      <c r="I769" s="521"/>
      <c r="P769" s="521"/>
    </row>
    <row r="770" ht="15.75" customHeight="1">
      <c r="B770" s="521"/>
      <c r="C770" s="521"/>
      <c r="D770" s="521"/>
      <c r="E770" s="428"/>
      <c r="H770" s="521"/>
      <c r="I770" s="521"/>
      <c r="P770" s="521"/>
    </row>
    <row r="771" ht="15.75" customHeight="1">
      <c r="B771" s="521"/>
      <c r="C771" s="521"/>
      <c r="D771" s="521"/>
      <c r="E771" s="428"/>
      <c r="H771" s="521"/>
      <c r="I771" s="521"/>
      <c r="P771" s="521"/>
    </row>
    <row r="772" ht="15.75" customHeight="1">
      <c r="B772" s="521"/>
      <c r="C772" s="521"/>
      <c r="D772" s="521"/>
      <c r="E772" s="428"/>
      <c r="H772" s="521"/>
      <c r="I772" s="521"/>
      <c r="P772" s="521"/>
    </row>
    <row r="773" ht="15.75" customHeight="1">
      <c r="B773" s="521"/>
      <c r="C773" s="521"/>
      <c r="D773" s="521"/>
      <c r="E773" s="428"/>
      <c r="H773" s="521"/>
      <c r="I773" s="521"/>
      <c r="P773" s="521"/>
    </row>
    <row r="774" ht="15.75" customHeight="1">
      <c r="B774" s="521"/>
      <c r="C774" s="521"/>
      <c r="D774" s="521"/>
      <c r="E774" s="428"/>
      <c r="H774" s="521"/>
      <c r="I774" s="521"/>
      <c r="P774" s="521"/>
    </row>
    <row r="775" ht="15.75" customHeight="1">
      <c r="B775" s="521"/>
      <c r="C775" s="521"/>
      <c r="D775" s="521"/>
      <c r="E775" s="428"/>
      <c r="H775" s="521"/>
      <c r="I775" s="521"/>
      <c r="P775" s="521"/>
    </row>
    <row r="776" ht="15.75" customHeight="1">
      <c r="B776" s="521"/>
      <c r="C776" s="521"/>
      <c r="D776" s="521"/>
      <c r="E776" s="428"/>
      <c r="H776" s="521"/>
      <c r="I776" s="521"/>
      <c r="P776" s="521"/>
    </row>
    <row r="777" ht="15.75" customHeight="1">
      <c r="B777" s="521"/>
      <c r="C777" s="521"/>
      <c r="D777" s="521"/>
      <c r="E777" s="428"/>
      <c r="H777" s="521"/>
      <c r="I777" s="521"/>
      <c r="P777" s="521"/>
    </row>
    <row r="778" ht="15.75" customHeight="1">
      <c r="B778" s="521"/>
      <c r="C778" s="521"/>
      <c r="D778" s="521"/>
      <c r="E778" s="428"/>
      <c r="H778" s="521"/>
      <c r="I778" s="521"/>
      <c r="P778" s="521"/>
    </row>
    <row r="779" ht="15.75" customHeight="1">
      <c r="B779" s="521"/>
      <c r="C779" s="521"/>
      <c r="D779" s="521"/>
      <c r="E779" s="428"/>
      <c r="H779" s="521"/>
      <c r="I779" s="521"/>
      <c r="P779" s="521"/>
    </row>
    <row r="780" ht="15.75" customHeight="1">
      <c r="B780" s="521"/>
      <c r="C780" s="521"/>
      <c r="D780" s="521"/>
      <c r="E780" s="428"/>
      <c r="H780" s="521"/>
      <c r="I780" s="521"/>
      <c r="P780" s="521"/>
    </row>
    <row r="781" ht="15.75" customHeight="1">
      <c r="B781" s="521"/>
      <c r="C781" s="521"/>
      <c r="D781" s="521"/>
      <c r="E781" s="428"/>
      <c r="H781" s="521"/>
      <c r="I781" s="521"/>
      <c r="P781" s="521"/>
    </row>
    <row r="782" ht="15.75" customHeight="1">
      <c r="B782" s="521"/>
      <c r="C782" s="521"/>
      <c r="D782" s="521"/>
      <c r="E782" s="428"/>
      <c r="H782" s="521"/>
      <c r="I782" s="521"/>
      <c r="P782" s="521"/>
    </row>
    <row r="783" ht="15.75" customHeight="1">
      <c r="B783" s="521"/>
      <c r="C783" s="521"/>
      <c r="D783" s="521"/>
      <c r="E783" s="428"/>
      <c r="H783" s="521"/>
      <c r="I783" s="521"/>
      <c r="P783" s="521"/>
    </row>
    <row r="784" ht="15.75" customHeight="1">
      <c r="B784" s="521"/>
      <c r="C784" s="521"/>
      <c r="D784" s="521"/>
      <c r="E784" s="428"/>
      <c r="H784" s="521"/>
      <c r="I784" s="521"/>
      <c r="P784" s="521"/>
    </row>
    <row r="785" ht="15.75" customHeight="1">
      <c r="B785" s="521"/>
      <c r="C785" s="521"/>
      <c r="D785" s="521"/>
      <c r="E785" s="428"/>
      <c r="H785" s="521"/>
      <c r="I785" s="521"/>
      <c r="P785" s="521"/>
    </row>
    <row r="786" ht="15.75" customHeight="1">
      <c r="B786" s="521"/>
      <c r="C786" s="521"/>
      <c r="D786" s="521"/>
      <c r="E786" s="428"/>
      <c r="H786" s="521"/>
      <c r="I786" s="521"/>
      <c r="P786" s="521"/>
    </row>
    <row r="787" ht="15.75" customHeight="1">
      <c r="B787" s="521"/>
      <c r="C787" s="521"/>
      <c r="D787" s="521"/>
      <c r="E787" s="428"/>
      <c r="H787" s="521"/>
      <c r="I787" s="521"/>
      <c r="P787" s="521"/>
    </row>
    <row r="788" ht="15.75" customHeight="1">
      <c r="B788" s="521"/>
      <c r="C788" s="521"/>
      <c r="D788" s="521"/>
      <c r="E788" s="428"/>
      <c r="H788" s="521"/>
      <c r="I788" s="521"/>
      <c r="P788" s="521"/>
    </row>
    <row r="789" ht="15.75" customHeight="1">
      <c r="B789" s="521"/>
      <c r="C789" s="521"/>
      <c r="D789" s="521"/>
      <c r="E789" s="428"/>
      <c r="H789" s="521"/>
      <c r="I789" s="521"/>
      <c r="P789" s="521"/>
    </row>
    <row r="790" ht="15.75" customHeight="1">
      <c r="B790" s="521"/>
      <c r="C790" s="521"/>
      <c r="D790" s="521"/>
      <c r="E790" s="428"/>
      <c r="H790" s="521"/>
      <c r="I790" s="521"/>
      <c r="P790" s="521"/>
    </row>
    <row r="791" ht="15.75" customHeight="1">
      <c r="B791" s="521"/>
      <c r="C791" s="521"/>
      <c r="D791" s="521"/>
      <c r="E791" s="428"/>
      <c r="H791" s="521"/>
      <c r="I791" s="521"/>
      <c r="P791" s="521"/>
    </row>
    <row r="792" ht="15.75" customHeight="1">
      <c r="B792" s="521"/>
      <c r="C792" s="521"/>
      <c r="D792" s="521"/>
      <c r="E792" s="428"/>
      <c r="H792" s="521"/>
      <c r="I792" s="521"/>
      <c r="P792" s="521"/>
    </row>
    <row r="793" ht="15.75" customHeight="1">
      <c r="B793" s="521"/>
      <c r="C793" s="521"/>
      <c r="D793" s="521"/>
      <c r="E793" s="428"/>
      <c r="H793" s="521"/>
      <c r="I793" s="521"/>
      <c r="P793" s="521"/>
    </row>
    <row r="794" ht="15.75" customHeight="1">
      <c r="B794" s="521"/>
      <c r="C794" s="521"/>
      <c r="D794" s="521"/>
      <c r="E794" s="428"/>
      <c r="H794" s="521"/>
      <c r="I794" s="521"/>
      <c r="P794" s="521"/>
    </row>
    <row r="795" ht="15.75" customHeight="1">
      <c r="B795" s="521"/>
      <c r="C795" s="521"/>
      <c r="D795" s="521"/>
      <c r="E795" s="428"/>
      <c r="H795" s="521"/>
      <c r="I795" s="521"/>
      <c r="P795" s="521"/>
    </row>
    <row r="796" ht="15.75" customHeight="1">
      <c r="B796" s="521"/>
      <c r="C796" s="521"/>
      <c r="D796" s="521"/>
      <c r="E796" s="428"/>
      <c r="H796" s="521"/>
      <c r="I796" s="521"/>
      <c r="P796" s="521"/>
    </row>
    <row r="797" ht="15.75" customHeight="1">
      <c r="B797" s="521"/>
      <c r="C797" s="521"/>
      <c r="D797" s="521"/>
      <c r="E797" s="428"/>
      <c r="H797" s="521"/>
      <c r="I797" s="521"/>
      <c r="P797" s="521"/>
    </row>
    <row r="798" ht="15.75" customHeight="1">
      <c r="B798" s="521"/>
      <c r="C798" s="521"/>
      <c r="D798" s="521"/>
      <c r="E798" s="428"/>
      <c r="H798" s="521"/>
      <c r="I798" s="521"/>
      <c r="P798" s="521"/>
    </row>
    <row r="799" ht="15.75" customHeight="1">
      <c r="B799" s="521"/>
      <c r="C799" s="521"/>
      <c r="D799" s="521"/>
      <c r="E799" s="428"/>
      <c r="H799" s="521"/>
      <c r="I799" s="521"/>
      <c r="P799" s="521"/>
    </row>
    <row r="800" ht="15.75" customHeight="1">
      <c r="B800" s="521"/>
      <c r="C800" s="521"/>
      <c r="D800" s="521"/>
      <c r="E800" s="428"/>
      <c r="H800" s="521"/>
      <c r="I800" s="521"/>
      <c r="P800" s="521"/>
    </row>
    <row r="801" ht="15.75" customHeight="1">
      <c r="B801" s="521"/>
      <c r="C801" s="521"/>
      <c r="D801" s="521"/>
      <c r="E801" s="428"/>
      <c r="H801" s="521"/>
      <c r="I801" s="521"/>
      <c r="P801" s="521"/>
    </row>
    <row r="802" ht="15.75" customHeight="1">
      <c r="B802" s="521"/>
      <c r="C802" s="521"/>
      <c r="D802" s="521"/>
      <c r="E802" s="428"/>
      <c r="H802" s="521"/>
      <c r="I802" s="521"/>
      <c r="P802" s="521"/>
    </row>
    <row r="803" ht="15.75" customHeight="1">
      <c r="B803" s="521"/>
      <c r="C803" s="521"/>
      <c r="D803" s="521"/>
      <c r="E803" s="428"/>
      <c r="H803" s="521"/>
      <c r="I803" s="521"/>
      <c r="P803" s="521"/>
    </row>
    <row r="804" ht="15.75" customHeight="1">
      <c r="B804" s="521"/>
      <c r="C804" s="521"/>
      <c r="D804" s="521"/>
      <c r="E804" s="428"/>
      <c r="H804" s="521"/>
      <c r="I804" s="521"/>
      <c r="P804" s="521"/>
    </row>
    <row r="805" ht="15.75" customHeight="1">
      <c r="B805" s="521"/>
      <c r="C805" s="521"/>
      <c r="D805" s="521"/>
      <c r="E805" s="428"/>
      <c r="H805" s="521"/>
      <c r="I805" s="521"/>
      <c r="P805" s="521"/>
    </row>
    <row r="806" ht="15.75" customHeight="1">
      <c r="B806" s="521"/>
      <c r="C806" s="521"/>
      <c r="D806" s="521"/>
      <c r="E806" s="428"/>
      <c r="H806" s="521"/>
      <c r="I806" s="521"/>
      <c r="P806" s="521"/>
    </row>
    <row r="807" ht="15.75" customHeight="1">
      <c r="B807" s="521"/>
      <c r="C807" s="521"/>
      <c r="D807" s="521"/>
      <c r="E807" s="428"/>
      <c r="H807" s="521"/>
      <c r="I807" s="521"/>
      <c r="P807" s="521"/>
    </row>
    <row r="808" ht="15.75" customHeight="1">
      <c r="B808" s="521"/>
      <c r="C808" s="521"/>
      <c r="D808" s="521"/>
      <c r="E808" s="428"/>
      <c r="H808" s="521"/>
      <c r="I808" s="521"/>
      <c r="P808" s="521"/>
    </row>
    <row r="809" ht="15.75" customHeight="1">
      <c r="B809" s="521"/>
      <c r="C809" s="521"/>
      <c r="D809" s="521"/>
      <c r="E809" s="428"/>
      <c r="H809" s="521"/>
      <c r="I809" s="521"/>
      <c r="P809" s="521"/>
    </row>
    <row r="810" ht="15.75" customHeight="1">
      <c r="B810" s="521"/>
      <c r="C810" s="521"/>
      <c r="D810" s="521"/>
      <c r="E810" s="428"/>
      <c r="H810" s="521"/>
      <c r="I810" s="521"/>
      <c r="P810" s="521"/>
    </row>
    <row r="811" ht="15.75" customHeight="1">
      <c r="B811" s="521"/>
      <c r="C811" s="521"/>
      <c r="D811" s="521"/>
      <c r="E811" s="428"/>
      <c r="H811" s="521"/>
      <c r="I811" s="521"/>
      <c r="P811" s="521"/>
    </row>
    <row r="812" ht="15.75" customHeight="1">
      <c r="B812" s="521"/>
      <c r="C812" s="521"/>
      <c r="D812" s="521"/>
      <c r="E812" s="428"/>
      <c r="H812" s="521"/>
      <c r="I812" s="521"/>
      <c r="P812" s="521"/>
    </row>
    <row r="813" ht="15.75" customHeight="1">
      <c r="B813" s="521"/>
      <c r="C813" s="521"/>
      <c r="D813" s="521"/>
      <c r="E813" s="428"/>
      <c r="H813" s="521"/>
      <c r="I813" s="521"/>
      <c r="P813" s="521"/>
    </row>
    <row r="814" ht="15.75" customHeight="1">
      <c r="B814" s="521"/>
      <c r="C814" s="521"/>
      <c r="D814" s="521"/>
      <c r="E814" s="428"/>
      <c r="H814" s="521"/>
      <c r="I814" s="521"/>
      <c r="P814" s="521"/>
    </row>
    <row r="815" ht="15.75" customHeight="1">
      <c r="B815" s="521"/>
      <c r="C815" s="521"/>
      <c r="D815" s="521"/>
      <c r="E815" s="428"/>
      <c r="H815" s="521"/>
      <c r="I815" s="521"/>
      <c r="P815" s="521"/>
    </row>
    <row r="816" ht="15.75" customHeight="1">
      <c r="B816" s="521"/>
      <c r="C816" s="521"/>
      <c r="D816" s="521"/>
      <c r="E816" s="428"/>
      <c r="H816" s="521"/>
      <c r="I816" s="521"/>
      <c r="P816" s="521"/>
    </row>
    <row r="817" ht="15.75" customHeight="1">
      <c r="B817" s="521"/>
      <c r="C817" s="521"/>
      <c r="D817" s="521"/>
      <c r="E817" s="428"/>
      <c r="H817" s="521"/>
      <c r="I817" s="521"/>
      <c r="P817" s="521"/>
    </row>
    <row r="818" ht="15.75" customHeight="1">
      <c r="B818" s="521"/>
      <c r="C818" s="521"/>
      <c r="D818" s="521"/>
      <c r="E818" s="428"/>
      <c r="H818" s="521"/>
      <c r="I818" s="521"/>
      <c r="P818" s="521"/>
    </row>
    <row r="819" ht="15.75" customHeight="1">
      <c r="B819" s="521"/>
      <c r="C819" s="521"/>
      <c r="D819" s="521"/>
      <c r="E819" s="428"/>
      <c r="H819" s="521"/>
      <c r="I819" s="521"/>
      <c r="P819" s="521"/>
    </row>
    <row r="820" ht="15.75" customHeight="1">
      <c r="B820" s="521"/>
      <c r="C820" s="521"/>
      <c r="D820" s="521"/>
      <c r="E820" s="428"/>
      <c r="H820" s="521"/>
      <c r="I820" s="521"/>
      <c r="P820" s="521"/>
    </row>
    <row r="821" ht="15.75" customHeight="1">
      <c r="B821" s="521"/>
      <c r="C821" s="521"/>
      <c r="D821" s="521"/>
      <c r="E821" s="428"/>
      <c r="H821" s="521"/>
      <c r="I821" s="521"/>
      <c r="P821" s="521"/>
    </row>
    <row r="822" ht="15.75" customHeight="1">
      <c r="B822" s="521"/>
      <c r="C822" s="521"/>
      <c r="D822" s="521"/>
      <c r="E822" s="428"/>
      <c r="H822" s="521"/>
      <c r="I822" s="521"/>
      <c r="P822" s="521"/>
    </row>
    <row r="823" ht="15.75" customHeight="1">
      <c r="B823" s="521"/>
      <c r="C823" s="521"/>
      <c r="D823" s="521"/>
      <c r="E823" s="428"/>
      <c r="H823" s="521"/>
      <c r="I823" s="521"/>
      <c r="P823" s="521"/>
    </row>
    <row r="824" ht="15.75" customHeight="1">
      <c r="B824" s="521"/>
      <c r="C824" s="521"/>
      <c r="D824" s="521"/>
      <c r="E824" s="428"/>
      <c r="H824" s="521"/>
      <c r="I824" s="521"/>
      <c r="P824" s="521"/>
    </row>
    <row r="825" ht="15.75" customHeight="1">
      <c r="B825" s="521"/>
      <c r="C825" s="521"/>
      <c r="D825" s="521"/>
      <c r="E825" s="428"/>
      <c r="H825" s="521"/>
      <c r="I825" s="521"/>
      <c r="P825" s="521"/>
    </row>
    <row r="826" ht="15.75" customHeight="1">
      <c r="B826" s="521"/>
      <c r="C826" s="521"/>
      <c r="D826" s="521"/>
      <c r="E826" s="428"/>
      <c r="H826" s="521"/>
      <c r="I826" s="521"/>
      <c r="P826" s="521"/>
    </row>
    <row r="827" ht="15.75" customHeight="1">
      <c r="B827" s="521"/>
      <c r="C827" s="521"/>
      <c r="D827" s="521"/>
      <c r="E827" s="428"/>
      <c r="H827" s="521"/>
      <c r="I827" s="521"/>
      <c r="P827" s="521"/>
    </row>
    <row r="828" ht="15.75" customHeight="1">
      <c r="B828" s="521"/>
      <c r="C828" s="521"/>
      <c r="D828" s="521"/>
      <c r="E828" s="428"/>
      <c r="H828" s="521"/>
      <c r="I828" s="521"/>
      <c r="P828" s="521"/>
    </row>
    <row r="829" ht="15.75" customHeight="1">
      <c r="B829" s="521"/>
      <c r="C829" s="521"/>
      <c r="D829" s="521"/>
      <c r="E829" s="428"/>
      <c r="H829" s="521"/>
      <c r="I829" s="521"/>
      <c r="P829" s="521"/>
    </row>
    <row r="830" ht="15.75" customHeight="1">
      <c r="B830" s="521"/>
      <c r="C830" s="521"/>
      <c r="D830" s="521"/>
      <c r="E830" s="428"/>
      <c r="H830" s="521"/>
      <c r="I830" s="521"/>
      <c r="P830" s="521"/>
    </row>
    <row r="831" ht="15.75" customHeight="1">
      <c r="B831" s="521"/>
      <c r="C831" s="521"/>
      <c r="D831" s="521"/>
      <c r="E831" s="428"/>
      <c r="H831" s="521"/>
      <c r="I831" s="521"/>
      <c r="P831" s="521"/>
    </row>
    <row r="832" ht="15.75" customHeight="1">
      <c r="B832" s="521"/>
      <c r="C832" s="521"/>
      <c r="D832" s="521"/>
      <c r="E832" s="428"/>
      <c r="H832" s="521"/>
      <c r="I832" s="521"/>
      <c r="P832" s="521"/>
    </row>
    <row r="833" ht="15.75" customHeight="1">
      <c r="B833" s="521"/>
      <c r="C833" s="521"/>
      <c r="D833" s="521"/>
      <c r="E833" s="428"/>
      <c r="H833" s="521"/>
      <c r="I833" s="521"/>
      <c r="P833" s="521"/>
    </row>
    <row r="834" ht="15.75" customHeight="1">
      <c r="B834" s="521"/>
      <c r="C834" s="521"/>
      <c r="D834" s="521"/>
      <c r="E834" s="428"/>
      <c r="H834" s="521"/>
      <c r="I834" s="521"/>
      <c r="P834" s="521"/>
    </row>
    <row r="835" ht="15.75" customHeight="1">
      <c r="B835" s="521"/>
      <c r="C835" s="521"/>
      <c r="D835" s="521"/>
      <c r="E835" s="428"/>
      <c r="H835" s="521"/>
      <c r="I835" s="521"/>
      <c r="P835" s="521"/>
    </row>
    <row r="836" ht="15.75" customHeight="1">
      <c r="B836" s="521"/>
      <c r="C836" s="521"/>
      <c r="D836" s="521"/>
      <c r="E836" s="428"/>
      <c r="H836" s="521"/>
      <c r="I836" s="521"/>
      <c r="P836" s="521"/>
    </row>
    <row r="837" ht="15.75" customHeight="1">
      <c r="B837" s="521"/>
      <c r="C837" s="521"/>
      <c r="D837" s="521"/>
      <c r="E837" s="428"/>
      <c r="H837" s="521"/>
      <c r="I837" s="521"/>
      <c r="P837" s="521"/>
    </row>
    <row r="838" ht="15.75" customHeight="1">
      <c r="B838" s="521"/>
      <c r="C838" s="521"/>
      <c r="D838" s="521"/>
      <c r="E838" s="428"/>
      <c r="H838" s="521"/>
      <c r="I838" s="521"/>
      <c r="P838" s="521"/>
    </row>
    <row r="839" ht="15.75" customHeight="1">
      <c r="B839" s="521"/>
      <c r="C839" s="521"/>
      <c r="D839" s="521"/>
      <c r="E839" s="428"/>
      <c r="H839" s="521"/>
      <c r="I839" s="521"/>
      <c r="P839" s="521"/>
    </row>
    <row r="840" ht="15.75" customHeight="1">
      <c r="B840" s="521"/>
      <c r="C840" s="521"/>
      <c r="D840" s="521"/>
      <c r="E840" s="428"/>
      <c r="H840" s="521"/>
      <c r="I840" s="521"/>
      <c r="P840" s="521"/>
    </row>
    <row r="841" ht="15.75" customHeight="1">
      <c r="B841" s="521"/>
      <c r="C841" s="521"/>
      <c r="D841" s="521"/>
      <c r="E841" s="428"/>
      <c r="H841" s="521"/>
      <c r="I841" s="521"/>
      <c r="P841" s="521"/>
    </row>
    <row r="842" ht="15.75" customHeight="1">
      <c r="B842" s="521"/>
      <c r="C842" s="521"/>
      <c r="D842" s="521"/>
      <c r="E842" s="428"/>
      <c r="H842" s="521"/>
      <c r="I842" s="521"/>
      <c r="P842" s="521"/>
    </row>
    <row r="843" ht="15.75" customHeight="1">
      <c r="B843" s="521"/>
      <c r="C843" s="521"/>
      <c r="D843" s="521"/>
      <c r="E843" s="428"/>
      <c r="H843" s="521"/>
      <c r="I843" s="521"/>
      <c r="P843" s="521"/>
    </row>
    <row r="844" ht="15.75" customHeight="1">
      <c r="B844" s="521"/>
      <c r="C844" s="521"/>
      <c r="D844" s="521"/>
      <c r="E844" s="428"/>
      <c r="H844" s="521"/>
      <c r="I844" s="521"/>
      <c r="P844" s="521"/>
    </row>
    <row r="845" ht="15.75" customHeight="1">
      <c r="B845" s="521"/>
      <c r="C845" s="521"/>
      <c r="D845" s="521"/>
      <c r="E845" s="428"/>
      <c r="H845" s="521"/>
      <c r="I845" s="521"/>
      <c r="P845" s="521"/>
    </row>
    <row r="846" ht="15.75" customHeight="1">
      <c r="B846" s="521"/>
      <c r="C846" s="521"/>
      <c r="D846" s="521"/>
      <c r="E846" s="428"/>
      <c r="H846" s="521"/>
      <c r="I846" s="521"/>
      <c r="P846" s="521"/>
    </row>
    <row r="847" ht="15.75" customHeight="1">
      <c r="B847" s="521"/>
      <c r="C847" s="521"/>
      <c r="D847" s="521"/>
      <c r="E847" s="428"/>
      <c r="H847" s="521"/>
      <c r="I847" s="521"/>
      <c r="P847" s="521"/>
    </row>
    <row r="848" ht="15.75" customHeight="1">
      <c r="B848" s="521"/>
      <c r="C848" s="521"/>
      <c r="D848" s="521"/>
      <c r="E848" s="428"/>
      <c r="H848" s="521"/>
      <c r="I848" s="521"/>
      <c r="P848" s="521"/>
    </row>
    <row r="849" ht="15.75" customHeight="1">
      <c r="B849" s="521"/>
      <c r="C849" s="521"/>
      <c r="D849" s="521"/>
      <c r="E849" s="428"/>
      <c r="H849" s="521"/>
      <c r="I849" s="521"/>
      <c r="P849" s="521"/>
    </row>
    <row r="850" ht="15.75" customHeight="1">
      <c r="B850" s="521"/>
      <c r="C850" s="521"/>
      <c r="D850" s="521"/>
      <c r="E850" s="428"/>
      <c r="H850" s="521"/>
      <c r="I850" s="521"/>
      <c r="P850" s="521"/>
    </row>
    <row r="851" ht="15.75" customHeight="1">
      <c r="B851" s="521"/>
      <c r="C851" s="521"/>
      <c r="D851" s="521"/>
      <c r="E851" s="428"/>
      <c r="H851" s="521"/>
      <c r="I851" s="521"/>
      <c r="P851" s="521"/>
    </row>
    <row r="852" ht="15.75" customHeight="1">
      <c r="B852" s="521"/>
      <c r="C852" s="521"/>
      <c r="D852" s="521"/>
      <c r="E852" s="428"/>
      <c r="H852" s="521"/>
      <c r="I852" s="521"/>
      <c r="P852" s="521"/>
    </row>
    <row r="853" ht="15.75" customHeight="1">
      <c r="B853" s="521"/>
      <c r="C853" s="521"/>
      <c r="D853" s="521"/>
      <c r="E853" s="428"/>
      <c r="H853" s="521"/>
      <c r="I853" s="521"/>
      <c r="P853" s="521"/>
    </row>
    <row r="854" ht="15.75" customHeight="1">
      <c r="B854" s="521"/>
      <c r="C854" s="521"/>
      <c r="D854" s="521"/>
      <c r="E854" s="428"/>
      <c r="H854" s="521"/>
      <c r="I854" s="521"/>
      <c r="P854" s="521"/>
    </row>
    <row r="855" ht="15.75" customHeight="1">
      <c r="B855" s="521"/>
      <c r="C855" s="521"/>
      <c r="D855" s="521"/>
      <c r="E855" s="428"/>
      <c r="H855" s="521"/>
      <c r="I855" s="521"/>
      <c r="P855" s="521"/>
    </row>
    <row r="856" ht="15.75" customHeight="1">
      <c r="B856" s="521"/>
      <c r="C856" s="521"/>
      <c r="D856" s="521"/>
      <c r="E856" s="428"/>
      <c r="H856" s="521"/>
      <c r="I856" s="521"/>
      <c r="P856" s="521"/>
    </row>
    <row r="857" ht="15.75" customHeight="1">
      <c r="B857" s="521"/>
      <c r="C857" s="521"/>
      <c r="D857" s="521"/>
      <c r="E857" s="428"/>
      <c r="H857" s="521"/>
      <c r="I857" s="521"/>
      <c r="P857" s="521"/>
    </row>
    <row r="858" ht="15.75" customHeight="1">
      <c r="B858" s="521"/>
      <c r="C858" s="521"/>
      <c r="D858" s="521"/>
      <c r="E858" s="428"/>
      <c r="H858" s="521"/>
      <c r="I858" s="521"/>
      <c r="P858" s="521"/>
    </row>
    <row r="859" ht="15.75" customHeight="1">
      <c r="B859" s="521"/>
      <c r="C859" s="521"/>
      <c r="D859" s="521"/>
      <c r="E859" s="428"/>
      <c r="H859" s="521"/>
      <c r="I859" s="521"/>
      <c r="P859" s="521"/>
    </row>
    <row r="860" ht="15.75" customHeight="1">
      <c r="B860" s="521"/>
      <c r="C860" s="521"/>
      <c r="D860" s="521"/>
      <c r="E860" s="428"/>
      <c r="H860" s="521"/>
      <c r="I860" s="521"/>
      <c r="P860" s="521"/>
    </row>
    <row r="861" ht="15.75" customHeight="1">
      <c r="B861" s="521"/>
      <c r="C861" s="521"/>
      <c r="D861" s="521"/>
      <c r="E861" s="428"/>
      <c r="H861" s="521"/>
      <c r="I861" s="521"/>
      <c r="P861" s="521"/>
    </row>
    <row r="862" ht="15.75" customHeight="1">
      <c r="B862" s="521"/>
      <c r="C862" s="521"/>
      <c r="D862" s="521"/>
      <c r="E862" s="428"/>
      <c r="H862" s="521"/>
      <c r="I862" s="521"/>
      <c r="P862" s="521"/>
    </row>
    <row r="863" ht="15.75" customHeight="1">
      <c r="B863" s="521"/>
      <c r="C863" s="521"/>
      <c r="D863" s="521"/>
      <c r="E863" s="428"/>
      <c r="H863" s="521"/>
      <c r="I863" s="521"/>
      <c r="P863" s="521"/>
    </row>
    <row r="864" ht="15.75" customHeight="1">
      <c r="B864" s="521"/>
      <c r="C864" s="521"/>
      <c r="D864" s="521"/>
      <c r="E864" s="428"/>
      <c r="H864" s="521"/>
      <c r="I864" s="521"/>
      <c r="P864" s="521"/>
    </row>
    <row r="865" ht="15.75" customHeight="1">
      <c r="B865" s="521"/>
      <c r="C865" s="521"/>
      <c r="D865" s="521"/>
      <c r="E865" s="428"/>
      <c r="H865" s="521"/>
      <c r="I865" s="521"/>
      <c r="P865" s="521"/>
    </row>
    <row r="866" ht="15.75" customHeight="1">
      <c r="B866" s="521"/>
      <c r="C866" s="521"/>
      <c r="D866" s="521"/>
      <c r="E866" s="428"/>
      <c r="H866" s="521"/>
      <c r="I866" s="521"/>
      <c r="P866" s="521"/>
    </row>
    <row r="867" ht="15.75" customHeight="1">
      <c r="B867" s="521"/>
      <c r="C867" s="521"/>
      <c r="D867" s="521"/>
      <c r="E867" s="428"/>
      <c r="H867" s="521"/>
      <c r="I867" s="521"/>
      <c r="P867" s="521"/>
    </row>
    <row r="868" ht="15.75" customHeight="1">
      <c r="B868" s="521"/>
      <c r="C868" s="521"/>
      <c r="D868" s="521"/>
      <c r="E868" s="428"/>
      <c r="H868" s="521"/>
      <c r="I868" s="521"/>
      <c r="P868" s="521"/>
    </row>
    <row r="869" ht="15.75" customHeight="1">
      <c r="B869" s="521"/>
      <c r="C869" s="521"/>
      <c r="D869" s="521"/>
      <c r="E869" s="428"/>
      <c r="H869" s="521"/>
      <c r="I869" s="521"/>
      <c r="P869" s="521"/>
    </row>
    <row r="870" ht="15.75" customHeight="1">
      <c r="B870" s="521"/>
      <c r="C870" s="521"/>
      <c r="D870" s="521"/>
      <c r="E870" s="428"/>
      <c r="H870" s="521"/>
      <c r="I870" s="521"/>
      <c r="P870" s="521"/>
    </row>
    <row r="871" ht="15.75" customHeight="1">
      <c r="B871" s="521"/>
      <c r="C871" s="521"/>
      <c r="D871" s="521"/>
      <c r="E871" s="428"/>
      <c r="H871" s="521"/>
      <c r="I871" s="521"/>
      <c r="P871" s="521"/>
    </row>
    <row r="872" ht="15.75" customHeight="1">
      <c r="B872" s="521"/>
      <c r="C872" s="521"/>
      <c r="D872" s="521"/>
      <c r="E872" s="428"/>
      <c r="H872" s="521"/>
      <c r="I872" s="521"/>
      <c r="P872" s="521"/>
    </row>
    <row r="873" ht="15.75" customHeight="1">
      <c r="B873" s="521"/>
      <c r="C873" s="521"/>
      <c r="D873" s="521"/>
      <c r="E873" s="428"/>
      <c r="H873" s="521"/>
      <c r="I873" s="521"/>
      <c r="P873" s="521"/>
    </row>
    <row r="874" ht="15.75" customHeight="1">
      <c r="B874" s="521"/>
      <c r="C874" s="521"/>
      <c r="D874" s="521"/>
      <c r="E874" s="428"/>
      <c r="H874" s="521"/>
      <c r="I874" s="521"/>
      <c r="P874" s="521"/>
    </row>
    <row r="875" ht="15.75" customHeight="1">
      <c r="B875" s="521"/>
      <c r="C875" s="521"/>
      <c r="D875" s="521"/>
      <c r="E875" s="428"/>
      <c r="H875" s="521"/>
      <c r="I875" s="521"/>
      <c r="P875" s="521"/>
    </row>
    <row r="876" ht="15.75" customHeight="1">
      <c r="B876" s="521"/>
      <c r="C876" s="521"/>
      <c r="D876" s="521"/>
      <c r="E876" s="428"/>
      <c r="H876" s="521"/>
      <c r="I876" s="521"/>
      <c r="P876" s="521"/>
    </row>
    <row r="877" ht="15.75" customHeight="1">
      <c r="B877" s="521"/>
      <c r="C877" s="521"/>
      <c r="D877" s="521"/>
      <c r="E877" s="428"/>
      <c r="H877" s="521"/>
      <c r="I877" s="521"/>
      <c r="P877" s="521"/>
    </row>
    <row r="878" ht="15.75" customHeight="1">
      <c r="B878" s="521"/>
      <c r="C878" s="521"/>
      <c r="D878" s="521"/>
      <c r="E878" s="428"/>
      <c r="H878" s="521"/>
      <c r="I878" s="521"/>
      <c r="P878" s="521"/>
    </row>
    <row r="879" ht="15.75" customHeight="1">
      <c r="B879" s="521"/>
      <c r="C879" s="521"/>
      <c r="D879" s="521"/>
      <c r="E879" s="428"/>
      <c r="H879" s="521"/>
      <c r="I879" s="521"/>
      <c r="P879" s="521"/>
    </row>
    <row r="880" ht="15.75" customHeight="1">
      <c r="B880" s="521"/>
      <c r="C880" s="521"/>
      <c r="D880" s="521"/>
      <c r="E880" s="428"/>
      <c r="H880" s="521"/>
      <c r="I880" s="521"/>
      <c r="P880" s="521"/>
    </row>
    <row r="881" ht="15.75" customHeight="1">
      <c r="B881" s="521"/>
      <c r="C881" s="521"/>
      <c r="D881" s="521"/>
      <c r="E881" s="428"/>
      <c r="H881" s="521"/>
      <c r="I881" s="521"/>
      <c r="P881" s="521"/>
    </row>
    <row r="882" ht="15.75" customHeight="1">
      <c r="B882" s="521"/>
      <c r="C882" s="521"/>
      <c r="D882" s="521"/>
      <c r="E882" s="428"/>
      <c r="H882" s="521"/>
      <c r="I882" s="521"/>
      <c r="P882" s="521"/>
    </row>
    <row r="883" ht="15.75" customHeight="1">
      <c r="B883" s="521"/>
      <c r="C883" s="521"/>
      <c r="D883" s="521"/>
      <c r="E883" s="428"/>
      <c r="H883" s="521"/>
      <c r="I883" s="521"/>
      <c r="P883" s="521"/>
    </row>
    <row r="884" ht="15.75" customHeight="1">
      <c r="B884" s="521"/>
      <c r="C884" s="521"/>
      <c r="D884" s="521"/>
      <c r="E884" s="428"/>
      <c r="H884" s="521"/>
      <c r="I884" s="521"/>
      <c r="P884" s="521"/>
    </row>
    <row r="885" ht="15.75" customHeight="1">
      <c r="B885" s="521"/>
      <c r="C885" s="521"/>
      <c r="D885" s="521"/>
      <c r="E885" s="428"/>
      <c r="H885" s="521"/>
      <c r="I885" s="521"/>
      <c r="P885" s="521"/>
    </row>
    <row r="886" ht="15.75" customHeight="1">
      <c r="B886" s="521"/>
      <c r="C886" s="521"/>
      <c r="D886" s="521"/>
      <c r="E886" s="428"/>
      <c r="H886" s="521"/>
      <c r="I886" s="521"/>
      <c r="P886" s="521"/>
    </row>
    <row r="887" ht="15.75" customHeight="1">
      <c r="B887" s="521"/>
      <c r="C887" s="521"/>
      <c r="D887" s="521"/>
      <c r="E887" s="428"/>
      <c r="H887" s="521"/>
      <c r="I887" s="521"/>
      <c r="P887" s="521"/>
    </row>
    <row r="888" ht="15.75" customHeight="1">
      <c r="B888" s="521"/>
      <c r="C888" s="521"/>
      <c r="D888" s="521"/>
      <c r="E888" s="428"/>
      <c r="H888" s="521"/>
      <c r="I888" s="521"/>
      <c r="P888" s="521"/>
    </row>
    <row r="889" ht="15.75" customHeight="1">
      <c r="B889" s="521"/>
      <c r="C889" s="521"/>
      <c r="D889" s="521"/>
      <c r="E889" s="428"/>
      <c r="H889" s="521"/>
      <c r="I889" s="521"/>
      <c r="P889" s="521"/>
    </row>
    <row r="890" ht="15.75" customHeight="1">
      <c r="B890" s="521"/>
      <c r="C890" s="521"/>
      <c r="D890" s="521"/>
      <c r="E890" s="428"/>
      <c r="H890" s="521"/>
      <c r="I890" s="521"/>
      <c r="P890" s="521"/>
    </row>
    <row r="891" ht="15.75" customHeight="1">
      <c r="B891" s="521"/>
      <c r="C891" s="521"/>
      <c r="D891" s="521"/>
      <c r="E891" s="428"/>
      <c r="H891" s="521"/>
      <c r="I891" s="521"/>
      <c r="P891" s="521"/>
    </row>
    <row r="892" ht="15.75" customHeight="1">
      <c r="B892" s="521"/>
      <c r="C892" s="521"/>
      <c r="D892" s="521"/>
      <c r="E892" s="428"/>
      <c r="H892" s="521"/>
      <c r="I892" s="521"/>
      <c r="P892" s="521"/>
    </row>
    <row r="893" ht="15.75" customHeight="1">
      <c r="B893" s="521"/>
      <c r="C893" s="521"/>
      <c r="D893" s="521"/>
      <c r="E893" s="428"/>
      <c r="H893" s="521"/>
      <c r="I893" s="521"/>
      <c r="P893" s="521"/>
    </row>
    <row r="894" ht="15.75" customHeight="1">
      <c r="B894" s="521"/>
      <c r="C894" s="521"/>
      <c r="D894" s="521"/>
      <c r="E894" s="428"/>
      <c r="H894" s="521"/>
      <c r="I894" s="521"/>
      <c r="P894" s="521"/>
    </row>
    <row r="895" ht="15.75" customHeight="1">
      <c r="B895" s="521"/>
      <c r="C895" s="521"/>
      <c r="D895" s="521"/>
      <c r="E895" s="428"/>
      <c r="H895" s="521"/>
      <c r="I895" s="521"/>
      <c r="P895" s="521"/>
    </row>
    <row r="896" ht="15.75" customHeight="1">
      <c r="B896" s="521"/>
      <c r="C896" s="521"/>
      <c r="D896" s="521"/>
      <c r="E896" s="428"/>
      <c r="H896" s="521"/>
      <c r="I896" s="521"/>
      <c r="P896" s="521"/>
    </row>
    <row r="897" ht="15.75" customHeight="1">
      <c r="B897" s="521"/>
      <c r="C897" s="521"/>
      <c r="D897" s="521"/>
      <c r="E897" s="428"/>
      <c r="H897" s="521"/>
      <c r="I897" s="521"/>
      <c r="P897" s="521"/>
    </row>
    <row r="898" ht="15.75" customHeight="1">
      <c r="B898" s="521"/>
      <c r="C898" s="521"/>
      <c r="D898" s="521"/>
      <c r="E898" s="428"/>
      <c r="H898" s="521"/>
      <c r="I898" s="521"/>
      <c r="P898" s="521"/>
    </row>
    <row r="899" ht="15.75" customHeight="1">
      <c r="B899" s="521"/>
      <c r="C899" s="521"/>
      <c r="D899" s="521"/>
      <c r="E899" s="428"/>
      <c r="H899" s="521"/>
      <c r="I899" s="521"/>
      <c r="P899" s="521"/>
    </row>
    <row r="900" ht="15.75" customHeight="1">
      <c r="B900" s="521"/>
      <c r="C900" s="521"/>
      <c r="D900" s="521"/>
      <c r="E900" s="428"/>
      <c r="H900" s="521"/>
      <c r="I900" s="521"/>
      <c r="P900" s="521"/>
    </row>
    <row r="901" ht="15.75" customHeight="1">
      <c r="B901" s="521"/>
      <c r="C901" s="521"/>
      <c r="D901" s="521"/>
      <c r="E901" s="428"/>
      <c r="H901" s="521"/>
      <c r="I901" s="521"/>
      <c r="P901" s="521"/>
    </row>
    <row r="902" ht="15.75" customHeight="1">
      <c r="B902" s="521"/>
      <c r="C902" s="521"/>
      <c r="D902" s="521"/>
      <c r="E902" s="428"/>
      <c r="H902" s="521"/>
      <c r="I902" s="521"/>
      <c r="P902" s="521"/>
    </row>
    <row r="903" ht="15.75" customHeight="1">
      <c r="B903" s="521"/>
      <c r="C903" s="521"/>
      <c r="D903" s="521"/>
      <c r="E903" s="428"/>
      <c r="H903" s="521"/>
      <c r="I903" s="521"/>
      <c r="P903" s="521"/>
    </row>
    <row r="904" ht="15.75" customHeight="1">
      <c r="B904" s="521"/>
      <c r="C904" s="521"/>
      <c r="D904" s="521"/>
      <c r="E904" s="428"/>
      <c r="H904" s="521"/>
      <c r="I904" s="521"/>
      <c r="P904" s="521"/>
    </row>
    <row r="905" ht="15.75" customHeight="1">
      <c r="B905" s="521"/>
      <c r="C905" s="521"/>
      <c r="D905" s="521"/>
      <c r="E905" s="428"/>
      <c r="H905" s="521"/>
      <c r="I905" s="521"/>
      <c r="P905" s="521"/>
    </row>
    <row r="906" ht="15.75" customHeight="1">
      <c r="B906" s="521"/>
      <c r="C906" s="521"/>
      <c r="D906" s="521"/>
      <c r="E906" s="428"/>
      <c r="H906" s="521"/>
      <c r="I906" s="521"/>
      <c r="P906" s="521"/>
    </row>
    <row r="907" ht="15.75" customHeight="1">
      <c r="B907" s="521"/>
      <c r="C907" s="521"/>
      <c r="D907" s="521"/>
      <c r="E907" s="428"/>
      <c r="H907" s="521"/>
      <c r="I907" s="521"/>
      <c r="P907" s="521"/>
    </row>
    <row r="908" ht="15.75" customHeight="1">
      <c r="B908" s="521"/>
      <c r="C908" s="521"/>
      <c r="D908" s="521"/>
      <c r="E908" s="428"/>
      <c r="H908" s="521"/>
      <c r="I908" s="521"/>
      <c r="P908" s="521"/>
    </row>
    <row r="909" ht="15.75" customHeight="1">
      <c r="B909" s="521"/>
      <c r="C909" s="521"/>
      <c r="D909" s="521"/>
      <c r="E909" s="428"/>
      <c r="H909" s="521"/>
      <c r="I909" s="521"/>
      <c r="P909" s="521"/>
    </row>
    <row r="910" ht="15.75" customHeight="1">
      <c r="B910" s="521"/>
      <c r="C910" s="521"/>
      <c r="D910" s="521"/>
      <c r="E910" s="428"/>
      <c r="H910" s="521"/>
      <c r="I910" s="521"/>
      <c r="P910" s="521"/>
    </row>
    <row r="911" ht="15.75" customHeight="1">
      <c r="B911" s="521"/>
      <c r="C911" s="521"/>
      <c r="D911" s="521"/>
      <c r="E911" s="428"/>
      <c r="H911" s="521"/>
      <c r="I911" s="521"/>
      <c r="P911" s="521"/>
    </row>
    <row r="912" ht="15.75" customHeight="1">
      <c r="B912" s="521"/>
      <c r="C912" s="521"/>
      <c r="D912" s="521"/>
      <c r="E912" s="428"/>
      <c r="H912" s="521"/>
      <c r="I912" s="521"/>
      <c r="P912" s="521"/>
    </row>
    <row r="913" ht="15.75" customHeight="1">
      <c r="B913" s="521"/>
      <c r="C913" s="521"/>
      <c r="D913" s="521"/>
      <c r="E913" s="428"/>
      <c r="H913" s="521"/>
      <c r="I913" s="521"/>
      <c r="P913" s="521"/>
    </row>
    <row r="914" ht="15.75" customHeight="1">
      <c r="B914" s="521"/>
      <c r="C914" s="521"/>
      <c r="D914" s="521"/>
      <c r="E914" s="428"/>
      <c r="H914" s="521"/>
      <c r="I914" s="521"/>
      <c r="P914" s="521"/>
    </row>
    <row r="915" ht="15.75" customHeight="1">
      <c r="B915" s="521"/>
      <c r="C915" s="521"/>
      <c r="D915" s="521"/>
      <c r="E915" s="428"/>
      <c r="H915" s="521"/>
      <c r="I915" s="521"/>
      <c r="P915" s="521"/>
    </row>
    <row r="916" ht="15.75" customHeight="1">
      <c r="B916" s="521"/>
      <c r="C916" s="521"/>
      <c r="D916" s="521"/>
      <c r="E916" s="428"/>
      <c r="H916" s="521"/>
      <c r="I916" s="521"/>
      <c r="P916" s="521"/>
    </row>
    <row r="917" ht="15.75" customHeight="1">
      <c r="B917" s="521"/>
      <c r="C917" s="521"/>
      <c r="D917" s="521"/>
      <c r="E917" s="428"/>
      <c r="H917" s="521"/>
      <c r="I917" s="521"/>
      <c r="P917" s="521"/>
    </row>
    <row r="918" ht="15.75" customHeight="1">
      <c r="B918" s="521"/>
      <c r="C918" s="521"/>
      <c r="D918" s="521"/>
      <c r="E918" s="428"/>
      <c r="H918" s="521"/>
      <c r="I918" s="521"/>
      <c r="P918" s="521"/>
    </row>
    <row r="919" ht="15.75" customHeight="1">
      <c r="B919" s="521"/>
      <c r="C919" s="521"/>
      <c r="D919" s="521"/>
      <c r="E919" s="428"/>
      <c r="H919" s="521"/>
      <c r="I919" s="521"/>
      <c r="P919" s="521"/>
    </row>
    <row r="920" ht="15.75" customHeight="1">
      <c r="B920" s="521"/>
      <c r="C920" s="521"/>
      <c r="D920" s="521"/>
      <c r="E920" s="428"/>
      <c r="H920" s="521"/>
      <c r="I920" s="521"/>
      <c r="P920" s="521"/>
    </row>
    <row r="921" ht="15.75" customHeight="1">
      <c r="B921" s="521"/>
      <c r="C921" s="521"/>
      <c r="D921" s="521"/>
      <c r="E921" s="428"/>
      <c r="H921" s="521"/>
      <c r="I921" s="521"/>
      <c r="P921" s="521"/>
    </row>
    <row r="922" ht="15.75" customHeight="1">
      <c r="B922" s="521"/>
      <c r="C922" s="521"/>
      <c r="D922" s="521"/>
      <c r="E922" s="428"/>
      <c r="H922" s="521"/>
      <c r="I922" s="521"/>
      <c r="P922" s="521"/>
    </row>
    <row r="923" ht="15.75" customHeight="1">
      <c r="B923" s="521"/>
      <c r="C923" s="521"/>
      <c r="D923" s="521"/>
      <c r="E923" s="428"/>
      <c r="H923" s="521"/>
      <c r="I923" s="521"/>
      <c r="P923" s="521"/>
    </row>
    <row r="924" ht="15.75" customHeight="1">
      <c r="B924" s="521"/>
      <c r="C924" s="521"/>
      <c r="D924" s="521"/>
      <c r="E924" s="428"/>
      <c r="H924" s="521"/>
      <c r="I924" s="521"/>
      <c r="P924" s="521"/>
    </row>
    <row r="925" ht="15.75" customHeight="1">
      <c r="B925" s="521"/>
      <c r="C925" s="521"/>
      <c r="D925" s="521"/>
      <c r="E925" s="428"/>
      <c r="H925" s="521"/>
      <c r="I925" s="521"/>
      <c r="P925" s="521"/>
    </row>
    <row r="926" ht="15.75" customHeight="1">
      <c r="B926" s="521"/>
      <c r="C926" s="521"/>
      <c r="D926" s="521"/>
      <c r="E926" s="428"/>
      <c r="H926" s="521"/>
      <c r="I926" s="521"/>
      <c r="P926" s="521"/>
    </row>
    <row r="927" ht="15.75" customHeight="1">
      <c r="B927" s="521"/>
      <c r="C927" s="521"/>
      <c r="D927" s="521"/>
      <c r="E927" s="428"/>
      <c r="H927" s="521"/>
      <c r="I927" s="521"/>
      <c r="P927" s="521"/>
    </row>
    <row r="928" ht="15.75" customHeight="1">
      <c r="B928" s="521"/>
      <c r="C928" s="521"/>
      <c r="D928" s="521"/>
      <c r="E928" s="428"/>
      <c r="H928" s="521"/>
      <c r="I928" s="521"/>
      <c r="P928" s="521"/>
    </row>
    <row r="929" ht="15.75" customHeight="1">
      <c r="B929" s="521"/>
      <c r="C929" s="521"/>
      <c r="D929" s="521"/>
      <c r="E929" s="428"/>
      <c r="H929" s="521"/>
      <c r="I929" s="521"/>
      <c r="P929" s="521"/>
    </row>
    <row r="930" ht="15.75" customHeight="1">
      <c r="B930" s="521"/>
      <c r="C930" s="521"/>
      <c r="D930" s="521"/>
      <c r="E930" s="428"/>
      <c r="H930" s="521"/>
      <c r="I930" s="521"/>
      <c r="P930" s="521"/>
    </row>
    <row r="931" ht="15.75" customHeight="1">
      <c r="B931" s="521"/>
      <c r="C931" s="521"/>
      <c r="D931" s="521"/>
      <c r="E931" s="428"/>
      <c r="H931" s="521"/>
      <c r="I931" s="521"/>
      <c r="P931" s="521"/>
    </row>
    <row r="932" ht="15.75" customHeight="1">
      <c r="B932" s="521"/>
      <c r="C932" s="521"/>
      <c r="D932" s="521"/>
      <c r="E932" s="428"/>
      <c r="H932" s="521"/>
      <c r="I932" s="521"/>
      <c r="P932" s="521"/>
    </row>
    <row r="933" ht="15.75" customHeight="1">
      <c r="B933" s="521"/>
      <c r="C933" s="521"/>
      <c r="D933" s="521"/>
      <c r="E933" s="428"/>
      <c r="H933" s="521"/>
      <c r="I933" s="521"/>
      <c r="P933" s="521"/>
    </row>
    <row r="934" ht="15.75" customHeight="1">
      <c r="B934" s="521"/>
      <c r="C934" s="521"/>
      <c r="D934" s="521"/>
      <c r="E934" s="428"/>
      <c r="H934" s="521"/>
      <c r="I934" s="521"/>
      <c r="P934" s="521"/>
    </row>
    <row r="935" ht="15.75" customHeight="1">
      <c r="B935" s="521"/>
      <c r="C935" s="521"/>
      <c r="D935" s="521"/>
      <c r="E935" s="428"/>
      <c r="H935" s="521"/>
      <c r="I935" s="521"/>
      <c r="P935" s="521"/>
    </row>
    <row r="936" ht="15.75" customHeight="1">
      <c r="B936" s="521"/>
      <c r="C936" s="521"/>
      <c r="D936" s="521"/>
      <c r="E936" s="428"/>
      <c r="H936" s="521"/>
      <c r="I936" s="521"/>
      <c r="P936" s="521"/>
    </row>
    <row r="937" ht="15.75" customHeight="1">
      <c r="B937" s="521"/>
      <c r="C937" s="521"/>
      <c r="D937" s="521"/>
      <c r="E937" s="428"/>
      <c r="H937" s="521"/>
      <c r="I937" s="521"/>
      <c r="P937" s="521"/>
    </row>
    <row r="938" ht="15.75" customHeight="1">
      <c r="B938" s="521"/>
      <c r="C938" s="521"/>
      <c r="D938" s="521"/>
      <c r="E938" s="428"/>
      <c r="H938" s="521"/>
      <c r="I938" s="521"/>
      <c r="P938" s="521"/>
    </row>
    <row r="939" ht="15.75" customHeight="1">
      <c r="B939" s="521"/>
      <c r="C939" s="521"/>
      <c r="D939" s="521"/>
      <c r="E939" s="428"/>
      <c r="H939" s="521"/>
      <c r="I939" s="521"/>
      <c r="P939" s="521"/>
    </row>
    <row r="940" ht="15.75" customHeight="1">
      <c r="B940" s="521"/>
      <c r="C940" s="521"/>
      <c r="D940" s="521"/>
      <c r="E940" s="428"/>
      <c r="H940" s="521"/>
      <c r="I940" s="521"/>
      <c r="P940" s="521"/>
    </row>
    <row r="941" ht="15.75" customHeight="1">
      <c r="B941" s="521"/>
      <c r="C941" s="521"/>
      <c r="D941" s="521"/>
      <c r="E941" s="428"/>
      <c r="H941" s="521"/>
      <c r="I941" s="521"/>
      <c r="P941" s="521"/>
    </row>
    <row r="942" ht="15.75" customHeight="1">
      <c r="B942" s="521"/>
      <c r="C942" s="521"/>
      <c r="D942" s="521"/>
      <c r="E942" s="428"/>
      <c r="H942" s="521"/>
      <c r="I942" s="521"/>
      <c r="P942" s="521"/>
    </row>
    <row r="943" ht="15.75" customHeight="1">
      <c r="B943" s="521"/>
      <c r="C943" s="521"/>
      <c r="D943" s="521"/>
      <c r="E943" s="428"/>
      <c r="H943" s="521"/>
      <c r="I943" s="521"/>
      <c r="P943" s="521"/>
    </row>
    <row r="944" ht="15.75" customHeight="1">
      <c r="B944" s="521"/>
      <c r="C944" s="521"/>
      <c r="D944" s="521"/>
      <c r="E944" s="428"/>
      <c r="H944" s="521"/>
      <c r="I944" s="521"/>
      <c r="P944" s="521"/>
    </row>
    <row r="945" ht="15.75" customHeight="1">
      <c r="B945" s="521"/>
      <c r="C945" s="521"/>
      <c r="D945" s="521"/>
      <c r="E945" s="428"/>
      <c r="H945" s="521"/>
      <c r="I945" s="521"/>
      <c r="P945" s="521"/>
    </row>
    <row r="946" ht="15.75" customHeight="1">
      <c r="B946" s="521"/>
      <c r="C946" s="521"/>
      <c r="D946" s="521"/>
      <c r="E946" s="428"/>
      <c r="H946" s="521"/>
      <c r="I946" s="521"/>
      <c r="P946" s="521"/>
    </row>
    <row r="947" ht="15.75" customHeight="1">
      <c r="B947" s="521"/>
      <c r="C947" s="521"/>
      <c r="D947" s="521"/>
      <c r="E947" s="428"/>
      <c r="H947" s="521"/>
      <c r="I947" s="521"/>
      <c r="P947" s="521"/>
    </row>
    <row r="948" ht="15.75" customHeight="1">
      <c r="B948" s="521"/>
      <c r="C948" s="521"/>
      <c r="D948" s="521"/>
      <c r="E948" s="428"/>
      <c r="H948" s="521"/>
      <c r="I948" s="521"/>
      <c r="P948" s="521"/>
    </row>
    <row r="949" ht="15.75" customHeight="1">
      <c r="B949" s="521"/>
      <c r="C949" s="521"/>
      <c r="D949" s="521"/>
      <c r="E949" s="428"/>
      <c r="H949" s="521"/>
      <c r="I949" s="521"/>
      <c r="P949" s="521"/>
    </row>
    <row r="950" ht="15.75" customHeight="1">
      <c r="B950" s="521"/>
      <c r="C950" s="521"/>
      <c r="D950" s="521"/>
      <c r="E950" s="428"/>
      <c r="H950" s="521"/>
      <c r="I950" s="521"/>
      <c r="P950" s="521"/>
    </row>
    <row r="951" ht="15.75" customHeight="1">
      <c r="B951" s="521"/>
      <c r="C951" s="521"/>
      <c r="D951" s="521"/>
      <c r="E951" s="428"/>
      <c r="H951" s="521"/>
      <c r="I951" s="521"/>
      <c r="P951" s="521"/>
    </row>
    <row r="952" ht="15.75" customHeight="1">
      <c r="B952" s="521"/>
      <c r="C952" s="521"/>
      <c r="D952" s="521"/>
      <c r="E952" s="428"/>
      <c r="H952" s="521"/>
      <c r="I952" s="521"/>
      <c r="P952" s="521"/>
    </row>
    <row r="953" ht="15.75" customHeight="1">
      <c r="B953" s="521"/>
      <c r="C953" s="521"/>
      <c r="D953" s="521"/>
      <c r="E953" s="428"/>
      <c r="H953" s="521"/>
      <c r="I953" s="521"/>
      <c r="P953" s="521"/>
    </row>
    <row r="954" ht="15.75" customHeight="1">
      <c r="B954" s="521"/>
      <c r="C954" s="521"/>
      <c r="D954" s="521"/>
      <c r="E954" s="428"/>
      <c r="H954" s="521"/>
      <c r="I954" s="521"/>
      <c r="P954" s="521"/>
    </row>
    <row r="955" ht="15.75" customHeight="1">
      <c r="B955" s="521"/>
      <c r="C955" s="521"/>
      <c r="D955" s="521"/>
      <c r="E955" s="428"/>
      <c r="H955" s="521"/>
      <c r="I955" s="521"/>
      <c r="P955" s="521"/>
    </row>
    <row r="956" ht="15.75" customHeight="1">
      <c r="B956" s="521"/>
      <c r="C956" s="521"/>
      <c r="D956" s="521"/>
      <c r="E956" s="428"/>
      <c r="H956" s="521"/>
      <c r="I956" s="521"/>
      <c r="P956" s="521"/>
    </row>
    <row r="957" ht="15.75" customHeight="1">
      <c r="B957" s="521"/>
      <c r="C957" s="521"/>
      <c r="D957" s="521"/>
      <c r="E957" s="428"/>
      <c r="H957" s="521"/>
      <c r="I957" s="521"/>
      <c r="P957" s="521"/>
    </row>
    <row r="958" ht="15.75" customHeight="1">
      <c r="B958" s="521"/>
      <c r="C958" s="521"/>
      <c r="D958" s="521"/>
      <c r="E958" s="428"/>
      <c r="H958" s="521"/>
      <c r="I958" s="521"/>
      <c r="P958" s="521"/>
    </row>
    <row r="959" ht="15.75" customHeight="1">
      <c r="B959" s="521"/>
      <c r="C959" s="521"/>
      <c r="D959" s="521"/>
      <c r="E959" s="428"/>
      <c r="H959" s="521"/>
      <c r="I959" s="521"/>
      <c r="P959" s="521"/>
    </row>
    <row r="960" ht="15.75" customHeight="1">
      <c r="B960" s="521"/>
      <c r="C960" s="521"/>
      <c r="D960" s="521"/>
      <c r="E960" s="428"/>
      <c r="H960" s="521"/>
      <c r="I960" s="521"/>
      <c r="P960" s="521"/>
    </row>
    <row r="961" ht="15.75" customHeight="1">
      <c r="B961" s="521"/>
      <c r="C961" s="521"/>
      <c r="D961" s="521"/>
      <c r="E961" s="428"/>
      <c r="H961" s="521"/>
      <c r="I961" s="521"/>
      <c r="P961" s="521"/>
    </row>
    <row r="962" ht="15.75" customHeight="1">
      <c r="B962" s="521"/>
      <c r="C962" s="521"/>
      <c r="D962" s="521"/>
      <c r="E962" s="428"/>
      <c r="H962" s="521"/>
      <c r="I962" s="521"/>
      <c r="P962" s="521"/>
    </row>
    <row r="963" ht="15.75" customHeight="1">
      <c r="B963" s="521"/>
      <c r="C963" s="521"/>
      <c r="D963" s="521"/>
      <c r="E963" s="428"/>
      <c r="H963" s="521"/>
      <c r="I963" s="521"/>
      <c r="P963" s="521"/>
    </row>
    <row r="964" ht="15.75" customHeight="1">
      <c r="B964" s="521"/>
      <c r="C964" s="521"/>
      <c r="D964" s="521"/>
      <c r="E964" s="428"/>
      <c r="H964" s="521"/>
      <c r="I964" s="521"/>
      <c r="P964" s="521"/>
    </row>
    <row r="965" ht="15.75" customHeight="1">
      <c r="B965" s="521"/>
      <c r="C965" s="521"/>
      <c r="D965" s="521"/>
      <c r="E965" s="428"/>
      <c r="H965" s="521"/>
      <c r="I965" s="521"/>
      <c r="P965" s="521"/>
    </row>
    <row r="966" ht="15.75" customHeight="1">
      <c r="B966" s="521"/>
      <c r="C966" s="521"/>
      <c r="D966" s="521"/>
      <c r="E966" s="428"/>
      <c r="H966" s="521"/>
      <c r="I966" s="521"/>
      <c r="P966" s="521"/>
    </row>
    <row r="967" ht="15.75" customHeight="1">
      <c r="B967" s="521"/>
      <c r="C967" s="521"/>
      <c r="D967" s="521"/>
      <c r="E967" s="428"/>
      <c r="H967" s="521"/>
      <c r="I967" s="521"/>
      <c r="P967" s="521"/>
    </row>
    <row r="968" ht="15.75" customHeight="1">
      <c r="B968" s="521"/>
      <c r="C968" s="521"/>
      <c r="D968" s="521"/>
      <c r="E968" s="428"/>
      <c r="H968" s="521"/>
      <c r="I968" s="521"/>
      <c r="P968" s="521"/>
    </row>
    <row r="969" ht="15.75" customHeight="1">
      <c r="B969" s="521"/>
      <c r="C969" s="521"/>
      <c r="D969" s="521"/>
      <c r="E969" s="428"/>
      <c r="H969" s="521"/>
      <c r="I969" s="521"/>
      <c r="P969" s="521"/>
    </row>
    <row r="970" ht="15.75" customHeight="1">
      <c r="B970" s="521"/>
      <c r="C970" s="521"/>
      <c r="D970" s="521"/>
      <c r="E970" s="428"/>
      <c r="H970" s="521"/>
      <c r="I970" s="521"/>
      <c r="P970" s="521"/>
    </row>
    <row r="971" ht="15.75" customHeight="1">
      <c r="B971" s="521"/>
      <c r="C971" s="521"/>
      <c r="D971" s="521"/>
      <c r="E971" s="428"/>
      <c r="H971" s="521"/>
      <c r="I971" s="521"/>
      <c r="P971" s="521"/>
    </row>
    <row r="972" ht="15.75" customHeight="1">
      <c r="B972" s="521"/>
      <c r="C972" s="521"/>
      <c r="D972" s="521"/>
      <c r="E972" s="428"/>
      <c r="H972" s="521"/>
      <c r="I972" s="521"/>
      <c r="P972" s="521"/>
    </row>
    <row r="973" ht="15.75" customHeight="1">
      <c r="B973" s="521"/>
      <c r="C973" s="521"/>
      <c r="D973" s="521"/>
      <c r="E973" s="428"/>
      <c r="H973" s="521"/>
      <c r="I973" s="521"/>
      <c r="P973" s="521"/>
    </row>
    <row r="974" ht="15.75" customHeight="1">
      <c r="B974" s="521"/>
      <c r="C974" s="521"/>
      <c r="D974" s="521"/>
      <c r="E974" s="428"/>
      <c r="H974" s="521"/>
      <c r="I974" s="521"/>
      <c r="P974" s="521"/>
    </row>
    <row r="975" ht="15.75" customHeight="1">
      <c r="B975" s="521"/>
      <c r="C975" s="521"/>
      <c r="D975" s="521"/>
      <c r="E975" s="428"/>
      <c r="H975" s="521"/>
      <c r="I975" s="521"/>
      <c r="P975" s="521"/>
    </row>
    <row r="976" ht="15.75" customHeight="1">
      <c r="B976" s="521"/>
      <c r="C976" s="521"/>
      <c r="D976" s="521"/>
      <c r="E976" s="428"/>
      <c r="H976" s="521"/>
      <c r="I976" s="521"/>
      <c r="P976" s="521"/>
    </row>
    <row r="977" ht="15.75" customHeight="1">
      <c r="B977" s="521"/>
      <c r="C977" s="521"/>
      <c r="D977" s="521"/>
      <c r="E977" s="428"/>
      <c r="H977" s="521"/>
      <c r="I977" s="521"/>
      <c r="P977" s="521"/>
    </row>
    <row r="978" ht="15.75" customHeight="1">
      <c r="B978" s="521"/>
      <c r="C978" s="521"/>
      <c r="D978" s="521"/>
      <c r="E978" s="428"/>
      <c r="H978" s="521"/>
      <c r="I978" s="521"/>
      <c r="P978" s="521"/>
    </row>
    <row r="979" ht="15.75" customHeight="1">
      <c r="B979" s="521"/>
      <c r="C979" s="521"/>
      <c r="D979" s="521"/>
      <c r="E979" s="428"/>
      <c r="H979" s="521"/>
      <c r="I979" s="521"/>
      <c r="P979" s="521"/>
    </row>
    <row r="980" ht="15.75" customHeight="1">
      <c r="B980" s="521"/>
      <c r="C980" s="521"/>
      <c r="D980" s="521"/>
      <c r="E980" s="428"/>
      <c r="H980" s="521"/>
      <c r="I980" s="521"/>
      <c r="P980" s="521"/>
    </row>
    <row r="981" ht="15.75" customHeight="1">
      <c r="B981" s="521"/>
      <c r="C981" s="521"/>
      <c r="D981" s="521"/>
      <c r="E981" s="428"/>
      <c r="H981" s="521"/>
      <c r="I981" s="521"/>
      <c r="P981" s="521"/>
    </row>
    <row r="982" ht="15.75" customHeight="1">
      <c r="B982" s="521"/>
      <c r="C982" s="521"/>
      <c r="D982" s="521"/>
      <c r="E982" s="428"/>
      <c r="H982" s="521"/>
      <c r="I982" s="521"/>
      <c r="P982" s="521"/>
    </row>
    <row r="983" ht="15.75" customHeight="1">
      <c r="B983" s="521"/>
      <c r="C983" s="521"/>
      <c r="D983" s="521"/>
      <c r="E983" s="428"/>
      <c r="H983" s="521"/>
      <c r="I983" s="521"/>
      <c r="P983" s="521"/>
    </row>
    <row r="984" ht="15.75" customHeight="1">
      <c r="B984" s="521"/>
      <c r="C984" s="521"/>
      <c r="D984" s="521"/>
      <c r="E984" s="428"/>
      <c r="H984" s="521"/>
      <c r="I984" s="521"/>
      <c r="P984" s="521"/>
    </row>
    <row r="985" ht="15.75" customHeight="1">
      <c r="B985" s="521"/>
      <c r="C985" s="521"/>
      <c r="D985" s="521"/>
      <c r="E985" s="428"/>
      <c r="H985" s="521"/>
      <c r="I985" s="521"/>
      <c r="P985" s="521"/>
    </row>
    <row r="986" ht="15.75" customHeight="1">
      <c r="B986" s="521"/>
      <c r="C986" s="521"/>
      <c r="D986" s="521"/>
      <c r="E986" s="428"/>
      <c r="H986" s="521"/>
      <c r="I986" s="521"/>
      <c r="P986" s="521"/>
    </row>
    <row r="987" ht="15.75" customHeight="1">
      <c r="B987" s="521"/>
      <c r="C987" s="521"/>
      <c r="D987" s="521"/>
      <c r="E987" s="428"/>
      <c r="H987" s="521"/>
      <c r="I987" s="521"/>
      <c r="P987" s="521"/>
    </row>
    <row r="988" ht="15.75" customHeight="1">
      <c r="B988" s="521"/>
      <c r="C988" s="521"/>
      <c r="D988" s="521"/>
      <c r="E988" s="428"/>
      <c r="H988" s="521"/>
      <c r="I988" s="521"/>
      <c r="P988" s="521"/>
    </row>
    <row r="989" ht="15.75" customHeight="1">
      <c r="B989" s="521"/>
      <c r="C989" s="521"/>
      <c r="D989" s="521"/>
      <c r="E989" s="428"/>
      <c r="H989" s="521"/>
      <c r="I989" s="521"/>
      <c r="P989" s="521"/>
    </row>
    <row r="990" ht="15.75" customHeight="1">
      <c r="B990" s="521"/>
      <c r="C990" s="521"/>
      <c r="D990" s="521"/>
      <c r="E990" s="428"/>
      <c r="H990" s="521"/>
      <c r="I990" s="521"/>
      <c r="P990" s="521"/>
    </row>
    <row r="991" ht="15.75" customHeight="1">
      <c r="B991" s="521"/>
      <c r="C991" s="521"/>
      <c r="D991" s="521"/>
      <c r="E991" s="428"/>
      <c r="H991" s="521"/>
      <c r="I991" s="521"/>
      <c r="P991" s="521"/>
    </row>
    <row r="992" ht="15.75" customHeight="1">
      <c r="B992" s="521"/>
      <c r="C992" s="521"/>
      <c r="D992" s="521"/>
      <c r="E992" s="428"/>
      <c r="H992" s="521"/>
      <c r="I992" s="521"/>
      <c r="P992" s="521"/>
    </row>
    <row r="993" ht="15.75" customHeight="1">
      <c r="B993" s="521"/>
      <c r="C993" s="521"/>
      <c r="D993" s="521"/>
      <c r="E993" s="428"/>
      <c r="H993" s="521"/>
      <c r="I993" s="521"/>
      <c r="P993" s="521"/>
    </row>
    <row r="994" ht="15.75" customHeight="1">
      <c r="B994" s="521"/>
      <c r="C994" s="521"/>
      <c r="D994" s="521"/>
      <c r="E994" s="428"/>
      <c r="H994" s="521"/>
      <c r="I994" s="521"/>
      <c r="P994" s="521"/>
    </row>
    <row r="995" ht="15.75" customHeight="1">
      <c r="B995" s="521"/>
      <c r="C995" s="521"/>
      <c r="D995" s="521"/>
      <c r="E995" s="428"/>
      <c r="H995" s="521"/>
      <c r="I995" s="521"/>
      <c r="P995" s="521"/>
    </row>
    <row r="996" ht="15.75" customHeight="1">
      <c r="B996" s="521"/>
      <c r="C996" s="521"/>
      <c r="D996" s="521"/>
      <c r="E996" s="428"/>
      <c r="H996" s="521"/>
      <c r="I996" s="521"/>
      <c r="P996" s="521"/>
    </row>
    <row r="997" ht="15.75" customHeight="1">
      <c r="B997" s="521"/>
      <c r="C997" s="521"/>
      <c r="D997" s="521"/>
      <c r="E997" s="428"/>
      <c r="H997" s="521"/>
      <c r="I997" s="521"/>
      <c r="P997" s="521"/>
    </row>
    <row r="998" ht="15.75" customHeight="1">
      <c r="B998" s="521"/>
      <c r="C998" s="521"/>
      <c r="D998" s="521"/>
      <c r="E998" s="428"/>
      <c r="H998" s="521"/>
      <c r="I998" s="521"/>
      <c r="P998" s="521"/>
    </row>
    <row r="999" ht="15.75" customHeight="1">
      <c r="B999" s="521"/>
      <c r="C999" s="521"/>
      <c r="D999" s="521"/>
      <c r="E999" s="428"/>
      <c r="H999" s="521"/>
      <c r="I999" s="521"/>
      <c r="P999" s="521"/>
    </row>
    <row r="1000" ht="15.75" customHeight="1">
      <c r="B1000" s="521"/>
      <c r="C1000" s="521"/>
      <c r="D1000" s="521"/>
      <c r="E1000" s="428"/>
      <c r="H1000" s="521"/>
      <c r="I1000" s="521"/>
      <c r="P1000" s="521"/>
    </row>
  </sheetData>
  <mergeCells count="6">
    <mergeCell ref="A1:E1"/>
    <mergeCell ref="G1:I1"/>
    <mergeCell ref="K1:M2"/>
    <mergeCell ref="O1:R2"/>
    <mergeCell ref="S1:S3"/>
    <mergeCell ref="T1:T3"/>
  </mergeCells>
  <conditionalFormatting sqref="E4:E1000">
    <cfRule type="notContainsText" dxfId="0" priority="1" operator="notContains" text="Post">
      <formula>ISERROR(SEARCH(("Post"),(E4)))</formula>
    </cfRule>
  </conditionalFormatting>
  <conditionalFormatting sqref="F135">
    <cfRule type="containsText" dxfId="1" priority="2" operator="containsText" text="Post">
      <formula>NOT(ISERROR(SEARCH(("Post"),(F135))))</formula>
    </cfRule>
  </conditionalFormatting>
  <conditionalFormatting sqref="E4:E1000">
    <cfRule type="containsText" dxfId="1" priority="3" operator="containsText" text="Post">
      <formula>NOT(ISERROR(SEARCH(("Post"),(E4))))</formula>
    </cfRule>
  </conditionalFormatting>
  <drawing r:id="rId1"/>
</worksheet>
</file>